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y5 PRO\INF\"/>
    </mc:Choice>
  </mc:AlternateContent>
  <xr:revisionPtr revIDLastSave="0" documentId="13_ncr:1_{DE3207D9-A1D4-4EAE-A370-6FCB64C07B4A}" xr6:coauthVersionLast="47" xr6:coauthVersionMax="47" xr10:uidLastSave="{00000000-0000-0000-0000-000000000000}"/>
  <bookViews>
    <workbookView xWindow="-108" yWindow="-108" windowWidth="23256" windowHeight="12576" activeTab="1" xr2:uid="{C74C764E-F11B-48FF-A9A7-F320F39EEC01}"/>
  </bookViews>
  <sheets>
    <sheet name="zadani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2" l="1"/>
  <c r="P21" i="2"/>
  <c r="P18" i="2"/>
  <c r="P16" i="2"/>
  <c r="P15" i="2"/>
  <c r="P14" i="2"/>
  <c r="P10" i="2"/>
  <c r="J6" i="2"/>
  <c r="K6" i="2" s="1"/>
  <c r="J11" i="2"/>
  <c r="K11" i="2" s="1"/>
  <c r="J12" i="2"/>
  <c r="K12" i="2" s="1"/>
  <c r="J13" i="2"/>
  <c r="K13" i="2" s="1"/>
  <c r="J14" i="2"/>
  <c r="K14" i="2" s="1"/>
  <c r="J18" i="2"/>
  <c r="K18" i="2" s="1"/>
  <c r="J19" i="2"/>
  <c r="K19" i="2" s="1"/>
  <c r="J20" i="2"/>
  <c r="K20" i="2" s="1"/>
  <c r="J21" i="2"/>
  <c r="K21" i="2" s="1"/>
  <c r="J24" i="2"/>
  <c r="K24" i="2" s="1"/>
  <c r="J32" i="2"/>
  <c r="K32" i="2" s="1"/>
  <c r="J25" i="2"/>
  <c r="K25" i="2" s="1"/>
  <c r="J107" i="2"/>
  <c r="K107" i="2" s="1"/>
  <c r="J33" i="2"/>
  <c r="K33" i="2" s="1"/>
  <c r="J35" i="2"/>
  <c r="K35" i="2" s="1"/>
  <c r="J36" i="2"/>
  <c r="K36" i="2" s="1"/>
  <c r="J40" i="2"/>
  <c r="K40" i="2" s="1"/>
  <c r="J43" i="2"/>
  <c r="K43" i="2" s="1"/>
  <c r="J37" i="2"/>
  <c r="K37" i="2" s="1"/>
  <c r="J39" i="2"/>
  <c r="K39" i="2" s="1"/>
  <c r="J45" i="2"/>
  <c r="K45" i="2" s="1"/>
  <c r="J47" i="2"/>
  <c r="K47" i="2" s="1"/>
  <c r="J53" i="2"/>
  <c r="K53" i="2" s="1"/>
  <c r="J56" i="2"/>
  <c r="K56" i="2" s="1"/>
  <c r="J60" i="2"/>
  <c r="K60" i="2" s="1"/>
  <c r="J68" i="2"/>
  <c r="K68" i="2" s="1"/>
  <c r="J74" i="2"/>
  <c r="K74" i="2" s="1"/>
  <c r="J76" i="2"/>
  <c r="K76" i="2" s="1"/>
  <c r="J88" i="2"/>
  <c r="K88" i="2" s="1"/>
  <c r="J90" i="2"/>
  <c r="K90" i="2" s="1"/>
  <c r="J92" i="2"/>
  <c r="K92" i="2" s="1"/>
  <c r="J95" i="2"/>
  <c r="K95" i="2" s="1"/>
  <c r="J100" i="2"/>
  <c r="K100" i="2" s="1"/>
  <c r="J101" i="2"/>
  <c r="K101" i="2" s="1"/>
  <c r="J102" i="2"/>
  <c r="K102" i="2" s="1"/>
  <c r="J103" i="2"/>
  <c r="K103" i="2" s="1"/>
  <c r="J28" i="2"/>
  <c r="K28" i="2" s="1"/>
  <c r="J44" i="2"/>
  <c r="K44" i="2" s="1"/>
  <c r="J49" i="2"/>
  <c r="K49" i="2" s="1"/>
  <c r="J50" i="2"/>
  <c r="K50" i="2" s="1"/>
  <c r="J51" i="2"/>
  <c r="K51" i="2" s="1"/>
  <c r="J54" i="2"/>
  <c r="K54" i="2" s="1"/>
  <c r="J55" i="2"/>
  <c r="K55" i="2" s="1"/>
  <c r="J58" i="2"/>
  <c r="K58" i="2" s="1"/>
  <c r="J61" i="2"/>
  <c r="K61" i="2" s="1"/>
  <c r="J62" i="2"/>
  <c r="K62" i="2" s="1"/>
  <c r="J64" i="2"/>
  <c r="K64" i="2" s="1"/>
  <c r="J65" i="2"/>
  <c r="K65" i="2" s="1"/>
  <c r="J66" i="2"/>
  <c r="K66" i="2" s="1"/>
  <c r="J67" i="2"/>
  <c r="K67" i="2" s="1"/>
  <c r="J73" i="2"/>
  <c r="K73" i="2" s="1"/>
  <c r="J79" i="2"/>
  <c r="K79" i="2" s="1"/>
  <c r="J81" i="2"/>
  <c r="K81" i="2" s="1"/>
  <c r="J85" i="2"/>
  <c r="K85" i="2" s="1"/>
  <c r="J106" i="2"/>
  <c r="K106" i="2" s="1"/>
  <c r="J105" i="2"/>
  <c r="K105" i="2" s="1"/>
  <c r="J109" i="2"/>
  <c r="K109" i="2" s="1"/>
  <c r="J23" i="2"/>
  <c r="K23" i="2" s="1"/>
  <c r="J3" i="2"/>
  <c r="K3" i="2" s="1"/>
  <c r="J10" i="2"/>
  <c r="K10" i="2" s="1"/>
  <c r="J22" i="2"/>
  <c r="K22" i="2" s="1"/>
  <c r="J30" i="2"/>
  <c r="K30" i="2" s="1"/>
  <c r="J34" i="2"/>
  <c r="K34" i="2" s="1"/>
  <c r="J41" i="2"/>
  <c r="K41" i="2" s="1"/>
  <c r="J42" i="2"/>
  <c r="K42" i="2" s="1"/>
  <c r="J48" i="2"/>
  <c r="K48" i="2" s="1"/>
  <c r="J59" i="2"/>
  <c r="K59" i="2" s="1"/>
  <c r="J69" i="2"/>
  <c r="K69" i="2" s="1"/>
  <c r="J75" i="2"/>
  <c r="K75" i="2" s="1"/>
  <c r="J80" i="2"/>
  <c r="K80" i="2" s="1"/>
  <c r="J82" i="2"/>
  <c r="K82" i="2" s="1"/>
  <c r="J83" i="2"/>
  <c r="K83" i="2" s="1"/>
  <c r="J86" i="2"/>
  <c r="K86" i="2" s="1"/>
  <c r="J91" i="2"/>
  <c r="K91" i="2" s="1"/>
  <c r="J96" i="2"/>
  <c r="K96" i="2" s="1"/>
  <c r="J98" i="2"/>
  <c r="K98" i="2" s="1"/>
  <c r="J99" i="2"/>
  <c r="K99" i="2" s="1"/>
  <c r="J110" i="2"/>
  <c r="K110" i="2" s="1"/>
  <c r="J111" i="2"/>
  <c r="K111" i="2" s="1"/>
  <c r="J8" i="2"/>
  <c r="K8" i="2" s="1"/>
  <c r="J15" i="2"/>
  <c r="K15" i="2" s="1"/>
  <c r="J16" i="2"/>
  <c r="K16" i="2" s="1"/>
  <c r="J17" i="2"/>
  <c r="K17" i="2" s="1"/>
  <c r="J31" i="2"/>
  <c r="K31" i="2" s="1"/>
  <c r="J46" i="2"/>
  <c r="K46" i="2" s="1"/>
  <c r="J52" i="2"/>
  <c r="K52" i="2" s="1"/>
  <c r="J26" i="2"/>
  <c r="K26" i="2" s="1"/>
  <c r="J57" i="2"/>
  <c r="K57" i="2" s="1"/>
  <c r="J63" i="2"/>
  <c r="K63" i="2" s="1"/>
  <c r="J70" i="2"/>
  <c r="K70" i="2" s="1"/>
  <c r="J71" i="2"/>
  <c r="K71" i="2" s="1"/>
  <c r="J72" i="2"/>
  <c r="K72" i="2" s="1"/>
  <c r="J77" i="2"/>
  <c r="K77" i="2" s="1"/>
  <c r="J78" i="2"/>
  <c r="K78" i="2" s="1"/>
  <c r="J84" i="2"/>
  <c r="K84" i="2" s="1"/>
  <c r="J87" i="2"/>
  <c r="K87" i="2" s="1"/>
  <c r="J89" i="2"/>
  <c r="K89" i="2" s="1"/>
  <c r="J93" i="2"/>
  <c r="K93" i="2" s="1"/>
  <c r="J94" i="2"/>
  <c r="K94" i="2" s="1"/>
  <c r="J97" i="2"/>
  <c r="K97" i="2" s="1"/>
  <c r="J104" i="2"/>
  <c r="K104" i="2" s="1"/>
  <c r="J108" i="2"/>
  <c r="K108" i="2" s="1"/>
  <c r="J4" i="2"/>
  <c r="K4" i="2" s="1"/>
  <c r="J5" i="2"/>
  <c r="K5" i="2" s="1"/>
  <c r="J7" i="2"/>
  <c r="K7" i="2" s="1"/>
  <c r="J9" i="2"/>
  <c r="K9" i="2" s="1"/>
  <c r="J27" i="2"/>
  <c r="K27" i="2" s="1"/>
  <c r="J29" i="2"/>
  <c r="K29" i="2" s="1"/>
  <c r="J38" i="2"/>
  <c r="K38" i="2" s="1"/>
  <c r="I11" i="2"/>
  <c r="I12" i="2"/>
  <c r="I13" i="2"/>
  <c r="I14" i="2"/>
  <c r="I18" i="2"/>
  <c r="I19" i="2"/>
  <c r="I20" i="2"/>
  <c r="I21" i="2"/>
  <c r="I24" i="2"/>
  <c r="I32" i="2"/>
  <c r="I25" i="2"/>
  <c r="I107" i="2"/>
  <c r="I33" i="2"/>
  <c r="I35" i="2"/>
  <c r="I36" i="2"/>
  <c r="I40" i="2"/>
  <c r="I43" i="2"/>
  <c r="I37" i="2"/>
  <c r="I39" i="2"/>
  <c r="I45" i="2"/>
  <c r="I47" i="2"/>
  <c r="I53" i="2"/>
  <c r="I56" i="2"/>
  <c r="I60" i="2"/>
  <c r="I68" i="2"/>
  <c r="I74" i="2"/>
  <c r="I76" i="2"/>
  <c r="I88" i="2"/>
  <c r="I90" i="2"/>
  <c r="I92" i="2"/>
  <c r="I95" i="2"/>
  <c r="I100" i="2"/>
  <c r="I101" i="2"/>
  <c r="I102" i="2"/>
  <c r="I103" i="2"/>
  <c r="I28" i="2"/>
  <c r="I44" i="2"/>
  <c r="I49" i="2"/>
  <c r="I50" i="2"/>
  <c r="I51" i="2"/>
  <c r="I54" i="2"/>
  <c r="I55" i="2"/>
  <c r="I58" i="2"/>
  <c r="I61" i="2"/>
  <c r="I62" i="2"/>
  <c r="I64" i="2"/>
  <c r="I65" i="2"/>
  <c r="I66" i="2"/>
  <c r="I67" i="2"/>
  <c r="I73" i="2"/>
  <c r="I79" i="2"/>
  <c r="I81" i="2"/>
  <c r="I85" i="2"/>
  <c r="I106" i="2"/>
  <c r="I105" i="2"/>
  <c r="I109" i="2"/>
  <c r="I23" i="2"/>
  <c r="I3" i="2"/>
  <c r="I10" i="2"/>
  <c r="I22" i="2"/>
  <c r="I30" i="2"/>
  <c r="I34" i="2"/>
  <c r="I41" i="2"/>
  <c r="I42" i="2"/>
  <c r="I48" i="2"/>
  <c r="I59" i="2"/>
  <c r="I69" i="2"/>
  <c r="I75" i="2"/>
  <c r="I80" i="2"/>
  <c r="I82" i="2"/>
  <c r="I83" i="2"/>
  <c r="I86" i="2"/>
  <c r="I91" i="2"/>
  <c r="I96" i="2"/>
  <c r="I98" i="2"/>
  <c r="I99" i="2"/>
  <c r="I110" i="2"/>
  <c r="I111" i="2"/>
  <c r="I8" i="2"/>
  <c r="I15" i="2"/>
  <c r="I16" i="2"/>
  <c r="I17" i="2"/>
  <c r="I31" i="2"/>
  <c r="I46" i="2"/>
  <c r="I52" i="2"/>
  <c r="I26" i="2"/>
  <c r="I57" i="2"/>
  <c r="I63" i="2"/>
  <c r="I70" i="2"/>
  <c r="I71" i="2"/>
  <c r="I72" i="2"/>
  <c r="I77" i="2"/>
  <c r="I78" i="2"/>
  <c r="I84" i="2"/>
  <c r="I87" i="2"/>
  <c r="I89" i="2"/>
  <c r="I93" i="2"/>
  <c r="I94" i="2"/>
  <c r="I97" i="2"/>
  <c r="I104" i="2"/>
  <c r="I108" i="2"/>
  <c r="I4" i="2"/>
  <c r="I5" i="2"/>
  <c r="I7" i="2"/>
  <c r="I9" i="2"/>
  <c r="I27" i="2"/>
  <c r="I29" i="2"/>
  <c r="I38" i="2"/>
  <c r="I6" i="2"/>
  <c r="F11" i="2"/>
  <c r="F12" i="2"/>
  <c r="F13" i="2"/>
  <c r="F14" i="2"/>
  <c r="F18" i="2"/>
  <c r="F19" i="2"/>
  <c r="F20" i="2"/>
  <c r="F21" i="2"/>
  <c r="F24" i="2"/>
  <c r="F32" i="2"/>
  <c r="F25" i="2"/>
  <c r="F107" i="2"/>
  <c r="F33" i="2"/>
  <c r="F35" i="2"/>
  <c r="F36" i="2"/>
  <c r="F40" i="2"/>
  <c r="F43" i="2"/>
  <c r="F37" i="2"/>
  <c r="F39" i="2"/>
  <c r="F45" i="2"/>
  <c r="F47" i="2"/>
  <c r="F53" i="2"/>
  <c r="F56" i="2"/>
  <c r="F60" i="2"/>
  <c r="F68" i="2"/>
  <c r="F74" i="2"/>
  <c r="F76" i="2"/>
  <c r="F88" i="2"/>
  <c r="F90" i="2"/>
  <c r="F92" i="2"/>
  <c r="F95" i="2"/>
  <c r="F100" i="2"/>
  <c r="F101" i="2"/>
  <c r="F102" i="2"/>
  <c r="F103" i="2"/>
  <c r="F28" i="2"/>
  <c r="F44" i="2"/>
  <c r="F49" i="2"/>
  <c r="F50" i="2"/>
  <c r="F51" i="2"/>
  <c r="F54" i="2"/>
  <c r="F55" i="2"/>
  <c r="F58" i="2"/>
  <c r="F61" i="2"/>
  <c r="F62" i="2"/>
  <c r="F64" i="2"/>
  <c r="F65" i="2"/>
  <c r="F66" i="2"/>
  <c r="F67" i="2"/>
  <c r="F73" i="2"/>
  <c r="F79" i="2"/>
  <c r="F81" i="2"/>
  <c r="F85" i="2"/>
  <c r="F106" i="2"/>
  <c r="F105" i="2"/>
  <c r="F109" i="2"/>
  <c r="F23" i="2"/>
  <c r="F3" i="2"/>
  <c r="F10" i="2"/>
  <c r="F22" i="2"/>
  <c r="F30" i="2"/>
  <c r="F34" i="2"/>
  <c r="F41" i="2"/>
  <c r="F42" i="2"/>
  <c r="F48" i="2"/>
  <c r="F59" i="2"/>
  <c r="F69" i="2"/>
  <c r="F75" i="2"/>
  <c r="F80" i="2"/>
  <c r="F82" i="2"/>
  <c r="F83" i="2"/>
  <c r="F86" i="2"/>
  <c r="F91" i="2"/>
  <c r="F96" i="2"/>
  <c r="F98" i="2"/>
  <c r="F99" i="2"/>
  <c r="F110" i="2"/>
  <c r="F111" i="2"/>
  <c r="F8" i="2"/>
  <c r="F15" i="2"/>
  <c r="F16" i="2"/>
  <c r="F17" i="2"/>
  <c r="F31" i="2"/>
  <c r="F46" i="2"/>
  <c r="F52" i="2"/>
  <c r="F26" i="2"/>
  <c r="F57" i="2"/>
  <c r="F63" i="2"/>
  <c r="F70" i="2"/>
  <c r="F71" i="2"/>
  <c r="F72" i="2"/>
  <c r="F77" i="2"/>
  <c r="F78" i="2"/>
  <c r="F84" i="2"/>
  <c r="F87" i="2"/>
  <c r="F89" i="2"/>
  <c r="F93" i="2"/>
  <c r="F94" i="2"/>
  <c r="F97" i="2"/>
  <c r="F104" i="2"/>
  <c r="F108" i="2"/>
  <c r="F4" i="2"/>
  <c r="F5" i="2"/>
  <c r="F7" i="2"/>
  <c r="F9" i="2"/>
  <c r="F27" i="2"/>
  <c r="F29" i="2"/>
  <c r="F38" i="2"/>
  <c r="F6" i="2"/>
  <c r="E11" i="2"/>
  <c r="E12" i="2"/>
  <c r="E13" i="2"/>
  <c r="E14" i="2"/>
  <c r="E18" i="2"/>
  <c r="E19" i="2"/>
  <c r="E20" i="2"/>
  <c r="E21" i="2"/>
  <c r="E24" i="2"/>
  <c r="E32" i="2"/>
  <c r="E25" i="2"/>
  <c r="E107" i="2"/>
  <c r="E33" i="2"/>
  <c r="E35" i="2"/>
  <c r="E36" i="2"/>
  <c r="E40" i="2"/>
  <c r="E43" i="2"/>
  <c r="E37" i="2"/>
  <c r="E39" i="2"/>
  <c r="E45" i="2"/>
  <c r="E47" i="2"/>
  <c r="E53" i="2"/>
  <c r="E56" i="2"/>
  <c r="E60" i="2"/>
  <c r="E68" i="2"/>
  <c r="E74" i="2"/>
  <c r="E76" i="2"/>
  <c r="E88" i="2"/>
  <c r="E90" i="2"/>
  <c r="E92" i="2"/>
  <c r="E95" i="2"/>
  <c r="E100" i="2"/>
  <c r="E101" i="2"/>
  <c r="E102" i="2"/>
  <c r="E103" i="2"/>
  <c r="E28" i="2"/>
  <c r="E44" i="2"/>
  <c r="E49" i="2"/>
  <c r="E50" i="2"/>
  <c r="E51" i="2"/>
  <c r="E54" i="2"/>
  <c r="E55" i="2"/>
  <c r="E58" i="2"/>
  <c r="E61" i="2"/>
  <c r="E62" i="2"/>
  <c r="E64" i="2"/>
  <c r="E65" i="2"/>
  <c r="E66" i="2"/>
  <c r="E67" i="2"/>
  <c r="E73" i="2"/>
  <c r="E79" i="2"/>
  <c r="E81" i="2"/>
  <c r="E85" i="2"/>
  <c r="E106" i="2"/>
  <c r="E105" i="2"/>
  <c r="E109" i="2"/>
  <c r="E23" i="2"/>
  <c r="E3" i="2"/>
  <c r="E10" i="2"/>
  <c r="E22" i="2"/>
  <c r="E30" i="2"/>
  <c r="E34" i="2"/>
  <c r="E41" i="2"/>
  <c r="E42" i="2"/>
  <c r="E48" i="2"/>
  <c r="E59" i="2"/>
  <c r="E69" i="2"/>
  <c r="E75" i="2"/>
  <c r="E80" i="2"/>
  <c r="E82" i="2"/>
  <c r="E83" i="2"/>
  <c r="E86" i="2"/>
  <c r="E91" i="2"/>
  <c r="E96" i="2"/>
  <c r="E98" i="2"/>
  <c r="E99" i="2"/>
  <c r="E110" i="2"/>
  <c r="E111" i="2"/>
  <c r="E8" i="2"/>
  <c r="E15" i="2"/>
  <c r="E16" i="2"/>
  <c r="E17" i="2"/>
  <c r="E31" i="2"/>
  <c r="E46" i="2"/>
  <c r="E52" i="2"/>
  <c r="E26" i="2"/>
  <c r="E57" i="2"/>
  <c r="E63" i="2"/>
  <c r="E70" i="2"/>
  <c r="E71" i="2"/>
  <c r="E72" i="2"/>
  <c r="E77" i="2"/>
  <c r="E78" i="2"/>
  <c r="E84" i="2"/>
  <c r="E87" i="2"/>
  <c r="E89" i="2"/>
  <c r="E93" i="2"/>
  <c r="E94" i="2"/>
  <c r="E97" i="2"/>
  <c r="E104" i="2"/>
  <c r="E108" i="2"/>
  <c r="E4" i="2"/>
  <c r="E5" i="2"/>
  <c r="E7" i="2"/>
  <c r="E9" i="2"/>
  <c r="E27" i="2"/>
  <c r="E29" i="2"/>
  <c r="E38" i="2"/>
  <c r="E6" i="2"/>
  <c r="Q18" i="2" l="1"/>
  <c r="Q17" i="2"/>
  <c r="P17" i="2"/>
  <c r="Q16" i="2"/>
  <c r="Q15" i="2"/>
  <c r="Q14" i="2"/>
  <c r="P11" i="2"/>
  <c r="C11" i="2"/>
  <c r="C12" i="2"/>
  <c r="C13" i="2"/>
  <c r="C14" i="2"/>
  <c r="C18" i="2"/>
  <c r="C19" i="2"/>
  <c r="C20" i="2"/>
  <c r="C21" i="2"/>
  <c r="C24" i="2"/>
  <c r="C32" i="2"/>
  <c r="C25" i="2"/>
  <c r="C107" i="2"/>
  <c r="C33" i="2"/>
  <c r="C35" i="2"/>
  <c r="C36" i="2"/>
  <c r="C40" i="2"/>
  <c r="C43" i="2"/>
  <c r="C37" i="2"/>
  <c r="C39" i="2"/>
  <c r="C45" i="2"/>
  <c r="C47" i="2"/>
  <c r="C53" i="2"/>
  <c r="C56" i="2"/>
  <c r="C60" i="2"/>
  <c r="C68" i="2"/>
  <c r="C74" i="2"/>
  <c r="C76" i="2"/>
  <c r="C88" i="2"/>
  <c r="C90" i="2"/>
  <c r="C92" i="2"/>
  <c r="C95" i="2"/>
  <c r="C100" i="2"/>
  <c r="C101" i="2"/>
  <c r="C102" i="2"/>
  <c r="C103" i="2"/>
  <c r="C28" i="2"/>
  <c r="C44" i="2"/>
  <c r="C49" i="2"/>
  <c r="C50" i="2"/>
  <c r="C51" i="2"/>
  <c r="C54" i="2"/>
  <c r="C55" i="2"/>
  <c r="C58" i="2"/>
  <c r="C61" i="2"/>
  <c r="C62" i="2"/>
  <c r="C64" i="2"/>
  <c r="C65" i="2"/>
  <c r="C66" i="2"/>
  <c r="C67" i="2"/>
  <c r="C73" i="2"/>
  <c r="C79" i="2"/>
  <c r="C81" i="2"/>
  <c r="C85" i="2"/>
  <c r="C106" i="2"/>
  <c r="C105" i="2"/>
  <c r="C109" i="2"/>
  <c r="C23" i="2"/>
  <c r="C3" i="2"/>
  <c r="C10" i="2"/>
  <c r="C22" i="2"/>
  <c r="C30" i="2"/>
  <c r="C34" i="2"/>
  <c r="C41" i="2"/>
  <c r="C42" i="2"/>
  <c r="C48" i="2"/>
  <c r="C59" i="2"/>
  <c r="C69" i="2"/>
  <c r="C75" i="2"/>
  <c r="C80" i="2"/>
  <c r="C82" i="2"/>
  <c r="C83" i="2"/>
  <c r="C86" i="2"/>
  <c r="C91" i="2"/>
  <c r="C96" i="2"/>
  <c r="C98" i="2"/>
  <c r="C99" i="2"/>
  <c r="C110" i="2"/>
  <c r="C111" i="2"/>
  <c r="C8" i="2"/>
  <c r="C15" i="2"/>
  <c r="C16" i="2"/>
  <c r="C17" i="2"/>
  <c r="C31" i="2"/>
  <c r="C46" i="2"/>
  <c r="C52" i="2"/>
  <c r="C26" i="2"/>
  <c r="C57" i="2"/>
  <c r="C63" i="2"/>
  <c r="C70" i="2"/>
  <c r="C71" i="2"/>
  <c r="C72" i="2"/>
  <c r="C77" i="2"/>
  <c r="C78" i="2"/>
  <c r="C84" i="2"/>
  <c r="C87" i="2"/>
  <c r="C89" i="2"/>
  <c r="C93" i="2"/>
  <c r="C94" i="2"/>
  <c r="C97" i="2"/>
  <c r="C104" i="2"/>
  <c r="C108" i="2"/>
  <c r="C4" i="2"/>
  <c r="C5" i="2"/>
  <c r="C7" i="2"/>
  <c r="C9" i="2"/>
  <c r="C27" i="2"/>
  <c r="C29" i="2"/>
  <c r="C38" i="2"/>
  <c r="C6" i="2"/>
</calcChain>
</file>

<file path=xl/sharedStrings.xml><?xml version="1.0" encoding="utf-8"?>
<sst xmlns="http://schemas.openxmlformats.org/spreadsheetml/2006/main" count="595" uniqueCount="215">
  <si>
    <t>1.  Vytvoriť stlpec Priezvisko a meno kde spojíte priezvisko a meno zákazníka</t>
  </si>
  <si>
    <t>4. Doplniť názov kurzu podľa kódu kurzu. Názvy kurzov sú uvedené v tabuľke 2.</t>
  </si>
  <si>
    <t>5. Náhodne vyplniť počet absolvovaných hodín na kurze. Rozsah: celé a pol hodiny na intervale (0,5 až po 30)</t>
  </si>
  <si>
    <t>6. Vypočítať cenu kurzu podľa počtu absolvovaných hodín. Cena za hodinu kurzu je uvedená v Tab.2</t>
  </si>
  <si>
    <t>Tab.1</t>
  </si>
  <si>
    <t>Tab.2</t>
  </si>
  <si>
    <t>Meno</t>
  </si>
  <si>
    <t>Priezvisko</t>
  </si>
  <si>
    <t>Mesto a PSC</t>
  </si>
  <si>
    <t>Firma</t>
  </si>
  <si>
    <t>Kód kurzu</t>
  </si>
  <si>
    <t>Názov kurzu</t>
  </si>
  <si>
    <t>Počet absolvovaných hodín</t>
  </si>
  <si>
    <t>Fakturovaná cena v €</t>
  </si>
  <si>
    <t>ID kurzu</t>
  </si>
  <si>
    <t>Názov</t>
  </si>
  <si>
    <t xml:space="preserve">Cena za 1 hodinu kurzu s DPH </t>
  </si>
  <si>
    <t>Dĺžka kurzu</t>
  </si>
  <si>
    <t>František</t>
  </si>
  <si>
    <t>Antoš</t>
  </si>
  <si>
    <t>Pezinok 02610</t>
  </si>
  <si>
    <t>Abcf</t>
  </si>
  <si>
    <t>A3</t>
  </si>
  <si>
    <t>konverzácia v angličtine</t>
  </si>
  <si>
    <t>A1</t>
  </si>
  <si>
    <t>angličtina začiatočníci</t>
  </si>
  <si>
    <t>Jan</t>
  </si>
  <si>
    <t>Belák</t>
  </si>
  <si>
    <t>Bratislava 01010</t>
  </si>
  <si>
    <t>Beta</t>
  </si>
  <si>
    <t>N1</t>
  </si>
  <si>
    <t>nemčina začiatočníci</t>
  </si>
  <si>
    <t>A2</t>
  </si>
  <si>
    <t>angličtina pokročilí</t>
  </si>
  <si>
    <t>Zbyněk</t>
  </si>
  <si>
    <t>Belvončík</t>
  </si>
  <si>
    <t>Stupava 20210</t>
  </si>
  <si>
    <t>Alfa</t>
  </si>
  <si>
    <t>Ivana</t>
  </si>
  <si>
    <t>Beranová</t>
  </si>
  <si>
    <t>Omega</t>
  </si>
  <si>
    <t>Filip</t>
  </si>
  <si>
    <t>Blahuš</t>
  </si>
  <si>
    <t>Senec 10036</t>
  </si>
  <si>
    <t>N2</t>
  </si>
  <si>
    <t>nemčina pokročilí</t>
  </si>
  <si>
    <t>Kamil</t>
  </si>
  <si>
    <t>Bodenlos</t>
  </si>
  <si>
    <t>N3</t>
  </si>
  <si>
    <t>konverzácia v nemčine</t>
  </si>
  <si>
    <t>Bohm</t>
  </si>
  <si>
    <t>Slavomír</t>
  </si>
  <si>
    <t>Borecký</t>
  </si>
  <si>
    <t>Delta</t>
  </si>
  <si>
    <t>Tomáš</t>
  </si>
  <si>
    <t>Bučík</t>
  </si>
  <si>
    <t>Cena spolu</t>
  </si>
  <si>
    <t>Petr</t>
  </si>
  <si>
    <t>Bureš</t>
  </si>
  <si>
    <t>Ladislav</t>
  </si>
  <si>
    <t>Cvalda</t>
  </si>
  <si>
    <t>Počet</t>
  </si>
  <si>
    <t>Cena</t>
  </si>
  <si>
    <t>Věra</t>
  </si>
  <si>
    <t>Černá</t>
  </si>
  <si>
    <t>Malacky 21046</t>
  </si>
  <si>
    <t>Angličtina začiatočníci</t>
  </si>
  <si>
    <t>Michal</t>
  </si>
  <si>
    <t>Surovčík</t>
  </si>
  <si>
    <t>firma Beta</t>
  </si>
  <si>
    <t>Bohuslav</t>
  </si>
  <si>
    <t>Ďábelský</t>
  </si>
  <si>
    <t>Nemčina celkovo</t>
  </si>
  <si>
    <t>Richard</t>
  </si>
  <si>
    <t>Drábek</t>
  </si>
  <si>
    <t>A3 a viac ako 20 hodín</t>
  </si>
  <si>
    <t>Dřímal</t>
  </si>
  <si>
    <t>ludia s priezviskom na D a B v kurze N1</t>
  </si>
  <si>
    <t>Igor</t>
  </si>
  <si>
    <t>Eisner</t>
  </si>
  <si>
    <t>Josef</t>
  </si>
  <si>
    <t>Fejfar</t>
  </si>
  <si>
    <t>AJ</t>
  </si>
  <si>
    <t>NJ</t>
  </si>
  <si>
    <t>Ján</t>
  </si>
  <si>
    <t>Dubňanský</t>
  </si>
  <si>
    <t>Pomer AJ vs NJ v %</t>
  </si>
  <si>
    <t>Dutka</t>
  </si>
  <si>
    <t>Lucia</t>
  </si>
  <si>
    <t>Gavronová</t>
  </si>
  <si>
    <t>Gama</t>
  </si>
  <si>
    <t>Gnip</t>
  </si>
  <si>
    <t>Daniel</t>
  </si>
  <si>
    <t>Hromadka</t>
  </si>
  <si>
    <t>Oldřich</t>
  </si>
  <si>
    <t>Hudák</t>
  </si>
  <si>
    <t>Martin</t>
  </si>
  <si>
    <t>Karoľ</t>
  </si>
  <si>
    <t>Lecišcová</t>
  </si>
  <si>
    <t>Mantič</t>
  </si>
  <si>
    <t>Jozef</t>
  </si>
  <si>
    <t>Naščák</t>
  </si>
  <si>
    <t>Marek</t>
  </si>
  <si>
    <t>Poliak</t>
  </si>
  <si>
    <t>Vladislav</t>
  </si>
  <si>
    <t>Popovič</t>
  </si>
  <si>
    <t>Juraj</t>
  </si>
  <si>
    <t>Rondzik</t>
  </si>
  <si>
    <t>Vladimír</t>
  </si>
  <si>
    <t>Seňko</t>
  </si>
  <si>
    <t>Marcel</t>
  </si>
  <si>
    <t>Starec</t>
  </si>
  <si>
    <t>Matúš</t>
  </si>
  <si>
    <t>Štofík</t>
  </si>
  <si>
    <t>Peter</t>
  </si>
  <si>
    <t>Jana</t>
  </si>
  <si>
    <t>Štofíková</t>
  </si>
  <si>
    <t>Čopík</t>
  </si>
  <si>
    <t>Stanislav</t>
  </si>
  <si>
    <t>Haburaj</t>
  </si>
  <si>
    <t>Gabriela</t>
  </si>
  <si>
    <t>Halaburková</t>
  </si>
  <si>
    <t>Hašuľ</t>
  </si>
  <si>
    <t>Hucová</t>
  </si>
  <si>
    <t>Miroslava</t>
  </si>
  <si>
    <t>Karľa</t>
  </si>
  <si>
    <t>Dušan</t>
  </si>
  <si>
    <t>Kaučák</t>
  </si>
  <si>
    <t>Kocová</t>
  </si>
  <si>
    <t>Kotús</t>
  </si>
  <si>
    <t>Marián</t>
  </si>
  <si>
    <t>Kovaľ</t>
  </si>
  <si>
    <t>Martina</t>
  </si>
  <si>
    <t>Kuľhová</t>
  </si>
  <si>
    <t>Kurilla</t>
  </si>
  <si>
    <t>Mandrík</t>
  </si>
  <si>
    <t>Ondrejkovič</t>
  </si>
  <si>
    <t>Pavlík</t>
  </si>
  <si>
    <t>Milan</t>
  </si>
  <si>
    <t>Piškanin</t>
  </si>
  <si>
    <t>Surinčák</t>
  </si>
  <si>
    <t>Rastislav</t>
  </si>
  <si>
    <t>Štutika</t>
  </si>
  <si>
    <t>Verba</t>
  </si>
  <si>
    <t>Burda</t>
  </si>
  <si>
    <t>Aľušik</t>
  </si>
  <si>
    <t>Bednár</t>
  </si>
  <si>
    <t>Bučko</t>
  </si>
  <si>
    <t>Lenka</t>
  </si>
  <si>
    <t>Cucková</t>
  </si>
  <si>
    <t>Dický</t>
  </si>
  <si>
    <t>Fedin</t>
  </si>
  <si>
    <t>Ľuboslav</t>
  </si>
  <si>
    <t>Fedorňák</t>
  </si>
  <si>
    <t>Gribanič</t>
  </si>
  <si>
    <t>Jaroslav</t>
  </si>
  <si>
    <t>Lecká</t>
  </si>
  <si>
    <t>Michalcová</t>
  </si>
  <si>
    <t>Adrián</t>
  </si>
  <si>
    <t>Padaras</t>
  </si>
  <si>
    <t>Pavlovčin</t>
  </si>
  <si>
    <t>Pčola</t>
  </si>
  <si>
    <t>Potocký</t>
  </si>
  <si>
    <t>Sidun</t>
  </si>
  <si>
    <t>Špitalik</t>
  </si>
  <si>
    <t>Andrea</t>
  </si>
  <si>
    <t>Vozárová</t>
  </si>
  <si>
    <t>Žido</t>
  </si>
  <si>
    <t>Anna</t>
  </si>
  <si>
    <t>Baľová</t>
  </si>
  <si>
    <t>Bobenič</t>
  </si>
  <si>
    <t>Pavol</t>
  </si>
  <si>
    <t>Bobiš</t>
  </si>
  <si>
    <t>Bobrik</t>
  </si>
  <si>
    <t>Čus</t>
  </si>
  <si>
    <t>Miroslav</t>
  </si>
  <si>
    <t>Gavura</t>
  </si>
  <si>
    <t>Holotová</t>
  </si>
  <si>
    <t>Ľuboš</t>
  </si>
  <si>
    <t>Chochrun</t>
  </si>
  <si>
    <t>Karamam</t>
  </si>
  <si>
    <t>Radován</t>
  </si>
  <si>
    <t>Konopeus</t>
  </si>
  <si>
    <t>Lelko</t>
  </si>
  <si>
    <t>Lempeľ</t>
  </si>
  <si>
    <t>Lojan</t>
  </si>
  <si>
    <t>Obšatník</t>
  </si>
  <si>
    <t>Ondika</t>
  </si>
  <si>
    <t>Perec</t>
  </si>
  <si>
    <t>Viera</t>
  </si>
  <si>
    <t>Podová</t>
  </si>
  <si>
    <t>Pomykal</t>
  </si>
  <si>
    <t>Rusič</t>
  </si>
  <si>
    <t>Viktor</t>
  </si>
  <si>
    <t>Salaj</t>
  </si>
  <si>
    <t>Jaroslava</t>
  </si>
  <si>
    <t>Simkuletová</t>
  </si>
  <si>
    <t>Timuľák</t>
  </si>
  <si>
    <t>Andrejčík</t>
  </si>
  <si>
    <t>Aneta</t>
  </si>
  <si>
    <t>Antoniková</t>
  </si>
  <si>
    <t>Balogová</t>
  </si>
  <si>
    <t>Bartek</t>
  </si>
  <si>
    <t>Cimbák</t>
  </si>
  <si>
    <t>Čornanič</t>
  </si>
  <si>
    <t>Ďurika</t>
  </si>
  <si>
    <t>Počet všetkých ľudí v kurzoch</t>
  </si>
  <si>
    <t>7. vyplniť všetky tabuľky (žlté políčka)</t>
  </si>
  <si>
    <t>3. Skontrolovať a v prípade potreby upraviť PSČ (na 5 ciferné číslo).</t>
  </si>
  <si>
    <t>2. Mesto a PSČ rozdeliť do dvoch samostatných stĺpcov.</t>
  </si>
  <si>
    <t>Dolný Kubín 02601</t>
  </si>
  <si>
    <t>Dĺžky kurzu v Tab.2 si nevšímajte</t>
  </si>
  <si>
    <t>M&amp;P</t>
  </si>
  <si>
    <t>Mesto</t>
  </si>
  <si>
    <t>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</si>
</sst>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0" formatCode="_ * #,##0.0_)\ [$€-1]_ ;_ * \(#,##0.0\)\ [$€-1]_ ;_ * &quot;-&quot;??_)\ [$€-1]_ ;_ @_ "/>
    <numFmt numFmtId="171" formatCode="_ * #,##0_)\ [$€-1]_ ;_ * \(#,##0\)\ [$€-1]_ ;_ * &quot;-&quot;??_)\ [$€-1]_ ;_ @_ "/>
  </numFmts>
  <fonts count="6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1"/>
      <name val="Arial CE"/>
      <charset val="238"/>
    </font>
    <font>
      <b/>
      <sz val="10"/>
      <color theme="1"/>
      <name val="Arial CE"/>
      <charset val="238"/>
    </font>
    <font>
      <b/>
      <sz val="10"/>
      <name val="Arial CE"/>
      <charset val="238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1"/>
    <xf numFmtId="164" fontId="1" fillId="0" borderId="0" xfId="1" applyNumberFormat="1"/>
    <xf numFmtId="0" fontId="2" fillId="2" borderId="0" xfId="1" applyFont="1" applyFill="1"/>
    <xf numFmtId="0" fontId="3" fillId="3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1" fillId="0" borderId="1" xfId="1" applyBorder="1"/>
    <xf numFmtId="0" fontId="1" fillId="0" borderId="1" xfId="1" applyBorder="1" applyAlignment="1">
      <alignment horizontal="center"/>
    </xf>
    <xf numFmtId="1" fontId="1" fillId="0" borderId="1" xfId="1" applyNumberFormat="1" applyBorder="1"/>
    <xf numFmtId="0" fontId="1" fillId="0" borderId="2" xfId="1" applyBorder="1"/>
    <xf numFmtId="0" fontId="1" fillId="0" borderId="3" xfId="1" applyBorder="1"/>
    <xf numFmtId="0" fontId="1" fillId="2" borderId="4" xfId="1" applyFill="1" applyBorder="1"/>
    <xf numFmtId="0" fontId="1" fillId="0" borderId="5" xfId="1" applyBorder="1"/>
    <xf numFmtId="0" fontId="1" fillId="0" borderId="6" xfId="1" applyBorder="1"/>
    <xf numFmtId="0" fontId="4" fillId="0" borderId="0" xfId="1" applyFont="1" applyAlignment="1">
      <alignment horizontal="center"/>
    </xf>
    <xf numFmtId="0" fontId="1" fillId="2" borderId="8" xfId="1" applyFill="1" applyBorder="1"/>
    <xf numFmtId="0" fontId="1" fillId="0" borderId="9" xfId="1" applyBorder="1"/>
    <xf numFmtId="0" fontId="1" fillId="2" borderId="1" xfId="1" applyFill="1" applyBorder="1"/>
    <xf numFmtId="0" fontId="1" fillId="2" borderId="11" xfId="1" applyFill="1" applyBorder="1"/>
    <xf numFmtId="0" fontId="1" fillId="0" borderId="12" xfId="1" applyBorder="1"/>
    <xf numFmtId="0" fontId="1" fillId="0" borderId="13" xfId="1" applyBorder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1" fillId="2" borderId="0" xfId="1" applyFill="1"/>
    <xf numFmtId="164" fontId="1" fillId="2" borderId="0" xfId="1" applyNumberFormat="1" applyFill="1"/>
    <xf numFmtId="2" fontId="1" fillId="0" borderId="1" xfId="1" applyNumberFormat="1" applyBorder="1"/>
    <xf numFmtId="2" fontId="1" fillId="0" borderId="1" xfId="1" applyNumberFormat="1" applyBorder="1" applyAlignment="1">
      <alignment wrapText="1"/>
    </xf>
    <xf numFmtId="170" fontId="1" fillId="0" borderId="1" xfId="1" applyNumberFormat="1" applyBorder="1"/>
    <xf numFmtId="171" fontId="1" fillId="0" borderId="1" xfId="1" applyNumberFormat="1" applyBorder="1"/>
    <xf numFmtId="171" fontId="1" fillId="2" borderId="7" xfId="1" applyNumberFormat="1" applyFill="1" applyBorder="1"/>
    <xf numFmtId="170" fontId="1" fillId="2" borderId="4" xfId="1" applyNumberFormat="1" applyFill="1" applyBorder="1"/>
    <xf numFmtId="170" fontId="1" fillId="2" borderId="10" xfId="1" applyNumberFormat="1" applyFill="1" applyBorder="1"/>
    <xf numFmtId="170" fontId="1" fillId="2" borderId="7" xfId="1" applyNumberFormat="1" applyFill="1" applyBorder="1"/>
    <xf numFmtId="10" fontId="1" fillId="2" borderId="14" xfId="2" applyNumberFormat="1" applyFont="1" applyFill="1" applyBorder="1"/>
    <xf numFmtId="10" fontId="1" fillId="2" borderId="15" xfId="2" applyNumberFormat="1" applyFont="1" applyFill="1" applyBorder="1"/>
  </cellXfs>
  <cellStyles count="3">
    <cellStyle name="Normálna" xfId="0" builtinId="0"/>
    <cellStyle name="normální_Průkazky" xfId="1" xr:uid="{B78FE4B8-E8DF-4EDD-95B9-E4691B7A82C9}"/>
    <cellStyle name="Percentá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32E9-3FEF-454D-990A-294BDEB207FB}">
  <dimension ref="A1:G118"/>
  <sheetViews>
    <sheetView zoomScale="160" zoomScaleNormal="160" workbookViewId="0">
      <selection activeCell="A6" sqref="A6:XFD6"/>
    </sheetView>
  </sheetViews>
  <sheetFormatPr defaultColWidth="9.21875" defaultRowHeight="13.2" x14ac:dyDescent="0.25"/>
  <cols>
    <col min="1" max="1" width="9.44140625" style="1" customWidth="1"/>
    <col min="2" max="2" width="14.21875" style="1" customWidth="1"/>
    <col min="3" max="3" width="16.21875" style="1" customWidth="1"/>
    <col min="4" max="4" width="9.21875" style="1"/>
    <col min="5" max="5" width="10.21875" style="1" bestFit="1" customWidth="1"/>
    <col min="6" max="6" width="24.33203125" style="1" customWidth="1"/>
    <col min="7" max="7" width="20.77734375" style="2" customWidth="1"/>
    <col min="8" max="8" width="13.77734375" style="1" customWidth="1"/>
    <col min="9" max="10" width="9.21875" style="1"/>
    <col min="11" max="11" width="11.21875" style="1" customWidth="1"/>
    <col min="12" max="12" width="19.77734375" style="1" customWidth="1"/>
    <col min="13" max="13" width="12" style="1" customWidth="1"/>
    <col min="14" max="14" width="11.33203125" style="1" bestFit="1" customWidth="1"/>
    <col min="15" max="16384" width="9.21875" style="1"/>
  </cols>
  <sheetData>
    <row r="1" spans="1:7" s="25" customFormat="1" x14ac:dyDescent="0.25">
      <c r="A1" s="25" t="s">
        <v>0</v>
      </c>
      <c r="G1" s="26"/>
    </row>
    <row r="2" spans="1:7" s="25" customFormat="1" x14ac:dyDescent="0.25">
      <c r="A2" s="25" t="s">
        <v>209</v>
      </c>
      <c r="G2" s="26"/>
    </row>
    <row r="3" spans="1:7" s="25" customFormat="1" x14ac:dyDescent="0.25">
      <c r="A3" s="25" t="s">
        <v>208</v>
      </c>
      <c r="G3" s="26"/>
    </row>
    <row r="4" spans="1:7" s="25" customFormat="1" x14ac:dyDescent="0.25">
      <c r="A4" s="25" t="s">
        <v>1</v>
      </c>
      <c r="G4" s="26"/>
    </row>
    <row r="5" spans="1:7" s="25" customFormat="1" x14ac:dyDescent="0.25">
      <c r="A5" s="25" t="s">
        <v>2</v>
      </c>
      <c r="G5" s="26"/>
    </row>
    <row r="6" spans="1:7" x14ac:dyDescent="0.25">
      <c r="A6" s="1" t="s">
        <v>3</v>
      </c>
    </row>
    <row r="7" spans="1:7" x14ac:dyDescent="0.25">
      <c r="A7" s="1" t="s">
        <v>207</v>
      </c>
    </row>
    <row r="8" spans="1:7" x14ac:dyDescent="0.25">
      <c r="G8" s="1"/>
    </row>
    <row r="9" spans="1:7" s="5" customFormat="1" ht="13.8" customHeight="1" x14ac:dyDescent="0.25">
      <c r="A9" s="1" t="s">
        <v>211</v>
      </c>
    </row>
    <row r="10" spans="1:7" x14ac:dyDescent="0.25">
      <c r="G10" s="1"/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  <row r="60" spans="7:7" x14ac:dyDescent="0.25">
      <c r="G60" s="1"/>
    </row>
    <row r="61" spans="7:7" x14ac:dyDescent="0.25">
      <c r="G61" s="1"/>
    </row>
    <row r="62" spans="7:7" x14ac:dyDescent="0.25">
      <c r="G62" s="1"/>
    </row>
    <row r="63" spans="7:7" x14ac:dyDescent="0.25">
      <c r="G63" s="1"/>
    </row>
    <row r="64" spans="7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8F4-C62D-4B67-8831-B32B561F5F5B}">
  <dimension ref="A1:Q112"/>
  <sheetViews>
    <sheetView tabSelected="1" topLeftCell="D1" zoomScaleNormal="100" workbookViewId="0">
      <selection activeCell="P23" sqref="P23"/>
    </sheetView>
  </sheetViews>
  <sheetFormatPr defaultRowHeight="14.4" x14ac:dyDescent="0.3"/>
  <cols>
    <col min="1" max="1" width="8.6640625" bestFit="1" customWidth="1"/>
    <col min="2" max="2" width="10.88671875" bestFit="1" customWidth="1"/>
    <col min="3" max="3" width="10.88671875" customWidth="1"/>
    <col min="4" max="4" width="16.6640625" bestFit="1" customWidth="1"/>
    <col min="5" max="6" width="16.6640625" customWidth="1"/>
    <col min="7" max="7" width="6.77734375" bestFit="1" customWidth="1"/>
    <col min="8" max="8" width="10.109375" bestFit="1" customWidth="1"/>
    <col min="9" max="9" width="20.44140625" bestFit="1" customWidth="1"/>
    <col min="10" max="10" width="13.109375" customWidth="1"/>
    <col min="11" max="11" width="14.33203125" customWidth="1"/>
    <col min="13" max="13" width="8.6640625" customWidth="1"/>
    <col min="14" max="14" width="10.109375" bestFit="1" customWidth="1"/>
    <col min="15" max="15" width="20.44140625" bestFit="1" customWidth="1"/>
    <col min="16" max="16" width="10.5546875" bestFit="1" customWidth="1"/>
    <col min="17" max="17" width="12.44140625" bestFit="1" customWidth="1"/>
  </cols>
  <sheetData>
    <row r="1" spans="1:17" x14ac:dyDescent="0.3">
      <c r="A1" s="3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 t="s">
        <v>5</v>
      </c>
      <c r="N1" s="1"/>
      <c r="O1" s="1"/>
      <c r="P1" s="1"/>
      <c r="Q1" s="1"/>
    </row>
    <row r="2" spans="1:17" ht="52.8" x14ac:dyDescent="0.3">
      <c r="A2" s="4" t="s">
        <v>6</v>
      </c>
      <c r="B2" s="4" t="s">
        <v>7</v>
      </c>
      <c r="C2" s="4" t="s">
        <v>212</v>
      </c>
      <c r="D2" s="4" t="s">
        <v>8</v>
      </c>
      <c r="E2" s="4" t="s">
        <v>213</v>
      </c>
      <c r="F2" s="4" t="s">
        <v>214</v>
      </c>
      <c r="G2" s="4" t="s">
        <v>9</v>
      </c>
      <c r="H2" s="4" t="s">
        <v>10</v>
      </c>
      <c r="I2" s="24" t="s">
        <v>11</v>
      </c>
      <c r="J2" s="23" t="s">
        <v>12</v>
      </c>
      <c r="K2" s="23" t="s">
        <v>13</v>
      </c>
      <c r="L2" s="5"/>
      <c r="M2" s="6" t="s">
        <v>14</v>
      </c>
      <c r="N2" s="6" t="s">
        <v>10</v>
      </c>
      <c r="O2" s="6" t="s">
        <v>15</v>
      </c>
      <c r="P2" s="7" t="s">
        <v>16</v>
      </c>
      <c r="Q2" s="6" t="s">
        <v>17</v>
      </c>
    </row>
    <row r="3" spans="1:17" x14ac:dyDescent="0.3">
      <c r="A3" s="8" t="s">
        <v>18</v>
      </c>
      <c r="B3" s="8" t="s">
        <v>145</v>
      </c>
      <c r="C3" s="8" t="str">
        <f>A3&amp;" "&amp;B3</f>
        <v>František Aľušik</v>
      </c>
      <c r="D3" s="8" t="s">
        <v>65</v>
      </c>
      <c r="E3" s="8" t="str">
        <f>MID(D3,1,LEN(D3)-6)</f>
        <v>Malacky</v>
      </c>
      <c r="F3" s="27" t="str">
        <f>RIGHT(D3,5)</f>
        <v>21046</v>
      </c>
      <c r="G3" s="8" t="s">
        <v>29</v>
      </c>
      <c r="H3" s="8" t="s">
        <v>44</v>
      </c>
      <c r="I3" s="8" t="str">
        <f>VLOOKUP(H3,$N$3:$O$8,2,FALSE)</f>
        <v>nemčina pokročilí</v>
      </c>
      <c r="J3" s="8">
        <f ca="1">RANDBETWEEN(0,29)+CHOOSE(RANDBETWEEN(1,2),0.5,1)</f>
        <v>27.5</v>
      </c>
      <c r="K3" s="30">
        <f ca="1">J3*VLOOKUP(H3,$N$3:$P$8,3,FALSE)</f>
        <v>440</v>
      </c>
      <c r="L3" s="1"/>
      <c r="M3" s="9">
        <v>1</v>
      </c>
      <c r="N3" s="9" t="s">
        <v>24</v>
      </c>
      <c r="O3" s="8" t="s">
        <v>25</v>
      </c>
      <c r="P3" s="28">
        <v>10</v>
      </c>
      <c r="Q3" s="10">
        <v>5</v>
      </c>
    </row>
    <row r="4" spans="1:17" x14ac:dyDescent="0.3">
      <c r="A4" s="8" t="s">
        <v>26</v>
      </c>
      <c r="B4" s="8" t="s">
        <v>198</v>
      </c>
      <c r="C4" s="8" t="str">
        <f>A4&amp;" "&amp;B4</f>
        <v>Jan Andrejčík</v>
      </c>
      <c r="D4" s="8" t="s">
        <v>20</v>
      </c>
      <c r="E4" s="8" t="str">
        <f>MID(D4,1,LEN(D4)-6)</f>
        <v>Pezinok</v>
      </c>
      <c r="F4" s="27" t="str">
        <f>RIGHT(D4,5)</f>
        <v>02610</v>
      </c>
      <c r="G4" s="8" t="s">
        <v>40</v>
      </c>
      <c r="H4" s="8" t="s">
        <v>24</v>
      </c>
      <c r="I4" s="8" t="str">
        <f>VLOOKUP(H4,$N$3:$O$8,2,FALSE)</f>
        <v>angličtina začiatočníci</v>
      </c>
      <c r="J4" s="8">
        <f ca="1">RANDBETWEEN(0,29)+CHOOSE(RANDBETWEEN(1,2),0.5,1)</f>
        <v>9.5</v>
      </c>
      <c r="K4" s="30">
        <f ca="1">J4*VLOOKUP(H4,$N$3:$P$8,3,FALSE)</f>
        <v>95</v>
      </c>
      <c r="L4" s="1"/>
      <c r="M4" s="9">
        <v>2</v>
      </c>
      <c r="N4" s="9" t="s">
        <v>32</v>
      </c>
      <c r="O4" s="8" t="s">
        <v>33</v>
      </c>
      <c r="P4" s="27">
        <v>15</v>
      </c>
      <c r="Q4" s="10">
        <v>7</v>
      </c>
    </row>
    <row r="5" spans="1:17" x14ac:dyDescent="0.3">
      <c r="A5" s="8" t="s">
        <v>34</v>
      </c>
      <c r="B5" s="8" t="s">
        <v>200</v>
      </c>
      <c r="C5" s="8" t="str">
        <f>A5&amp;" "&amp;B5</f>
        <v>Zbyněk Antoniková</v>
      </c>
      <c r="D5" s="8" t="s">
        <v>65</v>
      </c>
      <c r="E5" s="8" t="str">
        <f>MID(D5,1,LEN(D5)-6)</f>
        <v>Malacky</v>
      </c>
      <c r="F5" s="27" t="str">
        <f>RIGHT(D5,5)</f>
        <v>21046</v>
      </c>
      <c r="G5" s="8" t="s">
        <v>40</v>
      </c>
      <c r="H5" s="8" t="s">
        <v>24</v>
      </c>
      <c r="I5" s="8" t="str">
        <f>VLOOKUP(H5,$N$3:$O$8,2,FALSE)</f>
        <v>angličtina začiatočníci</v>
      </c>
      <c r="J5" s="8">
        <f ca="1">RANDBETWEEN(0,29)+CHOOSE(RANDBETWEEN(1,2),0.5,1)</f>
        <v>8.5</v>
      </c>
      <c r="K5" s="30">
        <f ca="1">J5*VLOOKUP(H5,$N$3:$P$8,3,FALSE)</f>
        <v>85</v>
      </c>
      <c r="L5" s="1"/>
      <c r="M5" s="9">
        <v>3</v>
      </c>
      <c r="N5" s="9" t="s">
        <v>22</v>
      </c>
      <c r="O5" s="8" t="s">
        <v>23</v>
      </c>
      <c r="P5" s="27">
        <v>12</v>
      </c>
      <c r="Q5" s="10">
        <v>3</v>
      </c>
    </row>
    <row r="6" spans="1:17" x14ac:dyDescent="0.3">
      <c r="A6" s="8" t="s">
        <v>38</v>
      </c>
      <c r="B6" s="8" t="s">
        <v>19</v>
      </c>
      <c r="C6" s="8" t="str">
        <f>A6&amp;" "&amp;B6</f>
        <v>Ivana Antoš</v>
      </c>
      <c r="D6" s="8" t="s">
        <v>20</v>
      </c>
      <c r="E6" s="8" t="str">
        <f>MID(D6,1,LEN(D6)-6)</f>
        <v>Pezinok</v>
      </c>
      <c r="F6" s="27" t="str">
        <f>RIGHT(D6,5)</f>
        <v>02610</v>
      </c>
      <c r="G6" s="8" t="s">
        <v>21</v>
      </c>
      <c r="H6" s="8" t="s">
        <v>22</v>
      </c>
      <c r="I6" s="8" t="str">
        <f>VLOOKUP(H6,$N$3:$O$8,2,FALSE)</f>
        <v>konverzácia v angličtine</v>
      </c>
      <c r="J6" s="8">
        <f ca="1">RANDBETWEEN(0,29)+CHOOSE(RANDBETWEEN(1,2),0.5,1)</f>
        <v>2</v>
      </c>
      <c r="K6" s="29">
        <f ca="1">J6*VLOOKUP(H6,$N$3:$P$8,3,FALSE)</f>
        <v>24</v>
      </c>
      <c r="L6" s="1"/>
      <c r="M6" s="9">
        <v>4</v>
      </c>
      <c r="N6" s="9" t="s">
        <v>30</v>
      </c>
      <c r="O6" s="8" t="s">
        <v>31</v>
      </c>
      <c r="P6" s="27">
        <v>11</v>
      </c>
      <c r="Q6" s="10">
        <v>4</v>
      </c>
    </row>
    <row r="7" spans="1:17" x14ac:dyDescent="0.3">
      <c r="A7" s="8" t="s">
        <v>41</v>
      </c>
      <c r="B7" s="8" t="s">
        <v>201</v>
      </c>
      <c r="C7" s="8" t="str">
        <f>A7&amp;" "&amp;B7</f>
        <v>Filip Balogová</v>
      </c>
      <c r="D7" s="8" t="s">
        <v>28</v>
      </c>
      <c r="E7" s="8" t="str">
        <f>MID(D7,1,LEN(D7)-6)</f>
        <v>Bratislava</v>
      </c>
      <c r="F7" s="27" t="str">
        <f>RIGHT(D7,5)</f>
        <v>01010</v>
      </c>
      <c r="G7" s="8" t="s">
        <v>21</v>
      </c>
      <c r="H7" s="8" t="s">
        <v>30</v>
      </c>
      <c r="I7" s="8" t="str">
        <f>VLOOKUP(H7,$N$3:$O$8,2,FALSE)</f>
        <v>nemčina začiatočníci</v>
      </c>
      <c r="J7" s="8">
        <f ca="1">RANDBETWEEN(0,29)+CHOOSE(RANDBETWEEN(1,2),0.5,1)</f>
        <v>15</v>
      </c>
      <c r="K7" s="30">
        <f ca="1">J7*VLOOKUP(H7,$N$3:$P$8,3,FALSE)</f>
        <v>165</v>
      </c>
      <c r="L7" s="1"/>
      <c r="M7" s="9">
        <v>5</v>
      </c>
      <c r="N7" s="9" t="s">
        <v>44</v>
      </c>
      <c r="O7" s="8" t="s">
        <v>45</v>
      </c>
      <c r="P7" s="27">
        <v>16</v>
      </c>
      <c r="Q7" s="10">
        <v>8</v>
      </c>
    </row>
    <row r="8" spans="1:17" x14ac:dyDescent="0.3">
      <c r="A8" s="8" t="s">
        <v>46</v>
      </c>
      <c r="B8" s="8" t="s">
        <v>169</v>
      </c>
      <c r="C8" s="8" t="str">
        <f>A8&amp;" "&amp;B8</f>
        <v>Kamil Baľová</v>
      </c>
      <c r="D8" s="8" t="s">
        <v>210</v>
      </c>
      <c r="E8" s="8" t="str">
        <f>MID(D8,1,LEN(D8)-6)</f>
        <v>Dolný Kubín</v>
      </c>
      <c r="F8" s="27" t="str">
        <f>RIGHT(D8,5)</f>
        <v>02601</v>
      </c>
      <c r="G8" s="8" t="s">
        <v>21</v>
      </c>
      <c r="H8" s="8" t="s">
        <v>30</v>
      </c>
      <c r="I8" s="8" t="str">
        <f>VLOOKUP(H8,$N$3:$O$8,2,FALSE)</f>
        <v>nemčina začiatočníci</v>
      </c>
      <c r="J8" s="8">
        <f ca="1">RANDBETWEEN(0,29)+CHOOSE(RANDBETWEEN(1,2),0.5,1)</f>
        <v>21.5</v>
      </c>
      <c r="K8" s="30">
        <f ca="1">J8*VLOOKUP(H8,$N$3:$P$8,3,FALSE)</f>
        <v>236.5</v>
      </c>
      <c r="L8" s="1"/>
      <c r="M8" s="9">
        <v>6</v>
      </c>
      <c r="N8" s="9" t="s">
        <v>48</v>
      </c>
      <c r="O8" s="8" t="s">
        <v>49</v>
      </c>
      <c r="P8" s="27">
        <v>13</v>
      </c>
      <c r="Q8" s="10">
        <v>6</v>
      </c>
    </row>
    <row r="9" spans="1:17" ht="15" thickBot="1" x14ac:dyDescent="0.35">
      <c r="A9" s="8" t="s">
        <v>26</v>
      </c>
      <c r="B9" s="8" t="s">
        <v>202</v>
      </c>
      <c r="C9" s="8" t="str">
        <f>A9&amp;" "&amp;B9</f>
        <v>Jan Bartek</v>
      </c>
      <c r="D9" s="8" t="s">
        <v>65</v>
      </c>
      <c r="E9" s="8" t="str">
        <f>MID(D9,1,LEN(D9)-6)</f>
        <v>Malacky</v>
      </c>
      <c r="F9" s="27" t="str">
        <f>RIGHT(D9,5)</f>
        <v>21046</v>
      </c>
      <c r="G9" s="8" t="s">
        <v>29</v>
      </c>
      <c r="H9" s="8" t="s">
        <v>30</v>
      </c>
      <c r="I9" s="8" t="str">
        <f>VLOOKUP(H9,$N$3:$O$8,2,FALSE)</f>
        <v>nemčina začiatočníci</v>
      </c>
      <c r="J9" s="8">
        <f ca="1">RANDBETWEEN(0,29)+CHOOSE(RANDBETWEEN(1,2),0.5,1)</f>
        <v>9</v>
      </c>
      <c r="K9" s="30">
        <f ca="1">J9*VLOOKUP(H9,$N$3:$P$8,3,FALSE)</f>
        <v>99</v>
      </c>
      <c r="L9" s="1"/>
      <c r="M9" s="1"/>
      <c r="N9" s="1"/>
      <c r="O9" s="1"/>
      <c r="P9" s="1"/>
      <c r="Q9" s="1"/>
    </row>
    <row r="10" spans="1:17" x14ac:dyDescent="0.3">
      <c r="A10" s="8" t="s">
        <v>51</v>
      </c>
      <c r="B10" s="8" t="s">
        <v>146</v>
      </c>
      <c r="C10" s="8" t="str">
        <f>A10&amp;" "&amp;B10</f>
        <v>Slavomír Bednár</v>
      </c>
      <c r="D10" s="8" t="s">
        <v>28</v>
      </c>
      <c r="E10" s="8" t="str">
        <f>MID(D10,1,LEN(D10)-6)</f>
        <v>Bratislava</v>
      </c>
      <c r="F10" s="27" t="str">
        <f>RIGHT(D10,5)</f>
        <v>01010</v>
      </c>
      <c r="G10" s="8" t="s">
        <v>21</v>
      </c>
      <c r="H10" s="8" t="s">
        <v>24</v>
      </c>
      <c r="I10" s="8" t="str">
        <f>VLOOKUP(H10,$N$3:$O$8,2,FALSE)</f>
        <v>angličtina začiatočníci</v>
      </c>
      <c r="J10" s="8">
        <f ca="1">RANDBETWEEN(0,29)+CHOOSE(RANDBETWEEN(1,2),0.5,1)</f>
        <v>11.5</v>
      </c>
      <c r="K10" s="30">
        <f ca="1">J10*VLOOKUP(H10,$N$3:$P$8,3,FALSE)</f>
        <v>115</v>
      </c>
      <c r="L10" s="1"/>
      <c r="M10" s="11" t="s">
        <v>206</v>
      </c>
      <c r="N10" s="12"/>
      <c r="O10" s="12"/>
      <c r="P10" s="13">
        <f>COUNTIF(B3:B111,"*")</f>
        <v>109</v>
      </c>
      <c r="Q10" s="1"/>
    </row>
    <row r="11" spans="1:17" ht="15" thickBot="1" x14ac:dyDescent="0.35">
      <c r="A11" s="8" t="s">
        <v>54</v>
      </c>
      <c r="B11" s="8" t="s">
        <v>27</v>
      </c>
      <c r="C11" s="8" t="str">
        <f>A11&amp;" "&amp;B11</f>
        <v>Tomáš Belák</v>
      </c>
      <c r="D11" s="8" t="s">
        <v>28</v>
      </c>
      <c r="E11" s="8" t="str">
        <f>MID(D11,1,LEN(D11)-6)</f>
        <v>Bratislava</v>
      </c>
      <c r="F11" s="27" t="str">
        <f>RIGHT(D11,5)</f>
        <v>01010</v>
      </c>
      <c r="G11" s="8" t="s">
        <v>29</v>
      </c>
      <c r="H11" s="8" t="s">
        <v>30</v>
      </c>
      <c r="I11" s="8" t="str">
        <f>VLOOKUP(H11,$N$3:$O$8,2,FALSE)</f>
        <v>nemčina začiatočníci</v>
      </c>
      <c r="J11" s="8">
        <f ca="1">RANDBETWEEN(0,29)+CHOOSE(RANDBETWEEN(1,2),0.5,1)</f>
        <v>11.5</v>
      </c>
      <c r="K11" s="30">
        <f ca="1">J11*VLOOKUP(H11,$N$3:$P$8,3,FALSE)</f>
        <v>126.5</v>
      </c>
      <c r="L11" s="1"/>
      <c r="M11" s="14" t="s">
        <v>56</v>
      </c>
      <c r="N11" s="15"/>
      <c r="O11" s="15"/>
      <c r="P11" s="31">
        <f ca="1">SUM(K3:K111)</f>
        <v>20078.5</v>
      </c>
      <c r="Q11" s="1"/>
    </row>
    <row r="12" spans="1:17" x14ac:dyDescent="0.3">
      <c r="A12" s="8" t="s">
        <v>57</v>
      </c>
      <c r="B12" s="8" t="s">
        <v>35</v>
      </c>
      <c r="C12" s="8" t="str">
        <f>A12&amp;" "&amp;B12</f>
        <v>Petr Belvončík</v>
      </c>
      <c r="D12" s="8" t="s">
        <v>36</v>
      </c>
      <c r="E12" s="8" t="str">
        <f>MID(D12,1,LEN(D12)-6)</f>
        <v>Stupava</v>
      </c>
      <c r="F12" s="27" t="str">
        <f>RIGHT(D12,5)</f>
        <v>20210</v>
      </c>
      <c r="G12" s="8" t="s">
        <v>37</v>
      </c>
      <c r="H12" s="8" t="s">
        <v>24</v>
      </c>
      <c r="I12" s="8" t="str">
        <f>VLOOKUP(H12,$N$3:$O$8,2,FALSE)</f>
        <v>angličtina začiatočníci</v>
      </c>
      <c r="J12" s="8">
        <f ca="1">RANDBETWEEN(0,29)+CHOOSE(RANDBETWEEN(1,2),0.5,1)</f>
        <v>17</v>
      </c>
      <c r="K12" s="30">
        <f ca="1">J12*VLOOKUP(H12,$N$3:$P$8,3,FALSE)</f>
        <v>170</v>
      </c>
      <c r="L12" s="1"/>
      <c r="M12" s="1"/>
      <c r="N12" s="1"/>
      <c r="O12" s="1"/>
      <c r="P12" s="1"/>
      <c r="Q12" s="1"/>
    </row>
    <row r="13" spans="1:17" ht="15" thickBot="1" x14ac:dyDescent="0.35">
      <c r="A13" s="8" t="s">
        <v>59</v>
      </c>
      <c r="B13" s="8" t="s">
        <v>39</v>
      </c>
      <c r="C13" s="8" t="str">
        <f>A13&amp;" "&amp;B13</f>
        <v>Ladislav Beranová</v>
      </c>
      <c r="D13" s="8" t="s">
        <v>210</v>
      </c>
      <c r="E13" s="8" t="str">
        <f>MID(D13,1,LEN(D13)-6)</f>
        <v>Dolný Kubín</v>
      </c>
      <c r="F13" s="27" t="str">
        <f>RIGHT(D13,5)</f>
        <v>02601</v>
      </c>
      <c r="G13" s="8" t="s">
        <v>40</v>
      </c>
      <c r="H13" s="8" t="s">
        <v>24</v>
      </c>
      <c r="I13" s="8" t="str">
        <f>VLOOKUP(H13,$N$3:$O$8,2,FALSE)</f>
        <v>angličtina začiatočníci</v>
      </c>
      <c r="J13" s="8">
        <f ca="1">RANDBETWEEN(0,29)+CHOOSE(RANDBETWEEN(1,2),0.5,1)</f>
        <v>24</v>
      </c>
      <c r="K13" s="30">
        <f ca="1">J13*VLOOKUP(H13,$N$3:$P$8,3,FALSE)</f>
        <v>240</v>
      </c>
      <c r="L13" s="1"/>
      <c r="M13" s="1"/>
      <c r="N13" s="1"/>
      <c r="O13" s="1"/>
      <c r="P13" s="16" t="s">
        <v>61</v>
      </c>
      <c r="Q13" s="16" t="s">
        <v>62</v>
      </c>
    </row>
    <row r="14" spans="1:17" x14ac:dyDescent="0.3">
      <c r="A14" s="8" t="s">
        <v>63</v>
      </c>
      <c r="B14" s="8" t="s">
        <v>42</v>
      </c>
      <c r="C14" s="8" t="str">
        <f>A14&amp;" "&amp;B14</f>
        <v>Věra Blahuš</v>
      </c>
      <c r="D14" s="8" t="s">
        <v>43</v>
      </c>
      <c r="E14" s="8" t="str">
        <f>MID(D14,1,LEN(D14)-6)</f>
        <v>Senec</v>
      </c>
      <c r="F14" s="27" t="str">
        <f>RIGHT(D14,5)</f>
        <v>10036</v>
      </c>
      <c r="G14" s="8" t="s">
        <v>29</v>
      </c>
      <c r="H14" s="8" t="s">
        <v>30</v>
      </c>
      <c r="I14" s="8" t="str">
        <f>VLOOKUP(H14,$N$3:$O$8,2,FALSE)</f>
        <v>nemčina začiatočníci</v>
      </c>
      <c r="J14" s="8">
        <f ca="1">RANDBETWEEN(0,29)+CHOOSE(RANDBETWEEN(1,2),0.5,1)</f>
        <v>28.5</v>
      </c>
      <c r="K14" s="30">
        <f ca="1">J14*VLOOKUP(H14,$N$3:$P$8,3,FALSE)</f>
        <v>313.5</v>
      </c>
      <c r="L14" s="1"/>
      <c r="M14" s="11" t="s">
        <v>66</v>
      </c>
      <c r="N14" s="12"/>
      <c r="O14" s="12"/>
      <c r="P14" s="17">
        <f>COUNTIF(H3:H111,"A1")</f>
        <v>38</v>
      </c>
      <c r="Q14" s="32">
        <f ca="1">SUMIF(H3:H111,"A1",K3:K111)</f>
        <v>5640</v>
      </c>
    </row>
    <row r="15" spans="1:17" x14ac:dyDescent="0.3">
      <c r="A15" s="8" t="s">
        <v>67</v>
      </c>
      <c r="B15" s="8" t="s">
        <v>170</v>
      </c>
      <c r="C15" s="8" t="str">
        <f>A15&amp;" "&amp;B15</f>
        <v>Michal Bobenič</v>
      </c>
      <c r="D15" s="8" t="s">
        <v>36</v>
      </c>
      <c r="E15" s="8" t="str">
        <f>MID(D15,1,LEN(D15)-6)</f>
        <v>Stupava</v>
      </c>
      <c r="F15" s="27" t="str">
        <f>RIGHT(D15,5)</f>
        <v>20210</v>
      </c>
      <c r="G15" s="8" t="s">
        <v>37</v>
      </c>
      <c r="H15" s="8" t="s">
        <v>24</v>
      </c>
      <c r="I15" s="8" t="str">
        <f>VLOOKUP(H15,$N$3:$O$8,2,FALSE)</f>
        <v>angličtina začiatočníci</v>
      </c>
      <c r="J15" s="8">
        <f ca="1">RANDBETWEEN(0,29)+CHOOSE(RANDBETWEEN(1,2),0.5,1)</f>
        <v>14</v>
      </c>
      <c r="K15" s="30">
        <f ca="1">J15*VLOOKUP(H15,$N$3:$P$8,3,FALSE)</f>
        <v>140</v>
      </c>
      <c r="L15" s="1"/>
      <c r="M15" s="18" t="s">
        <v>69</v>
      </c>
      <c r="N15" s="1"/>
      <c r="O15" s="1"/>
      <c r="P15" s="19">
        <f>COUNTIF(G3:G111,"Beta")</f>
        <v>35</v>
      </c>
      <c r="Q15" s="33">
        <f ca="1">SUMIF(G3:G111,"Beta",K3:K111)</f>
        <v>6637.5</v>
      </c>
    </row>
    <row r="16" spans="1:17" x14ac:dyDescent="0.3">
      <c r="A16" s="8" t="s">
        <v>70</v>
      </c>
      <c r="B16" s="8" t="s">
        <v>172</v>
      </c>
      <c r="C16" s="8" t="str">
        <f>A16&amp;" "&amp;B16</f>
        <v>Bohuslav Bobiš</v>
      </c>
      <c r="D16" s="8" t="s">
        <v>20</v>
      </c>
      <c r="E16" s="8" t="str">
        <f>MID(D16,1,LEN(D16)-6)</f>
        <v>Pezinok</v>
      </c>
      <c r="F16" s="27" t="str">
        <f>RIGHT(D16,5)</f>
        <v>02610</v>
      </c>
      <c r="G16" s="8" t="s">
        <v>40</v>
      </c>
      <c r="H16" s="8" t="s">
        <v>48</v>
      </c>
      <c r="I16" s="8" t="str">
        <f>VLOOKUP(H16,$N$3:$O$8,2,FALSE)</f>
        <v>konverzácia v nemčine</v>
      </c>
      <c r="J16" s="8">
        <f ca="1">RANDBETWEEN(0,29)+CHOOSE(RANDBETWEEN(1,2),0.5,1)</f>
        <v>23.5</v>
      </c>
      <c r="K16" s="30">
        <f ca="1">J16*VLOOKUP(H16,$N$3:$P$8,3,FALSE)</f>
        <v>305.5</v>
      </c>
      <c r="L16" s="1"/>
      <c r="M16" s="18" t="s">
        <v>72</v>
      </c>
      <c r="N16" s="1"/>
      <c r="O16" s="1"/>
      <c r="P16" s="19">
        <f>COUNTIF(H3:H111,"N?")</f>
        <v>55</v>
      </c>
      <c r="Q16" s="33">
        <f ca="1">SUMIF(H3:H111,"N?",K3:K111)</f>
        <v>11771.5</v>
      </c>
    </row>
    <row r="17" spans="1:17" x14ac:dyDescent="0.3">
      <c r="A17" s="8" t="s">
        <v>73</v>
      </c>
      <c r="B17" s="8" t="s">
        <v>173</v>
      </c>
      <c r="C17" s="8" t="str">
        <f>A17&amp;" "&amp;B17</f>
        <v>Richard Bobrik</v>
      </c>
      <c r="D17" s="8" t="s">
        <v>36</v>
      </c>
      <c r="E17" s="8" t="str">
        <f>MID(D17,1,LEN(D17)-6)</f>
        <v>Stupava</v>
      </c>
      <c r="F17" s="27" t="str">
        <f>RIGHT(D17,5)</f>
        <v>20210</v>
      </c>
      <c r="G17" s="8" t="s">
        <v>40</v>
      </c>
      <c r="H17" s="8" t="s">
        <v>48</v>
      </c>
      <c r="I17" s="8" t="str">
        <f>VLOOKUP(H17,$N$3:$O$8,2,FALSE)</f>
        <v>konverzácia v nemčine</v>
      </c>
      <c r="J17" s="8">
        <f ca="1">RANDBETWEEN(0,29)+CHOOSE(RANDBETWEEN(1,2),0.5,1)</f>
        <v>27</v>
      </c>
      <c r="K17" s="30">
        <f ca="1">J17*VLOOKUP(H17,$N$3:$P$8,3,FALSE)</f>
        <v>351</v>
      </c>
      <c r="L17" s="1"/>
      <c r="M17" s="18" t="s">
        <v>75</v>
      </c>
      <c r="N17" s="1"/>
      <c r="O17" s="1"/>
      <c r="P17" s="19">
        <f ca="1">COUNTIFS(H3:H111,"A3",J3:J111,"&gt;20")</f>
        <v>1</v>
      </c>
      <c r="Q17" s="33">
        <f ca="1">SUMIFS(K3:K111,H3:H111,"A3",J3:J111,"&gt;20")</f>
        <v>294</v>
      </c>
    </row>
    <row r="18" spans="1:17" ht="15" thickBot="1" x14ac:dyDescent="0.35">
      <c r="A18" s="8" t="s">
        <v>26</v>
      </c>
      <c r="B18" s="8" t="s">
        <v>47</v>
      </c>
      <c r="C18" s="8" t="str">
        <f>A18&amp;" "&amp;B18</f>
        <v>Jan Bodenlos</v>
      </c>
      <c r="D18" s="8" t="s">
        <v>28</v>
      </c>
      <c r="E18" s="8" t="str">
        <f>MID(D18,1,LEN(D18)-6)</f>
        <v>Bratislava</v>
      </c>
      <c r="F18" s="27" t="str">
        <f>RIGHT(D18,5)</f>
        <v>01010</v>
      </c>
      <c r="G18" s="8" t="s">
        <v>29</v>
      </c>
      <c r="H18" s="8" t="s">
        <v>24</v>
      </c>
      <c r="I18" s="8" t="str">
        <f>VLOOKUP(H18,$N$3:$O$8,2,FALSE)</f>
        <v>angličtina začiatočníci</v>
      </c>
      <c r="J18" s="8">
        <f ca="1">RANDBETWEEN(0,29)+CHOOSE(RANDBETWEEN(1,2),0.5,1)</f>
        <v>15.5</v>
      </c>
      <c r="K18" s="30">
        <f ca="1">J18*VLOOKUP(H18,$N$3:$P$8,3,FALSE)</f>
        <v>155</v>
      </c>
      <c r="L18" s="1"/>
      <c r="M18" s="14" t="s">
        <v>77</v>
      </c>
      <c r="N18" s="15"/>
      <c r="O18" s="15"/>
      <c r="P18" s="20">
        <f>COUNTIFS(B3:B111,"D*",H3:H111,"N1")+COUNTIFS(B3:B111,"B*",H3:H111,"N1")</f>
        <v>11</v>
      </c>
      <c r="Q18" s="34">
        <f ca="1">SUMIFS(K3:K111,B3:B111,"D*",H3:H111,"N1")+SUMIFS(K3:K111,B3:B111,"B*",H3:H111,"N1")</f>
        <v>1925</v>
      </c>
    </row>
    <row r="19" spans="1:17" x14ac:dyDescent="0.3">
      <c r="A19" s="8" t="s">
        <v>78</v>
      </c>
      <c r="B19" s="8" t="s">
        <v>50</v>
      </c>
      <c r="C19" s="8" t="str">
        <f>A19&amp;" "&amp;B19</f>
        <v>Igor Bohm</v>
      </c>
      <c r="D19" s="8" t="s">
        <v>20</v>
      </c>
      <c r="E19" s="8" t="str">
        <f>MID(D19,1,LEN(D19)-6)</f>
        <v>Pezinok</v>
      </c>
      <c r="F19" s="27" t="str">
        <f>RIGHT(D19,5)</f>
        <v>02610</v>
      </c>
      <c r="G19" s="8" t="s">
        <v>29</v>
      </c>
      <c r="H19" s="8" t="s">
        <v>48</v>
      </c>
      <c r="I19" s="8" t="str">
        <f>VLOOKUP(H19,$N$3:$O$8,2,FALSE)</f>
        <v>konverzácia v nemčine</v>
      </c>
      <c r="J19" s="8">
        <f ca="1">RANDBETWEEN(0,29)+CHOOSE(RANDBETWEEN(1,2),0.5,1)</f>
        <v>20.5</v>
      </c>
      <c r="K19" s="30">
        <f ca="1">J19*VLOOKUP(H19,$N$3:$P$8,3,FALSE)</f>
        <v>266.5</v>
      </c>
      <c r="L19" s="1"/>
      <c r="M19" s="1"/>
      <c r="N19" s="1"/>
      <c r="O19" s="1"/>
      <c r="P19" s="1"/>
      <c r="Q19" s="1"/>
    </row>
    <row r="20" spans="1:17" ht="15" thickBot="1" x14ac:dyDescent="0.35">
      <c r="A20" s="8" t="s">
        <v>80</v>
      </c>
      <c r="B20" s="8" t="s">
        <v>52</v>
      </c>
      <c r="C20" s="8" t="str">
        <f>A20&amp;" "&amp;B20</f>
        <v>Josef Borecký</v>
      </c>
      <c r="D20" s="8" t="s">
        <v>28</v>
      </c>
      <c r="E20" s="8" t="str">
        <f>MID(D20,1,LEN(D20)-6)</f>
        <v>Bratislava</v>
      </c>
      <c r="F20" s="27" t="str">
        <f>RIGHT(D20,5)</f>
        <v>01010</v>
      </c>
      <c r="G20" s="8" t="s">
        <v>53</v>
      </c>
      <c r="H20" s="8" t="s">
        <v>30</v>
      </c>
      <c r="I20" s="8" t="str">
        <f>VLOOKUP(H20,$N$3:$O$8,2,FALSE)</f>
        <v>nemčina začiatočníci</v>
      </c>
      <c r="J20" s="8">
        <f ca="1">RANDBETWEEN(0,29)+CHOOSE(RANDBETWEEN(1,2),0.5,1)</f>
        <v>4.5</v>
      </c>
      <c r="K20" s="30">
        <f ca="1">J20*VLOOKUP(H20,$N$3:$P$8,3,FALSE)</f>
        <v>49.5</v>
      </c>
      <c r="L20" s="1"/>
      <c r="M20" s="1"/>
      <c r="N20" s="1"/>
      <c r="O20" s="1"/>
      <c r="P20" s="16" t="s">
        <v>82</v>
      </c>
      <c r="Q20" s="16" t="s">
        <v>83</v>
      </c>
    </row>
    <row r="21" spans="1:17" ht="15" thickBot="1" x14ac:dyDescent="0.35">
      <c r="A21" s="8" t="s">
        <v>84</v>
      </c>
      <c r="B21" s="8" t="s">
        <v>55</v>
      </c>
      <c r="C21" s="8" t="str">
        <f>A21&amp;" "&amp;B21</f>
        <v>Ján Bučík</v>
      </c>
      <c r="D21" s="8" t="s">
        <v>43</v>
      </c>
      <c r="E21" s="8" t="str">
        <f>MID(D21,1,LEN(D21)-6)</f>
        <v>Senec</v>
      </c>
      <c r="F21" s="27" t="str">
        <f>RIGHT(D21,5)</f>
        <v>10036</v>
      </c>
      <c r="G21" s="8" t="s">
        <v>21</v>
      </c>
      <c r="H21" s="8" t="s">
        <v>30</v>
      </c>
      <c r="I21" s="8" t="str">
        <f>VLOOKUP(H21,$N$3:$O$8,2,FALSE)</f>
        <v>nemčina začiatočníci</v>
      </c>
      <c r="J21" s="8">
        <f ca="1">RANDBETWEEN(0,29)+CHOOSE(RANDBETWEEN(1,2),0.5,1)</f>
        <v>16</v>
      </c>
      <c r="K21" s="30">
        <f ca="1">J21*VLOOKUP(H21,$N$3:$P$8,3,FALSE)</f>
        <v>176</v>
      </c>
      <c r="L21" s="1"/>
      <c r="M21" s="21" t="s">
        <v>86</v>
      </c>
      <c r="N21" s="22"/>
      <c r="O21" s="22"/>
      <c r="P21" s="35">
        <f>(COUNTIF(H3:H111,"A*")/COUNTIF(H3:H111,"*"))</f>
        <v>0.49541284403669728</v>
      </c>
      <c r="Q21" s="36">
        <f>(COUNTIF(H3:H111,"N*")/COUNTIF(H3:H111,"*"))</f>
        <v>0.50458715596330272</v>
      </c>
    </row>
    <row r="22" spans="1:17" x14ac:dyDescent="0.3">
      <c r="A22" s="8" t="s">
        <v>67</v>
      </c>
      <c r="B22" s="8" t="s">
        <v>147</v>
      </c>
      <c r="C22" s="8" t="str">
        <f>A22&amp;" "&amp;B22</f>
        <v>Michal Bučko</v>
      </c>
      <c r="D22" s="8" t="s">
        <v>65</v>
      </c>
      <c r="E22" s="8" t="str">
        <f>MID(D22,1,LEN(D22)-6)</f>
        <v>Malacky</v>
      </c>
      <c r="F22" s="27" t="str">
        <f>RIGHT(D22,5)</f>
        <v>21046</v>
      </c>
      <c r="G22" s="8" t="s">
        <v>37</v>
      </c>
      <c r="H22" s="8" t="s">
        <v>30</v>
      </c>
      <c r="I22" s="8" t="str">
        <f>VLOOKUP(H22,$N$3:$O$8,2,FALSE)</f>
        <v>nemčina začiatočníci</v>
      </c>
      <c r="J22" s="8">
        <f ca="1">RANDBETWEEN(0,29)+CHOOSE(RANDBETWEEN(1,2),0.5,1)</f>
        <v>19</v>
      </c>
      <c r="K22" s="30">
        <f ca="1">J22*VLOOKUP(H22,$N$3:$P$8,3,FALSE)</f>
        <v>209</v>
      </c>
      <c r="L22" s="1"/>
      <c r="M22" s="1"/>
      <c r="N22" s="1"/>
      <c r="O22" s="1"/>
      <c r="P22" s="1"/>
      <c r="Q22" s="1"/>
    </row>
    <row r="23" spans="1:17" x14ac:dyDescent="0.3">
      <c r="A23" s="8" t="s">
        <v>88</v>
      </c>
      <c r="B23" s="8" t="s">
        <v>144</v>
      </c>
      <c r="C23" s="8" t="str">
        <f>A23&amp;" "&amp;B23</f>
        <v>Lucia Burda</v>
      </c>
      <c r="D23" s="8" t="s">
        <v>20</v>
      </c>
      <c r="E23" s="8" t="str">
        <f>MID(D23,1,LEN(D23)-6)</f>
        <v>Pezinok</v>
      </c>
      <c r="F23" s="27" t="str">
        <f>RIGHT(D23,5)</f>
        <v>02610</v>
      </c>
      <c r="G23" s="8" t="s">
        <v>37</v>
      </c>
      <c r="H23" s="8" t="s">
        <v>30</v>
      </c>
      <c r="I23" s="8" t="str">
        <f>VLOOKUP(H23,$N$3:$O$8,2,FALSE)</f>
        <v>nemčina začiatočníci</v>
      </c>
      <c r="J23" s="8">
        <f ca="1">RANDBETWEEN(0,29)+CHOOSE(RANDBETWEEN(1,2),0.5,1)</f>
        <v>21.5</v>
      </c>
      <c r="K23" s="30">
        <f ca="1">J23*VLOOKUP(H23,$N$3:$P$8,3,FALSE)</f>
        <v>236.5</v>
      </c>
      <c r="L23" s="1"/>
      <c r="M23" s="1"/>
      <c r="N23" s="1"/>
      <c r="O23" s="1"/>
      <c r="P23" s="1"/>
      <c r="Q23" s="1"/>
    </row>
    <row r="24" spans="1:17" x14ac:dyDescent="0.3">
      <c r="A24" s="8" t="s">
        <v>84</v>
      </c>
      <c r="B24" s="8" t="s">
        <v>58</v>
      </c>
      <c r="C24" s="8" t="str">
        <f>A24&amp;" "&amp;B24</f>
        <v>Ján Bureš</v>
      </c>
      <c r="D24" s="8" t="s">
        <v>210</v>
      </c>
      <c r="E24" s="8" t="str">
        <f>MID(D24,1,LEN(D24)-6)</f>
        <v>Dolný Kubín</v>
      </c>
      <c r="F24" s="27" t="str">
        <f>RIGHT(D24,5)</f>
        <v>02601</v>
      </c>
      <c r="G24" s="8" t="s">
        <v>53</v>
      </c>
      <c r="H24" s="8" t="s">
        <v>44</v>
      </c>
      <c r="I24" s="8" t="str">
        <f>VLOOKUP(H24,$N$3:$O$8,2,FALSE)</f>
        <v>nemčina pokročilí</v>
      </c>
      <c r="J24" s="8">
        <f ca="1">RANDBETWEEN(0,29)+CHOOSE(RANDBETWEEN(1,2),0.5,1)</f>
        <v>13</v>
      </c>
      <c r="K24" s="30">
        <f ca="1">J24*VLOOKUP(H24,$N$3:$P$8,3,FALSE)</f>
        <v>208</v>
      </c>
      <c r="L24" s="1"/>
      <c r="M24" s="1"/>
      <c r="N24" s="1"/>
      <c r="O24" s="1"/>
      <c r="P24" s="1"/>
      <c r="Q24" s="1"/>
    </row>
    <row r="25" spans="1:17" x14ac:dyDescent="0.3">
      <c r="A25" s="8" t="s">
        <v>92</v>
      </c>
      <c r="B25" s="8" t="s">
        <v>64</v>
      </c>
      <c r="C25" s="8" t="str">
        <f>A25&amp;" "&amp;B25</f>
        <v>Daniel Černá</v>
      </c>
      <c r="D25" s="8" t="s">
        <v>65</v>
      </c>
      <c r="E25" s="8" t="str">
        <f>MID(D25,1,LEN(D25)-6)</f>
        <v>Malacky</v>
      </c>
      <c r="F25" s="27" t="str">
        <f>RIGHT(D25,5)</f>
        <v>21046</v>
      </c>
      <c r="G25" s="8" t="s">
        <v>37</v>
      </c>
      <c r="H25" s="8" t="s">
        <v>30</v>
      </c>
      <c r="I25" s="8" t="str">
        <f>VLOOKUP(H25,$N$3:$O$8,2,FALSE)</f>
        <v>nemčina začiatočníci</v>
      </c>
      <c r="J25" s="8">
        <f ca="1">RANDBETWEEN(0,29)+CHOOSE(RANDBETWEEN(1,2),0.5,1)</f>
        <v>11.5</v>
      </c>
      <c r="K25" s="30">
        <f ca="1">J25*VLOOKUP(H25,$N$3:$P$8,3,FALSE)</f>
        <v>126.5</v>
      </c>
      <c r="L25" s="1"/>
      <c r="M25" s="1"/>
      <c r="N25" s="1"/>
      <c r="O25" s="1"/>
      <c r="P25" s="1"/>
      <c r="Q25" s="1"/>
    </row>
    <row r="26" spans="1:17" x14ac:dyDescent="0.3">
      <c r="A26" s="8" t="s">
        <v>94</v>
      </c>
      <c r="B26" s="8" t="s">
        <v>179</v>
      </c>
      <c r="C26" s="8" t="str">
        <f>A26&amp;" "&amp;B26</f>
        <v>Oldřich Chochrun</v>
      </c>
      <c r="D26" s="8" t="s">
        <v>20</v>
      </c>
      <c r="E26" s="8" t="str">
        <f>MID(D26,1,LEN(D26)-6)</f>
        <v>Pezinok</v>
      </c>
      <c r="F26" s="27" t="str">
        <f>RIGHT(D26,5)</f>
        <v>02610</v>
      </c>
      <c r="G26" s="8" t="s">
        <v>90</v>
      </c>
      <c r="H26" s="8" t="s">
        <v>24</v>
      </c>
      <c r="I26" s="8" t="str">
        <f>VLOOKUP(H26,$N$3:$O$8,2,FALSE)</f>
        <v>angličtina začiatočníci</v>
      </c>
      <c r="J26" s="8">
        <f ca="1">RANDBETWEEN(0,29)+CHOOSE(RANDBETWEEN(1,2),0.5,1)</f>
        <v>6.5</v>
      </c>
      <c r="K26" s="30">
        <f ca="1">J26*VLOOKUP(H26,$N$3:$P$8,3,FALSE)</f>
        <v>65</v>
      </c>
      <c r="L26" s="1"/>
      <c r="M26" s="1"/>
      <c r="N26" s="1"/>
      <c r="O26" s="1"/>
      <c r="P26" s="1"/>
      <c r="Q26" s="1"/>
    </row>
    <row r="27" spans="1:17" x14ac:dyDescent="0.3">
      <c r="A27" s="8" t="s">
        <v>96</v>
      </c>
      <c r="B27" s="8" t="s">
        <v>203</v>
      </c>
      <c r="C27" s="8" t="str">
        <f>A27&amp;" "&amp;B27</f>
        <v>Martin Cimbák</v>
      </c>
      <c r="D27" s="8" t="s">
        <v>210</v>
      </c>
      <c r="E27" s="8" t="str">
        <f>MID(D27,1,LEN(D27)-6)</f>
        <v>Dolný Kubín</v>
      </c>
      <c r="F27" s="27" t="str">
        <f>RIGHT(D27,5)</f>
        <v>02601</v>
      </c>
      <c r="G27" s="8" t="s">
        <v>29</v>
      </c>
      <c r="H27" s="8" t="s">
        <v>44</v>
      </c>
      <c r="I27" s="8" t="str">
        <f>VLOOKUP(H27,$N$3:$O$8,2,FALSE)</f>
        <v>nemčina pokročilí</v>
      </c>
      <c r="J27" s="8">
        <f ca="1">RANDBETWEEN(0,29)+CHOOSE(RANDBETWEEN(1,2),0.5,1)</f>
        <v>29</v>
      </c>
      <c r="K27" s="30">
        <f ca="1">J27*VLOOKUP(H27,$N$3:$P$8,3,FALSE)</f>
        <v>464</v>
      </c>
      <c r="L27" s="1"/>
      <c r="M27" s="1"/>
      <c r="N27" s="1"/>
      <c r="O27" s="1"/>
      <c r="P27" s="1"/>
      <c r="Q27" s="1"/>
    </row>
    <row r="28" spans="1:17" x14ac:dyDescent="0.3">
      <c r="A28" s="8" t="s">
        <v>88</v>
      </c>
      <c r="B28" s="8" t="s">
        <v>117</v>
      </c>
      <c r="C28" s="8" t="str">
        <f>A28&amp;" "&amp;B28</f>
        <v>Lucia Čopík</v>
      </c>
      <c r="D28" s="8" t="s">
        <v>36</v>
      </c>
      <c r="E28" s="8" t="str">
        <f>MID(D28,1,LEN(D28)-6)</f>
        <v>Stupava</v>
      </c>
      <c r="F28" s="27" t="str">
        <f>RIGHT(D28,5)</f>
        <v>20210</v>
      </c>
      <c r="G28" s="8" t="s">
        <v>21</v>
      </c>
      <c r="H28" s="8" t="s">
        <v>32</v>
      </c>
      <c r="I28" s="8" t="str">
        <f>VLOOKUP(H28,$N$3:$O$8,2,FALSE)</f>
        <v>angličtina pokročilí</v>
      </c>
      <c r="J28" s="8">
        <f ca="1">RANDBETWEEN(0,29)+CHOOSE(RANDBETWEEN(1,2),0.5,1)</f>
        <v>0.5</v>
      </c>
      <c r="K28" s="30">
        <f ca="1">J28*VLOOKUP(H28,$N$3:$P$8,3,FALSE)</f>
        <v>7.5</v>
      </c>
      <c r="L28" s="1"/>
      <c r="M28" s="1"/>
      <c r="N28" s="1"/>
      <c r="O28" s="1"/>
      <c r="P28" s="1"/>
      <c r="Q28" s="1"/>
    </row>
    <row r="29" spans="1:17" x14ac:dyDescent="0.3">
      <c r="A29" s="8" t="s">
        <v>67</v>
      </c>
      <c r="B29" s="8" t="s">
        <v>204</v>
      </c>
      <c r="C29" s="8" t="str">
        <f>A29&amp;" "&amp;B29</f>
        <v>Michal Čornanič</v>
      </c>
      <c r="D29" s="8" t="s">
        <v>36</v>
      </c>
      <c r="E29" s="8" t="str">
        <f>MID(D29,1,LEN(D29)-6)</f>
        <v>Stupava</v>
      </c>
      <c r="F29" s="27" t="str">
        <f>RIGHT(D29,5)</f>
        <v>20210</v>
      </c>
      <c r="G29" s="8" t="s">
        <v>90</v>
      </c>
      <c r="H29" s="8" t="s">
        <v>24</v>
      </c>
      <c r="I29" s="8" t="str">
        <f>VLOOKUP(H29,$N$3:$O$8,2,FALSE)</f>
        <v>angličtina začiatočníci</v>
      </c>
      <c r="J29" s="8">
        <f ca="1">RANDBETWEEN(0,29)+CHOOSE(RANDBETWEEN(1,2),0.5,1)</f>
        <v>2.5</v>
      </c>
      <c r="K29" s="30">
        <f ca="1">J29*VLOOKUP(H29,$N$3:$P$8,3,FALSE)</f>
        <v>25</v>
      </c>
      <c r="L29" s="1"/>
      <c r="M29" s="1"/>
      <c r="N29" s="1"/>
      <c r="O29" s="1"/>
      <c r="P29" s="1"/>
      <c r="Q29" s="1"/>
    </row>
    <row r="30" spans="1:17" x14ac:dyDescent="0.3">
      <c r="A30" s="8" t="s">
        <v>100</v>
      </c>
      <c r="B30" s="8" t="s">
        <v>149</v>
      </c>
      <c r="C30" s="8" t="str">
        <f>A30&amp;" "&amp;B30</f>
        <v>Jozef Cucková</v>
      </c>
      <c r="D30" s="8" t="s">
        <v>210</v>
      </c>
      <c r="E30" s="8" t="str">
        <f>MID(D30,1,LEN(D30)-6)</f>
        <v>Dolný Kubín</v>
      </c>
      <c r="F30" s="27" t="str">
        <f>RIGHT(D30,5)</f>
        <v>02601</v>
      </c>
      <c r="G30" s="8" t="s">
        <v>40</v>
      </c>
      <c r="H30" s="8" t="s">
        <v>22</v>
      </c>
      <c r="I30" s="8" t="str">
        <f>VLOOKUP(H30,$N$3:$O$8,2,FALSE)</f>
        <v>konverzácia v angličtine</v>
      </c>
      <c r="J30" s="8">
        <f ca="1">RANDBETWEEN(0,29)+CHOOSE(RANDBETWEEN(1,2),0.5,1)</f>
        <v>4</v>
      </c>
      <c r="K30" s="30">
        <f ca="1">J30*VLOOKUP(H30,$N$3:$P$8,3,FALSE)</f>
        <v>48</v>
      </c>
      <c r="L30" s="1"/>
      <c r="M30" s="1"/>
      <c r="N30" s="1"/>
      <c r="O30" s="1"/>
      <c r="P30" s="1"/>
      <c r="Q30" s="1"/>
    </row>
    <row r="31" spans="1:17" x14ac:dyDescent="0.3">
      <c r="A31" s="8" t="s">
        <v>102</v>
      </c>
      <c r="B31" s="8" t="s">
        <v>174</v>
      </c>
      <c r="C31" s="8" t="str">
        <f>A31&amp;" "&amp;B31</f>
        <v>Marek Čus</v>
      </c>
      <c r="D31" s="8" t="s">
        <v>28</v>
      </c>
      <c r="E31" s="8" t="str">
        <f>MID(D31,1,LEN(D31)-6)</f>
        <v>Bratislava</v>
      </c>
      <c r="F31" s="27" t="str">
        <f>RIGHT(D31,5)</f>
        <v>01010</v>
      </c>
      <c r="G31" s="8" t="s">
        <v>21</v>
      </c>
      <c r="H31" s="8" t="s">
        <v>30</v>
      </c>
      <c r="I31" s="8" t="str">
        <f>VLOOKUP(H31,$N$3:$O$8,2,FALSE)</f>
        <v>nemčina začiatočníci</v>
      </c>
      <c r="J31" s="8">
        <f ca="1">RANDBETWEEN(0,29)+CHOOSE(RANDBETWEEN(1,2),0.5,1)</f>
        <v>29</v>
      </c>
      <c r="K31" s="30">
        <f ca="1">J31*VLOOKUP(H31,$N$3:$P$8,3,FALSE)</f>
        <v>319</v>
      </c>
      <c r="L31" s="1"/>
      <c r="M31" s="1"/>
      <c r="N31" s="1"/>
      <c r="O31" s="1"/>
      <c r="P31" s="1"/>
      <c r="Q31" s="1"/>
    </row>
    <row r="32" spans="1:17" x14ac:dyDescent="0.3">
      <c r="A32" s="8" t="s">
        <v>104</v>
      </c>
      <c r="B32" s="8" t="s">
        <v>60</v>
      </c>
      <c r="C32" s="8" t="str">
        <f>A32&amp;" "&amp;B32</f>
        <v>Vladislav Cvalda</v>
      </c>
      <c r="D32" s="8" t="s">
        <v>20</v>
      </c>
      <c r="E32" s="8" t="str">
        <f>MID(D32,1,LEN(D32)-6)</f>
        <v>Pezinok</v>
      </c>
      <c r="F32" s="27" t="str">
        <f>RIGHT(D32,5)</f>
        <v>02610</v>
      </c>
      <c r="G32" s="8" t="s">
        <v>29</v>
      </c>
      <c r="H32" s="8" t="s">
        <v>24</v>
      </c>
      <c r="I32" s="8" t="str">
        <f>VLOOKUP(H32,$N$3:$O$8,2,FALSE)</f>
        <v>angličtina začiatočníci</v>
      </c>
      <c r="J32" s="8">
        <f ca="1">RANDBETWEEN(0,29)+CHOOSE(RANDBETWEEN(1,2),0.5,1)</f>
        <v>18</v>
      </c>
      <c r="K32" s="30">
        <f ca="1">J32*VLOOKUP(H32,$N$3:$P$8,3,FALSE)</f>
        <v>180</v>
      </c>
      <c r="L32" s="1"/>
      <c r="M32" s="1"/>
      <c r="N32" s="1"/>
      <c r="O32" s="1"/>
      <c r="P32" s="1"/>
      <c r="Q32" s="1"/>
    </row>
    <row r="33" spans="1:17" x14ac:dyDescent="0.3">
      <c r="A33" s="8" t="s">
        <v>106</v>
      </c>
      <c r="B33" s="8" t="s">
        <v>71</v>
      </c>
      <c r="C33" s="8" t="str">
        <f>A33&amp;" "&amp;B33</f>
        <v>Juraj Ďábelský</v>
      </c>
      <c r="D33" s="8" t="s">
        <v>65</v>
      </c>
      <c r="E33" s="8" t="str">
        <f>MID(D33,1,LEN(D33)-6)</f>
        <v>Malacky</v>
      </c>
      <c r="F33" s="27" t="str">
        <f>RIGHT(D33,5)</f>
        <v>21046</v>
      </c>
      <c r="G33" s="8" t="s">
        <v>21</v>
      </c>
      <c r="H33" s="8" t="s">
        <v>44</v>
      </c>
      <c r="I33" s="8" t="str">
        <f>VLOOKUP(H33,$N$3:$O$8,2,FALSE)</f>
        <v>nemčina pokročilí</v>
      </c>
      <c r="J33" s="8">
        <f ca="1">RANDBETWEEN(0,29)+CHOOSE(RANDBETWEEN(1,2),0.5,1)</f>
        <v>15</v>
      </c>
      <c r="K33" s="30">
        <f ca="1">J33*VLOOKUP(H33,$N$3:$P$8,3,FALSE)</f>
        <v>240</v>
      </c>
      <c r="L33" s="1"/>
      <c r="M33" s="1"/>
      <c r="N33" s="1"/>
      <c r="O33" s="1"/>
      <c r="P33" s="1"/>
      <c r="Q33" s="1"/>
    </row>
    <row r="34" spans="1:17" x14ac:dyDescent="0.3">
      <c r="A34" s="8" t="s">
        <v>108</v>
      </c>
      <c r="B34" s="8" t="s">
        <v>150</v>
      </c>
      <c r="C34" s="8" t="str">
        <f>A34&amp;" "&amp;B34</f>
        <v>Vladimír Dický</v>
      </c>
      <c r="D34" s="8" t="s">
        <v>36</v>
      </c>
      <c r="E34" s="8" t="str">
        <f>MID(D34,1,LEN(D34)-6)</f>
        <v>Stupava</v>
      </c>
      <c r="F34" s="27" t="str">
        <f>RIGHT(D34,5)</f>
        <v>20210</v>
      </c>
      <c r="G34" s="8" t="s">
        <v>40</v>
      </c>
      <c r="H34" s="8" t="s">
        <v>44</v>
      </c>
      <c r="I34" s="8" t="str">
        <f>VLOOKUP(H34,$N$3:$O$8,2,FALSE)</f>
        <v>nemčina pokročilí</v>
      </c>
      <c r="J34" s="8">
        <f ca="1">RANDBETWEEN(0,29)+CHOOSE(RANDBETWEEN(1,2),0.5,1)</f>
        <v>11</v>
      </c>
      <c r="K34" s="30">
        <f ca="1">J34*VLOOKUP(H34,$N$3:$P$8,3,FALSE)</f>
        <v>176</v>
      </c>
      <c r="L34" s="1"/>
      <c r="M34" s="1"/>
      <c r="N34" s="1"/>
      <c r="O34" s="1"/>
      <c r="P34" s="1"/>
      <c r="Q34" s="1"/>
    </row>
    <row r="35" spans="1:17" x14ac:dyDescent="0.3">
      <c r="A35" s="8" t="s">
        <v>110</v>
      </c>
      <c r="B35" s="8" t="s">
        <v>74</v>
      </c>
      <c r="C35" s="8" t="str">
        <f>A35&amp;" "&amp;B35</f>
        <v>Marcel Drábek</v>
      </c>
      <c r="D35" s="8" t="s">
        <v>210</v>
      </c>
      <c r="E35" s="8" t="str">
        <f>MID(D35,1,LEN(D35)-6)</f>
        <v>Dolný Kubín</v>
      </c>
      <c r="F35" s="27" t="str">
        <f>RIGHT(D35,5)</f>
        <v>02601</v>
      </c>
      <c r="G35" s="8" t="s">
        <v>37</v>
      </c>
      <c r="H35" s="8" t="s">
        <v>24</v>
      </c>
      <c r="I35" s="8" t="str">
        <f>VLOOKUP(H35,$N$3:$O$8,2,FALSE)</f>
        <v>angličtina začiatočníci</v>
      </c>
      <c r="J35" s="8">
        <f ca="1">RANDBETWEEN(0,29)+CHOOSE(RANDBETWEEN(1,2),0.5,1)</f>
        <v>1.5</v>
      </c>
      <c r="K35" s="30">
        <f ca="1">J35*VLOOKUP(H35,$N$3:$P$8,3,FALSE)</f>
        <v>15</v>
      </c>
      <c r="L35" s="1"/>
      <c r="M35" s="1"/>
      <c r="N35" s="1"/>
      <c r="O35" s="1"/>
      <c r="P35" s="1"/>
      <c r="Q35" s="1"/>
    </row>
    <row r="36" spans="1:17" x14ac:dyDescent="0.3">
      <c r="A36" s="8" t="s">
        <v>112</v>
      </c>
      <c r="B36" s="8" t="s">
        <v>76</v>
      </c>
      <c r="C36" s="8" t="str">
        <f>A36&amp;" "&amp;B36</f>
        <v>Matúš Dřímal</v>
      </c>
      <c r="D36" s="8" t="s">
        <v>36</v>
      </c>
      <c r="E36" s="8" t="str">
        <f>MID(D36,1,LEN(D36)-6)</f>
        <v>Stupava</v>
      </c>
      <c r="F36" s="27" t="str">
        <f>RIGHT(D36,5)</f>
        <v>20210</v>
      </c>
      <c r="G36" s="8" t="s">
        <v>40</v>
      </c>
      <c r="H36" s="8" t="s">
        <v>32</v>
      </c>
      <c r="I36" s="8" t="str">
        <f>VLOOKUP(H36,$N$3:$O$8,2,FALSE)</f>
        <v>angličtina pokročilí</v>
      </c>
      <c r="J36" s="8">
        <f ca="1">RANDBETWEEN(0,29)+CHOOSE(RANDBETWEEN(1,2),0.5,1)</f>
        <v>23.5</v>
      </c>
      <c r="K36" s="30">
        <f ca="1">J36*VLOOKUP(H36,$N$3:$P$8,3,FALSE)</f>
        <v>352.5</v>
      </c>
      <c r="L36" s="1"/>
      <c r="M36" s="1"/>
      <c r="N36" s="1"/>
      <c r="O36" s="1"/>
      <c r="P36" s="1"/>
      <c r="Q36" s="1"/>
    </row>
    <row r="37" spans="1:17" x14ac:dyDescent="0.3">
      <c r="A37" s="8" t="s">
        <v>114</v>
      </c>
      <c r="B37" s="8" t="s">
        <v>85</v>
      </c>
      <c r="C37" s="8" t="str">
        <f>A37&amp;" "&amp;B37</f>
        <v>Peter Dubňanský</v>
      </c>
      <c r="D37" s="8" t="s">
        <v>28</v>
      </c>
      <c r="E37" s="8" t="str">
        <f>MID(D37,1,LEN(D37)-6)</f>
        <v>Bratislava</v>
      </c>
      <c r="F37" s="27" t="str">
        <f>RIGHT(D37,5)</f>
        <v>01010</v>
      </c>
      <c r="G37" s="8" t="s">
        <v>29</v>
      </c>
      <c r="H37" s="8" t="s">
        <v>30</v>
      </c>
      <c r="I37" s="8" t="str">
        <f>VLOOKUP(H37,$N$3:$O$8,2,FALSE)</f>
        <v>nemčina začiatočníci</v>
      </c>
      <c r="J37" s="8">
        <f ca="1">RANDBETWEEN(0,29)+CHOOSE(RANDBETWEEN(1,2),0.5,1)</f>
        <v>1</v>
      </c>
      <c r="K37" s="30">
        <f ca="1">J37*VLOOKUP(H37,$N$3:$P$8,3,FALSE)</f>
        <v>11</v>
      </c>
      <c r="L37" s="1"/>
      <c r="M37" s="1"/>
      <c r="N37" s="1"/>
      <c r="O37" s="1"/>
      <c r="P37" s="1"/>
      <c r="Q37" s="1"/>
    </row>
    <row r="38" spans="1:17" x14ac:dyDescent="0.3">
      <c r="A38" s="8" t="s">
        <v>115</v>
      </c>
      <c r="B38" s="8" t="s">
        <v>205</v>
      </c>
      <c r="C38" s="8" t="str">
        <f>A38&amp;" "&amp;B38</f>
        <v>Jana Ďurika</v>
      </c>
      <c r="D38" s="8" t="s">
        <v>20</v>
      </c>
      <c r="E38" s="8" t="str">
        <f>MID(D38,1,LEN(D38)-6)</f>
        <v>Pezinok</v>
      </c>
      <c r="F38" s="27" t="str">
        <f>RIGHT(D38,5)</f>
        <v>02610</v>
      </c>
      <c r="G38" s="8" t="s">
        <v>29</v>
      </c>
      <c r="H38" s="8" t="s">
        <v>30</v>
      </c>
      <c r="I38" s="8" t="str">
        <f>VLOOKUP(H38,$N$3:$O$8,2,FALSE)</f>
        <v>nemčina začiatočníci</v>
      </c>
      <c r="J38" s="8">
        <f ca="1">RANDBETWEEN(0,29)+CHOOSE(RANDBETWEEN(1,2),0.5,1)</f>
        <v>7.5</v>
      </c>
      <c r="K38" s="30">
        <f ca="1">J38*VLOOKUP(H38,$N$3:$P$8,3,FALSE)</f>
        <v>82.5</v>
      </c>
      <c r="L38" s="1"/>
      <c r="M38" s="1"/>
      <c r="N38" s="1"/>
      <c r="O38" s="1"/>
      <c r="P38" s="1"/>
      <c r="Q38" s="1"/>
    </row>
    <row r="39" spans="1:17" x14ac:dyDescent="0.3">
      <c r="A39" s="8" t="s">
        <v>102</v>
      </c>
      <c r="B39" s="8" t="s">
        <v>87</v>
      </c>
      <c r="C39" s="8" t="str">
        <f>A39&amp;" "&amp;B39</f>
        <v>Marek Dutka</v>
      </c>
      <c r="D39" s="8" t="s">
        <v>43</v>
      </c>
      <c r="E39" s="8" t="str">
        <f>MID(D39,1,LEN(D39)-6)</f>
        <v>Senec</v>
      </c>
      <c r="F39" s="27" t="str">
        <f>RIGHT(D39,5)</f>
        <v>10036</v>
      </c>
      <c r="G39" s="8" t="s">
        <v>29</v>
      </c>
      <c r="H39" s="8" t="s">
        <v>30</v>
      </c>
      <c r="I39" s="8" t="str">
        <f>VLOOKUP(H39,$N$3:$O$8,2,FALSE)</f>
        <v>nemčina začiatočníci</v>
      </c>
      <c r="J39" s="8">
        <f ca="1">RANDBETWEEN(0,29)+CHOOSE(RANDBETWEEN(1,2),0.5,1)</f>
        <v>27.5</v>
      </c>
      <c r="K39" s="30">
        <f ca="1">J39*VLOOKUP(H39,$N$3:$P$8,3,FALSE)</f>
        <v>302.5</v>
      </c>
      <c r="L39" s="1"/>
      <c r="M39" s="1"/>
      <c r="N39" s="1"/>
      <c r="O39" s="1"/>
      <c r="P39" s="1"/>
      <c r="Q39" s="1"/>
    </row>
    <row r="40" spans="1:17" x14ac:dyDescent="0.3">
      <c r="A40" s="8" t="s">
        <v>118</v>
      </c>
      <c r="B40" s="8" t="s">
        <v>79</v>
      </c>
      <c r="C40" s="8" t="str">
        <f>A40&amp;" "&amp;B40</f>
        <v>Stanislav Eisner</v>
      </c>
      <c r="D40" s="8" t="s">
        <v>20</v>
      </c>
      <c r="E40" s="8" t="str">
        <f>MID(D40,1,LEN(D40)-6)</f>
        <v>Pezinok</v>
      </c>
      <c r="F40" s="27" t="str">
        <f>RIGHT(D40,5)</f>
        <v>02610</v>
      </c>
      <c r="G40" s="8" t="s">
        <v>40</v>
      </c>
      <c r="H40" s="8" t="s">
        <v>24</v>
      </c>
      <c r="I40" s="8" t="str">
        <f>VLOOKUP(H40,$N$3:$O$8,2,FALSE)</f>
        <v>angličtina začiatočníci</v>
      </c>
      <c r="J40" s="8">
        <f ca="1">RANDBETWEEN(0,29)+CHOOSE(RANDBETWEEN(1,2),0.5,1)</f>
        <v>11.5</v>
      </c>
      <c r="K40" s="30">
        <f ca="1">J40*VLOOKUP(H40,$N$3:$P$8,3,FALSE)</f>
        <v>115</v>
      </c>
      <c r="L40" s="1"/>
      <c r="M40" s="1"/>
      <c r="N40" s="1"/>
      <c r="O40" s="1"/>
      <c r="P40" s="1"/>
      <c r="Q40" s="1"/>
    </row>
    <row r="41" spans="1:17" x14ac:dyDescent="0.3">
      <c r="A41" s="8" t="s">
        <v>114</v>
      </c>
      <c r="B41" s="8" t="s">
        <v>151</v>
      </c>
      <c r="C41" s="8" t="str">
        <f>A41&amp;" "&amp;B41</f>
        <v>Peter Fedin</v>
      </c>
      <c r="D41" s="8" t="s">
        <v>20</v>
      </c>
      <c r="E41" s="8" t="str">
        <f>MID(D41,1,LEN(D41)-6)</f>
        <v>Pezinok</v>
      </c>
      <c r="F41" s="27" t="str">
        <f>RIGHT(D41,5)</f>
        <v>02610</v>
      </c>
      <c r="G41" s="8" t="s">
        <v>21</v>
      </c>
      <c r="H41" s="8" t="s">
        <v>24</v>
      </c>
      <c r="I41" s="8" t="str">
        <f>VLOOKUP(H41,$N$3:$O$8,2,FALSE)</f>
        <v>angličtina začiatočníci</v>
      </c>
      <c r="J41" s="8">
        <f ca="1">RANDBETWEEN(0,29)+CHOOSE(RANDBETWEEN(1,2),0.5,1)</f>
        <v>28.5</v>
      </c>
      <c r="K41" s="30">
        <f ca="1">J41*VLOOKUP(H41,$N$3:$P$8,3,FALSE)</f>
        <v>285</v>
      </c>
      <c r="L41" s="1"/>
      <c r="M41" s="1"/>
      <c r="N41" s="1"/>
      <c r="O41" s="1"/>
      <c r="P41" s="1"/>
      <c r="Q41" s="1"/>
    </row>
    <row r="42" spans="1:17" x14ac:dyDescent="0.3">
      <c r="A42" s="8" t="s">
        <v>120</v>
      </c>
      <c r="B42" s="8" t="s">
        <v>153</v>
      </c>
      <c r="C42" s="8" t="str">
        <f>A42&amp;" "&amp;B42</f>
        <v>Gabriela Fedorňák</v>
      </c>
      <c r="D42" s="8" t="s">
        <v>36</v>
      </c>
      <c r="E42" s="8" t="str">
        <f>MID(D42,1,LEN(D42)-6)</f>
        <v>Stupava</v>
      </c>
      <c r="F42" s="27" t="str">
        <f>RIGHT(D42,5)</f>
        <v>20210</v>
      </c>
      <c r="G42" s="8" t="s">
        <v>29</v>
      </c>
      <c r="H42" s="8" t="s">
        <v>32</v>
      </c>
      <c r="I42" s="8" t="str">
        <f>VLOOKUP(H42,$N$3:$O$8,2,FALSE)</f>
        <v>angličtina pokročilí</v>
      </c>
      <c r="J42" s="8">
        <f ca="1">RANDBETWEEN(0,29)+CHOOSE(RANDBETWEEN(1,2),0.5,1)</f>
        <v>9.5</v>
      </c>
      <c r="K42" s="30">
        <f ca="1">J42*VLOOKUP(H42,$N$3:$P$8,3,FALSE)</f>
        <v>142.5</v>
      </c>
      <c r="L42" s="1"/>
      <c r="M42" s="1"/>
      <c r="N42" s="1"/>
      <c r="O42" s="1"/>
      <c r="P42" s="1"/>
      <c r="Q42" s="1"/>
    </row>
    <row r="43" spans="1:17" x14ac:dyDescent="0.3">
      <c r="A43" s="8" t="s">
        <v>100</v>
      </c>
      <c r="B43" s="8" t="s">
        <v>81</v>
      </c>
      <c r="C43" s="8" t="str">
        <f>A43&amp;" "&amp;B43</f>
        <v>Jozef Fejfar</v>
      </c>
      <c r="D43" s="8" t="s">
        <v>36</v>
      </c>
      <c r="E43" s="8" t="str">
        <f>MID(D43,1,LEN(D43)-6)</f>
        <v>Stupava</v>
      </c>
      <c r="F43" s="27" t="str">
        <f>RIGHT(D43,5)</f>
        <v>20210</v>
      </c>
      <c r="G43" s="8" t="s">
        <v>21</v>
      </c>
      <c r="H43" s="8" t="s">
        <v>24</v>
      </c>
      <c r="I43" s="8" t="str">
        <f>VLOOKUP(H43,$N$3:$O$8,2,FALSE)</f>
        <v>angličtina začiatočníci</v>
      </c>
      <c r="J43" s="8">
        <f ca="1">RANDBETWEEN(0,29)+CHOOSE(RANDBETWEEN(1,2),0.5,1)</f>
        <v>10.5</v>
      </c>
      <c r="K43" s="30">
        <f ca="1">J43*VLOOKUP(H43,$N$3:$P$8,3,FALSE)</f>
        <v>105</v>
      </c>
      <c r="L43" s="1"/>
      <c r="M43" s="1"/>
      <c r="N43" s="1"/>
      <c r="O43" s="1"/>
      <c r="P43" s="1"/>
      <c r="Q43" s="1"/>
    </row>
    <row r="44" spans="1:17" x14ac:dyDescent="0.3">
      <c r="A44" s="8" t="s">
        <v>115</v>
      </c>
      <c r="B44" s="8" t="s">
        <v>41</v>
      </c>
      <c r="C44" s="8" t="str">
        <f>A44&amp;" "&amp;B44</f>
        <v>Jana Filip</v>
      </c>
      <c r="D44" s="8" t="s">
        <v>20</v>
      </c>
      <c r="E44" s="8" t="str">
        <f>MID(D44,1,LEN(D44)-6)</f>
        <v>Pezinok</v>
      </c>
      <c r="F44" s="27" t="str">
        <f>RIGHT(D44,5)</f>
        <v>02610</v>
      </c>
      <c r="G44" s="8" t="s">
        <v>29</v>
      </c>
      <c r="H44" s="8" t="s">
        <v>24</v>
      </c>
      <c r="I44" s="8" t="str">
        <f>VLOOKUP(H44,$N$3:$O$8,2,FALSE)</f>
        <v>angličtina začiatočníci</v>
      </c>
      <c r="J44" s="8">
        <f ca="1">RANDBETWEEN(0,29)+CHOOSE(RANDBETWEEN(1,2),0.5,1)</f>
        <v>23</v>
      </c>
      <c r="K44" s="30">
        <f ca="1">J44*VLOOKUP(H44,$N$3:$P$8,3,FALSE)</f>
        <v>230</v>
      </c>
      <c r="L44" s="1"/>
      <c r="M44" s="1"/>
      <c r="N44" s="1"/>
      <c r="O44" s="1"/>
      <c r="P44" s="1"/>
      <c r="Q44" s="1"/>
    </row>
    <row r="45" spans="1:17" x14ac:dyDescent="0.3">
      <c r="A45" s="8" t="s">
        <v>124</v>
      </c>
      <c r="B45" s="8" t="s">
        <v>89</v>
      </c>
      <c r="C45" s="8" t="str">
        <f>A45&amp;" "&amp;B45</f>
        <v>Miroslava Gavronová</v>
      </c>
      <c r="D45" s="8" t="s">
        <v>210</v>
      </c>
      <c r="E45" s="8" t="str">
        <f>MID(D45,1,LEN(D45)-6)</f>
        <v>Dolný Kubín</v>
      </c>
      <c r="F45" s="27" t="str">
        <f>RIGHT(D45,5)</f>
        <v>02601</v>
      </c>
      <c r="G45" s="8" t="s">
        <v>90</v>
      </c>
      <c r="H45" s="8" t="s">
        <v>44</v>
      </c>
      <c r="I45" s="8" t="str">
        <f>VLOOKUP(H45,$N$3:$O$8,2,FALSE)</f>
        <v>nemčina pokročilí</v>
      </c>
      <c r="J45" s="8">
        <f ca="1">RANDBETWEEN(0,29)+CHOOSE(RANDBETWEEN(1,2),0.5,1)</f>
        <v>18.5</v>
      </c>
      <c r="K45" s="30">
        <f ca="1">J45*VLOOKUP(H45,$N$3:$P$8,3,FALSE)</f>
        <v>296</v>
      </c>
      <c r="L45" s="1"/>
      <c r="M45" s="1"/>
      <c r="N45" s="1"/>
      <c r="O45" s="1"/>
      <c r="P45" s="1"/>
      <c r="Q45" s="1"/>
    </row>
    <row r="46" spans="1:17" x14ac:dyDescent="0.3">
      <c r="A46" s="8" t="s">
        <v>96</v>
      </c>
      <c r="B46" s="8" t="s">
        <v>176</v>
      </c>
      <c r="C46" s="8" t="str">
        <f>A46&amp;" "&amp;B46</f>
        <v>Martin Gavura</v>
      </c>
      <c r="D46" s="8" t="s">
        <v>43</v>
      </c>
      <c r="E46" s="8" t="str">
        <f>MID(D46,1,LEN(D46)-6)</f>
        <v>Senec</v>
      </c>
      <c r="F46" s="27" t="str">
        <f>RIGHT(D46,5)</f>
        <v>10036</v>
      </c>
      <c r="G46" s="8" t="s">
        <v>29</v>
      </c>
      <c r="H46" s="8" t="s">
        <v>30</v>
      </c>
      <c r="I46" s="8" t="str">
        <f>VLOOKUP(H46,$N$3:$O$8,2,FALSE)</f>
        <v>nemčina začiatočníci</v>
      </c>
      <c r="J46" s="8">
        <f ca="1">RANDBETWEEN(0,29)+CHOOSE(RANDBETWEEN(1,2),0.5,1)</f>
        <v>21</v>
      </c>
      <c r="K46" s="30">
        <f ca="1">J46*VLOOKUP(H46,$N$3:$P$8,3,FALSE)</f>
        <v>231</v>
      </c>
      <c r="L46" s="1"/>
      <c r="M46" s="1"/>
      <c r="N46" s="1"/>
      <c r="O46" s="1"/>
      <c r="P46" s="1"/>
      <c r="Q46" s="1"/>
    </row>
    <row r="47" spans="1:17" x14ac:dyDescent="0.3">
      <c r="A47" s="8" t="s">
        <v>126</v>
      </c>
      <c r="B47" s="8" t="s">
        <v>91</v>
      </c>
      <c r="C47" s="8" t="str">
        <f>A47&amp;" "&amp;B47</f>
        <v>Dušan Gnip</v>
      </c>
      <c r="D47" s="8" t="s">
        <v>20</v>
      </c>
      <c r="E47" s="8" t="str">
        <f>MID(D47,1,LEN(D47)-6)</f>
        <v>Pezinok</v>
      </c>
      <c r="F47" s="27" t="str">
        <f>RIGHT(D47,5)</f>
        <v>02610</v>
      </c>
      <c r="G47" s="8" t="s">
        <v>29</v>
      </c>
      <c r="H47" s="8" t="s">
        <v>24</v>
      </c>
      <c r="I47" s="8" t="str">
        <f>VLOOKUP(H47,$N$3:$O$8,2,FALSE)</f>
        <v>angličtina začiatočníci</v>
      </c>
      <c r="J47" s="8">
        <f ca="1">RANDBETWEEN(0,29)+CHOOSE(RANDBETWEEN(1,2),0.5,1)</f>
        <v>2</v>
      </c>
      <c r="K47" s="30">
        <f ca="1">J47*VLOOKUP(H47,$N$3:$P$8,3,FALSE)</f>
        <v>20</v>
      </c>
      <c r="L47" s="1"/>
      <c r="M47" s="1"/>
      <c r="N47" s="1"/>
      <c r="O47" s="1"/>
      <c r="P47" s="1"/>
      <c r="Q47" s="1"/>
    </row>
    <row r="48" spans="1:17" x14ac:dyDescent="0.3">
      <c r="A48" s="8" t="s">
        <v>115</v>
      </c>
      <c r="B48" s="8" t="s">
        <v>154</v>
      </c>
      <c r="C48" s="8" t="str">
        <f>A48&amp;" "&amp;B48</f>
        <v>Jana Gribanič</v>
      </c>
      <c r="D48" s="8" t="s">
        <v>20</v>
      </c>
      <c r="E48" s="8" t="str">
        <f>MID(D48,1,LEN(D48)-6)</f>
        <v>Pezinok</v>
      </c>
      <c r="F48" s="27" t="str">
        <f>RIGHT(D48,5)</f>
        <v>02610</v>
      </c>
      <c r="G48" s="8" t="s">
        <v>29</v>
      </c>
      <c r="H48" s="8" t="s">
        <v>24</v>
      </c>
      <c r="I48" s="8" t="str">
        <f>VLOOKUP(H48,$N$3:$O$8,2,FALSE)</f>
        <v>angličtina začiatočníci</v>
      </c>
      <c r="J48" s="8">
        <f ca="1">RANDBETWEEN(0,29)+CHOOSE(RANDBETWEEN(1,2),0.5,1)</f>
        <v>14.5</v>
      </c>
      <c r="K48" s="30">
        <f ca="1">J48*VLOOKUP(H48,$N$3:$P$8,3,FALSE)</f>
        <v>145</v>
      </c>
      <c r="L48" s="1"/>
      <c r="M48" s="1"/>
      <c r="N48" s="1"/>
      <c r="O48" s="1"/>
      <c r="P48" s="1"/>
      <c r="Q48" s="1"/>
    </row>
    <row r="49" spans="1:17" x14ac:dyDescent="0.3">
      <c r="A49" s="8" t="s">
        <v>59</v>
      </c>
      <c r="B49" s="8" t="s">
        <v>119</v>
      </c>
      <c r="C49" s="8" t="str">
        <f>A49&amp;" "&amp;B49</f>
        <v>Ladislav Haburaj</v>
      </c>
      <c r="D49" s="8" t="s">
        <v>36</v>
      </c>
      <c r="E49" s="8" t="str">
        <f>MID(D49,1,LEN(D49)-6)</f>
        <v>Stupava</v>
      </c>
      <c r="F49" s="27" t="str">
        <f>RIGHT(D49,5)</f>
        <v>20210</v>
      </c>
      <c r="G49" s="8" t="s">
        <v>29</v>
      </c>
      <c r="H49" s="8" t="s">
        <v>24</v>
      </c>
      <c r="I49" s="8" t="str">
        <f>VLOOKUP(H49,$N$3:$O$8,2,FALSE)</f>
        <v>angličtina začiatočníci</v>
      </c>
      <c r="J49" s="8">
        <f ca="1">RANDBETWEEN(0,29)+CHOOSE(RANDBETWEEN(1,2),0.5,1)</f>
        <v>10</v>
      </c>
      <c r="K49" s="30">
        <f ca="1">J49*VLOOKUP(H49,$N$3:$P$8,3,FALSE)</f>
        <v>100</v>
      </c>
      <c r="L49" s="1"/>
      <c r="M49" s="1"/>
      <c r="N49" s="1"/>
      <c r="O49" s="1"/>
      <c r="P49" s="1"/>
      <c r="Q49" s="1"/>
    </row>
    <row r="50" spans="1:17" x14ac:dyDescent="0.3">
      <c r="A50" s="8" t="s">
        <v>130</v>
      </c>
      <c r="B50" s="8" t="s">
        <v>121</v>
      </c>
      <c r="C50" s="8" t="str">
        <f>A50&amp;" "&amp;B50</f>
        <v>Marián Halaburková</v>
      </c>
      <c r="D50" s="8" t="s">
        <v>28</v>
      </c>
      <c r="E50" s="8" t="str">
        <f>MID(D50,1,LEN(D50)-6)</f>
        <v>Bratislava</v>
      </c>
      <c r="F50" s="27" t="str">
        <f>RIGHT(D50,5)</f>
        <v>01010</v>
      </c>
      <c r="G50" s="8" t="s">
        <v>90</v>
      </c>
      <c r="H50" s="8" t="s">
        <v>22</v>
      </c>
      <c r="I50" s="8" t="str">
        <f>VLOOKUP(H50,$N$3:$O$8,2,FALSE)</f>
        <v>konverzácia v angličtine</v>
      </c>
      <c r="J50" s="8">
        <f ca="1">RANDBETWEEN(0,29)+CHOOSE(RANDBETWEEN(1,2),0.5,1)</f>
        <v>17</v>
      </c>
      <c r="K50" s="30">
        <f ca="1">J50*VLOOKUP(H50,$N$3:$P$8,3,FALSE)</f>
        <v>204</v>
      </c>
      <c r="L50" s="1"/>
      <c r="M50" s="1"/>
      <c r="N50" s="1"/>
      <c r="O50" s="1"/>
      <c r="P50" s="1"/>
      <c r="Q50" s="1"/>
    </row>
    <row r="51" spans="1:17" x14ac:dyDescent="0.3">
      <c r="A51" s="8" t="s">
        <v>132</v>
      </c>
      <c r="B51" s="8" t="s">
        <v>122</v>
      </c>
      <c r="C51" s="8" t="str">
        <f>A51&amp;" "&amp;B51</f>
        <v>Martina Hašuľ</v>
      </c>
      <c r="D51" s="8" t="s">
        <v>28</v>
      </c>
      <c r="E51" s="8" t="str">
        <f>MID(D51,1,LEN(D51)-6)</f>
        <v>Bratislava</v>
      </c>
      <c r="F51" s="27" t="str">
        <f>RIGHT(D51,5)</f>
        <v>01010</v>
      </c>
      <c r="G51" s="8" t="s">
        <v>29</v>
      </c>
      <c r="H51" s="8" t="s">
        <v>30</v>
      </c>
      <c r="I51" s="8" t="str">
        <f>VLOOKUP(H51,$N$3:$O$8,2,FALSE)</f>
        <v>nemčina začiatočníci</v>
      </c>
      <c r="J51" s="8">
        <f ca="1">RANDBETWEEN(0,29)+CHOOSE(RANDBETWEEN(1,2),0.5,1)</f>
        <v>26</v>
      </c>
      <c r="K51" s="30">
        <f ca="1">J51*VLOOKUP(H51,$N$3:$P$8,3,FALSE)</f>
        <v>286</v>
      </c>
      <c r="L51" s="1"/>
      <c r="M51" s="1"/>
      <c r="N51" s="1"/>
      <c r="O51" s="1"/>
      <c r="P51" s="1"/>
      <c r="Q51" s="1"/>
    </row>
    <row r="52" spans="1:17" x14ac:dyDescent="0.3">
      <c r="A52" s="8" t="s">
        <v>130</v>
      </c>
      <c r="B52" s="8" t="s">
        <v>177</v>
      </c>
      <c r="C52" s="8" t="str">
        <f>A52&amp;" "&amp;B52</f>
        <v>Marián Holotová</v>
      </c>
      <c r="D52" s="8" t="s">
        <v>210</v>
      </c>
      <c r="E52" s="8" t="str">
        <f>MID(D52,1,LEN(D52)-6)</f>
        <v>Dolný Kubín</v>
      </c>
      <c r="F52" s="27" t="str">
        <f>RIGHT(D52,5)</f>
        <v>02601</v>
      </c>
      <c r="G52" s="8" t="s">
        <v>29</v>
      </c>
      <c r="H52" s="8" t="s">
        <v>44</v>
      </c>
      <c r="I52" s="8" t="str">
        <f>VLOOKUP(H52,$N$3:$O$8,2,FALSE)</f>
        <v>nemčina pokročilí</v>
      </c>
      <c r="J52" s="8">
        <f ca="1">RANDBETWEEN(0,29)+CHOOSE(RANDBETWEEN(1,2),0.5,1)</f>
        <v>3</v>
      </c>
      <c r="K52" s="30">
        <f ca="1">J52*VLOOKUP(H52,$N$3:$P$8,3,FALSE)</f>
        <v>48</v>
      </c>
      <c r="L52" s="1"/>
      <c r="M52" s="1"/>
      <c r="N52" s="1"/>
      <c r="O52" s="1"/>
      <c r="P52" s="1"/>
      <c r="Q52" s="1"/>
    </row>
    <row r="53" spans="1:17" x14ac:dyDescent="0.3">
      <c r="A53" s="8" t="s">
        <v>112</v>
      </c>
      <c r="B53" s="8" t="s">
        <v>93</v>
      </c>
      <c r="C53" s="8" t="str">
        <f>A53&amp;" "&amp;B53</f>
        <v>Matúš Hromadka</v>
      </c>
      <c r="D53" s="8" t="s">
        <v>28</v>
      </c>
      <c r="E53" s="8" t="str">
        <f>MID(D53,1,LEN(D53)-6)</f>
        <v>Bratislava</v>
      </c>
      <c r="F53" s="27" t="str">
        <f>RIGHT(D53,5)</f>
        <v>01010</v>
      </c>
      <c r="G53" s="8" t="s">
        <v>21</v>
      </c>
      <c r="H53" s="8" t="s">
        <v>22</v>
      </c>
      <c r="I53" s="8" t="str">
        <f>VLOOKUP(H53,$N$3:$O$8,2,FALSE)</f>
        <v>konverzácia v angličtine</v>
      </c>
      <c r="J53" s="8">
        <f ca="1">RANDBETWEEN(0,29)+CHOOSE(RANDBETWEEN(1,2),0.5,1)</f>
        <v>11.5</v>
      </c>
      <c r="K53" s="30">
        <f ca="1">J53*VLOOKUP(H53,$N$3:$P$8,3,FALSE)</f>
        <v>138</v>
      </c>
      <c r="L53" s="1"/>
      <c r="M53" s="1"/>
      <c r="N53" s="1"/>
      <c r="O53" s="1"/>
      <c r="P53" s="1"/>
      <c r="Q53" s="1"/>
    </row>
    <row r="54" spans="1:17" x14ac:dyDescent="0.3">
      <c r="A54" s="8" t="s">
        <v>54</v>
      </c>
      <c r="B54" s="8" t="s">
        <v>123</v>
      </c>
      <c r="C54" s="8" t="str">
        <f>A54&amp;" "&amp;B54</f>
        <v>Tomáš Hucová</v>
      </c>
      <c r="D54" s="8" t="s">
        <v>43</v>
      </c>
      <c r="E54" s="8" t="str">
        <f>MID(D54,1,LEN(D54)-6)</f>
        <v>Senec</v>
      </c>
      <c r="F54" s="27" t="str">
        <f>RIGHT(D54,5)</f>
        <v>10036</v>
      </c>
      <c r="G54" s="8" t="s">
        <v>53</v>
      </c>
      <c r="H54" s="8" t="s">
        <v>24</v>
      </c>
      <c r="I54" s="8" t="str">
        <f>VLOOKUP(H54,$N$3:$O$8,2,FALSE)</f>
        <v>angličtina začiatočníci</v>
      </c>
      <c r="J54" s="8">
        <f ca="1">RANDBETWEEN(0,29)+CHOOSE(RANDBETWEEN(1,2),0.5,1)</f>
        <v>15</v>
      </c>
      <c r="K54" s="30">
        <f ca="1">J54*VLOOKUP(H54,$N$3:$P$8,3,FALSE)</f>
        <v>150</v>
      </c>
      <c r="L54" s="1"/>
      <c r="M54" s="1"/>
      <c r="N54" s="1"/>
      <c r="O54" s="1"/>
      <c r="P54" s="1"/>
      <c r="Q54" s="1"/>
    </row>
    <row r="55" spans="1:17" x14ac:dyDescent="0.3">
      <c r="A55" s="8" t="s">
        <v>114</v>
      </c>
      <c r="B55" s="8" t="s">
        <v>123</v>
      </c>
      <c r="C55" s="8" t="str">
        <f>A55&amp;" "&amp;B55</f>
        <v>Peter Hucová</v>
      </c>
      <c r="D55" s="8" t="s">
        <v>210</v>
      </c>
      <c r="E55" s="8" t="str">
        <f>MID(D55,1,LEN(D55)-6)</f>
        <v>Dolný Kubín</v>
      </c>
      <c r="F55" s="27" t="str">
        <f>RIGHT(D55,5)</f>
        <v>02601</v>
      </c>
      <c r="G55" s="8" t="s">
        <v>21</v>
      </c>
      <c r="H55" s="8" t="s">
        <v>48</v>
      </c>
      <c r="I55" s="8" t="str">
        <f>VLOOKUP(H55,$N$3:$O$8,2,FALSE)</f>
        <v>konverzácia v nemčine</v>
      </c>
      <c r="J55" s="8">
        <f ca="1">RANDBETWEEN(0,29)+CHOOSE(RANDBETWEEN(1,2),0.5,1)</f>
        <v>2.5</v>
      </c>
      <c r="K55" s="30">
        <f ca="1">J55*VLOOKUP(H55,$N$3:$P$8,3,FALSE)</f>
        <v>32.5</v>
      </c>
      <c r="L55" s="1"/>
      <c r="M55" s="1"/>
      <c r="N55" s="1"/>
      <c r="O55" s="1"/>
      <c r="P55" s="1"/>
      <c r="Q55" s="1"/>
    </row>
    <row r="56" spans="1:17" x14ac:dyDescent="0.3">
      <c r="A56" s="8" t="s">
        <v>138</v>
      </c>
      <c r="B56" s="8" t="s">
        <v>95</v>
      </c>
      <c r="C56" s="8" t="str">
        <f>A56&amp;" "&amp;B56</f>
        <v>Milan Hudák</v>
      </c>
      <c r="D56" s="8" t="s">
        <v>65</v>
      </c>
      <c r="E56" s="8" t="str">
        <f>MID(D56,1,LEN(D56)-6)</f>
        <v>Malacky</v>
      </c>
      <c r="F56" s="27" t="str">
        <f>RIGHT(D56,5)</f>
        <v>21046</v>
      </c>
      <c r="G56" s="8" t="s">
        <v>53</v>
      </c>
      <c r="H56" s="8" t="s">
        <v>44</v>
      </c>
      <c r="I56" s="8" t="str">
        <f>VLOOKUP(H56,$N$3:$O$8,2,FALSE)</f>
        <v>nemčina pokročilí</v>
      </c>
      <c r="J56" s="8">
        <f ca="1">RANDBETWEEN(0,29)+CHOOSE(RANDBETWEEN(1,2),0.5,1)</f>
        <v>12</v>
      </c>
      <c r="K56" s="30">
        <f ca="1">J56*VLOOKUP(H56,$N$3:$P$8,3,FALSE)</f>
        <v>192</v>
      </c>
      <c r="L56" s="1"/>
      <c r="M56" s="1"/>
      <c r="N56" s="1"/>
      <c r="O56" s="1"/>
      <c r="P56" s="1"/>
      <c r="Q56" s="1"/>
    </row>
    <row r="57" spans="1:17" x14ac:dyDescent="0.3">
      <c r="A57" s="8" t="s">
        <v>67</v>
      </c>
      <c r="B57" s="8" t="s">
        <v>180</v>
      </c>
      <c r="C57" s="8" t="str">
        <f>A57&amp;" "&amp;B57</f>
        <v>Michal Karamam</v>
      </c>
      <c r="D57" s="8" t="s">
        <v>65</v>
      </c>
      <c r="E57" s="8" t="str">
        <f>MID(D57,1,LEN(D57)-6)</f>
        <v>Malacky</v>
      </c>
      <c r="F57" s="27" t="str">
        <f>RIGHT(D57,5)</f>
        <v>21046</v>
      </c>
      <c r="G57" s="8" t="s">
        <v>29</v>
      </c>
      <c r="H57" s="8" t="s">
        <v>30</v>
      </c>
      <c r="I57" s="8" t="str">
        <f>VLOOKUP(H57,$N$3:$O$8,2,FALSE)</f>
        <v>nemčina začiatočníci</v>
      </c>
      <c r="J57" s="8">
        <f ca="1">RANDBETWEEN(0,29)+CHOOSE(RANDBETWEEN(1,2),0.5,1)</f>
        <v>27.5</v>
      </c>
      <c r="K57" s="30">
        <f ca="1">J57*VLOOKUP(H57,$N$3:$P$8,3,FALSE)</f>
        <v>302.5</v>
      </c>
      <c r="L57" s="1"/>
      <c r="M57" s="1"/>
      <c r="N57" s="1"/>
      <c r="O57" s="1"/>
      <c r="P57" s="1"/>
      <c r="Q57" s="1"/>
    </row>
    <row r="58" spans="1:17" x14ac:dyDescent="0.3">
      <c r="A58" s="8" t="s">
        <v>141</v>
      </c>
      <c r="B58" s="8" t="s">
        <v>125</v>
      </c>
      <c r="C58" s="8" t="str">
        <f>A58&amp;" "&amp;B58</f>
        <v>Rastislav Karľa</v>
      </c>
      <c r="D58" s="8" t="s">
        <v>65</v>
      </c>
      <c r="E58" s="8" t="str">
        <f>MID(D58,1,LEN(D58)-6)</f>
        <v>Malacky</v>
      </c>
      <c r="F58" s="27" t="str">
        <f>RIGHT(D58,5)</f>
        <v>21046</v>
      </c>
      <c r="G58" s="8" t="s">
        <v>21</v>
      </c>
      <c r="H58" s="8" t="s">
        <v>24</v>
      </c>
      <c r="I58" s="8" t="str">
        <f>VLOOKUP(H58,$N$3:$O$8,2,FALSE)</f>
        <v>angličtina začiatočníci</v>
      </c>
      <c r="J58" s="8">
        <f ca="1">RANDBETWEEN(0,29)+CHOOSE(RANDBETWEEN(1,2),0.5,1)</f>
        <v>16</v>
      </c>
      <c r="K58" s="30">
        <f ca="1">J58*VLOOKUP(H58,$N$3:$P$8,3,FALSE)</f>
        <v>160</v>
      </c>
      <c r="L58" s="1"/>
      <c r="M58" s="1"/>
      <c r="N58" s="1"/>
      <c r="O58" s="1"/>
      <c r="P58" s="1"/>
      <c r="Q58" s="1"/>
    </row>
    <row r="59" spans="1:17" x14ac:dyDescent="0.3">
      <c r="A59" s="8" t="s">
        <v>108</v>
      </c>
      <c r="B59" s="8" t="s">
        <v>125</v>
      </c>
      <c r="C59" s="8" t="str">
        <f>A59&amp;" "&amp;B59</f>
        <v>Vladimír Karľa</v>
      </c>
      <c r="D59" s="8" t="s">
        <v>36</v>
      </c>
      <c r="E59" s="8" t="str">
        <f>MID(D59,1,LEN(D59)-6)</f>
        <v>Stupava</v>
      </c>
      <c r="F59" s="27" t="str">
        <f>RIGHT(D59,5)</f>
        <v>20210</v>
      </c>
      <c r="G59" s="8" t="s">
        <v>90</v>
      </c>
      <c r="H59" s="8" t="s">
        <v>24</v>
      </c>
      <c r="I59" s="8" t="str">
        <f>VLOOKUP(H59,$N$3:$O$8,2,FALSE)</f>
        <v>angličtina začiatočníci</v>
      </c>
      <c r="J59" s="8">
        <f ca="1">RANDBETWEEN(0,29)+CHOOSE(RANDBETWEEN(1,2),0.5,1)</f>
        <v>7.5</v>
      </c>
      <c r="K59" s="30">
        <f ca="1">J59*VLOOKUP(H59,$N$3:$P$8,3,FALSE)</f>
        <v>75</v>
      </c>
      <c r="L59" s="1"/>
      <c r="M59" s="1"/>
      <c r="N59" s="1"/>
      <c r="O59" s="1"/>
      <c r="P59" s="1"/>
      <c r="Q59" s="1"/>
    </row>
    <row r="60" spans="1:17" x14ac:dyDescent="0.3">
      <c r="A60" s="8" t="s">
        <v>100</v>
      </c>
      <c r="B60" s="8" t="s">
        <v>97</v>
      </c>
      <c r="C60" s="8" t="str">
        <f>A60&amp;" "&amp;B60</f>
        <v>Jozef Karoľ</v>
      </c>
      <c r="D60" s="8" t="s">
        <v>210</v>
      </c>
      <c r="E60" s="8" t="str">
        <f>MID(D60,1,LEN(D60)-6)</f>
        <v>Dolný Kubín</v>
      </c>
      <c r="F60" s="27" t="str">
        <f>RIGHT(D60,5)</f>
        <v>02601</v>
      </c>
      <c r="G60" s="8" t="s">
        <v>29</v>
      </c>
      <c r="H60" s="8" t="s">
        <v>24</v>
      </c>
      <c r="I60" s="8" t="str">
        <f>VLOOKUP(H60,$N$3:$O$8,2,FALSE)</f>
        <v>angličtina začiatočníci</v>
      </c>
      <c r="J60" s="8">
        <f ca="1">RANDBETWEEN(0,29)+CHOOSE(RANDBETWEEN(1,2),0.5,1)</f>
        <v>18.5</v>
      </c>
      <c r="K60" s="30">
        <f ca="1">J60*VLOOKUP(H60,$N$3:$P$8,3,FALSE)</f>
        <v>185</v>
      </c>
      <c r="L60" s="1"/>
      <c r="M60" s="1"/>
      <c r="N60" s="1"/>
      <c r="O60" s="1"/>
      <c r="P60" s="1"/>
      <c r="Q60" s="1"/>
    </row>
    <row r="61" spans="1:17" x14ac:dyDescent="0.3">
      <c r="A61" s="8" t="s">
        <v>67</v>
      </c>
      <c r="B61" s="8" t="s">
        <v>127</v>
      </c>
      <c r="C61" s="8" t="str">
        <f>A61&amp;" "&amp;B61</f>
        <v>Michal Kaučák</v>
      </c>
      <c r="D61" s="8" t="s">
        <v>28</v>
      </c>
      <c r="E61" s="8" t="str">
        <f>MID(D61,1,LEN(D61)-6)</f>
        <v>Bratislava</v>
      </c>
      <c r="F61" s="27" t="str">
        <f>RIGHT(D61,5)</f>
        <v>01010</v>
      </c>
      <c r="G61" s="8" t="s">
        <v>37</v>
      </c>
      <c r="H61" s="8" t="s">
        <v>48</v>
      </c>
      <c r="I61" s="8" t="str">
        <f>VLOOKUP(H61,$N$3:$O$8,2,FALSE)</f>
        <v>konverzácia v nemčine</v>
      </c>
      <c r="J61" s="8">
        <f ca="1">RANDBETWEEN(0,29)+CHOOSE(RANDBETWEEN(1,2),0.5,1)</f>
        <v>2.5</v>
      </c>
      <c r="K61" s="30">
        <f ca="1">J61*VLOOKUP(H61,$N$3:$P$8,3,FALSE)</f>
        <v>32.5</v>
      </c>
      <c r="L61" s="1"/>
      <c r="M61" s="1"/>
      <c r="N61" s="1"/>
      <c r="O61" s="1"/>
      <c r="P61" s="1"/>
      <c r="Q61" s="1"/>
    </row>
    <row r="62" spans="1:17" x14ac:dyDescent="0.3">
      <c r="A62" s="8" t="s">
        <v>84</v>
      </c>
      <c r="B62" s="8" t="s">
        <v>128</v>
      </c>
      <c r="C62" s="8" t="str">
        <f>A62&amp;" "&amp;B62</f>
        <v>Ján Kocová</v>
      </c>
      <c r="D62" s="8" t="s">
        <v>65</v>
      </c>
      <c r="E62" s="8" t="str">
        <f>MID(D62,1,LEN(D62)-6)</f>
        <v>Malacky</v>
      </c>
      <c r="F62" s="27" t="str">
        <f>RIGHT(D62,5)</f>
        <v>21046</v>
      </c>
      <c r="G62" s="8" t="s">
        <v>40</v>
      </c>
      <c r="H62" s="8" t="s">
        <v>48</v>
      </c>
      <c r="I62" s="8" t="str">
        <f>VLOOKUP(H62,$N$3:$O$8,2,FALSE)</f>
        <v>konverzácia v nemčine</v>
      </c>
      <c r="J62" s="8">
        <f ca="1">RANDBETWEEN(0,29)+CHOOSE(RANDBETWEEN(1,2),0.5,1)</f>
        <v>2</v>
      </c>
      <c r="K62" s="30">
        <f ca="1">J62*VLOOKUP(H62,$N$3:$P$8,3,FALSE)</f>
        <v>26</v>
      </c>
      <c r="L62" s="1"/>
      <c r="M62" s="1"/>
      <c r="N62" s="1"/>
      <c r="O62" s="1"/>
      <c r="P62" s="1"/>
      <c r="Q62" s="1"/>
    </row>
    <row r="63" spans="1:17" x14ac:dyDescent="0.3">
      <c r="A63" s="8" t="s">
        <v>54</v>
      </c>
      <c r="B63" s="8" t="s">
        <v>182</v>
      </c>
      <c r="C63" s="8" t="str">
        <f>A63&amp;" "&amp;B63</f>
        <v>Tomáš Konopeus</v>
      </c>
      <c r="D63" s="8" t="s">
        <v>28</v>
      </c>
      <c r="E63" s="8" t="str">
        <f>MID(D63,1,LEN(D63)-6)</f>
        <v>Bratislava</v>
      </c>
      <c r="F63" s="27" t="str">
        <f>RIGHT(D63,5)</f>
        <v>01010</v>
      </c>
      <c r="G63" s="8" t="s">
        <v>53</v>
      </c>
      <c r="H63" s="8" t="s">
        <v>22</v>
      </c>
      <c r="I63" s="8" t="str">
        <f>VLOOKUP(H63,$N$3:$O$8,2,FALSE)</f>
        <v>konverzácia v angličtine</v>
      </c>
      <c r="J63" s="8">
        <f ca="1">RANDBETWEEN(0,29)+CHOOSE(RANDBETWEEN(1,2),0.5,1)</f>
        <v>16</v>
      </c>
      <c r="K63" s="30">
        <f ca="1">J63*VLOOKUP(H63,$N$3:$P$8,3,FALSE)</f>
        <v>192</v>
      </c>
      <c r="L63" s="1"/>
      <c r="M63" s="1"/>
      <c r="N63" s="1"/>
      <c r="O63" s="1"/>
      <c r="P63" s="1"/>
      <c r="Q63" s="1"/>
    </row>
    <row r="64" spans="1:17" x14ac:dyDescent="0.3">
      <c r="A64" s="8" t="s">
        <v>148</v>
      </c>
      <c r="B64" s="8" t="s">
        <v>129</v>
      </c>
      <c r="C64" s="8" t="str">
        <f>A64&amp;" "&amp;B64</f>
        <v>Lenka Kotús</v>
      </c>
      <c r="D64" s="8" t="s">
        <v>210</v>
      </c>
      <c r="E64" s="8" t="str">
        <f>MID(D64,1,LEN(D64)-6)</f>
        <v>Dolný Kubín</v>
      </c>
      <c r="F64" s="27" t="str">
        <f>RIGHT(D64,5)</f>
        <v>02601</v>
      </c>
      <c r="G64" s="8" t="s">
        <v>40</v>
      </c>
      <c r="H64" s="8" t="s">
        <v>30</v>
      </c>
      <c r="I64" s="8" t="str">
        <f>VLOOKUP(H64,$N$3:$O$8,2,FALSE)</f>
        <v>nemčina začiatočníci</v>
      </c>
      <c r="J64" s="8">
        <f ca="1">RANDBETWEEN(0,29)+CHOOSE(RANDBETWEEN(1,2),0.5,1)</f>
        <v>21.5</v>
      </c>
      <c r="K64" s="30">
        <f ca="1">J64*VLOOKUP(H64,$N$3:$P$8,3,FALSE)</f>
        <v>236.5</v>
      </c>
      <c r="L64" s="1"/>
      <c r="M64" s="1"/>
      <c r="N64" s="1"/>
      <c r="O64" s="1"/>
      <c r="P64" s="1"/>
      <c r="Q64" s="1"/>
    </row>
    <row r="65" spans="1:17" x14ac:dyDescent="0.3">
      <c r="A65" s="8" t="s">
        <v>84</v>
      </c>
      <c r="B65" s="8" t="s">
        <v>131</v>
      </c>
      <c r="C65" s="8" t="str">
        <f>A65&amp;" "&amp;B65</f>
        <v>Ján Kovaľ</v>
      </c>
      <c r="D65" s="8" t="s">
        <v>36</v>
      </c>
      <c r="E65" s="8" t="str">
        <f>MID(D65,1,LEN(D65)-6)</f>
        <v>Stupava</v>
      </c>
      <c r="F65" s="27" t="str">
        <f>RIGHT(D65,5)</f>
        <v>20210</v>
      </c>
      <c r="G65" s="8" t="s">
        <v>29</v>
      </c>
      <c r="H65" s="8" t="s">
        <v>30</v>
      </c>
      <c r="I65" s="8" t="str">
        <f>VLOOKUP(H65,$N$3:$O$8,2,FALSE)</f>
        <v>nemčina začiatočníci</v>
      </c>
      <c r="J65" s="8">
        <f ca="1">RANDBETWEEN(0,29)+CHOOSE(RANDBETWEEN(1,2),0.5,1)</f>
        <v>9</v>
      </c>
      <c r="K65" s="30">
        <f ca="1">J65*VLOOKUP(H65,$N$3:$P$8,3,FALSE)</f>
        <v>99</v>
      </c>
      <c r="L65" s="1"/>
      <c r="M65" s="1"/>
      <c r="N65" s="1"/>
      <c r="O65" s="1"/>
      <c r="P65" s="1"/>
      <c r="Q65" s="1"/>
    </row>
    <row r="66" spans="1:17" x14ac:dyDescent="0.3">
      <c r="A66" s="8" t="s">
        <v>54</v>
      </c>
      <c r="B66" s="8" t="s">
        <v>133</v>
      </c>
      <c r="C66" s="8" t="str">
        <f>A66&amp;" "&amp;B66</f>
        <v>Tomáš Kuľhová</v>
      </c>
      <c r="D66" s="8" t="s">
        <v>20</v>
      </c>
      <c r="E66" s="8" t="str">
        <f>MID(D66,1,LEN(D66)-6)</f>
        <v>Pezinok</v>
      </c>
      <c r="F66" s="27" t="str">
        <f>RIGHT(D66,5)</f>
        <v>02610</v>
      </c>
      <c r="G66" s="8" t="s">
        <v>21</v>
      </c>
      <c r="H66" s="8" t="s">
        <v>44</v>
      </c>
      <c r="I66" s="8" t="str">
        <f>VLOOKUP(H66,$N$3:$O$8,2,FALSE)</f>
        <v>nemčina pokročilí</v>
      </c>
      <c r="J66" s="8">
        <f ca="1">RANDBETWEEN(0,29)+CHOOSE(RANDBETWEEN(1,2),0.5,1)</f>
        <v>10.5</v>
      </c>
      <c r="K66" s="30">
        <f ca="1">J66*VLOOKUP(H66,$N$3:$P$8,3,FALSE)</f>
        <v>168</v>
      </c>
      <c r="L66" s="1"/>
      <c r="M66" s="1"/>
      <c r="N66" s="1"/>
      <c r="O66" s="1"/>
      <c r="P66" s="1"/>
      <c r="Q66" s="1"/>
    </row>
    <row r="67" spans="1:17" x14ac:dyDescent="0.3">
      <c r="A67" s="8" t="s">
        <v>152</v>
      </c>
      <c r="B67" s="8" t="s">
        <v>134</v>
      </c>
      <c r="C67" s="8" t="str">
        <f>A67&amp;" "&amp;B67</f>
        <v>Ľuboslav Kurilla</v>
      </c>
      <c r="D67" s="8" t="s">
        <v>36</v>
      </c>
      <c r="E67" s="8" t="str">
        <f>MID(D67,1,LEN(D67)-6)</f>
        <v>Stupava</v>
      </c>
      <c r="F67" s="27" t="str">
        <f>RIGHT(D67,5)</f>
        <v>20210</v>
      </c>
      <c r="G67" s="8" t="s">
        <v>37</v>
      </c>
      <c r="H67" s="8" t="s">
        <v>24</v>
      </c>
      <c r="I67" s="8" t="str">
        <f>VLOOKUP(H67,$N$3:$O$8,2,FALSE)</f>
        <v>angličtina začiatočníci</v>
      </c>
      <c r="J67" s="8">
        <f ca="1">RANDBETWEEN(0,29)+CHOOSE(RANDBETWEEN(1,2),0.5,1)</f>
        <v>5.5</v>
      </c>
      <c r="K67" s="30">
        <f ca="1">J67*VLOOKUP(H67,$N$3:$P$8,3,FALSE)</f>
        <v>55</v>
      </c>
      <c r="L67" s="1"/>
      <c r="M67" s="1"/>
      <c r="N67" s="1"/>
      <c r="O67" s="1"/>
      <c r="P67" s="1"/>
      <c r="Q67" s="1"/>
    </row>
    <row r="68" spans="1:17" x14ac:dyDescent="0.3">
      <c r="A68" s="8" t="s">
        <v>112</v>
      </c>
      <c r="B68" s="8" t="s">
        <v>98</v>
      </c>
      <c r="C68" s="8" t="str">
        <f>A68&amp;" "&amp;B68</f>
        <v>Matúš Lecišcová</v>
      </c>
      <c r="D68" s="8" t="s">
        <v>36</v>
      </c>
      <c r="E68" s="8" t="str">
        <f>MID(D68,1,LEN(D68)-6)</f>
        <v>Stupava</v>
      </c>
      <c r="F68" s="27" t="str">
        <f>RIGHT(D68,5)</f>
        <v>20210</v>
      </c>
      <c r="G68" s="8" t="s">
        <v>37</v>
      </c>
      <c r="H68" s="8" t="s">
        <v>32</v>
      </c>
      <c r="I68" s="8" t="str">
        <f>VLOOKUP(H68,$N$3:$O$8,2,FALSE)</f>
        <v>angličtina pokročilí</v>
      </c>
      <c r="J68" s="8">
        <f ca="1">RANDBETWEEN(0,29)+CHOOSE(RANDBETWEEN(1,2),0.5,1)</f>
        <v>7</v>
      </c>
      <c r="K68" s="30">
        <f ca="1">J68*VLOOKUP(H68,$N$3:$P$8,3,FALSE)</f>
        <v>105</v>
      </c>
      <c r="L68" s="1"/>
      <c r="M68" s="1"/>
      <c r="N68" s="1"/>
      <c r="O68" s="1"/>
      <c r="P68" s="1"/>
      <c r="Q68" s="1"/>
    </row>
    <row r="69" spans="1:17" x14ac:dyDescent="0.3">
      <c r="A69" s="8" t="s">
        <v>155</v>
      </c>
      <c r="B69" s="8" t="s">
        <v>156</v>
      </c>
      <c r="C69" s="8" t="str">
        <f>A69&amp;" "&amp;B69</f>
        <v>Jaroslav Lecká</v>
      </c>
      <c r="D69" s="8" t="s">
        <v>28</v>
      </c>
      <c r="E69" s="8" t="str">
        <f>MID(D69,1,LEN(D69)-6)</f>
        <v>Bratislava</v>
      </c>
      <c r="F69" s="27" t="str">
        <f>RIGHT(D69,5)</f>
        <v>01010</v>
      </c>
      <c r="G69" s="8" t="s">
        <v>29</v>
      </c>
      <c r="H69" s="8" t="s">
        <v>30</v>
      </c>
      <c r="I69" s="8" t="str">
        <f>VLOOKUP(H69,$N$3:$O$8,2,FALSE)</f>
        <v>nemčina začiatočníci</v>
      </c>
      <c r="J69" s="8">
        <f ca="1">RANDBETWEEN(0,29)+CHOOSE(RANDBETWEEN(1,2),0.5,1)</f>
        <v>14.5</v>
      </c>
      <c r="K69" s="30">
        <f ca="1">J69*VLOOKUP(H69,$N$3:$P$8,3,FALSE)</f>
        <v>159.5</v>
      </c>
      <c r="L69" s="1"/>
      <c r="M69" s="1"/>
      <c r="N69" s="1"/>
      <c r="O69" s="1"/>
      <c r="P69" s="1"/>
      <c r="Q69" s="1"/>
    </row>
    <row r="70" spans="1:17" x14ac:dyDescent="0.3">
      <c r="A70" s="8" t="s">
        <v>88</v>
      </c>
      <c r="B70" s="8" t="s">
        <v>183</v>
      </c>
      <c r="C70" s="8" t="str">
        <f>A70&amp;" "&amp;B70</f>
        <v>Lucia Lelko</v>
      </c>
      <c r="D70" s="8" t="s">
        <v>20</v>
      </c>
      <c r="E70" s="8" t="str">
        <f>MID(D70,1,LEN(D70)-6)</f>
        <v>Pezinok</v>
      </c>
      <c r="F70" s="27" t="str">
        <f>RIGHT(D70,5)</f>
        <v>02610</v>
      </c>
      <c r="G70" s="8" t="s">
        <v>21</v>
      </c>
      <c r="H70" s="8" t="s">
        <v>44</v>
      </c>
      <c r="I70" s="8" t="str">
        <f>VLOOKUP(H70,$N$3:$O$8,2,FALSE)</f>
        <v>nemčina pokročilí</v>
      </c>
      <c r="J70" s="8">
        <f ca="1">RANDBETWEEN(0,29)+CHOOSE(RANDBETWEEN(1,2),0.5,1)</f>
        <v>16.5</v>
      </c>
      <c r="K70" s="30">
        <f ca="1">J70*VLOOKUP(H70,$N$3:$P$8,3,FALSE)</f>
        <v>264</v>
      </c>
      <c r="L70" s="1"/>
      <c r="M70" s="1"/>
      <c r="N70" s="1"/>
      <c r="O70" s="1"/>
      <c r="P70" s="1"/>
      <c r="Q70" s="1"/>
    </row>
    <row r="71" spans="1:17" x14ac:dyDescent="0.3">
      <c r="A71" s="8" t="s">
        <v>88</v>
      </c>
      <c r="B71" s="8" t="s">
        <v>184</v>
      </c>
      <c r="C71" s="8" t="str">
        <f>A71&amp;" "&amp;B71</f>
        <v>Lucia Lempeľ</v>
      </c>
      <c r="D71" s="8" t="s">
        <v>65</v>
      </c>
      <c r="E71" s="8" t="str">
        <f>MID(D71,1,LEN(D71)-6)</f>
        <v>Malacky</v>
      </c>
      <c r="F71" s="27" t="str">
        <f>RIGHT(D71,5)</f>
        <v>21046</v>
      </c>
      <c r="G71" s="8" t="s">
        <v>53</v>
      </c>
      <c r="H71" s="8" t="s">
        <v>24</v>
      </c>
      <c r="I71" s="8" t="str">
        <f>VLOOKUP(H71,$N$3:$O$8,2,FALSE)</f>
        <v>angličtina začiatočníci</v>
      </c>
      <c r="J71" s="8">
        <f ca="1">RANDBETWEEN(0,29)+CHOOSE(RANDBETWEEN(1,2),0.5,1)</f>
        <v>15.5</v>
      </c>
      <c r="K71" s="30">
        <f ca="1">J71*VLOOKUP(H71,$N$3:$P$8,3,FALSE)</f>
        <v>155</v>
      </c>
      <c r="L71" s="1"/>
      <c r="M71" s="1"/>
      <c r="N71" s="1"/>
      <c r="O71" s="1"/>
      <c r="P71" s="1"/>
      <c r="Q71" s="1"/>
    </row>
    <row r="72" spans="1:17" x14ac:dyDescent="0.3">
      <c r="A72" s="8" t="s">
        <v>158</v>
      </c>
      <c r="B72" s="8" t="s">
        <v>185</v>
      </c>
      <c r="C72" s="8" t="str">
        <f>A72&amp;" "&amp;B72</f>
        <v>Adrián Lojan</v>
      </c>
      <c r="D72" s="8" t="s">
        <v>28</v>
      </c>
      <c r="E72" s="8" t="str">
        <f>MID(D72,1,LEN(D72)-6)</f>
        <v>Bratislava</v>
      </c>
      <c r="F72" s="27" t="str">
        <f>RIGHT(D72,5)</f>
        <v>01010</v>
      </c>
      <c r="G72" s="8" t="s">
        <v>21</v>
      </c>
      <c r="H72" s="8" t="s">
        <v>32</v>
      </c>
      <c r="I72" s="8" t="str">
        <f>VLOOKUP(H72,$N$3:$O$8,2,FALSE)</f>
        <v>angličtina pokročilí</v>
      </c>
      <c r="J72" s="8">
        <f ca="1">RANDBETWEEN(0,29)+CHOOSE(RANDBETWEEN(1,2),0.5,1)</f>
        <v>22</v>
      </c>
      <c r="K72" s="30">
        <f ca="1">J72*VLOOKUP(H72,$N$3:$P$8,3,FALSE)</f>
        <v>330</v>
      </c>
      <c r="L72" s="1"/>
      <c r="M72" s="1"/>
      <c r="N72" s="1"/>
      <c r="O72" s="1"/>
      <c r="P72" s="1"/>
      <c r="Q72" s="1"/>
    </row>
    <row r="73" spans="1:17" x14ac:dyDescent="0.3">
      <c r="A73" s="8" t="s">
        <v>114</v>
      </c>
      <c r="B73" s="8" t="s">
        <v>135</v>
      </c>
      <c r="C73" s="8" t="str">
        <f>A73&amp;" "&amp;B73</f>
        <v>Peter Mandrík</v>
      </c>
      <c r="D73" s="8" t="s">
        <v>20</v>
      </c>
      <c r="E73" s="8" t="str">
        <f>MID(D73,1,LEN(D73)-6)</f>
        <v>Pezinok</v>
      </c>
      <c r="F73" s="27" t="str">
        <f>RIGHT(D73,5)</f>
        <v>02610</v>
      </c>
      <c r="G73" s="8" t="s">
        <v>40</v>
      </c>
      <c r="H73" s="8" t="s">
        <v>30</v>
      </c>
      <c r="I73" s="8" t="str">
        <f>VLOOKUP(H73,$N$3:$O$8,2,FALSE)</f>
        <v>nemčina začiatočníci</v>
      </c>
      <c r="J73" s="8">
        <f ca="1">RANDBETWEEN(0,29)+CHOOSE(RANDBETWEEN(1,2),0.5,1)</f>
        <v>18.5</v>
      </c>
      <c r="K73" s="30">
        <f ca="1">J73*VLOOKUP(H73,$N$3:$P$8,3,FALSE)</f>
        <v>203.5</v>
      </c>
      <c r="L73" s="1"/>
      <c r="M73" s="1"/>
      <c r="N73" s="1"/>
      <c r="O73" s="1"/>
      <c r="P73" s="1"/>
      <c r="Q73" s="1"/>
    </row>
    <row r="74" spans="1:17" x14ac:dyDescent="0.3">
      <c r="A74" s="8" t="s">
        <v>92</v>
      </c>
      <c r="B74" s="8" t="s">
        <v>99</v>
      </c>
      <c r="C74" s="8" t="str">
        <f>A74&amp;" "&amp;B74</f>
        <v>Daniel Mantič</v>
      </c>
      <c r="D74" s="8" t="s">
        <v>20</v>
      </c>
      <c r="E74" s="8" t="str">
        <f>MID(D74,1,LEN(D74)-6)</f>
        <v>Pezinok</v>
      </c>
      <c r="F74" s="27" t="str">
        <f>RIGHT(D74,5)</f>
        <v>02610</v>
      </c>
      <c r="G74" s="8" t="s">
        <v>29</v>
      </c>
      <c r="H74" s="8" t="s">
        <v>24</v>
      </c>
      <c r="I74" s="8" t="str">
        <f>VLOOKUP(H74,$N$3:$O$8,2,FALSE)</f>
        <v>angličtina začiatočníci</v>
      </c>
      <c r="J74" s="8">
        <f ca="1">RANDBETWEEN(0,29)+CHOOSE(RANDBETWEEN(1,2),0.5,1)</f>
        <v>29</v>
      </c>
      <c r="K74" s="30">
        <f ca="1">J74*VLOOKUP(H74,$N$3:$P$8,3,FALSE)</f>
        <v>290</v>
      </c>
      <c r="L74" s="1"/>
      <c r="M74" s="1"/>
      <c r="N74" s="1"/>
      <c r="O74" s="1"/>
      <c r="P74" s="1"/>
      <c r="Q74" s="1"/>
    </row>
    <row r="75" spans="1:17" x14ac:dyDescent="0.3">
      <c r="A75" s="8" t="s">
        <v>18</v>
      </c>
      <c r="B75" s="8" t="s">
        <v>157</v>
      </c>
      <c r="C75" s="8" t="str">
        <f>A75&amp;" "&amp;B75</f>
        <v>František Michalcová</v>
      </c>
      <c r="D75" s="8" t="s">
        <v>43</v>
      </c>
      <c r="E75" s="8" t="str">
        <f>MID(D75,1,LEN(D75)-6)</f>
        <v>Senec</v>
      </c>
      <c r="F75" s="27" t="str">
        <f>RIGHT(D75,5)</f>
        <v>10036</v>
      </c>
      <c r="G75" s="8" t="s">
        <v>53</v>
      </c>
      <c r="H75" s="8" t="s">
        <v>30</v>
      </c>
      <c r="I75" s="8" t="str">
        <f>VLOOKUP(H75,$N$3:$O$8,2,FALSE)</f>
        <v>nemčina začiatočníci</v>
      </c>
      <c r="J75" s="8">
        <f ca="1">RANDBETWEEN(0,29)+CHOOSE(RANDBETWEEN(1,2),0.5,1)</f>
        <v>26</v>
      </c>
      <c r="K75" s="30">
        <f ca="1">J75*VLOOKUP(H75,$N$3:$P$8,3,FALSE)</f>
        <v>286</v>
      </c>
      <c r="L75" s="1"/>
      <c r="M75" s="1"/>
      <c r="N75" s="1"/>
      <c r="O75" s="1"/>
      <c r="P75" s="1"/>
      <c r="Q75" s="1"/>
    </row>
    <row r="76" spans="1:17" x14ac:dyDescent="0.3">
      <c r="A76" s="8" t="s">
        <v>106</v>
      </c>
      <c r="B76" s="8" t="s">
        <v>101</v>
      </c>
      <c r="C76" s="8" t="str">
        <f>A76&amp;" "&amp;B76</f>
        <v>Juraj Naščák</v>
      </c>
      <c r="D76" s="8" t="s">
        <v>36</v>
      </c>
      <c r="E76" s="8" t="str">
        <f>MID(D76,1,LEN(D76)-6)</f>
        <v>Stupava</v>
      </c>
      <c r="F76" s="27" t="str">
        <f>RIGHT(D76,5)</f>
        <v>20210</v>
      </c>
      <c r="G76" s="8" t="s">
        <v>21</v>
      </c>
      <c r="H76" s="8" t="s">
        <v>24</v>
      </c>
      <c r="I76" s="8" t="str">
        <f>VLOOKUP(H76,$N$3:$O$8,2,FALSE)</f>
        <v>angličtina začiatočníci</v>
      </c>
      <c r="J76" s="8">
        <f ca="1">RANDBETWEEN(0,29)+CHOOSE(RANDBETWEEN(1,2),0.5,1)</f>
        <v>27.5</v>
      </c>
      <c r="K76" s="30">
        <f ca="1">J76*VLOOKUP(H76,$N$3:$P$8,3,FALSE)</f>
        <v>275</v>
      </c>
      <c r="L76" s="1"/>
      <c r="M76" s="1"/>
      <c r="N76" s="1"/>
      <c r="O76" s="1"/>
      <c r="P76" s="1"/>
      <c r="Q76" s="1"/>
    </row>
    <row r="77" spans="1:17" x14ac:dyDescent="0.3">
      <c r="A77" s="8" t="s">
        <v>100</v>
      </c>
      <c r="B77" s="8" t="s">
        <v>186</v>
      </c>
      <c r="C77" s="8" t="str">
        <f>A77&amp;" "&amp;B77</f>
        <v>Jozef Obšatník</v>
      </c>
      <c r="D77" s="8" t="s">
        <v>65</v>
      </c>
      <c r="E77" s="8" t="str">
        <f>MID(D77,1,LEN(D77)-6)</f>
        <v>Malacky</v>
      </c>
      <c r="F77" s="27" t="str">
        <f>RIGHT(D77,5)</f>
        <v>21046</v>
      </c>
      <c r="G77" s="8" t="s">
        <v>29</v>
      </c>
      <c r="H77" s="8" t="s">
        <v>24</v>
      </c>
      <c r="I77" s="8" t="str">
        <f>VLOOKUP(H77,$N$3:$O$8,2,FALSE)</f>
        <v>angličtina začiatočníci</v>
      </c>
      <c r="J77" s="8">
        <f ca="1">RANDBETWEEN(0,29)+CHOOSE(RANDBETWEEN(1,2),0.5,1)</f>
        <v>10</v>
      </c>
      <c r="K77" s="30">
        <f ca="1">J77*VLOOKUP(H77,$N$3:$P$8,3,FALSE)</f>
        <v>100</v>
      </c>
      <c r="L77" s="1"/>
      <c r="M77" s="1"/>
      <c r="N77" s="1"/>
      <c r="O77" s="1"/>
      <c r="P77" s="1"/>
      <c r="Q77" s="1"/>
    </row>
    <row r="78" spans="1:17" x14ac:dyDescent="0.3">
      <c r="A78" s="8" t="s">
        <v>54</v>
      </c>
      <c r="B78" s="8" t="s">
        <v>187</v>
      </c>
      <c r="C78" s="8" t="str">
        <f>A78&amp;" "&amp;B78</f>
        <v>Tomáš Ondika</v>
      </c>
      <c r="D78" s="8" t="s">
        <v>210</v>
      </c>
      <c r="E78" s="8" t="str">
        <f>MID(D78,1,LEN(D78)-6)</f>
        <v>Dolný Kubín</v>
      </c>
      <c r="F78" s="27" t="str">
        <f>RIGHT(D78,5)</f>
        <v>02601</v>
      </c>
      <c r="G78" s="8" t="s">
        <v>90</v>
      </c>
      <c r="H78" s="8" t="s">
        <v>24</v>
      </c>
      <c r="I78" s="8" t="str">
        <f>VLOOKUP(H78,$N$3:$O$8,2,FALSE)</f>
        <v>angličtina začiatočníci</v>
      </c>
      <c r="J78" s="8">
        <f ca="1">RANDBETWEEN(0,29)+CHOOSE(RANDBETWEEN(1,2),0.5,1)</f>
        <v>15.5</v>
      </c>
      <c r="K78" s="30">
        <f ca="1">J78*VLOOKUP(H78,$N$3:$P$8,3,FALSE)</f>
        <v>155</v>
      </c>
      <c r="L78" s="1"/>
      <c r="M78" s="1"/>
      <c r="N78" s="1"/>
      <c r="O78" s="1"/>
      <c r="P78" s="1"/>
      <c r="Q78" s="1"/>
    </row>
    <row r="79" spans="1:17" x14ac:dyDescent="0.3">
      <c r="A79" s="8" t="s">
        <v>110</v>
      </c>
      <c r="B79" s="8" t="s">
        <v>136</v>
      </c>
      <c r="C79" s="8" t="str">
        <f>A79&amp;" "&amp;B79</f>
        <v>Marcel Ondrejkovič</v>
      </c>
      <c r="D79" s="8" t="s">
        <v>36</v>
      </c>
      <c r="E79" s="8" t="str">
        <f>MID(D79,1,LEN(D79)-6)</f>
        <v>Stupava</v>
      </c>
      <c r="F79" s="27" t="str">
        <f>RIGHT(D79,5)</f>
        <v>20210</v>
      </c>
      <c r="G79" s="8" t="s">
        <v>29</v>
      </c>
      <c r="H79" s="8" t="s">
        <v>22</v>
      </c>
      <c r="I79" s="8" t="str">
        <f>VLOOKUP(H79,$N$3:$O$8,2,FALSE)</f>
        <v>konverzácia v angličtine</v>
      </c>
      <c r="J79" s="8">
        <f ca="1">RANDBETWEEN(0,29)+CHOOSE(RANDBETWEEN(1,2),0.5,1)</f>
        <v>9</v>
      </c>
      <c r="K79" s="30">
        <f ca="1">J79*VLOOKUP(H79,$N$3:$P$8,3,FALSE)</f>
        <v>108</v>
      </c>
      <c r="L79" s="1"/>
      <c r="M79" s="1"/>
      <c r="N79" s="1"/>
      <c r="O79" s="1"/>
      <c r="P79" s="1"/>
      <c r="Q79" s="1"/>
    </row>
    <row r="80" spans="1:17" x14ac:dyDescent="0.3">
      <c r="A80" s="8" t="s">
        <v>165</v>
      </c>
      <c r="B80" s="8" t="s">
        <v>159</v>
      </c>
      <c r="C80" s="8" t="str">
        <f>A80&amp;" "&amp;B80</f>
        <v>Andrea Padaras</v>
      </c>
      <c r="D80" s="8" t="s">
        <v>28</v>
      </c>
      <c r="E80" s="8" t="str">
        <f>MID(D80,1,LEN(D80)-6)</f>
        <v>Bratislava</v>
      </c>
      <c r="F80" s="27" t="str">
        <f>RIGHT(D80,5)</f>
        <v>01010</v>
      </c>
      <c r="G80" s="8" t="s">
        <v>21</v>
      </c>
      <c r="H80" s="8" t="s">
        <v>44</v>
      </c>
      <c r="I80" s="8" t="str">
        <f>VLOOKUP(H80,$N$3:$O$8,2,FALSE)</f>
        <v>nemčina pokročilí</v>
      </c>
      <c r="J80" s="8">
        <f ca="1">RANDBETWEEN(0,29)+CHOOSE(RANDBETWEEN(1,2),0.5,1)</f>
        <v>9.5</v>
      </c>
      <c r="K80" s="30">
        <f ca="1">J80*VLOOKUP(H80,$N$3:$P$8,3,FALSE)</f>
        <v>152</v>
      </c>
      <c r="L80" s="1"/>
      <c r="M80" s="1"/>
      <c r="N80" s="1"/>
      <c r="O80" s="1"/>
      <c r="P80" s="1"/>
      <c r="Q80" s="1"/>
    </row>
    <row r="81" spans="1:17" x14ac:dyDescent="0.3">
      <c r="A81" s="8" t="s">
        <v>114</v>
      </c>
      <c r="B81" s="8" t="s">
        <v>137</v>
      </c>
      <c r="C81" s="8" t="str">
        <f>A81&amp;" "&amp;B81</f>
        <v>Peter Pavlík</v>
      </c>
      <c r="D81" s="8" t="s">
        <v>28</v>
      </c>
      <c r="E81" s="8" t="str">
        <f>MID(D81,1,LEN(D81)-6)</f>
        <v>Bratislava</v>
      </c>
      <c r="F81" s="27" t="str">
        <f>RIGHT(D81,5)</f>
        <v>01010</v>
      </c>
      <c r="G81" s="8" t="s">
        <v>90</v>
      </c>
      <c r="H81" s="8" t="s">
        <v>44</v>
      </c>
      <c r="I81" s="8" t="str">
        <f>VLOOKUP(H81,$N$3:$O$8,2,FALSE)</f>
        <v>nemčina pokročilí</v>
      </c>
      <c r="J81" s="8">
        <f ca="1">RANDBETWEEN(0,29)+CHOOSE(RANDBETWEEN(1,2),0.5,1)</f>
        <v>15</v>
      </c>
      <c r="K81" s="30">
        <f ca="1">J81*VLOOKUP(H81,$N$3:$P$8,3,FALSE)</f>
        <v>240</v>
      </c>
      <c r="L81" s="1"/>
      <c r="M81" s="1"/>
      <c r="N81" s="1"/>
      <c r="O81" s="1"/>
      <c r="P81" s="1"/>
      <c r="Q81" s="1"/>
    </row>
    <row r="82" spans="1:17" x14ac:dyDescent="0.3">
      <c r="A82" s="8" t="s">
        <v>168</v>
      </c>
      <c r="B82" s="8" t="s">
        <v>160</v>
      </c>
      <c r="C82" s="8" t="str">
        <f>A82&amp;" "&amp;B82</f>
        <v>Anna Pavlovčin</v>
      </c>
      <c r="D82" s="8" t="s">
        <v>43</v>
      </c>
      <c r="E82" s="8" t="str">
        <f>MID(D82,1,LEN(D82)-6)</f>
        <v>Senec</v>
      </c>
      <c r="F82" s="27" t="str">
        <f>RIGHT(D82,5)</f>
        <v>10036</v>
      </c>
      <c r="G82" s="8" t="s">
        <v>53</v>
      </c>
      <c r="H82" s="8" t="s">
        <v>24</v>
      </c>
      <c r="I82" s="8" t="str">
        <f>VLOOKUP(H82,$N$3:$O$8,2,FALSE)</f>
        <v>angličtina začiatočníci</v>
      </c>
      <c r="J82" s="8">
        <f ca="1">RANDBETWEEN(0,29)+CHOOSE(RANDBETWEEN(1,2),0.5,1)</f>
        <v>25.5</v>
      </c>
      <c r="K82" s="30">
        <f ca="1">J82*VLOOKUP(H82,$N$3:$P$8,3,FALSE)</f>
        <v>255</v>
      </c>
      <c r="L82" s="1"/>
      <c r="M82" s="1"/>
      <c r="N82" s="1"/>
      <c r="O82" s="1"/>
      <c r="P82" s="1"/>
      <c r="Q82" s="1"/>
    </row>
    <row r="83" spans="1:17" x14ac:dyDescent="0.3">
      <c r="A83" s="8" t="s">
        <v>118</v>
      </c>
      <c r="B83" s="8" t="s">
        <v>161</v>
      </c>
      <c r="C83" s="8" t="str">
        <f>A83&amp;" "&amp;B83</f>
        <v>Stanislav Pčola</v>
      </c>
      <c r="D83" s="8" t="s">
        <v>210</v>
      </c>
      <c r="E83" s="8" t="str">
        <f>MID(D83,1,LEN(D83)-6)</f>
        <v>Dolný Kubín</v>
      </c>
      <c r="F83" s="27" t="str">
        <f>RIGHT(D83,5)</f>
        <v>02601</v>
      </c>
      <c r="G83" s="8" t="s">
        <v>29</v>
      </c>
      <c r="H83" s="8" t="s">
        <v>30</v>
      </c>
      <c r="I83" s="8" t="str">
        <f>VLOOKUP(H83,$N$3:$O$8,2,FALSE)</f>
        <v>nemčina začiatočníci</v>
      </c>
      <c r="J83" s="8">
        <f ca="1">RANDBETWEEN(0,29)+CHOOSE(RANDBETWEEN(1,2),0.5,1)</f>
        <v>14.5</v>
      </c>
      <c r="K83" s="30">
        <f ca="1">J83*VLOOKUP(H83,$N$3:$P$8,3,FALSE)</f>
        <v>159.5</v>
      </c>
      <c r="L83" s="1"/>
      <c r="M83" s="1"/>
      <c r="N83" s="1"/>
      <c r="O83" s="1"/>
      <c r="P83" s="1"/>
      <c r="Q83" s="1"/>
    </row>
    <row r="84" spans="1:17" x14ac:dyDescent="0.3">
      <c r="A84" s="8" t="s">
        <v>171</v>
      </c>
      <c r="B84" s="8" t="s">
        <v>188</v>
      </c>
      <c r="C84" s="8" t="str">
        <f>A84&amp;" "&amp;B84</f>
        <v>Pavol Perec</v>
      </c>
      <c r="D84" s="8" t="s">
        <v>36</v>
      </c>
      <c r="E84" s="8" t="str">
        <f>MID(D84,1,LEN(D84)-6)</f>
        <v>Stupava</v>
      </c>
      <c r="F84" s="27" t="str">
        <f>RIGHT(D84,5)</f>
        <v>20210</v>
      </c>
      <c r="G84" s="8" t="s">
        <v>29</v>
      </c>
      <c r="H84" s="8" t="s">
        <v>30</v>
      </c>
      <c r="I84" s="8" t="str">
        <f>VLOOKUP(H84,$N$3:$O$8,2,FALSE)</f>
        <v>nemčina začiatočníci</v>
      </c>
      <c r="J84" s="8">
        <f ca="1">RANDBETWEEN(0,29)+CHOOSE(RANDBETWEEN(1,2),0.5,1)</f>
        <v>19</v>
      </c>
      <c r="K84" s="30">
        <f ca="1">J84*VLOOKUP(H84,$N$3:$P$8,3,FALSE)</f>
        <v>209</v>
      </c>
      <c r="L84" s="1"/>
      <c r="M84" s="1"/>
      <c r="N84" s="1"/>
      <c r="O84" s="1"/>
      <c r="P84" s="1"/>
      <c r="Q84" s="1"/>
    </row>
    <row r="85" spans="1:17" x14ac:dyDescent="0.3">
      <c r="A85" s="8" t="s">
        <v>114</v>
      </c>
      <c r="B85" s="8" t="s">
        <v>139</v>
      </c>
      <c r="C85" s="8" t="str">
        <f>A85&amp;" "&amp;B85</f>
        <v>Peter Piškanin</v>
      </c>
      <c r="D85" s="8" t="s">
        <v>43</v>
      </c>
      <c r="E85" s="8" t="str">
        <f>MID(D85,1,LEN(D85)-6)</f>
        <v>Senec</v>
      </c>
      <c r="F85" s="27" t="str">
        <f>RIGHT(D85,5)</f>
        <v>10036</v>
      </c>
      <c r="G85" s="8" t="s">
        <v>29</v>
      </c>
      <c r="H85" s="8" t="s">
        <v>24</v>
      </c>
      <c r="I85" s="8" t="str">
        <f>VLOOKUP(H85,$N$3:$O$8,2,FALSE)</f>
        <v>angličtina začiatočníci</v>
      </c>
      <c r="J85" s="8">
        <f ca="1">RANDBETWEEN(0,29)+CHOOSE(RANDBETWEEN(1,2),0.5,1)</f>
        <v>23</v>
      </c>
      <c r="K85" s="30">
        <f ca="1">J85*VLOOKUP(H85,$N$3:$P$8,3,FALSE)</f>
        <v>230</v>
      </c>
      <c r="L85" s="1"/>
      <c r="M85" s="1"/>
      <c r="N85" s="1"/>
      <c r="O85" s="1"/>
      <c r="P85" s="1"/>
      <c r="Q85" s="1"/>
    </row>
    <row r="86" spans="1:17" x14ac:dyDescent="0.3">
      <c r="A86" s="8" t="s">
        <v>84</v>
      </c>
      <c r="B86" s="8" t="s">
        <v>139</v>
      </c>
      <c r="C86" s="8" t="str">
        <f>A86&amp;" "&amp;B86</f>
        <v>Ján Piškanin</v>
      </c>
      <c r="D86" s="8" t="s">
        <v>20</v>
      </c>
      <c r="E86" s="8" t="str">
        <f>MID(D86,1,LEN(D86)-6)</f>
        <v>Pezinok</v>
      </c>
      <c r="F86" s="27" t="str">
        <f>RIGHT(D86,5)</f>
        <v>02610</v>
      </c>
      <c r="G86" s="8" t="s">
        <v>37</v>
      </c>
      <c r="H86" s="8" t="s">
        <v>22</v>
      </c>
      <c r="I86" s="8" t="str">
        <f>VLOOKUP(H86,$N$3:$O$8,2,FALSE)</f>
        <v>konverzácia v angličtine</v>
      </c>
      <c r="J86" s="8">
        <f ca="1">RANDBETWEEN(0,29)+CHOOSE(RANDBETWEEN(1,2),0.5,1)</f>
        <v>24.5</v>
      </c>
      <c r="K86" s="30">
        <f ca="1">J86*VLOOKUP(H86,$N$3:$P$8,3,FALSE)</f>
        <v>294</v>
      </c>
      <c r="L86" s="1"/>
      <c r="M86" s="1"/>
      <c r="N86" s="1"/>
      <c r="O86" s="1"/>
      <c r="P86" s="1"/>
      <c r="Q86" s="1"/>
    </row>
    <row r="87" spans="1:17" x14ac:dyDescent="0.3">
      <c r="A87" s="8" t="s">
        <v>175</v>
      </c>
      <c r="B87" s="8" t="s">
        <v>190</v>
      </c>
      <c r="C87" s="8" t="str">
        <f>A87&amp;" "&amp;B87</f>
        <v>Miroslav Podová</v>
      </c>
      <c r="D87" s="8" t="s">
        <v>20</v>
      </c>
      <c r="E87" s="8" t="str">
        <f>MID(D87,1,LEN(D87)-6)</f>
        <v>Pezinok</v>
      </c>
      <c r="F87" s="27" t="str">
        <f>RIGHT(D87,5)</f>
        <v>02610</v>
      </c>
      <c r="G87" s="8" t="s">
        <v>53</v>
      </c>
      <c r="H87" s="8" t="s">
        <v>30</v>
      </c>
      <c r="I87" s="8" t="str">
        <f>VLOOKUP(H87,$N$3:$O$8,2,FALSE)</f>
        <v>nemčina začiatočníci</v>
      </c>
      <c r="J87" s="8">
        <f ca="1">RANDBETWEEN(0,29)+CHOOSE(RANDBETWEEN(1,2),0.5,1)</f>
        <v>29.5</v>
      </c>
      <c r="K87" s="30">
        <f ca="1">J87*VLOOKUP(H87,$N$3:$P$8,3,FALSE)</f>
        <v>324.5</v>
      </c>
      <c r="L87" s="1"/>
      <c r="M87" s="1"/>
      <c r="N87" s="1"/>
      <c r="O87" s="1"/>
      <c r="P87" s="1"/>
      <c r="Q87" s="1"/>
    </row>
    <row r="88" spans="1:17" x14ac:dyDescent="0.3">
      <c r="A88" s="8" t="s">
        <v>38</v>
      </c>
      <c r="B88" s="8" t="s">
        <v>103</v>
      </c>
      <c r="C88" s="8" t="str">
        <f>A88&amp;" "&amp;B88</f>
        <v>Ivana Poliak</v>
      </c>
      <c r="D88" s="8" t="s">
        <v>28</v>
      </c>
      <c r="E88" s="8" t="str">
        <f>MID(D88,1,LEN(D88)-6)</f>
        <v>Bratislava</v>
      </c>
      <c r="F88" s="27" t="str">
        <f>RIGHT(D88,5)</f>
        <v>01010</v>
      </c>
      <c r="G88" s="8" t="s">
        <v>37</v>
      </c>
      <c r="H88" s="8" t="s">
        <v>30</v>
      </c>
      <c r="I88" s="8" t="str">
        <f>VLOOKUP(H88,$N$3:$O$8,2,FALSE)</f>
        <v>nemčina začiatočníci</v>
      </c>
      <c r="J88" s="8">
        <f ca="1">RANDBETWEEN(0,29)+CHOOSE(RANDBETWEEN(1,2),0.5,1)</f>
        <v>30</v>
      </c>
      <c r="K88" s="30">
        <f ca="1">J88*VLOOKUP(H88,$N$3:$P$8,3,FALSE)</f>
        <v>330</v>
      </c>
      <c r="L88" s="1"/>
      <c r="M88" s="1"/>
      <c r="N88" s="1"/>
      <c r="O88" s="1"/>
      <c r="P88" s="1"/>
      <c r="Q88" s="1"/>
    </row>
    <row r="89" spans="1:17" x14ac:dyDescent="0.3">
      <c r="A89" s="8" t="s">
        <v>178</v>
      </c>
      <c r="B89" s="8" t="s">
        <v>191</v>
      </c>
      <c r="C89" s="8" t="str">
        <f>A89&amp;" "&amp;B89</f>
        <v>Ľuboš Pomykal</v>
      </c>
      <c r="D89" s="8" t="s">
        <v>36</v>
      </c>
      <c r="E89" s="8" t="str">
        <f>MID(D89,1,LEN(D89)-6)</f>
        <v>Stupava</v>
      </c>
      <c r="F89" s="27" t="str">
        <f>RIGHT(D89,5)</f>
        <v>20210</v>
      </c>
      <c r="G89" s="8" t="s">
        <v>21</v>
      </c>
      <c r="H89" s="8" t="s">
        <v>44</v>
      </c>
      <c r="I89" s="8" t="str">
        <f>VLOOKUP(H89,$N$3:$O$8,2,FALSE)</f>
        <v>nemčina pokročilí</v>
      </c>
      <c r="J89" s="8">
        <f ca="1">RANDBETWEEN(0,29)+CHOOSE(RANDBETWEEN(1,2),0.5,1)</f>
        <v>27.5</v>
      </c>
      <c r="K89" s="30">
        <f ca="1">J89*VLOOKUP(H89,$N$3:$P$8,3,FALSE)</f>
        <v>440</v>
      </c>
      <c r="L89" s="1"/>
      <c r="M89" s="1"/>
      <c r="N89" s="1"/>
      <c r="O89" s="1"/>
      <c r="P89" s="1"/>
      <c r="Q89" s="1"/>
    </row>
    <row r="90" spans="1:17" x14ac:dyDescent="0.3">
      <c r="A90" s="8" t="s">
        <v>175</v>
      </c>
      <c r="B90" s="8" t="s">
        <v>105</v>
      </c>
      <c r="C90" s="8" t="str">
        <f>A90&amp;" "&amp;B90</f>
        <v>Miroslav Popovič</v>
      </c>
      <c r="D90" s="8" t="s">
        <v>43</v>
      </c>
      <c r="E90" s="8" t="str">
        <f>MID(D90,1,LEN(D90)-6)</f>
        <v>Senec</v>
      </c>
      <c r="F90" s="27" t="str">
        <f>RIGHT(D90,5)</f>
        <v>10036</v>
      </c>
      <c r="G90" s="8" t="s">
        <v>40</v>
      </c>
      <c r="H90" s="8" t="s">
        <v>30</v>
      </c>
      <c r="I90" s="8" t="str">
        <f>VLOOKUP(H90,$N$3:$O$8,2,FALSE)</f>
        <v>nemčina začiatočníci</v>
      </c>
      <c r="J90" s="8">
        <f ca="1">RANDBETWEEN(0,29)+CHOOSE(RANDBETWEEN(1,2),0.5,1)</f>
        <v>17.5</v>
      </c>
      <c r="K90" s="30">
        <f ca="1">J90*VLOOKUP(H90,$N$3:$P$8,3,FALSE)</f>
        <v>192.5</v>
      </c>
      <c r="L90" s="1"/>
      <c r="M90" s="1"/>
      <c r="N90" s="1"/>
      <c r="O90" s="1"/>
      <c r="P90" s="1"/>
      <c r="Q90" s="1"/>
    </row>
    <row r="91" spans="1:17" x14ac:dyDescent="0.3">
      <c r="A91" s="8" t="s">
        <v>181</v>
      </c>
      <c r="B91" s="8" t="s">
        <v>162</v>
      </c>
      <c r="C91" s="8" t="str">
        <f>A91&amp;" "&amp;B91</f>
        <v>Radován Potocký</v>
      </c>
      <c r="D91" s="8" t="s">
        <v>65</v>
      </c>
      <c r="E91" s="8" t="str">
        <f>MID(D91,1,LEN(D91)-6)</f>
        <v>Malacky</v>
      </c>
      <c r="F91" s="27" t="str">
        <f>RIGHT(D91,5)</f>
        <v>21046</v>
      </c>
      <c r="G91" s="8" t="s">
        <v>29</v>
      </c>
      <c r="H91" s="8" t="s">
        <v>44</v>
      </c>
      <c r="I91" s="8" t="str">
        <f>VLOOKUP(H91,$N$3:$O$8,2,FALSE)</f>
        <v>nemčina pokročilí</v>
      </c>
      <c r="J91" s="8">
        <f ca="1">RANDBETWEEN(0,29)+CHOOSE(RANDBETWEEN(1,2),0.5,1)</f>
        <v>26</v>
      </c>
      <c r="K91" s="30">
        <f ca="1">J91*VLOOKUP(H91,$N$3:$P$8,3,FALSE)</f>
        <v>416</v>
      </c>
      <c r="L91" s="1"/>
      <c r="M91" s="1"/>
      <c r="N91" s="1"/>
      <c r="O91" s="1"/>
      <c r="P91" s="1"/>
      <c r="Q91" s="1"/>
    </row>
    <row r="92" spans="1:17" x14ac:dyDescent="0.3">
      <c r="A92" s="8" t="s">
        <v>100</v>
      </c>
      <c r="B92" s="8" t="s">
        <v>107</v>
      </c>
      <c r="C92" s="8" t="str">
        <f>A92&amp;" "&amp;B92</f>
        <v>Jozef Rondzik</v>
      </c>
      <c r="D92" s="8" t="s">
        <v>210</v>
      </c>
      <c r="E92" s="8" t="str">
        <f>MID(D92,1,LEN(D92)-6)</f>
        <v>Dolný Kubín</v>
      </c>
      <c r="F92" s="27" t="str">
        <f>RIGHT(D92,5)</f>
        <v>02601</v>
      </c>
      <c r="G92" s="8" t="s">
        <v>40</v>
      </c>
      <c r="H92" s="8" t="s">
        <v>44</v>
      </c>
      <c r="I92" s="8" t="str">
        <f>VLOOKUP(H92,$N$3:$O$8,2,FALSE)</f>
        <v>nemčina pokročilí</v>
      </c>
      <c r="J92" s="8">
        <f ca="1">RANDBETWEEN(0,29)+CHOOSE(RANDBETWEEN(1,2),0.5,1)</f>
        <v>28</v>
      </c>
      <c r="K92" s="30">
        <f ca="1">J92*VLOOKUP(H92,$N$3:$P$8,3,FALSE)</f>
        <v>448</v>
      </c>
      <c r="L92" s="1"/>
      <c r="M92" s="1"/>
      <c r="N92" s="1"/>
      <c r="O92" s="1"/>
      <c r="P92" s="1"/>
      <c r="Q92" s="1"/>
    </row>
    <row r="93" spans="1:17" x14ac:dyDescent="0.3">
      <c r="A93" s="8" t="s">
        <v>102</v>
      </c>
      <c r="B93" s="8" t="s">
        <v>192</v>
      </c>
      <c r="C93" s="8" t="str">
        <f>A93&amp;" "&amp;B93</f>
        <v>Marek Rusič</v>
      </c>
      <c r="D93" s="8" t="s">
        <v>28</v>
      </c>
      <c r="E93" s="8" t="str">
        <f>MID(D93,1,LEN(D93)-6)</f>
        <v>Bratislava</v>
      </c>
      <c r="F93" s="27" t="str">
        <f>RIGHT(D93,5)</f>
        <v>01010</v>
      </c>
      <c r="G93" s="8" t="s">
        <v>53</v>
      </c>
      <c r="H93" s="8" t="s">
        <v>24</v>
      </c>
      <c r="I93" s="8" t="str">
        <f>VLOOKUP(H93,$N$3:$O$8,2,FALSE)</f>
        <v>angličtina začiatočníci</v>
      </c>
      <c r="J93" s="8">
        <f ca="1">RANDBETWEEN(0,29)+CHOOSE(RANDBETWEEN(1,2),0.5,1)</f>
        <v>23.5</v>
      </c>
      <c r="K93" s="30">
        <f ca="1">J93*VLOOKUP(H93,$N$3:$P$8,3,FALSE)</f>
        <v>235</v>
      </c>
      <c r="L93" s="1"/>
      <c r="M93" s="1"/>
      <c r="N93" s="1"/>
      <c r="O93" s="1"/>
      <c r="P93" s="1"/>
      <c r="Q93" s="1"/>
    </row>
    <row r="94" spans="1:17" x14ac:dyDescent="0.3">
      <c r="A94" s="8" t="s">
        <v>155</v>
      </c>
      <c r="B94" s="8" t="s">
        <v>194</v>
      </c>
      <c r="C94" s="8" t="str">
        <f>A94&amp;" "&amp;B94</f>
        <v>Jaroslav Salaj</v>
      </c>
      <c r="D94" s="8" t="s">
        <v>43</v>
      </c>
      <c r="E94" s="8" t="str">
        <f>MID(D94,1,LEN(D94)-6)</f>
        <v>Senec</v>
      </c>
      <c r="F94" s="27" t="str">
        <f>RIGHT(D94,5)</f>
        <v>10036</v>
      </c>
      <c r="G94" s="8" t="s">
        <v>29</v>
      </c>
      <c r="H94" s="8" t="s">
        <v>30</v>
      </c>
      <c r="I94" s="8" t="str">
        <f>VLOOKUP(H94,$N$3:$O$8,2,FALSE)</f>
        <v>nemčina začiatočníci</v>
      </c>
      <c r="J94" s="8">
        <f ca="1">RANDBETWEEN(0,29)+CHOOSE(RANDBETWEEN(1,2),0.5,1)</f>
        <v>6.5</v>
      </c>
      <c r="K94" s="30">
        <f ca="1">J94*VLOOKUP(H94,$N$3:$P$8,3,FALSE)</f>
        <v>71.5</v>
      </c>
      <c r="L94" s="1"/>
      <c r="M94" s="1"/>
      <c r="N94" s="1"/>
      <c r="O94" s="1"/>
      <c r="P94" s="1"/>
      <c r="Q94" s="1"/>
    </row>
    <row r="95" spans="1:17" x14ac:dyDescent="0.3">
      <c r="A95" s="8" t="s">
        <v>114</v>
      </c>
      <c r="B95" s="8" t="s">
        <v>109</v>
      </c>
      <c r="C95" s="8" t="str">
        <f>A95&amp;" "&amp;B95</f>
        <v>Peter Seňko</v>
      </c>
      <c r="D95" s="8" t="s">
        <v>20</v>
      </c>
      <c r="E95" s="8" t="str">
        <f>MID(D95,1,LEN(D95)-6)</f>
        <v>Pezinok</v>
      </c>
      <c r="F95" s="27" t="str">
        <f>RIGHT(D95,5)</f>
        <v>02610</v>
      </c>
      <c r="G95" s="8" t="s">
        <v>29</v>
      </c>
      <c r="H95" s="8" t="s">
        <v>24</v>
      </c>
      <c r="I95" s="8" t="str">
        <f>VLOOKUP(H95,$N$3:$O$8,2,FALSE)</f>
        <v>angličtina začiatočníci</v>
      </c>
      <c r="J95" s="8">
        <f ca="1">RANDBETWEEN(0,29)+CHOOSE(RANDBETWEEN(1,2),0.5,1)</f>
        <v>12</v>
      </c>
      <c r="K95" s="30">
        <f ca="1">J95*VLOOKUP(H95,$N$3:$P$8,3,FALSE)</f>
        <v>120</v>
      </c>
      <c r="L95" s="1"/>
      <c r="M95" s="1"/>
      <c r="N95" s="1"/>
      <c r="O95" s="1"/>
      <c r="P95" s="1"/>
      <c r="Q95" s="1"/>
    </row>
    <row r="96" spans="1:17" x14ac:dyDescent="0.3">
      <c r="A96" s="8" t="s">
        <v>84</v>
      </c>
      <c r="B96" s="8" t="s">
        <v>163</v>
      </c>
      <c r="C96" s="8" t="str">
        <f>A96&amp;" "&amp;B96</f>
        <v>Ján Sidun</v>
      </c>
      <c r="D96" s="8" t="s">
        <v>28</v>
      </c>
      <c r="E96" s="8" t="str">
        <f>MID(D96,1,LEN(D96)-6)</f>
        <v>Bratislava</v>
      </c>
      <c r="F96" s="27" t="str">
        <f>RIGHT(D96,5)</f>
        <v>01010</v>
      </c>
      <c r="G96" s="8" t="s">
        <v>21</v>
      </c>
      <c r="H96" s="8" t="s">
        <v>24</v>
      </c>
      <c r="I96" s="8" t="str">
        <f>VLOOKUP(H96,$N$3:$O$8,2,FALSE)</f>
        <v>angličtina začiatočníci</v>
      </c>
      <c r="J96" s="8">
        <f ca="1">RANDBETWEEN(0,29)+CHOOSE(RANDBETWEEN(1,2),0.5,1)</f>
        <v>2.5</v>
      </c>
      <c r="K96" s="30">
        <f ca="1">J96*VLOOKUP(H96,$N$3:$P$8,3,FALSE)</f>
        <v>25</v>
      </c>
      <c r="L96" s="1"/>
      <c r="M96" s="1"/>
      <c r="N96" s="1"/>
      <c r="O96" s="1"/>
      <c r="P96" s="1"/>
      <c r="Q96" s="1"/>
    </row>
    <row r="97" spans="1:17" x14ac:dyDescent="0.3">
      <c r="A97" s="8" t="s">
        <v>114</v>
      </c>
      <c r="B97" s="8" t="s">
        <v>196</v>
      </c>
      <c r="C97" s="8" t="str">
        <f>A97&amp;" "&amp;B97</f>
        <v>Peter Simkuletová</v>
      </c>
      <c r="D97" s="8" t="s">
        <v>210</v>
      </c>
      <c r="E97" s="8" t="str">
        <f>MID(D97,1,LEN(D97)-6)</f>
        <v>Dolný Kubín</v>
      </c>
      <c r="F97" s="27" t="str">
        <f>RIGHT(D97,5)</f>
        <v>02601</v>
      </c>
      <c r="G97" s="8" t="s">
        <v>37</v>
      </c>
      <c r="H97" s="8" t="s">
        <v>22</v>
      </c>
      <c r="I97" s="8" t="str">
        <f>VLOOKUP(H97,$N$3:$O$8,2,FALSE)</f>
        <v>konverzácia v angličtine</v>
      </c>
      <c r="J97" s="8">
        <f ca="1">RANDBETWEEN(0,29)+CHOOSE(RANDBETWEEN(1,2),0.5,1)</f>
        <v>19.5</v>
      </c>
      <c r="K97" s="30">
        <f ca="1">J97*VLOOKUP(H97,$N$3:$P$8,3,FALSE)</f>
        <v>234</v>
      </c>
      <c r="L97" s="1"/>
      <c r="M97" s="1"/>
      <c r="N97" s="1"/>
      <c r="O97" s="1"/>
      <c r="P97" s="1"/>
      <c r="Q97" s="1"/>
    </row>
    <row r="98" spans="1:17" x14ac:dyDescent="0.3">
      <c r="A98" s="8" t="s">
        <v>189</v>
      </c>
      <c r="B98" s="8" t="s">
        <v>164</v>
      </c>
      <c r="C98" s="8" t="str">
        <f>A98&amp;" "&amp;B98</f>
        <v>Viera Špitalik</v>
      </c>
      <c r="D98" s="8" t="s">
        <v>20</v>
      </c>
      <c r="E98" s="8" t="str">
        <f>MID(D98,1,LEN(D98)-6)</f>
        <v>Pezinok</v>
      </c>
      <c r="F98" s="27" t="str">
        <f>RIGHT(D98,5)</f>
        <v>02610</v>
      </c>
      <c r="G98" s="8" t="s">
        <v>37</v>
      </c>
      <c r="H98" s="8" t="s">
        <v>22</v>
      </c>
      <c r="I98" s="8" t="str">
        <f>VLOOKUP(H98,$N$3:$O$8,2,FALSE)</f>
        <v>konverzácia v angličtine</v>
      </c>
      <c r="J98" s="8">
        <f ca="1">RANDBETWEEN(0,29)+CHOOSE(RANDBETWEEN(1,2),0.5,1)</f>
        <v>20</v>
      </c>
      <c r="K98" s="30">
        <f ca="1">J98*VLOOKUP(H98,$N$3:$P$8,3,FALSE)</f>
        <v>240</v>
      </c>
      <c r="L98" s="1"/>
      <c r="M98" s="1"/>
      <c r="N98" s="1"/>
      <c r="O98" s="1"/>
      <c r="P98" s="1"/>
      <c r="Q98" s="1"/>
    </row>
    <row r="99" spans="1:17" x14ac:dyDescent="0.3">
      <c r="A99" s="8" t="s">
        <v>67</v>
      </c>
      <c r="B99" s="8" t="s">
        <v>164</v>
      </c>
      <c r="C99" s="8" t="str">
        <f>A99&amp;" "&amp;B99</f>
        <v>Michal Špitalik</v>
      </c>
      <c r="D99" s="8" t="s">
        <v>65</v>
      </c>
      <c r="E99" s="8" t="str">
        <f>MID(D99,1,LEN(D99)-6)</f>
        <v>Malacky</v>
      </c>
      <c r="F99" s="27" t="str">
        <f>RIGHT(D99,5)</f>
        <v>21046</v>
      </c>
      <c r="G99" s="8" t="s">
        <v>40</v>
      </c>
      <c r="H99" s="8" t="s">
        <v>30</v>
      </c>
      <c r="I99" s="8" t="str">
        <f>VLOOKUP(H99,$N$3:$O$8,2,FALSE)</f>
        <v>nemčina začiatočníci</v>
      </c>
      <c r="J99" s="8">
        <f ca="1">RANDBETWEEN(0,29)+CHOOSE(RANDBETWEEN(1,2),0.5,1)</f>
        <v>11</v>
      </c>
      <c r="K99" s="30">
        <f ca="1">J99*VLOOKUP(H99,$N$3:$P$8,3,FALSE)</f>
        <v>121</v>
      </c>
      <c r="L99" s="1"/>
      <c r="M99" s="1"/>
      <c r="N99" s="1"/>
      <c r="O99" s="1"/>
      <c r="P99" s="1"/>
      <c r="Q99" s="1"/>
    </row>
    <row r="100" spans="1:17" x14ac:dyDescent="0.3">
      <c r="A100" s="8" t="s">
        <v>114</v>
      </c>
      <c r="B100" s="8" t="s">
        <v>111</v>
      </c>
      <c r="C100" s="8" t="str">
        <f>A100&amp;" "&amp;B100</f>
        <v>Peter Starec</v>
      </c>
      <c r="D100" s="8" t="s">
        <v>65</v>
      </c>
      <c r="E100" s="8" t="str">
        <f>MID(D100,1,LEN(D100)-6)</f>
        <v>Malacky</v>
      </c>
      <c r="F100" s="27" t="str">
        <f>RIGHT(D100,5)</f>
        <v>21046</v>
      </c>
      <c r="G100" s="8" t="s">
        <v>21</v>
      </c>
      <c r="H100" s="8" t="s">
        <v>30</v>
      </c>
      <c r="I100" s="8" t="str">
        <f>VLOOKUP(H100,$N$3:$O$8,2,FALSE)</f>
        <v>nemčina začiatočníci</v>
      </c>
      <c r="J100" s="8">
        <f ca="1">RANDBETWEEN(0,29)+CHOOSE(RANDBETWEEN(1,2),0.5,1)</f>
        <v>4</v>
      </c>
      <c r="K100" s="30">
        <f ca="1">J100*VLOOKUP(H100,$N$3:$P$8,3,FALSE)</f>
        <v>44</v>
      </c>
      <c r="L100" s="1"/>
      <c r="M100" s="1"/>
      <c r="N100" s="1"/>
      <c r="O100" s="1"/>
      <c r="P100" s="1"/>
      <c r="Q100" s="1"/>
    </row>
    <row r="101" spans="1:17" x14ac:dyDescent="0.3">
      <c r="A101" s="8" t="s">
        <v>193</v>
      </c>
      <c r="B101" s="8" t="s">
        <v>113</v>
      </c>
      <c r="C101" s="8" t="str">
        <f>A101&amp;" "&amp;B101</f>
        <v>Viktor Štofík</v>
      </c>
      <c r="D101" s="8" t="s">
        <v>28</v>
      </c>
      <c r="E101" s="8" t="str">
        <f>MID(D101,1,LEN(D101)-6)</f>
        <v>Bratislava</v>
      </c>
      <c r="F101" s="27" t="str">
        <f>RIGHT(D101,5)</f>
        <v>01010</v>
      </c>
      <c r="G101" s="8" t="s">
        <v>37</v>
      </c>
      <c r="H101" s="8" t="s">
        <v>22</v>
      </c>
      <c r="I101" s="8" t="str">
        <f>VLOOKUP(H101,$N$3:$O$8,2,FALSE)</f>
        <v>konverzácia v angličtine</v>
      </c>
      <c r="J101" s="8">
        <f ca="1">RANDBETWEEN(0,29)+CHOOSE(RANDBETWEEN(1,2),0.5,1)</f>
        <v>10</v>
      </c>
      <c r="K101" s="30">
        <f ca="1">J101*VLOOKUP(H101,$N$3:$P$8,3,FALSE)</f>
        <v>120</v>
      </c>
      <c r="L101" s="1"/>
      <c r="M101" s="1"/>
      <c r="N101" s="1"/>
      <c r="O101" s="1"/>
      <c r="P101" s="1"/>
      <c r="Q101" s="1"/>
    </row>
    <row r="102" spans="1:17" x14ac:dyDescent="0.3">
      <c r="A102" s="8" t="s">
        <v>195</v>
      </c>
      <c r="B102" s="8" t="s">
        <v>113</v>
      </c>
      <c r="C102" s="8" t="str">
        <f>A102&amp;" "&amp;B102</f>
        <v>Jaroslava Štofík</v>
      </c>
      <c r="D102" s="8" t="s">
        <v>65</v>
      </c>
      <c r="E102" s="8" t="str">
        <f>MID(D102,1,LEN(D102)-6)</f>
        <v>Malacky</v>
      </c>
      <c r="F102" s="27" t="str">
        <f>RIGHT(D102,5)</f>
        <v>21046</v>
      </c>
      <c r="G102" s="8" t="s">
        <v>40</v>
      </c>
      <c r="H102" s="8" t="s">
        <v>44</v>
      </c>
      <c r="I102" s="8" t="str">
        <f>VLOOKUP(H102,$N$3:$O$8,2,FALSE)</f>
        <v>nemčina pokročilí</v>
      </c>
      <c r="J102" s="8">
        <f ca="1">RANDBETWEEN(0,29)+CHOOSE(RANDBETWEEN(1,2),0.5,1)</f>
        <v>19.5</v>
      </c>
      <c r="K102" s="30">
        <f ca="1">J102*VLOOKUP(H102,$N$3:$P$8,3,FALSE)</f>
        <v>312</v>
      </c>
      <c r="L102" s="1"/>
      <c r="M102" s="1"/>
      <c r="N102" s="1"/>
      <c r="O102" s="1"/>
      <c r="P102" s="1"/>
      <c r="Q102" s="1"/>
    </row>
    <row r="103" spans="1:17" x14ac:dyDescent="0.3">
      <c r="A103" s="8" t="s">
        <v>38</v>
      </c>
      <c r="B103" s="8" t="s">
        <v>116</v>
      </c>
      <c r="C103" s="8" t="str">
        <f>A103&amp;" "&amp;B103</f>
        <v>Ivana Štofíková</v>
      </c>
      <c r="D103" s="8" t="s">
        <v>210</v>
      </c>
      <c r="E103" s="8" t="str">
        <f>MID(D103,1,LEN(D103)-6)</f>
        <v>Dolný Kubín</v>
      </c>
      <c r="F103" s="27" t="str">
        <f>RIGHT(D103,5)</f>
        <v>02601</v>
      </c>
      <c r="G103" s="8" t="s">
        <v>40</v>
      </c>
      <c r="H103" s="8" t="s">
        <v>24</v>
      </c>
      <c r="I103" s="8" t="str">
        <f>VLOOKUP(H103,$N$3:$O$8,2,FALSE)</f>
        <v>angličtina začiatočníci</v>
      </c>
      <c r="J103" s="8">
        <f ca="1">RANDBETWEEN(0,29)+CHOOSE(RANDBETWEEN(1,2),0.5,1)</f>
        <v>11.5</v>
      </c>
      <c r="K103" s="30">
        <f ca="1">J103*VLOOKUP(H103,$N$3:$P$8,3,FALSE)</f>
        <v>115</v>
      </c>
      <c r="L103" s="1"/>
      <c r="M103" s="1"/>
      <c r="N103" s="1"/>
      <c r="O103" s="1"/>
      <c r="P103" s="1"/>
      <c r="Q103" s="1"/>
    </row>
    <row r="104" spans="1:17" x14ac:dyDescent="0.3">
      <c r="A104" s="8" t="s">
        <v>54</v>
      </c>
      <c r="B104" s="8" t="s">
        <v>116</v>
      </c>
      <c r="C104" s="8" t="str">
        <f>A104&amp;" "&amp;B104</f>
        <v>Tomáš Štofíková</v>
      </c>
      <c r="D104" s="8" t="s">
        <v>20</v>
      </c>
      <c r="E104" s="8" t="str">
        <f>MID(D104,1,LEN(D104)-6)</f>
        <v>Pezinok</v>
      </c>
      <c r="F104" s="27" t="str">
        <f>RIGHT(D104,5)</f>
        <v>02610</v>
      </c>
      <c r="G104" s="8" t="s">
        <v>29</v>
      </c>
      <c r="H104" s="8" t="s">
        <v>44</v>
      </c>
      <c r="I104" s="8" t="str">
        <f>VLOOKUP(H104,$N$3:$O$8,2,FALSE)</f>
        <v>nemčina pokročilí</v>
      </c>
      <c r="J104" s="8">
        <f ca="1">RANDBETWEEN(0,29)+CHOOSE(RANDBETWEEN(1,2),0.5,1)</f>
        <v>21</v>
      </c>
      <c r="K104" s="30">
        <f ca="1">J104*VLOOKUP(H104,$N$3:$P$8,3,FALSE)</f>
        <v>336</v>
      </c>
      <c r="L104" s="1"/>
      <c r="M104" s="1"/>
      <c r="N104" s="1"/>
      <c r="O104" s="1"/>
      <c r="P104" s="1"/>
      <c r="Q104" s="1"/>
    </row>
    <row r="105" spans="1:17" x14ac:dyDescent="0.3">
      <c r="A105" s="8" t="s">
        <v>114</v>
      </c>
      <c r="B105" s="8" t="s">
        <v>142</v>
      </c>
      <c r="C105" s="8" t="str">
        <f>A105&amp;" "&amp;B105</f>
        <v>Peter Štutika</v>
      </c>
      <c r="D105" s="8" t="s">
        <v>65</v>
      </c>
      <c r="E105" s="8" t="str">
        <f>MID(D105,1,LEN(D105)-6)</f>
        <v>Malacky</v>
      </c>
      <c r="F105" s="27" t="str">
        <f>RIGHT(D105,5)</f>
        <v>21046</v>
      </c>
      <c r="G105" s="8" t="s">
        <v>53</v>
      </c>
      <c r="H105" s="8" t="s">
        <v>24</v>
      </c>
      <c r="I105" s="8" t="str">
        <f>VLOOKUP(H105,$N$3:$O$8,2,FALSE)</f>
        <v>angličtina začiatočníci</v>
      </c>
      <c r="J105" s="8">
        <f ca="1">RANDBETWEEN(0,29)+CHOOSE(RANDBETWEEN(1,2),0.5,1)</f>
        <v>18.5</v>
      </c>
      <c r="K105" s="30">
        <f ca="1">J105*VLOOKUP(H105,$N$3:$P$8,3,FALSE)</f>
        <v>185</v>
      </c>
      <c r="L105" s="1"/>
      <c r="M105" s="1"/>
      <c r="N105" s="1"/>
      <c r="O105" s="1"/>
      <c r="P105" s="1"/>
      <c r="Q105" s="1"/>
    </row>
    <row r="106" spans="1:17" x14ac:dyDescent="0.3">
      <c r="A106" s="8" t="s">
        <v>199</v>
      </c>
      <c r="B106" s="8" t="s">
        <v>140</v>
      </c>
      <c r="C106" s="8" t="str">
        <f>A106&amp;" "&amp;B106</f>
        <v>Aneta Surinčák</v>
      </c>
      <c r="D106" s="8" t="s">
        <v>20</v>
      </c>
      <c r="E106" s="8" t="str">
        <f>MID(D106,1,LEN(D106)-6)</f>
        <v>Pezinok</v>
      </c>
      <c r="F106" s="27" t="str">
        <f>RIGHT(D106,5)</f>
        <v>02610</v>
      </c>
      <c r="G106" s="8" t="s">
        <v>21</v>
      </c>
      <c r="H106" s="8" t="s">
        <v>24</v>
      </c>
      <c r="I106" s="8" t="str">
        <f>VLOOKUP(H106,$N$3:$O$8,2,FALSE)</f>
        <v>angličtina začiatočníci</v>
      </c>
      <c r="J106" s="8">
        <f ca="1">RANDBETWEEN(0,29)+CHOOSE(RANDBETWEEN(1,2),0.5,1)</f>
        <v>29</v>
      </c>
      <c r="K106" s="30">
        <f ca="1">J106*VLOOKUP(H106,$N$3:$P$8,3,FALSE)</f>
        <v>290</v>
      </c>
      <c r="L106" s="1"/>
      <c r="M106" s="1"/>
      <c r="N106" s="1"/>
      <c r="O106" s="1"/>
      <c r="P106" s="1"/>
      <c r="Q106" s="1"/>
    </row>
    <row r="107" spans="1:17" x14ac:dyDescent="0.3">
      <c r="A107" s="8" t="s">
        <v>168</v>
      </c>
      <c r="B107" s="8" t="s">
        <v>68</v>
      </c>
      <c r="C107" s="8" t="str">
        <f>A107&amp;" "&amp;B107</f>
        <v>Anna Surovčík</v>
      </c>
      <c r="D107" s="8" t="s">
        <v>20</v>
      </c>
      <c r="E107" s="8" t="str">
        <f>MID(D107,1,LEN(D107)-6)</f>
        <v>Pezinok</v>
      </c>
      <c r="F107" s="27" t="str">
        <f>RIGHT(D107,5)</f>
        <v>02610</v>
      </c>
      <c r="G107" s="8" t="s">
        <v>21</v>
      </c>
      <c r="H107" s="8" t="s">
        <v>24</v>
      </c>
      <c r="I107" s="8" t="str">
        <f>VLOOKUP(H107,$N$3:$O$8,2,FALSE)</f>
        <v>angličtina začiatočníci</v>
      </c>
      <c r="J107" s="8">
        <f ca="1">RANDBETWEEN(0,29)+CHOOSE(RANDBETWEEN(1,2),0.5,1)</f>
        <v>13.5</v>
      </c>
      <c r="K107" s="30">
        <f ca="1">J107*VLOOKUP(H107,$N$3:$P$8,3,FALSE)</f>
        <v>135</v>
      </c>
      <c r="L107" s="1"/>
      <c r="M107" s="1"/>
      <c r="N107" s="1"/>
      <c r="O107" s="1"/>
      <c r="P107" s="1"/>
      <c r="Q107" s="1"/>
    </row>
    <row r="108" spans="1:17" x14ac:dyDescent="0.3">
      <c r="A108" s="8" t="s">
        <v>67</v>
      </c>
      <c r="B108" s="8" t="s">
        <v>197</v>
      </c>
      <c r="C108" s="8" t="str">
        <f>A108&amp;" "&amp;B108</f>
        <v>Michal Timuľák</v>
      </c>
      <c r="D108" s="8" t="s">
        <v>28</v>
      </c>
      <c r="E108" s="8" t="str">
        <f>MID(D108,1,LEN(D108)-6)</f>
        <v>Bratislava</v>
      </c>
      <c r="F108" s="27" t="str">
        <f>RIGHT(D108,5)</f>
        <v>01010</v>
      </c>
      <c r="G108" s="8" t="s">
        <v>37</v>
      </c>
      <c r="H108" s="8" t="s">
        <v>32</v>
      </c>
      <c r="I108" s="8" t="str">
        <f>VLOOKUP(H108,$N$3:$O$8,2,FALSE)</f>
        <v>angličtina pokročilí</v>
      </c>
      <c r="J108" s="8">
        <f ca="1">RANDBETWEEN(0,29)+CHOOSE(RANDBETWEEN(1,2),0.5,1)</f>
        <v>8.5</v>
      </c>
      <c r="K108" s="30">
        <f ca="1">J108*VLOOKUP(H108,$N$3:$P$8,3,FALSE)</f>
        <v>127.5</v>
      </c>
      <c r="L108" s="1"/>
      <c r="M108" s="1"/>
      <c r="N108" s="1"/>
      <c r="O108" s="1"/>
      <c r="P108" s="1"/>
      <c r="Q108" s="1"/>
    </row>
    <row r="109" spans="1:17" x14ac:dyDescent="0.3">
      <c r="A109" s="8" t="s">
        <v>96</v>
      </c>
      <c r="B109" s="8" t="s">
        <v>143</v>
      </c>
      <c r="C109" s="8" t="str">
        <f>A109&amp;" "&amp;B109</f>
        <v>Martin Verba</v>
      </c>
      <c r="D109" s="8" t="s">
        <v>28</v>
      </c>
      <c r="E109" s="8" t="str">
        <f>MID(D109,1,LEN(D109)-6)</f>
        <v>Bratislava</v>
      </c>
      <c r="F109" s="27" t="str">
        <f>RIGHT(D109,5)</f>
        <v>01010</v>
      </c>
      <c r="G109" s="8" t="s">
        <v>29</v>
      </c>
      <c r="H109" s="8" t="s">
        <v>30</v>
      </c>
      <c r="I109" s="8" t="str">
        <f>VLOOKUP(H109,$N$3:$O$8,2,FALSE)</f>
        <v>nemčina začiatočníci</v>
      </c>
      <c r="J109" s="8">
        <f ca="1">RANDBETWEEN(0,29)+CHOOSE(RANDBETWEEN(1,2),0.5,1)</f>
        <v>9.5</v>
      </c>
      <c r="K109" s="30">
        <f ca="1">J109*VLOOKUP(H109,$N$3:$P$8,3,FALSE)</f>
        <v>104.5</v>
      </c>
      <c r="L109" s="1"/>
      <c r="M109" s="1"/>
      <c r="N109" s="1"/>
      <c r="O109" s="1"/>
      <c r="P109" s="1"/>
      <c r="Q109" s="1"/>
    </row>
    <row r="110" spans="1:17" x14ac:dyDescent="0.3">
      <c r="A110" s="8" t="s">
        <v>96</v>
      </c>
      <c r="B110" s="8" t="s">
        <v>166</v>
      </c>
      <c r="C110" s="8" t="str">
        <f>A110&amp;" "&amp;B110</f>
        <v>Martin Vozárová</v>
      </c>
      <c r="D110" s="8" t="s">
        <v>28</v>
      </c>
      <c r="E110" s="8" t="str">
        <f>MID(D110,1,LEN(D110)-6)</f>
        <v>Bratislava</v>
      </c>
      <c r="F110" s="27" t="str">
        <f>RIGHT(D110,5)</f>
        <v>01010</v>
      </c>
      <c r="G110" s="8" t="s">
        <v>40</v>
      </c>
      <c r="H110" s="8" t="s">
        <v>24</v>
      </c>
      <c r="I110" s="8" t="str">
        <f>VLOOKUP(H110,$N$3:$O$8,2,FALSE)</f>
        <v>angličtina začiatočníci</v>
      </c>
      <c r="J110" s="8">
        <f ca="1">RANDBETWEEN(0,29)+CHOOSE(RANDBETWEEN(1,2),0.5,1)</f>
        <v>16.5</v>
      </c>
      <c r="K110" s="30">
        <f ca="1">J110*VLOOKUP(H110,$N$3:$P$8,3,FALSE)</f>
        <v>165</v>
      </c>
      <c r="L110" s="1"/>
      <c r="M110" s="1"/>
      <c r="N110" s="1"/>
      <c r="O110" s="1"/>
      <c r="P110" s="1"/>
      <c r="Q110" s="1"/>
    </row>
    <row r="111" spans="1:17" x14ac:dyDescent="0.3">
      <c r="A111" s="8" t="s">
        <v>67</v>
      </c>
      <c r="B111" s="8" t="s">
        <v>167</v>
      </c>
      <c r="C111" s="8" t="str">
        <f>A111&amp;" "&amp;B111</f>
        <v>Michal Žido</v>
      </c>
      <c r="D111" s="8" t="s">
        <v>65</v>
      </c>
      <c r="E111" s="8" t="str">
        <f>MID(D111,1,LEN(D111)-6)</f>
        <v>Malacky</v>
      </c>
      <c r="F111" s="27" t="str">
        <f>RIGHT(D111,5)</f>
        <v>21046</v>
      </c>
      <c r="G111" s="8" t="s">
        <v>29</v>
      </c>
      <c r="H111" s="8" t="s">
        <v>48</v>
      </c>
      <c r="I111" s="8" t="str">
        <f>VLOOKUP(H111,$N$3:$O$8,2,FALSE)</f>
        <v>konverzácia v nemčine</v>
      </c>
      <c r="J111" s="8">
        <f ca="1">RANDBETWEEN(0,29)+CHOOSE(RANDBETWEEN(1,2),0.5,1)</f>
        <v>8</v>
      </c>
      <c r="K111" s="30">
        <f ca="1">J111*VLOOKUP(H111,$N$3:$P$8,3,FALSE)</f>
        <v>104</v>
      </c>
      <c r="L111" s="1"/>
      <c r="M111" s="1"/>
      <c r="N111" s="1"/>
      <c r="O111" s="1"/>
      <c r="P111" s="1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</sheetData>
  <sortState xmlns:xlrd2="http://schemas.microsoft.com/office/spreadsheetml/2017/richdata2" ref="B3:K111">
    <sortCondition ref="B2:B1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152C77CC42FA448FE5F7CD89A8397B" ma:contentTypeVersion="3" ma:contentTypeDescription="Umožňuje vytvoriť nový dokument." ma:contentTypeScope="" ma:versionID="6399ebbe1eef111da8d1fc8b755ec5f3">
  <xsd:schema xmlns:xsd="http://www.w3.org/2001/XMLSchema" xmlns:xs="http://www.w3.org/2001/XMLSchema" xmlns:p="http://schemas.microsoft.com/office/2006/metadata/properties" xmlns:ns2="29972da4-42bb-4f1e-9d71-ccc8f3a8fb2c" targetNamespace="http://schemas.microsoft.com/office/2006/metadata/properties" ma:root="true" ma:fieldsID="007618191c5d9df832906e6a05447ae5" ns2:_="">
    <xsd:import namespace="29972da4-42bb-4f1e-9d71-ccc8f3a8fb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72da4-42bb-4f1e-9d71-ccc8f3a8f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7BA560-8F91-4C84-8E30-47EEACF736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20D8D5-BDF3-4DF4-AFDD-02A7CBE582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333B8D-BC14-463F-9F79-CF0F7C6169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72da4-42bb-4f1e-9d71-ccc8f3a8f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zadanie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</dc:creator>
  <cp:lastModifiedBy>Tomas Lamlech</cp:lastModifiedBy>
  <dcterms:created xsi:type="dcterms:W3CDTF">2023-10-06T05:29:05Z</dcterms:created>
  <dcterms:modified xsi:type="dcterms:W3CDTF">2023-11-14T20:23:24Z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0x01010033152C77CC42FA448FE5F7CD89A8397B</vt:lpwstr>
  </property>
</Properties>
</file>