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dada/Downloads/"/>
    </mc:Choice>
  </mc:AlternateContent>
  <xr:revisionPtr revIDLastSave="0" documentId="8_{B167FCCF-914A-DC4A-9F79-A30CDAEFE4C6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pending" sheetId="16" r:id="rId1"/>
    <sheet name="Projection" sheetId="17" r:id="rId2"/>
    <sheet name="Bond Offering" sheetId="13" r:id="rId3"/>
  </sheets>
  <definedNames>
    <definedName name="_xlnm._FilterDatabase" localSheetId="0" hidden="1">Spending!$E$5:$E$10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C9" i="13"/>
  <c r="D7" i="13"/>
  <c r="D9" i="13"/>
  <c r="B7" i="13"/>
  <c r="B9" i="13"/>
  <c r="C10" i="13"/>
  <c r="D10" i="13"/>
  <c r="B10" i="13"/>
  <c r="B10" i="16"/>
  <c r="E10" i="16"/>
  <c r="D10" i="16"/>
  <c r="C10" i="16"/>
</calcChain>
</file>

<file path=xl/sharedStrings.xml><?xml version="1.0" encoding="utf-8"?>
<sst xmlns="http://schemas.openxmlformats.org/spreadsheetml/2006/main" count="26" uniqueCount="24">
  <si>
    <t>Alanis Parks Department</t>
  </si>
  <si>
    <t>Park</t>
  </si>
  <si>
    <t>Fern-Foley</t>
  </si>
  <si>
    <t>Pleistocene</t>
  </si>
  <si>
    <t>Sartoris</t>
  </si>
  <si>
    <t>Carver</t>
  </si>
  <si>
    <t>Oleander</t>
  </si>
  <si>
    <t>Total</t>
  </si>
  <si>
    <t>Option A</t>
  </si>
  <si>
    <t>Option B</t>
  </si>
  <si>
    <t>Option C</t>
  </si>
  <si>
    <t># of payments</t>
  </si>
  <si>
    <t>Annual Payments</t>
  </si>
  <si>
    <t>Bond Offering Projection</t>
  </si>
  <si>
    <t>Total Bond Revenue</t>
  </si>
  <si>
    <t>Quarterly Interest Rate</t>
  </si>
  <si>
    <t>Trend</t>
  </si>
  <si>
    <t>Park Spending Projection</t>
  </si>
  <si>
    <t>Quarterly Payments</t>
  </si>
  <si>
    <t>Spending on Parks, 2021-2024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</si>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</sst>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_-&quot;$&quot;* #,##0_-;\-&quot;$&quot;* #,##0_-;_-&quot;$&quot;* &quot;-&quot;??_-;_-@_-"/>
    <numFmt numFmtId="166" formatCode="0.0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11" fillId="5" borderId="1" xfId="0" applyFont="1" applyFill="1" applyBorder="1"/>
    <xf numFmtId="164" fontId="12" fillId="5" borderId="1" xfId="0" applyNumberFormat="1" applyFont="1" applyFill="1" applyBorder="1"/>
    <xf numFmtId="0" fontId="11" fillId="0" borderId="0" xfId="0" applyFont="1"/>
    <xf numFmtId="0" fontId="11" fillId="5" borderId="0" xfId="0" applyFont="1" applyFill="1"/>
    <xf numFmtId="0" fontId="11" fillId="5" borderId="2" xfId="0" applyFont="1" applyFill="1" applyBorder="1"/>
    <xf numFmtId="0" fontId="10" fillId="6" borderId="1" xfId="0" applyFont="1" applyFill="1" applyBorder="1" applyAlignment="1">
      <alignment horizontal="center"/>
    </xf>
    <xf numFmtId="0" fontId="14" fillId="5" borderId="1" xfId="0" applyFont="1" applyFill="1" applyBorder="1"/>
    <xf numFmtId="0" fontId="14" fillId="0" borderId="0" xfId="0" applyFont="1"/>
    <xf numFmtId="0" fontId="14" fillId="5" borderId="0" xfId="0" applyFont="1" applyFill="1"/>
    <xf numFmtId="0" fontId="14" fillId="0" borderId="2" xfId="0" applyFont="1" applyBorder="1"/>
    <xf numFmtId="165" fontId="8" fillId="5" borderId="1" xfId="0" applyNumberFormat="1" applyFont="1" applyFill="1" applyBorder="1"/>
    <xf numFmtId="165" fontId="8" fillId="0" borderId="0" xfId="0" applyNumberFormat="1" applyFont="1"/>
    <xf numFmtId="165" fontId="8" fillId="5" borderId="0" xfId="0" applyNumberFormat="1" applyFont="1" applyFill="1"/>
    <xf numFmtId="165" fontId="14" fillId="0" borderId="2" xfId="0" applyNumberFormat="1" applyFont="1" applyBorder="1"/>
    <xf numFmtId="8" fontId="12" fillId="0" borderId="0" xfId="0" applyNumberFormat="1" applyFont="1"/>
    <xf numFmtId="8" fontId="12" fillId="5" borderId="2" xfId="0" applyNumberFormat="1" applyFont="1" applyFill="1" applyBorder="1"/>
    <xf numFmtId="0" fontId="15" fillId="6" borderId="1" xfId="0" applyFont="1" applyFill="1" applyBorder="1"/>
    <xf numFmtId="0" fontId="12" fillId="0" borderId="0" xfId="0" applyFont="1"/>
    <xf numFmtId="0" fontId="12" fillId="5" borderId="0" xfId="0" applyFont="1" applyFill="1"/>
    <xf numFmtId="0" fontId="15" fillId="6" borderId="1" xfId="0" applyFont="1" applyFill="1" applyBorder="1" applyAlignment="1">
      <alignment horizontal="center"/>
    </xf>
    <xf numFmtId="166" fontId="12" fillId="5" borderId="0" xfId="0" applyNumberFormat="1" applyFont="1" applyFill="1"/>
    <xf numFmtId="0" fontId="10" fillId="6" borderId="1" xfId="0" quotePrefix="1" applyFont="1" applyFill="1" applyBorder="1" applyAlignment="1">
      <alignment horizontal="center"/>
    </xf>
    <xf numFmtId="0" fontId="13" fillId="4" borderId="0" xfId="6" applyFont="1" applyAlignment="1">
      <alignment horizontal="center"/>
    </xf>
    <xf numFmtId="0" fontId="9" fillId="3" borderId="0" xfId="5" applyFont="1" applyAlignment="1">
      <alignment horizontal="center"/>
    </xf>
  </cellXfs>
  <cellStyles count="9">
    <cellStyle name="20% - Accent4" xfId="5" builtinId="42"/>
    <cellStyle name="60% - Accent4" xfId="6" builtinId="44"/>
    <cellStyle name="Normal" xfId="0" builtinId="0"/>
    <cellStyle name="Normal 2" xfId="2" xr:uid="{00000000-0005-0000-0000-000003000000}"/>
    <cellStyle name="Normal 2 2" xfId="1" xr:uid="{00000000-0005-0000-0000-000004000000}"/>
    <cellStyle name="Normal 2 3" xfId="7" xr:uid="{00000000-0005-0000-0000-000005000000}"/>
    <cellStyle name="Normal 3" xfId="8" xr:uid="{B4AF624D-887F-42FD-AA90-84CD5D376D85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Park Spending</a:t>
            </a:r>
            <a:r>
              <a:rPr lang="en-US" baseline="0"/>
              <a:t> as Percentage of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55-4CB2-90A7-84B2C15A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55-4CB2-90A7-84B2C15A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5-4CB2-90A7-84B2C15A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5-4CB2-90A7-84B2C15A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55-4CB2-90A7-84B2C15A5F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04F-832B-07374BD01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2024 Park Spending as Percentage of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53-154A-B3D8-DD239878A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53-154A-B3D8-DD239878A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53-154A-B3D8-DD239878A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53-154A-B3D8-DD239878A0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53-154A-B3D8-DD239878A0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3-654E-AE47-69FDB2D02F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Spending per Park 2021-2024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Spending!$B$4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Spending!$B$5:$B$9</c:f>
              <c:numCache>
                <c:formatCode>_-"$"* #,##0_-;\-"$"* #,##0_-;_-"$"* "-"??_-;_-@_-</c:formatCode>
                <c:ptCount val="5"/>
                <c:pt idx="0">
                  <c:v>172331</c:v>
                </c:pt>
                <c:pt idx="1">
                  <c:v>225280</c:v>
                </c:pt>
                <c:pt idx="2">
                  <c:v>302212</c:v>
                </c:pt>
                <c:pt idx="3">
                  <c:v>200098</c:v>
                </c:pt>
                <c:pt idx="4">
                  <c:v>552636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7-7841-8CD0-E8360FFC20BA}"/>
            </c:ext>
          </c:extLst>
        </c:ser>
        <c:ser>
          <c:idx val="1"/>
          <c:order val="1"/>
          <c:tx>
            <c:strRef>
              <c:f>Spending!$C$4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Spending!$C$5:$C$9</c:f>
              <c:numCache>
                <c:formatCode>_-"$"* #,##0_-;\-"$"* #,##0_-;_-"$"* "-"??_-;_-@_-</c:formatCode>
                <c:ptCount val="5"/>
                <c:pt idx="0">
                  <c:v>178605.8</c:v>
                </c:pt>
                <c:pt idx="1">
                  <c:v>241898.38</c:v>
                </c:pt>
                <c:pt idx="2">
                  <c:v>302805.03000000003</c:v>
                </c:pt>
                <c:pt idx="3">
                  <c:v>207832.17</c:v>
                </c:pt>
                <c:pt idx="4">
                  <c:v>569846.13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7-7841-8CD0-E8360FFC20BA}"/>
            </c:ext>
          </c:extLst>
        </c:ser>
        <c:ser>
          <c:idx val="2"/>
          <c:order val="2"/>
          <c:tx>
            <c:strRef>
              <c:f>Spending!$D$4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Spending!$D$5:$D$9</c:f>
              <c:numCache>
                <c:formatCode>_-"$"* #,##0_-;\-"$"* #,##0_-;_-"$"* "-"??_-;_-@_-</c:formatCode>
                <c:ptCount val="5"/>
                <c:pt idx="0">
                  <c:v>180624.34</c:v>
                </c:pt>
                <c:pt idx="1">
                  <c:v>247033.12</c:v>
                </c:pt>
                <c:pt idx="2">
                  <c:v>310247.18</c:v>
                </c:pt>
                <c:pt idx="3">
                  <c:v>221167.32</c:v>
                </c:pt>
                <c:pt idx="4">
                  <c:v>575239.35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7-7841-8CD0-E8360FFC20BA}"/>
            </c:ext>
          </c:extLst>
        </c:ser>
        <c:ser>
          <c:idx val="3"/>
          <c:order val="3"/>
          <c:tx>
            <c:strRef>
              <c:f>Spending!$E$4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Spending!$A$5:$A$9</c:f>
              <c:strCache>
                <c:ptCount val="5"/>
                <c:pt idx="0">
                  <c:v>Carver</c:v>
                </c:pt>
                <c:pt idx="1">
                  <c:v>Fern-Foley</c:v>
                </c:pt>
                <c:pt idx="2">
                  <c:v>Oleander</c:v>
                </c:pt>
                <c:pt idx="3">
                  <c:v>Pleistocene</c:v>
                </c:pt>
                <c:pt idx="4">
                  <c:v>Sartoris</c:v>
                </c:pt>
              </c:strCache>
            </c:strRef>
          </c:cat>
          <c:val>
            <c:numRef>
              <c:f>Spending!$E$5:$E$9</c:f>
              <c:numCache>
                <c:formatCode>_-"$"* #,##0_-;\-"$"* #,##0_-;_-"$"* "-"??_-;_-@_-</c:formatCode>
                <c:ptCount val="5"/>
                <c:pt idx="0">
                  <c:v>189793.56</c:v>
                </c:pt>
                <c:pt idx="1">
                  <c:v>252852.54</c:v>
                </c:pt>
                <c:pt idx="2">
                  <c:v>319879.65999999997</c:v>
                </c:pt>
                <c:pt idx="3">
                  <c:v>237809.82</c:v>
                </c:pt>
                <c:pt idx="4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7-7841-8CD0-E8360FFC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794976"/>
        <c:axId val="915759536"/>
      </c:barChart>
      <c:catAx>
        <c:axId val="38079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59536"/>
        <c:crosses val="autoZero"/>
        <c:auto val="1"/>
        <c:lblAlgn val="ctr"/>
        <c:lblOffset val="100"/>
        <c:noMultiLvlLbl val="0"/>
      </c:catAx>
      <c:valAx>
        <c:axId val="915759536"/>
        <c:scaling>
          <c:orientation val="minMax"/>
          <c:max val="2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 Spending</a:t>
            </a:r>
            <a:r>
              <a:rPr lang="en-US" baseline="0"/>
              <a:t> 2021-2024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Spending!$A$5</c:f>
              <c:strCache>
                <c:ptCount val="1"/>
                <c:pt idx="0">
                  <c:v>Carver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Spending!$B$5:$E$5</c:f>
              <c:numCache>
                <c:formatCode>_-"$"* #,##0_-;\-"$"* #,##0_-;_-"$"* "-"??_-;_-@_-</c:formatCode>
                <c:ptCount val="4"/>
                <c:pt idx="0">
                  <c:v>172331</c:v>
                </c:pt>
                <c:pt idx="1">
                  <c:v>178605.8</c:v>
                </c:pt>
                <c:pt idx="2">
                  <c:v>180624.34</c:v>
                </c:pt>
                <c:pt idx="3">
                  <c:v>189793.56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0940-9CE2-68861A1A92CF}"/>
            </c:ext>
          </c:extLst>
        </c:ser>
        <c:ser>
          <c:idx val="1"/>
          <c:order val="1"/>
          <c:tx>
            <c:strRef>
              <c:f>Spending!$A$6</c:f>
              <c:strCache>
                <c:ptCount val="1"/>
                <c:pt idx="0">
                  <c:v>Fern-Foley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Spending!$B$6:$E$6</c:f>
              <c:numCache>
                <c:formatCode>_-"$"* #,##0_-;\-"$"* #,##0_-;_-"$"* "-"??_-;_-@_-</c:formatCode>
                <c:ptCount val="4"/>
                <c:pt idx="0">
                  <c:v>225280</c:v>
                </c:pt>
                <c:pt idx="1">
                  <c:v>241898.38</c:v>
                </c:pt>
                <c:pt idx="2">
                  <c:v>247033.12</c:v>
                </c:pt>
                <c:pt idx="3">
                  <c:v>252852.54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8-0940-9CE2-68861A1A92CF}"/>
            </c:ext>
          </c:extLst>
        </c:ser>
        <c:ser>
          <c:idx val="2"/>
          <c:order val="2"/>
          <c:tx>
            <c:strRef>
              <c:f>Spending!$A$7</c:f>
              <c:strCache>
                <c:ptCount val="1"/>
                <c:pt idx="0">
                  <c:v>Oleander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Spending!$B$7:$E$7</c:f>
              <c:numCache>
                <c:formatCode>_-"$"* #,##0_-;\-"$"* #,##0_-;_-"$"* "-"??_-;_-@_-</c:formatCode>
                <c:ptCount val="4"/>
                <c:pt idx="0">
                  <c:v>302212</c:v>
                </c:pt>
                <c:pt idx="1">
                  <c:v>302805.03000000003</c:v>
                </c:pt>
                <c:pt idx="2">
                  <c:v>310247.18</c:v>
                </c:pt>
                <c:pt idx="3">
                  <c:v>319879.65999999997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8-0940-9CE2-68861A1A92CF}"/>
            </c:ext>
          </c:extLst>
        </c:ser>
        <c:ser>
          <c:idx val="3"/>
          <c:order val="3"/>
          <c:tx>
            <c:strRef>
              <c:f>Spending!$A$8</c:f>
              <c:strCache>
                <c:ptCount val="1"/>
                <c:pt idx="0">
                  <c:v>Pleistocene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Spending!$B$8:$E$8</c:f>
              <c:numCache>
                <c:formatCode>_-"$"* #,##0_-;\-"$"* #,##0_-;_-"$"* "-"??_-;_-@_-</c:formatCode>
                <c:ptCount val="4"/>
                <c:pt idx="0">
                  <c:v>200098</c:v>
                </c:pt>
                <c:pt idx="1">
                  <c:v>207832.17</c:v>
                </c:pt>
                <c:pt idx="2">
                  <c:v>221167.32</c:v>
                </c:pt>
                <c:pt idx="3">
                  <c:v>237809.82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8-0940-9CE2-68861A1A92CF}"/>
            </c:ext>
          </c:extLst>
        </c:ser>
        <c:ser>
          <c:idx val="4"/>
          <c:order val="4"/>
          <c:tx>
            <c:strRef>
              <c:f>Spending!$A$9</c:f>
              <c:strCache>
                <c:ptCount val="1"/>
                <c:pt idx="0">
                  <c:v>Sartoris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Spending!$B$9:$E$9</c:f>
              <c:numCache>
                <c:formatCode>_-"$"* #,##0_-;\-"$"* #,##0_-;_-"$"* "-"??_-;_-@_-</c:formatCode>
                <c:ptCount val="4"/>
                <c:pt idx="0">
                  <c:v>552636</c:v>
                </c:pt>
                <c:pt idx="1">
                  <c:v>569846.13</c:v>
                </c:pt>
                <c:pt idx="2">
                  <c:v>575239.35</c:v>
                </c:pt>
                <c:pt idx="3">
                  <c:v>586124.43999999994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E8-0940-9CE2-68861A1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73408"/>
        <c:axId val="679066848"/>
      </c:barChart>
      <c:lineChart>
        <c:grouping val="standard"/>
        <c:varyColors val="0"/>
        <c:ser>
          <c:idx val="5"/>
          <c:order val="5"/>
          <c:tx>
            <c:strRef>
              <c:f>Spending!$A$10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Spending!$B$4:$E$4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Spending!$B$10:$E$10</c:f>
              <c:numCache>
                <c:formatCode>_-"$"* #,##0_-;\-"$"* #,##0_-;_-"$"* "-"??_-;_-@_-</c:formatCode>
                <c:ptCount val="4"/>
                <c:pt idx="0">
                  <c:v>1452557</c:v>
                </c:pt>
                <c:pt idx="1">
                  <c:v>1500987.51</c:v>
                </c:pt>
                <c:pt idx="2">
                  <c:v>1534311.31</c:v>
                </c:pt>
                <c:pt idx="3">
                  <c:v>1586460.02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8-0940-9CE2-68861A1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73408"/>
        <c:axId val="679066848"/>
      </c:lineChart>
      <c:catAx>
        <c:axId val="679073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per park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9066848"/>
        <c:crosses val="autoZero"/>
        <c:auto val="1"/>
        <c:lblAlgn val="ctr"/>
        <c:lblOffset val="100"/>
        <c:noMultiLvlLbl val="0"/>
      </c:catAx>
      <c:valAx>
        <c:axId val="679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Bond Offering Cost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'Bond Offering'!$A$9</c:f>
              <c:strCache>
                <c:ptCount val="1"/>
                <c:pt idx="0">
                  <c:v>Quarterly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'Bond Offering'!$B$9:$D$9</c:f>
              <c:numCache>
                <c:formatCode>"$"#,##0.00_);[Red]\("$"#,##0.00\)</c:formatCode>
                <c:ptCount val="3"/>
                <c:pt idx="0">
                  <c:v>-15314.078143959448</c:v>
                </c:pt>
                <c:pt idx="1">
                  <c:v>-15555.681888285399</c:v>
                </c:pt>
                <c:pt idx="2">
                  <c:v>-15799.250906611725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3346-A765-7BCC931ABBB2}"/>
            </c:ext>
          </c:extLst>
        </c:ser>
        <c:ser>
          <c:idx val="1"/>
          <c:order val="1"/>
          <c:tx>
            <c:strRef>
              <c:f>'Bond Offering'!$A$10</c:f>
              <c:strCache>
                <c:ptCount val="1"/>
                <c:pt idx="0">
                  <c:v>Annual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'Bond Offering'!$B$10:$D$10</c:f>
              <c:numCache>
                <c:formatCode>"$"#,##0.00_);[Red]\("$"#,##0.00\)</c:formatCode>
                <c:ptCount val="3"/>
                <c:pt idx="0">
                  <c:v>-61256.312575837794</c:v>
                </c:pt>
                <c:pt idx="1">
                  <c:v>-62222.727553141594</c:v>
                </c:pt>
                <c:pt idx="2">
                  <c:v>-63197.003626446902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D-3346-A765-7BCC931AB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982960"/>
        <c:axId val="818555168"/>
      </c:barChart>
      <c:catAx>
        <c:axId val="843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55168"/>
        <c:crosses val="autoZero"/>
        <c:auto val="1"/>
        <c:lblAlgn val="ctr"/>
        <c:lblOffset val="100"/>
        <c:noMultiLvlLbl val="0"/>
      </c:catAx>
      <c:valAx>
        <c:axId val="818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45720</xdr:rowOff>
    </xdr:from>
    <xdr:to>
      <xdr:col>14</xdr:col>
      <xdr:colOff>542925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81675-226B-41FD-80D0-3CF7E99F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20</xdr:row>
      <xdr:rowOff>82550</xdr:rowOff>
    </xdr:from>
    <xdr:to>
      <xdr:col>14</xdr:col>
      <xdr:colOff>546100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007F3-D25E-F7D9-25D7-67329070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10</xdr:row>
      <xdr:rowOff>57150</xdr:rowOff>
    </xdr:from>
    <xdr:to>
      <xdr:col>5</xdr:col>
      <xdr:colOff>533400</xdr:colOff>
      <xdr:row>38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584823-54A0-962D-A47D-842A418F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0</xdr:rowOff>
    </xdr:from>
    <xdr:to>
      <xdr:col>10</xdr:col>
      <xdr:colOff>469900</xdr:colOff>
      <xdr:row>21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24D74A1-312D-EF46-98C5-AA6FB2DE1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69850</xdr:rowOff>
    </xdr:from>
    <xdr:to>
      <xdr:col>3</xdr:col>
      <xdr:colOff>1041400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BFABF-6546-21B1-C12F-69288C88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topLeftCell="A24" workbookViewId="0">
      <selection activeCell="F42" sqref="F42"/>
    </sheetView>
  </sheetViews>
  <sheetFormatPr baseColWidth="10" defaultColWidth="8.83203125" defaultRowHeight="13" x14ac:dyDescent="0.15"/>
  <cols>
    <col min="1" max="1" width="11.5" bestFit="1" customWidth="1"/>
    <col min="2" max="5" width="16" bestFit="1" customWidth="1"/>
    <col min="6" max="6" width="13.1640625" customWidth="1"/>
  </cols>
  <sheetData>
    <row r="1" spans="1:6" ht="24" x14ac:dyDescent="0.3">
      <c r="A1" s="23" t="s">
        <v>0</v>
      </c>
      <c r="B1" s="23"/>
      <c r="C1" s="23"/>
      <c r="D1" s="23"/>
      <c r="E1" s="23"/>
      <c r="F1" s="23"/>
    </row>
    <row r="2" spans="1:6" ht="16" x14ac:dyDescent="0.2">
      <c r="A2" s="24" t="s">
        <v>19</v>
      </c>
      <c r="B2" s="24"/>
      <c r="C2" s="24"/>
      <c r="D2" s="24"/>
      <c r="E2" s="24"/>
      <c r="F2" s="24"/>
    </row>
    <row r="3" spans="1:6" ht="14" thickBot="1" x14ac:dyDescent="0.2"/>
    <row r="4" spans="1:6" ht="14" thickBot="1" x14ac:dyDescent="0.2">
      <c r="A4" s="6" t="s">
        <v>1</v>
      </c>
      <c r="B4" s="22" t="s">
        <v>20</v>
      </c>
      <c r="C4" s="22" t="s">
        <v>21</v>
      </c>
      <c r="D4" s="22" t="s">
        <v>22</v>
      </c>
      <c r="E4" s="22" t="s">
        <v>23</v>
      </c>
      <c r="F4" s="6" t="s">
        <v>16</v>
      </c>
    </row>
    <row r="5" spans="1:6" x14ac:dyDescent="0.15">
      <c r="A5" s="7" t="s">
        <v>5</v>
      </c>
      <c r="B5" s="11">
        <v>172331</v>
      </c>
      <c r="C5" s="11">
        <v>178605.8</v>
      </c>
      <c r="D5" s="11">
        <v>180624.34</v>
      </c>
      <c r="E5" s="11">
        <v>189793.56</v>
      </c>
      <c r="F5" s="11"/>
    </row>
    <row r="6" spans="1:6" x14ac:dyDescent="0.15">
      <c r="A6" s="8" t="s">
        <v>2</v>
      </c>
      <c r="B6" s="12">
        <v>225280</v>
      </c>
      <c r="C6" s="12">
        <v>241898.38</v>
      </c>
      <c r="D6" s="12">
        <v>247033.12</v>
      </c>
      <c r="E6" s="12">
        <v>252852.54</v>
      </c>
      <c r="F6" s="12"/>
    </row>
    <row r="7" spans="1:6" x14ac:dyDescent="0.15">
      <c r="A7" s="9" t="s">
        <v>6</v>
      </c>
      <c r="B7" s="13">
        <v>302212</v>
      </c>
      <c r="C7" s="13">
        <v>302805.03000000003</v>
      </c>
      <c r="D7" s="13">
        <v>310247.18</v>
      </c>
      <c r="E7" s="13">
        <v>319879.65999999997</v>
      </c>
      <c r="F7" s="13"/>
    </row>
    <row r="8" spans="1:6" x14ac:dyDescent="0.15">
      <c r="A8" s="8" t="s">
        <v>3</v>
      </c>
      <c r="B8" s="12">
        <v>200098</v>
      </c>
      <c r="C8" s="12">
        <v>207832.17</v>
      </c>
      <c r="D8" s="12">
        <v>221167.32</v>
      </c>
      <c r="E8" s="12">
        <v>237809.82</v>
      </c>
      <c r="F8" s="12"/>
    </row>
    <row r="9" spans="1:6" x14ac:dyDescent="0.15">
      <c r="A9" s="9" t="s">
        <v>4</v>
      </c>
      <c r="B9" s="13">
        <v>552636</v>
      </c>
      <c r="C9" s="13">
        <v>569846.13</v>
      </c>
      <c r="D9" s="13">
        <v>575239.35</v>
      </c>
      <c r="E9" s="13">
        <v>586124.43999999994</v>
      </c>
      <c r="F9" s="13"/>
    </row>
    <row r="10" spans="1:6" ht="14" thickBot="1" x14ac:dyDescent="0.2">
      <c r="A10" s="10" t="s">
        <v>7</v>
      </c>
      <c r="B10" s="14">
        <f>SUM(B5:B9)</f>
        <v>1452557</v>
      </c>
      <c r="C10" s="14">
        <f t="shared" ref="C10:E10" si="0">SUM(C5:C9)</f>
        <v>1500987.51</v>
      </c>
      <c r="D10" s="14">
        <f t="shared" si="0"/>
        <v>1534311.31</v>
      </c>
      <c r="E10" s="14">
        <f t="shared" si="0"/>
        <v>1586460.02</v>
      </c>
      <c r="F10" s="14"/>
    </row>
  </sheetData>
  <dataConsolidate/>
  <mergeCells count="2">
    <mergeCell ref="A1:F1"/>
    <mergeCell ref="A2:F2"/>
  </mergeCells>
  <conditionalFormatting sqref="E5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{CB365DF1-A558-E742-9E7D-4D8BFB172A06}</x14:id>
        </ext>
      </extLst>
    </cfRule>
  </conditionalFormatting>
  <dataValidations count="1">
    <dataValidation allowBlank="1" error="pavI8MeUFtEyxX2I4tkya702f4ac-a595-456c-88fb-5bc8a674713b" sqref="A1:F10" xr:uid="{00000000-0002-0000-01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365DF1-A558-E742-9E7D-4D8BFB172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10765C-BC70-2849-8D48-F03DC1CFB5F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Spending!B5:E5</xm:f>
              <xm:sqref>F5</xm:sqref>
            </x14:sparkline>
            <x14:sparkline>
              <xm:f>Spending!B6:E6</xm:f>
              <xm:sqref>F6</xm:sqref>
            </x14:sparkline>
            <x14:sparkline>
              <xm:f>Spending!B7:E7</xm:f>
              <xm:sqref>F7</xm:sqref>
            </x14:sparkline>
            <x14:sparkline>
              <xm:f>Spending!B8:E8</xm:f>
              <xm:sqref>F8</xm:sqref>
            </x14:sparkline>
            <x14:sparkline>
              <xm:f>Spending!B9:E9</xm:f>
              <xm:sqref>F9</xm:sqref>
            </x14:sparkline>
            <x14:sparkline>
              <xm:f>Spending!B10:E10</xm:f>
              <xm:sqref>F10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S9" sqref="S9"/>
    </sheetView>
  </sheetViews>
  <sheetFormatPr baseColWidth="10" defaultColWidth="8.83203125" defaultRowHeight="13" x14ac:dyDescent="0.15"/>
  <sheetData>
    <row r="1" spans="1:11" ht="2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6" x14ac:dyDescent="0.2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</sheetData>
  <mergeCells count="2">
    <mergeCell ref="A1:K1"/>
    <mergeCell ref="A2:K2"/>
  </mergeCells>
  <dataValidations count="1">
    <dataValidation allowBlank="1" error="pavI8MeUFtEyxX2I4tkya702f4ac-a595-456c-88fb-5bc8a674713b" sqref="A1:K2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D32" sqref="D32"/>
    </sheetView>
  </sheetViews>
  <sheetFormatPr baseColWidth="10" defaultColWidth="8.83203125" defaultRowHeight="13" x14ac:dyDescent="0.15"/>
  <cols>
    <col min="1" max="1" width="27.5" customWidth="1"/>
    <col min="2" max="4" width="18.5" customWidth="1"/>
  </cols>
  <sheetData>
    <row r="1" spans="1:4" ht="24" x14ac:dyDescent="0.3">
      <c r="A1" s="23" t="s">
        <v>0</v>
      </c>
      <c r="B1" s="23"/>
      <c r="C1" s="23"/>
      <c r="D1" s="23"/>
    </row>
    <row r="2" spans="1:4" ht="16" x14ac:dyDescent="0.2">
      <c r="A2" s="24" t="s">
        <v>13</v>
      </c>
      <c r="B2" s="24"/>
      <c r="C2" s="24"/>
      <c r="D2" s="24"/>
    </row>
    <row r="3" spans="1:4" ht="14" thickBot="1" x14ac:dyDescent="0.2"/>
    <row r="4" spans="1:4" ht="17" thickBot="1" x14ac:dyDescent="0.25">
      <c r="A4" s="17"/>
      <c r="B4" s="20" t="s">
        <v>8</v>
      </c>
      <c r="C4" s="20" t="s">
        <v>9</v>
      </c>
      <c r="D4" s="20" t="s">
        <v>10</v>
      </c>
    </row>
    <row r="5" spans="1:4" ht="16" x14ac:dyDescent="0.2">
      <c r="A5" s="1" t="s">
        <v>14</v>
      </c>
      <c r="B5" s="2">
        <v>575000</v>
      </c>
      <c r="C5" s="2">
        <v>575000</v>
      </c>
      <c r="D5" s="2">
        <v>575000</v>
      </c>
    </row>
    <row r="6" spans="1:4" ht="16" x14ac:dyDescent="0.2">
      <c r="A6" s="4" t="s">
        <v>15</v>
      </c>
      <c r="B6" s="21">
        <v>1.6875000000000001E-2</v>
      </c>
      <c r="C6" s="21">
        <v>1.7500000000000002E-2</v>
      </c>
      <c r="D6" s="21">
        <v>1.8124999999999999E-2</v>
      </c>
    </row>
    <row r="7" spans="1:4" ht="16" x14ac:dyDescent="0.2">
      <c r="A7" s="3" t="s">
        <v>11</v>
      </c>
      <c r="B7" s="18">
        <f>15*4</f>
        <v>60</v>
      </c>
      <c r="C7" s="18">
        <f t="shared" ref="C7:D7" si="0">15*4</f>
        <v>60</v>
      </c>
      <c r="D7" s="18">
        <f t="shared" si="0"/>
        <v>60</v>
      </c>
    </row>
    <row r="8" spans="1:4" ht="16" x14ac:dyDescent="0.2">
      <c r="A8" s="4"/>
      <c r="B8" s="19"/>
      <c r="C8" s="19"/>
      <c r="D8" s="19"/>
    </row>
    <row r="9" spans="1:4" ht="16" x14ac:dyDescent="0.2">
      <c r="A9" s="3" t="s">
        <v>18</v>
      </c>
      <c r="B9" s="15">
        <f>PMT(B6,B7,B5)</f>
        <v>-15314.078143959448</v>
      </c>
      <c r="C9" s="15">
        <f t="shared" ref="C9:D9" si="1">PMT(C6,C7,C5)</f>
        <v>-15555.681888285399</v>
      </c>
      <c r="D9" s="15">
        <f t="shared" si="1"/>
        <v>-15799.250906611725</v>
      </c>
    </row>
    <row r="10" spans="1:4" ht="17" thickBot="1" x14ac:dyDescent="0.25">
      <c r="A10" s="5" t="s">
        <v>12</v>
      </c>
      <c r="B10" s="16">
        <f>B9*4</f>
        <v>-61256.312575837794</v>
      </c>
      <c r="C10" s="16">
        <f t="shared" ref="C10:D10" si="2">C9*4</f>
        <v>-62222.727553141594</v>
      </c>
      <c r="D10" s="16">
        <f t="shared" si="2"/>
        <v>-63197.003626446902</v>
      </c>
    </row>
  </sheetData>
  <mergeCells count="2">
    <mergeCell ref="A1:D1"/>
    <mergeCell ref="A2:D2"/>
  </mergeCells>
  <dataValidations count="1">
    <dataValidation allowBlank="1" error="pavI8MeUFtEyxX2I4tkya702f4ac-a595-456c-88fb-5bc8a674713b" sqref="A1:D10" xr:uid="{00000000-0002-0000-0300-000000000000}"/>
  </dataValidations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-15000" type="column" displayEmptyCellsAs="gap" maxAxisType="custom" xr2:uid="{2A8AD7CB-F6AB-5B48-BAB9-A9F50D02D8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Offering'!B9:D9</xm:f>
              <xm:sqref>E9</xm:sqref>
            </x14:sparkline>
          </x14:sparklines>
        </x14:sparklineGroup>
        <x14:sparklineGroup manualMax="-60000" type="column" displayEmptyCellsAs="gap" maxAxisType="custom" xr2:uid="{CD3EFD2E-86E0-D244-ACB2-E84BF6222C1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'Bond Offering'!B10:D10</xm:f>
              <xm:sqref>E10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{a702f4ac-a595-456c-88fb-5bc8a674713b}</UserID>
  <AssignmentID>{a702f4ac-a595-456c-88fb-5bc8a674713b}</AssignmentID>
</GradingEngineProps>
</file>

<file path=customXml/itemProps1.xml><?xml version="1.0" encoding="utf-8"?>
<ds:datastoreItem xmlns:ds="http://schemas.openxmlformats.org/officeDocument/2006/customXml" ds:itemID="{DB95C58F-6013-4C36-992A-801DA36AEC1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Spending</vt:lpstr>
      <vt:lpstr>Projection</vt:lpstr>
      <vt:lpstr>Bond 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susan dada</cp:lastModifiedBy>
  <dcterms:created xsi:type="dcterms:W3CDTF">2019-03-29T17:45:45Z</dcterms:created>
  <dcterms:modified xsi:type="dcterms:W3CDTF">2025-03-21T18:34:17Z</dcterms:modified>
</cp:coreProperties>
</file>