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udha\Documents\GitHub\quadratic_curve_fitting\"/>
    </mc:Choice>
  </mc:AlternateContent>
  <xr:revisionPtr revIDLastSave="0" documentId="13_ncr:1_{7538F5BC-51F5-4B78-8A2B-C681D31483F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solution" sheetId="2" r:id="rId2"/>
    <sheet name="analysis" sheetId="3" r:id="rId3"/>
  </sheets>
  <definedNames>
    <definedName name="solver_adj" localSheetId="1" hidden="1">solution!$I$3:$I$21,solution!$P$3:$P$5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solution!$I$3:$I$21</definedName>
    <definedName name="solver_lhs2" localSheetId="1" hidden="1">solution!$I$3:$I$21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solution!$I$22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solution!$G$3:$G$21</definedName>
    <definedName name="solver_rhs2" localSheetId="1" hidden="1">solution!$H$3:$H$21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8" i="2"/>
  <c r="M10" i="2"/>
  <c r="M11" i="2"/>
  <c r="M16" i="2"/>
  <c r="M18" i="2"/>
  <c r="M19" i="2"/>
  <c r="G23" i="3"/>
  <c r="G24" i="3" s="1"/>
  <c r="E23" i="3"/>
  <c r="E24" i="3" s="1"/>
  <c r="G22" i="3"/>
  <c r="E22" i="3"/>
  <c r="I22" i="2"/>
  <c r="F4" i="2"/>
  <c r="M4" i="2" s="1"/>
  <c r="F5" i="2"/>
  <c r="M5" i="2" s="1"/>
  <c r="F6" i="2"/>
  <c r="M6" i="2" s="1"/>
  <c r="F7" i="2"/>
  <c r="M7" i="2" s="1"/>
  <c r="F8" i="2"/>
  <c r="F9" i="2"/>
  <c r="M9" i="2" s="1"/>
  <c r="F10" i="2"/>
  <c r="F11" i="2"/>
  <c r="F12" i="2"/>
  <c r="M12" i="2" s="1"/>
  <c r="F13" i="2"/>
  <c r="M13" i="2" s="1"/>
  <c r="F14" i="2"/>
  <c r="M14" i="2" s="1"/>
  <c r="F15" i="2"/>
  <c r="M15" i="2" s="1"/>
  <c r="F16" i="2"/>
  <c r="F17" i="2"/>
  <c r="M17" i="2" s="1"/>
  <c r="F18" i="2"/>
  <c r="F19" i="2"/>
  <c r="F20" i="2"/>
  <c r="M20" i="2" s="1"/>
  <c r="F21" i="2"/>
  <c r="M21" i="2" s="1"/>
  <c r="F3" i="2"/>
  <c r="M23" i="2" s="1"/>
  <c r="M24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C4" i="2"/>
  <c r="J4" i="2" s="1"/>
  <c r="K4" i="2" s="1"/>
  <c r="C5" i="2"/>
  <c r="J5" i="2" s="1"/>
  <c r="K5" i="2" s="1"/>
  <c r="C6" i="2"/>
  <c r="J6" i="2" s="1"/>
  <c r="K6" i="2" s="1"/>
  <c r="C7" i="2"/>
  <c r="J7" i="2" s="1"/>
  <c r="K7" i="2" s="1"/>
  <c r="C8" i="2"/>
  <c r="J8" i="2" s="1"/>
  <c r="K8" i="2" s="1"/>
  <c r="C9" i="2"/>
  <c r="J9" i="2" s="1"/>
  <c r="K9" i="2" s="1"/>
  <c r="C10" i="2"/>
  <c r="J10" i="2" s="1"/>
  <c r="K10" i="2" s="1"/>
  <c r="C11" i="2"/>
  <c r="J11" i="2" s="1"/>
  <c r="K11" i="2" s="1"/>
  <c r="C12" i="2"/>
  <c r="J12" i="2" s="1"/>
  <c r="K12" i="2" s="1"/>
  <c r="C13" i="2"/>
  <c r="J13" i="2" s="1"/>
  <c r="K13" i="2" s="1"/>
  <c r="C14" i="2"/>
  <c r="J14" i="2" s="1"/>
  <c r="K14" i="2" s="1"/>
  <c r="C15" i="2"/>
  <c r="J15" i="2" s="1"/>
  <c r="K15" i="2" s="1"/>
  <c r="C16" i="2"/>
  <c r="J16" i="2" s="1"/>
  <c r="K16" i="2" s="1"/>
  <c r="C17" i="2"/>
  <c r="J17" i="2" s="1"/>
  <c r="K17" i="2" s="1"/>
  <c r="C18" i="2"/>
  <c r="J18" i="2" s="1"/>
  <c r="K18" i="2" s="1"/>
  <c r="C19" i="2"/>
  <c r="J19" i="2" s="1"/>
  <c r="K19" i="2" s="1"/>
  <c r="C20" i="2"/>
  <c r="J20" i="2" s="1"/>
  <c r="K20" i="2" s="1"/>
  <c r="C21" i="2"/>
  <c r="J21" i="2" s="1"/>
  <c r="K21" i="2" s="1"/>
  <c r="C3" i="2"/>
  <c r="J3" i="2" s="1"/>
  <c r="M22" i="2" l="1"/>
  <c r="K3" i="2"/>
  <c r="K22" i="2" s="1"/>
  <c r="K23" i="2"/>
  <c r="K24" i="2" s="1"/>
  <c r="J22" i="2"/>
  <c r="E4" i="2"/>
  <c r="H4" i="2" s="1"/>
  <c r="E7" i="2"/>
  <c r="G7" i="2" s="1"/>
  <c r="E16" i="2"/>
  <c r="G16" i="2" s="1"/>
  <c r="E8" i="2"/>
  <c r="G8" i="2" s="1"/>
  <c r="E18" i="2"/>
  <c r="G18" i="2" s="1"/>
  <c r="E6" i="2"/>
  <c r="H6" i="2" s="1"/>
  <c r="E17" i="2"/>
  <c r="G17" i="2" s="1"/>
  <c r="E5" i="2"/>
  <c r="H5" i="2" s="1"/>
  <c r="E15" i="2"/>
  <c r="G15" i="2" s="1"/>
  <c r="E20" i="2"/>
  <c r="G20" i="2" s="1"/>
  <c r="E12" i="2"/>
  <c r="H12" i="2" s="1"/>
  <c r="E19" i="2"/>
  <c r="G19" i="2" s="1"/>
  <c r="E10" i="2"/>
  <c r="H10" i="2" s="1"/>
  <c r="E14" i="2"/>
  <c r="H14" i="2" s="1"/>
  <c r="E13" i="2"/>
  <c r="H13" i="2" s="1"/>
  <c r="E3" i="2"/>
  <c r="E9" i="2"/>
  <c r="G9" i="2" s="1"/>
  <c r="E21" i="2"/>
  <c r="G21" i="2" s="1"/>
  <c r="E11" i="2"/>
  <c r="G11" i="2" s="1"/>
  <c r="H16" i="2" l="1"/>
  <c r="G3" i="2"/>
  <c r="H17" i="2"/>
  <c r="G6" i="2"/>
  <c r="G4" i="2"/>
  <c r="H18" i="2"/>
  <c r="H7" i="2"/>
  <c r="H19" i="2"/>
  <c r="H15" i="2"/>
  <c r="H8" i="2"/>
  <c r="G12" i="2"/>
  <c r="G5" i="2"/>
  <c r="H20" i="2"/>
  <c r="H21" i="2"/>
  <c r="H9" i="2"/>
  <c r="G10" i="2"/>
  <c r="G14" i="2"/>
  <c r="H11" i="2"/>
  <c r="G13" i="2"/>
  <c r="H3" i="2"/>
</calcChain>
</file>

<file path=xl/sharedStrings.xml><?xml version="1.0" encoding="utf-8"?>
<sst xmlns="http://schemas.openxmlformats.org/spreadsheetml/2006/main" count="35" uniqueCount="23">
  <si>
    <t>x</t>
  </si>
  <si>
    <t>y</t>
  </si>
  <si>
    <t>x^2</t>
  </si>
  <si>
    <t>a</t>
  </si>
  <si>
    <t>b</t>
  </si>
  <si>
    <t>c</t>
  </si>
  <si>
    <t>y_hat</t>
  </si>
  <si>
    <t>z</t>
  </si>
  <si>
    <t>y_hat - y</t>
  </si>
  <si>
    <t xml:space="preserve"> y - y_hat</t>
  </si>
  <si>
    <t>phi</t>
  </si>
  <si>
    <t>y_hat"</t>
  </si>
  <si>
    <t>MAD</t>
  </si>
  <si>
    <t>Regression</t>
  </si>
  <si>
    <t>Gurobi</t>
  </si>
  <si>
    <t>Y_hat</t>
  </si>
  <si>
    <t>Total</t>
  </si>
  <si>
    <t>Correlation coeff</t>
  </si>
  <si>
    <t>R^2</t>
  </si>
  <si>
    <t>&gt;=</t>
  </si>
  <si>
    <t>SN</t>
  </si>
  <si>
    <t>Predicted Y</t>
  </si>
  <si>
    <t>Actual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</si>
</sst>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solution!$B$2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solution!$A$3:$A$21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solution!$B$3:$B$21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3.2</c:v>
                </c:pt>
                <c:pt idx="7">
                  <c:v>2</c:v>
                </c:pt>
                <c:pt idx="8">
                  <c:v>2.7</c:v>
                </c:pt>
                <c:pt idx="9">
                  <c:v>3.5</c:v>
                </c:pt>
                <c:pt idx="10">
                  <c:v>1</c:v>
                </c:pt>
                <c:pt idx="11">
                  <c:v>4</c:v>
                </c:pt>
                <c:pt idx="12">
                  <c:v>3.6</c:v>
                </c:pt>
                <c:pt idx="13">
                  <c:v>2.7</c:v>
                </c:pt>
                <c:pt idx="14">
                  <c:v>5.7</c:v>
                </c:pt>
                <c:pt idx="15">
                  <c:v>4.5999999999999996</c:v>
                </c:pt>
                <c:pt idx="16">
                  <c:v>6</c:v>
                </c:pt>
                <c:pt idx="17">
                  <c:v>6.8</c:v>
                </c:pt>
                <c:pt idx="18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1-4A5A-855A-D1A4AF5050B6}"/>
            </c:ext>
          </c:extLst>
        </c:ser>
        <c:ser>
          <c:idx val="1"/>
          <c:order val="1"/>
          <c:tx>
            <c:v>y_hat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solution!$A$3:$A$21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solution!$E$3:$E$21</c:f>
              <c:numCache>
                <c:formatCode>General</c:formatCode>
                <c:ptCount val="19"/>
                <c:pt idx="0">
                  <c:v>0.98235294006541485</c:v>
                </c:pt>
                <c:pt idx="1">
                  <c:v>1.1380392152835894</c:v>
                </c:pt>
                <c:pt idx="2">
                  <c:v>1.3105882354370921</c:v>
                </c:pt>
                <c:pt idx="3">
                  <c:v>1.5000000005259231</c:v>
                </c:pt>
                <c:pt idx="4">
                  <c:v>1.6636705889504242</c:v>
                </c:pt>
                <c:pt idx="5">
                  <c:v>1.9294117655095695</c:v>
                </c:pt>
                <c:pt idx="6">
                  <c:v>2.169411765404385</c:v>
                </c:pt>
                <c:pt idx="7">
                  <c:v>2.4262745102345282</c:v>
                </c:pt>
                <c:pt idx="8">
                  <c:v>2.7</c:v>
                </c:pt>
                <c:pt idx="9">
                  <c:v>2.9905882347007999</c:v>
                </c:pt>
                <c:pt idx="10">
                  <c:v>3.2980392143369279</c:v>
                </c:pt>
                <c:pt idx="11">
                  <c:v>3.6223529389083842</c:v>
                </c:pt>
                <c:pt idx="12">
                  <c:v>3.9635294084151682</c:v>
                </c:pt>
                <c:pt idx="13">
                  <c:v>4.3951999951379417</c:v>
                </c:pt>
                <c:pt idx="14">
                  <c:v>4.6964705822347215</c:v>
                </c:pt>
                <c:pt idx="15">
                  <c:v>5.1686117568022834</c:v>
                </c:pt>
                <c:pt idx="16">
                  <c:v>5.9223529299790121</c:v>
                </c:pt>
                <c:pt idx="17">
                  <c:v>6.3647058690977651</c:v>
                </c:pt>
                <c:pt idx="18">
                  <c:v>7.299999982141256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1-4A5A-855A-D1A4AF50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40191"/>
        <c:axId val="879355167"/>
      </c:scatterChart>
      <c:valAx>
        <c:axId val="879340191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55167"/>
        <c:crosses val="autoZero"/>
        <c:crossBetween val="midCat"/>
      </c:valAx>
      <c:valAx>
        <c:axId val="87935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4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solution!$B$2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87998535066835"/>
                  <c:y val="-0.25019607843137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solution!$A$3:$A$21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solution!$B$3:$B$21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3.2</c:v>
                </c:pt>
                <c:pt idx="7">
                  <c:v>2</c:v>
                </c:pt>
                <c:pt idx="8">
                  <c:v>2.7</c:v>
                </c:pt>
                <c:pt idx="9">
                  <c:v>3.5</c:v>
                </c:pt>
                <c:pt idx="10">
                  <c:v>1</c:v>
                </c:pt>
                <c:pt idx="11">
                  <c:v>4</c:v>
                </c:pt>
                <c:pt idx="12">
                  <c:v>3.6</c:v>
                </c:pt>
                <c:pt idx="13">
                  <c:v>2.7</c:v>
                </c:pt>
                <c:pt idx="14">
                  <c:v>5.7</c:v>
                </c:pt>
                <c:pt idx="15">
                  <c:v>4.5999999999999996</c:v>
                </c:pt>
                <c:pt idx="16">
                  <c:v>6</c:v>
                </c:pt>
                <c:pt idx="17">
                  <c:v>6.8</c:v>
                </c:pt>
                <c:pt idx="18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4-45A2-B646-A6689336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53919"/>
        <c:axId val="993448511"/>
      </c:scatterChart>
      <c:valAx>
        <c:axId val="9934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48511"/>
        <c:crosses val="autoZero"/>
        <c:crossBetween val="midCat"/>
      </c:valAx>
      <c:valAx>
        <c:axId val="99344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39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Y &amp; </a:t>
            </a:r>
            <a:r>
              <a:rPr lang="en-US"/>
              <a:t>Predicted 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Actual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analysis!$B$3:$B$21</c:f>
              <c:numCache>
                <c:formatCode>0.00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analysis!$C$3:$C$21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3.2</c:v>
                </c:pt>
                <c:pt idx="7">
                  <c:v>2</c:v>
                </c:pt>
                <c:pt idx="8">
                  <c:v>2.7</c:v>
                </c:pt>
                <c:pt idx="9">
                  <c:v>3.5</c:v>
                </c:pt>
                <c:pt idx="10">
                  <c:v>1</c:v>
                </c:pt>
                <c:pt idx="11">
                  <c:v>4</c:v>
                </c:pt>
                <c:pt idx="12">
                  <c:v>3.6</c:v>
                </c:pt>
                <c:pt idx="13">
                  <c:v>2.7</c:v>
                </c:pt>
                <c:pt idx="14">
                  <c:v>5.7</c:v>
                </c:pt>
                <c:pt idx="15">
                  <c:v>4.5999999999999996</c:v>
                </c:pt>
                <c:pt idx="16">
                  <c:v>6</c:v>
                </c:pt>
                <c:pt idx="17">
                  <c:v>6.8</c:v>
                </c:pt>
                <c:pt idx="18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9-4ADB-8407-F30B59AC4014}"/>
            </c:ext>
          </c:extLst>
        </c:ser>
        <c:ser>
          <c:idx val="1"/>
          <c:order val="1"/>
          <c:tx>
            <c:strRef>
              <c:f>analysis!$F$2</c:f>
              <c:strCache>
                <c:ptCount val="1"/>
                <c:pt idx="0">
                  <c:v>Predicted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analysis!$B$3:$B$21</c:f>
              <c:numCache>
                <c:formatCode>0.00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analysis!$F$3:$F$21</c:f>
              <c:numCache>
                <c:formatCode>General</c:formatCode>
                <c:ptCount val="19"/>
                <c:pt idx="0">
                  <c:v>0.98235294117647043</c:v>
                </c:pt>
                <c:pt idx="1">
                  <c:v>1.138039215686274</c:v>
                </c:pt>
                <c:pt idx="2">
                  <c:v>1.3105882352941181</c:v>
                </c:pt>
                <c:pt idx="3">
                  <c:v>1.5</c:v>
                </c:pt>
                <c:pt idx="4">
                  <c:v>1.663670588235294</c:v>
                </c:pt>
                <c:pt idx="5">
                  <c:v>1.929411764705883</c:v>
                </c:pt>
                <c:pt idx="6">
                  <c:v>2.1694117647058828</c:v>
                </c:pt>
                <c:pt idx="7">
                  <c:v>2.426274509803922</c:v>
                </c:pt>
                <c:pt idx="8">
                  <c:v>2.7</c:v>
                </c:pt>
                <c:pt idx="9">
                  <c:v>2.9905882352941182</c:v>
                </c:pt>
                <c:pt idx="10">
                  <c:v>3.2980392156862739</c:v>
                </c:pt>
                <c:pt idx="11">
                  <c:v>3.6223529411764699</c:v>
                </c:pt>
                <c:pt idx="12">
                  <c:v>3.9635294117647062</c:v>
                </c:pt>
                <c:pt idx="13">
                  <c:v>4.3952</c:v>
                </c:pt>
                <c:pt idx="14">
                  <c:v>4.696470588235294</c:v>
                </c:pt>
                <c:pt idx="15">
                  <c:v>5.1686117647058829</c:v>
                </c:pt>
                <c:pt idx="16">
                  <c:v>5.922352941176471</c:v>
                </c:pt>
                <c:pt idx="17">
                  <c:v>6.3647058823529417</c:v>
                </c:pt>
                <c:pt idx="18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9-4ADB-8407-F30B59AC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21136"/>
        <c:axId val="1289619056"/>
      </c:scatterChart>
      <c:valAx>
        <c:axId val="1289621136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9056"/>
        <c:crosses val="autoZero"/>
        <c:crossBetween val="midCat"/>
      </c:valAx>
      <c:valAx>
        <c:axId val="1289619056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117475</xdr:colOff>
      <xdr:row>1</xdr:row>
      <xdr:rowOff>111125</xdr:rowOff>
    </xdr:from>
    <xdr:to>
      <xdr:col>23</xdr:col>
      <xdr:colOff>488950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C68B-ABF1-4CA8-968F-BB75F987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98425</xdr:colOff>
      <xdr:row>14</xdr:row>
      <xdr:rowOff>3175</xdr:rowOff>
    </xdr:from>
    <xdr:to>
      <xdr:col>23</xdr:col>
      <xdr:colOff>463550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F5EDA-85AA-4A41-9D7D-97C342326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111125</xdr:rowOff>
    </xdr:from>
    <xdr:to>
      <xdr:col>15</xdr:col>
      <xdr:colOff>47625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69508-65D8-47B3-AD75-1BBE258D9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G18" sqref="G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</v>
      </c>
    </row>
    <row r="3" spans="1:2" x14ac:dyDescent="0.35">
      <c r="A3">
        <v>0.5</v>
      </c>
      <c r="B3">
        <v>0.9</v>
      </c>
    </row>
    <row r="4" spans="1:2" x14ac:dyDescent="0.35">
      <c r="A4">
        <v>1</v>
      </c>
      <c r="B4">
        <v>0.7</v>
      </c>
    </row>
    <row r="5" spans="1:2" x14ac:dyDescent="0.35">
      <c r="A5">
        <v>1.5</v>
      </c>
      <c r="B5">
        <v>1.5</v>
      </c>
    </row>
    <row r="6" spans="1:2" x14ac:dyDescent="0.35">
      <c r="A6">
        <v>1.9</v>
      </c>
      <c r="B6">
        <v>2</v>
      </c>
    </row>
    <row r="7" spans="1:2" x14ac:dyDescent="0.35">
      <c r="A7">
        <v>2.5</v>
      </c>
      <c r="B7">
        <v>2.4</v>
      </c>
    </row>
    <row r="8" spans="1:2" x14ac:dyDescent="0.35">
      <c r="A8">
        <v>3</v>
      </c>
      <c r="B8">
        <v>3.2</v>
      </c>
    </row>
    <row r="9" spans="1:2" x14ac:dyDescent="0.35">
      <c r="A9">
        <v>3.5</v>
      </c>
      <c r="B9">
        <v>2</v>
      </c>
    </row>
    <row r="10" spans="1:2" x14ac:dyDescent="0.35">
      <c r="A10">
        <v>4</v>
      </c>
      <c r="B10">
        <v>2.7</v>
      </c>
    </row>
    <row r="11" spans="1:2" x14ac:dyDescent="0.35">
      <c r="A11">
        <v>4.5</v>
      </c>
      <c r="B11">
        <v>3.5</v>
      </c>
    </row>
    <row r="12" spans="1:2" x14ac:dyDescent="0.35">
      <c r="A12">
        <v>5</v>
      </c>
      <c r="B12">
        <v>1</v>
      </c>
    </row>
    <row r="13" spans="1:2" x14ac:dyDescent="0.35">
      <c r="A13">
        <v>5.5</v>
      </c>
      <c r="B13">
        <v>4</v>
      </c>
    </row>
    <row r="14" spans="1:2" x14ac:dyDescent="0.35">
      <c r="A14">
        <v>6</v>
      </c>
      <c r="B14">
        <v>3.6</v>
      </c>
    </row>
    <row r="15" spans="1:2" x14ac:dyDescent="0.35">
      <c r="A15">
        <v>6.6</v>
      </c>
      <c r="B15">
        <v>2.7</v>
      </c>
    </row>
    <row r="16" spans="1:2" x14ac:dyDescent="0.35">
      <c r="A16">
        <v>7</v>
      </c>
      <c r="B16">
        <v>5.7</v>
      </c>
    </row>
    <row r="17" spans="1:2" x14ac:dyDescent="0.35">
      <c r="A17">
        <v>7.6</v>
      </c>
      <c r="B17">
        <v>4.5999999999999996</v>
      </c>
    </row>
    <row r="18" spans="1:2" x14ac:dyDescent="0.35">
      <c r="A18">
        <v>8.5</v>
      </c>
      <c r="B18">
        <v>6</v>
      </c>
    </row>
    <row r="19" spans="1:2" x14ac:dyDescent="0.35">
      <c r="A19">
        <v>9</v>
      </c>
      <c r="B19">
        <v>6.8</v>
      </c>
    </row>
    <row r="20" spans="1:2" x14ac:dyDescent="0.35">
      <c r="A20">
        <v>10</v>
      </c>
      <c r="B20">
        <v>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304B-B697-44E5-A4BF-D43775735187}">
  <dimension ref="A1:R24"/>
  <sheetViews>
    <sheetView workbookViewId="0">
      <selection activeCell="R5" sqref="R5"/>
    </sheetView>
  </sheetViews>
  <sheetFormatPr defaultRowHeight="14.5" x14ac:dyDescent="0.35"/>
  <cols>
    <col min="1" max="16384" width="8.7265625" style="2"/>
  </cols>
  <sheetData>
    <row r="1" spans="1:18" ht="15" thickBot="1" x14ac:dyDescent="0.4">
      <c r="J1" s="36" t="s">
        <v>13</v>
      </c>
      <c r="K1" s="36"/>
      <c r="L1" s="36" t="s">
        <v>14</v>
      </c>
      <c r="M1" s="36"/>
    </row>
    <row r="2" spans="1:18" s="1" customFormat="1" ht="15" thickBot="1" x14ac:dyDescent="0.4">
      <c r="A2" s="15" t="s">
        <v>0</v>
      </c>
      <c r="B2" s="16" t="s">
        <v>1</v>
      </c>
      <c r="C2" s="1" t="s">
        <v>2</v>
      </c>
      <c r="D2" s="1" t="s">
        <v>0</v>
      </c>
      <c r="E2" s="1" t="s">
        <v>6</v>
      </c>
      <c r="F2" s="1" t="s">
        <v>1</v>
      </c>
      <c r="G2" s="15" t="s">
        <v>8</v>
      </c>
      <c r="H2" s="16" t="s">
        <v>9</v>
      </c>
      <c r="I2" s="12" t="s">
        <v>10</v>
      </c>
      <c r="J2" s="19" t="s">
        <v>11</v>
      </c>
      <c r="K2" s="19" t="s">
        <v>12</v>
      </c>
      <c r="L2" s="19" t="s">
        <v>15</v>
      </c>
      <c r="M2" s="19" t="s">
        <v>12</v>
      </c>
      <c r="N2" s="19"/>
    </row>
    <row r="3" spans="1:18" x14ac:dyDescent="0.35">
      <c r="A3" s="5">
        <v>0</v>
      </c>
      <c r="B3" s="17">
        <v>1</v>
      </c>
      <c r="C3" s="2">
        <f>A3*A3</f>
        <v>0</v>
      </c>
      <c r="D3" s="2">
        <f>A3</f>
        <v>0</v>
      </c>
      <c r="E3" s="2">
        <f t="shared" ref="E3:E21" si="0">$P$3*C3+$P$4*D3+$P$5</f>
        <v>0.98235294006541485</v>
      </c>
      <c r="F3" s="2">
        <f>B3</f>
        <v>1</v>
      </c>
      <c r="G3" s="5">
        <f>E3-F3</f>
        <v>-1.7647059934585152E-2</v>
      </c>
      <c r="H3" s="17">
        <f>F3-E3</f>
        <v>1.7647059934585152E-2</v>
      </c>
      <c r="I3" s="13">
        <v>1.7647059934585041E-2</v>
      </c>
      <c r="J3" s="20">
        <f>C3*$Q$3+D3*$Q$4+$Q$5</f>
        <v>1.1035999999999999</v>
      </c>
      <c r="K3" s="20">
        <f>ABS(J3-B3)</f>
        <v>0.10359999999999991</v>
      </c>
      <c r="L3">
        <v>0.98235294117647043</v>
      </c>
      <c r="M3">
        <f>ABS(L3-F3)</f>
        <v>1.7647058823529571E-2</v>
      </c>
      <c r="O3" s="9" t="s">
        <v>3</v>
      </c>
      <c r="P3" s="4">
        <v>3.3725489870656308E-2</v>
      </c>
      <c r="Q3" s="20">
        <v>4.58E-2</v>
      </c>
      <c r="R3">
        <v>3.3725490196078407E-2</v>
      </c>
    </row>
    <row r="4" spans="1:18" x14ac:dyDescent="0.35">
      <c r="A4" s="5">
        <v>0.5</v>
      </c>
      <c r="B4" s="17">
        <v>0.9</v>
      </c>
      <c r="C4" s="2">
        <f t="shared" ref="C4:C21" si="1">A4*A4</f>
        <v>0.25</v>
      </c>
      <c r="D4" s="2">
        <f t="shared" ref="D4:D21" si="2">A4</f>
        <v>0.5</v>
      </c>
      <c r="E4" s="2">
        <f t="shared" si="0"/>
        <v>1.1380392152835894</v>
      </c>
      <c r="F4" s="2">
        <f t="shared" ref="F4:F21" si="3">B4</f>
        <v>0.9</v>
      </c>
      <c r="G4" s="5">
        <f t="shared" ref="G4:G21" si="4">E4-F4</f>
        <v>0.2380392152835894</v>
      </c>
      <c r="H4" s="17">
        <f t="shared" ref="H4:H21" si="5">F4-E4</f>
        <v>-0.2380392152835894</v>
      </c>
      <c r="I4" s="13">
        <v>0.23803921528358962</v>
      </c>
      <c r="J4" s="20">
        <f t="shared" ref="J4:J21" si="6">C4*$Q$3+D4*$Q$4+$Q$5</f>
        <v>1.1990499999999999</v>
      </c>
      <c r="K4" s="20">
        <f t="shared" ref="K4:K21" si="7">ABS(J4-B4)</f>
        <v>0.29904999999999993</v>
      </c>
      <c r="L4">
        <v>1.138039215686274</v>
      </c>
      <c r="M4">
        <f t="shared" ref="M4:M21" si="8">ABS(L4-F4)</f>
        <v>0.23803921568627395</v>
      </c>
      <c r="O4" s="10" t="s">
        <v>4</v>
      </c>
      <c r="P4" s="6">
        <v>0.29450980550102107</v>
      </c>
      <c r="Q4" s="20">
        <v>0.16800000000000001</v>
      </c>
      <c r="R4">
        <v>0.29450980392156878</v>
      </c>
    </row>
    <row r="5" spans="1:18" ht="15" thickBot="1" x14ac:dyDescent="0.4">
      <c r="A5" s="5">
        <v>1</v>
      </c>
      <c r="B5" s="17">
        <v>0.7</v>
      </c>
      <c r="C5" s="2">
        <f t="shared" si="1"/>
        <v>1</v>
      </c>
      <c r="D5" s="2">
        <f t="shared" si="2"/>
        <v>1</v>
      </c>
      <c r="E5" s="2">
        <f t="shared" si="0"/>
        <v>1.3105882354370921</v>
      </c>
      <c r="F5" s="2">
        <f t="shared" si="3"/>
        <v>0.7</v>
      </c>
      <c r="G5" s="5">
        <f t="shared" si="4"/>
        <v>0.61058823543709217</v>
      </c>
      <c r="H5" s="17">
        <f t="shared" si="5"/>
        <v>-0.61058823543709217</v>
      </c>
      <c r="I5" s="13">
        <v>0.61058823543709251</v>
      </c>
      <c r="J5" s="20">
        <f t="shared" si="6"/>
        <v>1.3173999999999999</v>
      </c>
      <c r="K5" s="20">
        <f t="shared" si="7"/>
        <v>0.61739999999999995</v>
      </c>
      <c r="L5">
        <v>1.3105882352941181</v>
      </c>
      <c r="M5">
        <f t="shared" si="8"/>
        <v>0.6105882352941181</v>
      </c>
      <c r="N5"/>
      <c r="O5" s="11" t="s">
        <v>5</v>
      </c>
      <c r="P5" s="8">
        <v>0.98235294006541485</v>
      </c>
      <c r="Q5" s="20">
        <v>1.1035999999999999</v>
      </c>
      <c r="R5">
        <v>0.98235294117647043</v>
      </c>
    </row>
    <row r="6" spans="1:18" x14ac:dyDescent="0.35">
      <c r="A6" s="5">
        <v>1.5</v>
      </c>
      <c r="B6" s="17">
        <v>1.5</v>
      </c>
      <c r="C6" s="2">
        <f t="shared" si="1"/>
        <v>2.25</v>
      </c>
      <c r="D6" s="2">
        <f t="shared" si="2"/>
        <v>1.5</v>
      </c>
      <c r="E6" s="2">
        <f t="shared" si="0"/>
        <v>1.5000000005259231</v>
      </c>
      <c r="F6" s="2">
        <f t="shared" si="3"/>
        <v>1.5</v>
      </c>
      <c r="G6" s="5">
        <f t="shared" si="4"/>
        <v>5.2592308286136813E-10</v>
      </c>
      <c r="H6" s="17">
        <f t="shared" si="5"/>
        <v>-5.2592308286136813E-10</v>
      </c>
      <c r="I6" s="13">
        <v>0</v>
      </c>
      <c r="J6" s="20">
        <f t="shared" si="6"/>
        <v>1.45865</v>
      </c>
      <c r="K6" s="20">
        <f t="shared" si="7"/>
        <v>4.1349999999999998E-2</v>
      </c>
      <c r="L6">
        <v>1.5</v>
      </c>
      <c r="M6">
        <f t="shared" si="8"/>
        <v>0</v>
      </c>
    </row>
    <row r="7" spans="1:18" x14ac:dyDescent="0.35">
      <c r="A7" s="5">
        <v>1.9</v>
      </c>
      <c r="B7" s="17">
        <v>2</v>
      </c>
      <c r="C7" s="2">
        <f t="shared" si="1"/>
        <v>3.61</v>
      </c>
      <c r="D7" s="2">
        <f t="shared" si="2"/>
        <v>1.9</v>
      </c>
      <c r="E7" s="2">
        <f t="shared" si="0"/>
        <v>1.6636705889504242</v>
      </c>
      <c r="F7" s="2">
        <f t="shared" si="3"/>
        <v>2</v>
      </c>
      <c r="G7" s="5">
        <f t="shared" si="4"/>
        <v>-0.33632941104957581</v>
      </c>
      <c r="H7" s="17">
        <f t="shared" si="5"/>
        <v>0.33632941104957581</v>
      </c>
      <c r="I7" s="13">
        <v>0.33632941584284237</v>
      </c>
      <c r="J7" s="20">
        <f t="shared" si="6"/>
        <v>1.5881379999999998</v>
      </c>
      <c r="K7" s="20">
        <f t="shared" si="7"/>
        <v>0.41186200000000017</v>
      </c>
      <c r="L7">
        <v>1.663670588235294</v>
      </c>
      <c r="M7">
        <f t="shared" si="8"/>
        <v>0.33632941176470599</v>
      </c>
      <c r="P7"/>
      <c r="Q7"/>
      <c r="R7"/>
    </row>
    <row r="8" spans="1:18" x14ac:dyDescent="0.35">
      <c r="A8" s="5">
        <v>2.5</v>
      </c>
      <c r="B8" s="17">
        <v>2.4</v>
      </c>
      <c r="C8" s="2">
        <f t="shared" si="1"/>
        <v>6.25</v>
      </c>
      <c r="D8" s="2">
        <f t="shared" si="2"/>
        <v>2.5</v>
      </c>
      <c r="E8" s="2">
        <f t="shared" si="0"/>
        <v>1.9294117655095695</v>
      </c>
      <c r="F8" s="2">
        <f t="shared" si="3"/>
        <v>2.4</v>
      </c>
      <c r="G8" s="5">
        <f t="shared" si="4"/>
        <v>-0.47058823449043041</v>
      </c>
      <c r="H8" s="17">
        <f t="shared" si="5"/>
        <v>0.47058823449043041</v>
      </c>
      <c r="I8" s="13">
        <v>0.47058825223988104</v>
      </c>
      <c r="J8" s="20">
        <f t="shared" si="6"/>
        <v>1.80985</v>
      </c>
      <c r="K8" s="20">
        <f t="shared" si="7"/>
        <v>0.59014999999999995</v>
      </c>
      <c r="L8">
        <v>1.929411764705883</v>
      </c>
      <c r="M8">
        <f t="shared" si="8"/>
        <v>0.47058823529411686</v>
      </c>
      <c r="N8"/>
    </row>
    <row r="9" spans="1:18" x14ac:dyDescent="0.35">
      <c r="A9" s="5">
        <v>3</v>
      </c>
      <c r="B9" s="17">
        <v>3.2</v>
      </c>
      <c r="C9" s="2">
        <f t="shared" si="1"/>
        <v>9</v>
      </c>
      <c r="D9" s="2">
        <f t="shared" si="2"/>
        <v>3</v>
      </c>
      <c r="E9" s="2">
        <f t="shared" si="0"/>
        <v>2.169411765404385</v>
      </c>
      <c r="F9" s="2">
        <f t="shared" si="3"/>
        <v>3.2</v>
      </c>
      <c r="G9" s="5">
        <f t="shared" si="4"/>
        <v>-1.0305882345956152</v>
      </c>
      <c r="H9" s="17">
        <f t="shared" si="5"/>
        <v>1.0305882345956152</v>
      </c>
      <c r="I9" s="13">
        <v>1.0305882345956148</v>
      </c>
      <c r="J9" s="20">
        <f t="shared" si="6"/>
        <v>2.0198</v>
      </c>
      <c r="K9" s="20">
        <f t="shared" si="7"/>
        <v>1.1802000000000001</v>
      </c>
      <c r="L9">
        <v>2.1694117647058828</v>
      </c>
      <c r="M9">
        <f t="shared" si="8"/>
        <v>1.0305882352941174</v>
      </c>
      <c r="N9"/>
    </row>
    <row r="10" spans="1:18" x14ac:dyDescent="0.35">
      <c r="A10" s="5">
        <v>3.5</v>
      </c>
      <c r="B10" s="17">
        <v>2</v>
      </c>
      <c r="C10" s="2">
        <f t="shared" si="1"/>
        <v>12.25</v>
      </c>
      <c r="D10" s="2">
        <f t="shared" si="2"/>
        <v>3.5</v>
      </c>
      <c r="E10" s="2">
        <f t="shared" si="0"/>
        <v>2.4262745102345282</v>
      </c>
      <c r="F10" s="2">
        <f t="shared" si="3"/>
        <v>2</v>
      </c>
      <c r="G10" s="5">
        <f t="shared" si="4"/>
        <v>0.42627451023452823</v>
      </c>
      <c r="H10" s="17">
        <f t="shared" si="5"/>
        <v>-0.42627451023452823</v>
      </c>
      <c r="I10" s="13">
        <v>0.4262745102345285</v>
      </c>
      <c r="J10" s="20">
        <f t="shared" si="6"/>
        <v>2.25265</v>
      </c>
      <c r="K10" s="20">
        <f t="shared" si="7"/>
        <v>0.25265000000000004</v>
      </c>
      <c r="L10">
        <v>2.426274509803922</v>
      </c>
      <c r="M10">
        <f t="shared" si="8"/>
        <v>0.42627450980392201</v>
      </c>
      <c r="N10"/>
    </row>
    <row r="11" spans="1:18" x14ac:dyDescent="0.35">
      <c r="A11" s="5">
        <v>4</v>
      </c>
      <c r="B11" s="17">
        <v>2.7</v>
      </c>
      <c r="C11" s="2">
        <f t="shared" si="1"/>
        <v>16</v>
      </c>
      <c r="D11" s="2">
        <f t="shared" si="2"/>
        <v>4</v>
      </c>
      <c r="E11" s="2">
        <f t="shared" si="0"/>
        <v>2.7</v>
      </c>
      <c r="F11" s="2">
        <f t="shared" si="3"/>
        <v>2.7</v>
      </c>
      <c r="G11" s="5">
        <f t="shared" si="4"/>
        <v>0</v>
      </c>
      <c r="H11" s="17">
        <f t="shared" si="5"/>
        <v>0</v>
      </c>
      <c r="I11" s="13">
        <v>0</v>
      </c>
      <c r="J11" s="20">
        <f t="shared" si="6"/>
        <v>2.5084</v>
      </c>
      <c r="K11" s="20">
        <f t="shared" si="7"/>
        <v>0.19160000000000021</v>
      </c>
      <c r="L11">
        <v>2.7</v>
      </c>
      <c r="M11">
        <f t="shared" si="8"/>
        <v>0</v>
      </c>
      <c r="N11"/>
    </row>
    <row r="12" spans="1:18" x14ac:dyDescent="0.35">
      <c r="A12" s="5">
        <v>4.5</v>
      </c>
      <c r="B12" s="17">
        <v>3.5</v>
      </c>
      <c r="C12" s="2">
        <f t="shared" si="1"/>
        <v>20.25</v>
      </c>
      <c r="D12" s="2">
        <f t="shared" si="2"/>
        <v>4.5</v>
      </c>
      <c r="E12" s="2">
        <f t="shared" si="0"/>
        <v>2.9905882347007999</v>
      </c>
      <c r="F12" s="2">
        <f t="shared" si="3"/>
        <v>3.5</v>
      </c>
      <c r="G12" s="5">
        <f t="shared" si="4"/>
        <v>-0.50941176529920007</v>
      </c>
      <c r="H12" s="17">
        <f t="shared" si="5"/>
        <v>0.50941176529920007</v>
      </c>
      <c r="I12" s="13">
        <v>0.50941179584664131</v>
      </c>
      <c r="J12" s="20">
        <f t="shared" si="6"/>
        <v>2.7870499999999998</v>
      </c>
      <c r="K12" s="20">
        <f t="shared" si="7"/>
        <v>0.71295000000000019</v>
      </c>
      <c r="L12">
        <v>2.9905882352941182</v>
      </c>
      <c r="M12">
        <f t="shared" si="8"/>
        <v>0.50941176470588179</v>
      </c>
      <c r="N12"/>
    </row>
    <row r="13" spans="1:18" x14ac:dyDescent="0.35">
      <c r="A13" s="5">
        <v>5</v>
      </c>
      <c r="B13" s="17">
        <v>1</v>
      </c>
      <c r="C13" s="2">
        <f t="shared" si="1"/>
        <v>25</v>
      </c>
      <c r="D13" s="2">
        <f t="shared" si="2"/>
        <v>5</v>
      </c>
      <c r="E13" s="2">
        <f t="shared" si="0"/>
        <v>3.2980392143369279</v>
      </c>
      <c r="F13" s="2">
        <f t="shared" si="3"/>
        <v>1</v>
      </c>
      <c r="G13" s="5">
        <f t="shared" si="4"/>
        <v>2.2980392143369279</v>
      </c>
      <c r="H13" s="17">
        <f t="shared" si="5"/>
        <v>-2.2980392143369279</v>
      </c>
      <c r="I13" s="13">
        <v>2.2980392143369284</v>
      </c>
      <c r="J13" s="20">
        <f t="shared" si="6"/>
        <v>3.0886</v>
      </c>
      <c r="K13" s="20">
        <f t="shared" si="7"/>
        <v>2.0886</v>
      </c>
      <c r="L13">
        <v>3.2980392156862739</v>
      </c>
      <c r="M13">
        <f t="shared" si="8"/>
        <v>2.2980392156862739</v>
      </c>
      <c r="N13"/>
    </row>
    <row r="14" spans="1:18" x14ac:dyDescent="0.35">
      <c r="A14" s="5">
        <v>5.5</v>
      </c>
      <c r="B14" s="17">
        <v>4</v>
      </c>
      <c r="C14" s="2">
        <f t="shared" si="1"/>
        <v>30.25</v>
      </c>
      <c r="D14" s="2">
        <f t="shared" si="2"/>
        <v>5.5</v>
      </c>
      <c r="E14" s="2">
        <f t="shared" si="0"/>
        <v>3.6223529389083842</v>
      </c>
      <c r="F14" s="2">
        <f t="shared" si="3"/>
        <v>4</v>
      </c>
      <c r="G14" s="5">
        <f t="shared" si="4"/>
        <v>-0.37764706109161583</v>
      </c>
      <c r="H14" s="17">
        <f t="shared" si="5"/>
        <v>0.37764706109161583</v>
      </c>
      <c r="I14" s="13">
        <v>0.37764706109161594</v>
      </c>
      <c r="J14" s="20">
        <f t="shared" si="6"/>
        <v>3.4130500000000001</v>
      </c>
      <c r="K14" s="20">
        <f t="shared" si="7"/>
        <v>0.58694999999999986</v>
      </c>
      <c r="L14">
        <v>3.6223529411764699</v>
      </c>
      <c r="M14">
        <f t="shared" si="8"/>
        <v>0.37764705882353011</v>
      </c>
      <c r="N14"/>
    </row>
    <row r="15" spans="1:18" x14ac:dyDescent="0.35">
      <c r="A15" s="5">
        <v>6</v>
      </c>
      <c r="B15" s="17">
        <v>3.6</v>
      </c>
      <c r="C15" s="2">
        <f t="shared" si="1"/>
        <v>36</v>
      </c>
      <c r="D15" s="2">
        <f t="shared" si="2"/>
        <v>6</v>
      </c>
      <c r="E15" s="2">
        <f t="shared" si="0"/>
        <v>3.9635294084151682</v>
      </c>
      <c r="F15" s="2">
        <f t="shared" si="3"/>
        <v>3.6</v>
      </c>
      <c r="G15" s="5">
        <f t="shared" si="4"/>
        <v>0.36352940841516812</v>
      </c>
      <c r="H15" s="17">
        <f t="shared" si="5"/>
        <v>-0.36352940841516812</v>
      </c>
      <c r="I15" s="13">
        <v>0.36352931848990988</v>
      </c>
      <c r="J15" s="20">
        <f t="shared" si="6"/>
        <v>3.7603999999999997</v>
      </c>
      <c r="K15" s="20">
        <f t="shared" si="7"/>
        <v>0.16039999999999965</v>
      </c>
      <c r="L15">
        <v>3.9635294117647062</v>
      </c>
      <c r="M15">
        <f t="shared" si="8"/>
        <v>0.3635294117647061</v>
      </c>
      <c r="N15"/>
    </row>
    <row r="16" spans="1:18" x14ac:dyDescent="0.35">
      <c r="A16" s="5">
        <v>6.6</v>
      </c>
      <c r="B16" s="17">
        <v>2.7</v>
      </c>
      <c r="C16" s="2">
        <f t="shared" si="1"/>
        <v>43.559999999999995</v>
      </c>
      <c r="D16" s="2">
        <f t="shared" si="2"/>
        <v>6.6</v>
      </c>
      <c r="E16" s="2">
        <f t="shared" si="0"/>
        <v>4.3951999951379417</v>
      </c>
      <c r="F16" s="2">
        <f t="shared" si="3"/>
        <v>2.7</v>
      </c>
      <c r="G16" s="5">
        <f t="shared" si="4"/>
        <v>1.6951999951379415</v>
      </c>
      <c r="H16" s="17">
        <f t="shared" si="5"/>
        <v>-1.6951999951379415</v>
      </c>
      <c r="I16" s="13">
        <v>1.6952000147534427</v>
      </c>
      <c r="J16" s="20">
        <f t="shared" si="6"/>
        <v>4.2074479999999994</v>
      </c>
      <c r="K16" s="20">
        <f t="shared" si="7"/>
        <v>1.5074479999999992</v>
      </c>
      <c r="L16">
        <v>4.3952</v>
      </c>
      <c r="M16">
        <f t="shared" si="8"/>
        <v>1.6951999999999998</v>
      </c>
      <c r="N16"/>
    </row>
    <row r="17" spans="1:14" x14ac:dyDescent="0.35">
      <c r="A17" s="5">
        <v>7</v>
      </c>
      <c r="B17" s="17">
        <v>5.7</v>
      </c>
      <c r="C17" s="2">
        <f t="shared" si="1"/>
        <v>49</v>
      </c>
      <c r="D17" s="2">
        <f t="shared" si="2"/>
        <v>7</v>
      </c>
      <c r="E17" s="2">
        <f t="shared" si="0"/>
        <v>4.6964705822347215</v>
      </c>
      <c r="F17" s="2">
        <f t="shared" si="3"/>
        <v>5.7</v>
      </c>
      <c r="G17" s="5">
        <f t="shared" si="4"/>
        <v>-1.0035294177652787</v>
      </c>
      <c r="H17" s="17">
        <f t="shared" si="5"/>
        <v>1.0035294177652787</v>
      </c>
      <c r="I17" s="13">
        <v>1.0035294271999045</v>
      </c>
      <c r="J17" s="20">
        <f t="shared" si="6"/>
        <v>4.5238000000000005</v>
      </c>
      <c r="K17" s="20">
        <f t="shared" si="7"/>
        <v>1.1761999999999997</v>
      </c>
      <c r="L17">
        <v>4.696470588235294</v>
      </c>
      <c r="M17">
        <f t="shared" si="8"/>
        <v>1.0035294117647062</v>
      </c>
      <c r="N17"/>
    </row>
    <row r="18" spans="1:14" x14ac:dyDescent="0.35">
      <c r="A18" s="5">
        <v>7.6</v>
      </c>
      <c r="B18" s="17">
        <v>4.5999999999999996</v>
      </c>
      <c r="C18" s="2">
        <f t="shared" si="1"/>
        <v>57.76</v>
      </c>
      <c r="D18" s="2">
        <f t="shared" si="2"/>
        <v>7.6</v>
      </c>
      <c r="E18" s="2">
        <f t="shared" si="0"/>
        <v>5.1686117568022834</v>
      </c>
      <c r="F18" s="2">
        <f t="shared" si="3"/>
        <v>4.5999999999999996</v>
      </c>
      <c r="G18" s="5">
        <f t="shared" si="4"/>
        <v>0.56861175680228371</v>
      </c>
      <c r="H18" s="17">
        <f t="shared" si="5"/>
        <v>-0.56861175680228371</v>
      </c>
      <c r="I18" s="13">
        <v>0.56861177240718075</v>
      </c>
      <c r="J18" s="20">
        <f t="shared" si="6"/>
        <v>5.0258079999999996</v>
      </c>
      <c r="K18" s="20">
        <f t="shared" si="7"/>
        <v>0.42580799999999996</v>
      </c>
      <c r="L18">
        <v>5.1686117647058829</v>
      </c>
      <c r="M18">
        <f t="shared" si="8"/>
        <v>0.56861176470588326</v>
      </c>
      <c r="N18"/>
    </row>
    <row r="19" spans="1:14" x14ac:dyDescent="0.35">
      <c r="A19" s="5">
        <v>8.5</v>
      </c>
      <c r="B19" s="17">
        <v>6</v>
      </c>
      <c r="C19" s="2">
        <f t="shared" si="1"/>
        <v>72.25</v>
      </c>
      <c r="D19" s="2">
        <f t="shared" si="2"/>
        <v>8.5</v>
      </c>
      <c r="E19" s="2">
        <f t="shared" si="0"/>
        <v>5.9223529299790121</v>
      </c>
      <c r="F19" s="2">
        <f t="shared" si="3"/>
        <v>6</v>
      </c>
      <c r="G19" s="5">
        <f t="shared" si="4"/>
        <v>-7.7647070020987918E-2</v>
      </c>
      <c r="H19" s="17">
        <f t="shared" si="5"/>
        <v>7.7647070020987918E-2</v>
      </c>
      <c r="I19" s="13">
        <v>7.7647209619940621E-2</v>
      </c>
      <c r="J19" s="20">
        <f t="shared" si="6"/>
        <v>5.8406500000000001</v>
      </c>
      <c r="K19" s="20">
        <f t="shared" si="7"/>
        <v>0.15934999999999988</v>
      </c>
      <c r="L19">
        <v>5.922352941176471</v>
      </c>
      <c r="M19">
        <f t="shared" si="8"/>
        <v>7.7647058823528958E-2</v>
      </c>
      <c r="N19"/>
    </row>
    <row r="20" spans="1:14" x14ac:dyDescent="0.35">
      <c r="A20" s="5">
        <v>9</v>
      </c>
      <c r="B20" s="17">
        <v>6.8</v>
      </c>
      <c r="C20" s="2">
        <f t="shared" si="1"/>
        <v>81</v>
      </c>
      <c r="D20" s="2">
        <f t="shared" si="2"/>
        <v>9</v>
      </c>
      <c r="E20" s="2">
        <f t="shared" si="0"/>
        <v>6.3647058690977651</v>
      </c>
      <c r="F20" s="2">
        <f t="shared" si="3"/>
        <v>6.8</v>
      </c>
      <c r="G20" s="5">
        <f t="shared" si="4"/>
        <v>-0.43529413090223468</v>
      </c>
      <c r="H20" s="17">
        <f t="shared" si="5"/>
        <v>0.43529413090223468</v>
      </c>
      <c r="I20" s="13">
        <v>0.43529428131453884</v>
      </c>
      <c r="J20" s="20">
        <f t="shared" si="6"/>
        <v>6.3254000000000001</v>
      </c>
      <c r="K20" s="20">
        <f t="shared" si="7"/>
        <v>0.47459999999999969</v>
      </c>
      <c r="L20">
        <v>6.3647058823529417</v>
      </c>
      <c r="M20">
        <f t="shared" si="8"/>
        <v>0.43529411764705817</v>
      </c>
      <c r="N20"/>
    </row>
    <row r="21" spans="1:14" ht="15" thickBot="1" x14ac:dyDescent="0.4">
      <c r="A21" s="7">
        <v>10</v>
      </c>
      <c r="B21" s="18">
        <v>7.3</v>
      </c>
      <c r="C21" s="2">
        <f t="shared" si="1"/>
        <v>100</v>
      </c>
      <c r="D21" s="2">
        <f t="shared" si="2"/>
        <v>10</v>
      </c>
      <c r="E21" s="2">
        <f t="shared" si="0"/>
        <v>7.299999982141256</v>
      </c>
      <c r="F21" s="2">
        <f t="shared" si="3"/>
        <v>7.3</v>
      </c>
      <c r="G21" s="7">
        <f t="shared" si="4"/>
        <v>-1.7858743817100731E-8</v>
      </c>
      <c r="H21" s="18">
        <f t="shared" si="5"/>
        <v>1.7858743817100731E-8</v>
      </c>
      <c r="I21" s="14">
        <v>0</v>
      </c>
      <c r="J21" s="20">
        <f t="shared" si="6"/>
        <v>7.3635999999999999</v>
      </c>
      <c r="K21" s="20">
        <f t="shared" si="7"/>
        <v>6.3600000000000101E-2</v>
      </c>
      <c r="L21">
        <v>7.3</v>
      </c>
      <c r="M21">
        <f t="shared" si="8"/>
        <v>0</v>
      </c>
      <c r="N21"/>
    </row>
    <row r="22" spans="1:14" ht="15" thickBot="1" x14ac:dyDescent="0.4">
      <c r="H22" s="2" t="s">
        <v>7</v>
      </c>
      <c r="I22" s="3">
        <f>SUM(I3:I21)</f>
        <v>10.458965018628236</v>
      </c>
      <c r="J22" s="21">
        <f>SUM(J3:J21)</f>
        <v>61.593343999999995</v>
      </c>
      <c r="K22" s="21">
        <f>SUM(K3:K21)</f>
        <v>11.043768</v>
      </c>
      <c r="L22" s="21"/>
      <c r="M22" s="21">
        <f>SUM(M3:M21)</f>
        <v>10.458964705882352</v>
      </c>
      <c r="N22" s="21"/>
    </row>
    <row r="23" spans="1:14" x14ac:dyDescent="0.35">
      <c r="K23">
        <f>CORREL(B3:B21,J3:J21)</f>
        <v>0.91755019033495666</v>
      </c>
      <c r="M23">
        <f>CORREL(F3:F21,L3:L21)</f>
        <v>0.91613429815701009</v>
      </c>
    </row>
    <row r="24" spans="1:14" x14ac:dyDescent="0.35">
      <c r="K24">
        <f>K23*K23</f>
        <v>0.84189835178371519</v>
      </c>
      <c r="M24">
        <f>M23*M23</f>
        <v>0.8393020522596375</v>
      </c>
    </row>
  </sheetData>
  <mergeCells count="2">
    <mergeCell ref="J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0B0-5910-4BDC-BF5B-0F3E650CBBDE}">
  <dimension ref="A1:G24"/>
  <sheetViews>
    <sheetView tabSelected="1" workbookViewId="0">
      <selection activeCell="Q19" sqref="Q19"/>
    </sheetView>
  </sheetViews>
  <sheetFormatPr defaultRowHeight="14.5" x14ac:dyDescent="0.35"/>
  <cols>
    <col min="1" max="1" width="8.7265625" style="2"/>
    <col min="2" max="2" width="5.36328125" style="2" bestFit="1" customWidth="1"/>
    <col min="3" max="3" width="15" style="2" bestFit="1" customWidth="1"/>
    <col min="4" max="4" width="8.81640625" style="2" bestFit="1" customWidth="1"/>
    <col min="5" max="7" width="11.81640625" style="2" bestFit="1" customWidth="1"/>
    <col min="8" max="16384" width="8.7265625" style="2"/>
  </cols>
  <sheetData>
    <row r="1" spans="1:7" ht="15" thickBot="1" x14ac:dyDescent="0.4">
      <c r="B1" s="10"/>
      <c r="C1" s="10"/>
      <c r="D1" s="37" t="s">
        <v>13</v>
      </c>
      <c r="E1" s="38"/>
      <c r="F1" s="37" t="s">
        <v>14</v>
      </c>
      <c r="G1" s="38"/>
    </row>
    <row r="2" spans="1:7" s="1" customFormat="1" ht="15" thickBot="1" x14ac:dyDescent="0.4">
      <c r="A2" s="32" t="s">
        <v>20</v>
      </c>
      <c r="B2" s="22" t="s">
        <v>0</v>
      </c>
      <c r="C2" s="29" t="s">
        <v>22</v>
      </c>
      <c r="D2" s="22" t="s">
        <v>15</v>
      </c>
      <c r="E2" s="31" t="s">
        <v>12</v>
      </c>
      <c r="F2" s="22" t="s">
        <v>21</v>
      </c>
      <c r="G2" s="31" t="s">
        <v>12</v>
      </c>
    </row>
    <row r="3" spans="1:7" x14ac:dyDescent="0.35">
      <c r="A3" s="33">
        <v>1</v>
      </c>
      <c r="B3" s="26">
        <v>0</v>
      </c>
      <c r="C3" s="9">
        <v>1</v>
      </c>
      <c r="D3" s="23">
        <v>1.1035999999999999</v>
      </c>
      <c r="E3" s="24">
        <v>0.10359999999999991</v>
      </c>
      <c r="F3" s="23">
        <v>0.98235294117647043</v>
      </c>
      <c r="G3" s="24">
        <v>1.7647058823529571E-2</v>
      </c>
    </row>
    <row r="4" spans="1:7" x14ac:dyDescent="0.35">
      <c r="A4" s="34">
        <v>2</v>
      </c>
      <c r="B4" s="27">
        <v>0.5</v>
      </c>
      <c r="C4" s="10">
        <v>0.9</v>
      </c>
      <c r="D4" s="5">
        <v>1.1990499999999999</v>
      </c>
      <c r="E4" s="17">
        <v>0.29904999999999993</v>
      </c>
      <c r="F4" s="5">
        <v>1.138039215686274</v>
      </c>
      <c r="G4" s="17">
        <v>0.23803921568627395</v>
      </c>
    </row>
    <row r="5" spans="1:7" x14ac:dyDescent="0.35">
      <c r="A5" s="34">
        <v>3</v>
      </c>
      <c r="B5" s="27">
        <v>1</v>
      </c>
      <c r="C5" s="10">
        <v>0.7</v>
      </c>
      <c r="D5" s="5">
        <v>1.3173999999999999</v>
      </c>
      <c r="E5" s="17">
        <v>0.61739999999999995</v>
      </c>
      <c r="F5" s="5">
        <v>1.3105882352941181</v>
      </c>
      <c r="G5" s="17">
        <v>0.6105882352941181</v>
      </c>
    </row>
    <row r="6" spans="1:7" x14ac:dyDescent="0.35">
      <c r="A6" s="34">
        <v>4</v>
      </c>
      <c r="B6" s="27">
        <v>1.5</v>
      </c>
      <c r="C6" s="10">
        <v>1.5</v>
      </c>
      <c r="D6" s="5">
        <v>1.45865</v>
      </c>
      <c r="E6" s="17">
        <v>4.1349999999999998E-2</v>
      </c>
      <c r="F6" s="5">
        <v>1.5</v>
      </c>
      <c r="G6" s="17">
        <v>0</v>
      </c>
    </row>
    <row r="7" spans="1:7" x14ac:dyDescent="0.35">
      <c r="A7" s="34">
        <v>5</v>
      </c>
      <c r="B7" s="27">
        <v>1.9</v>
      </c>
      <c r="C7" s="10">
        <v>2</v>
      </c>
      <c r="D7" s="5">
        <v>1.5881379999999998</v>
      </c>
      <c r="E7" s="17">
        <v>0.41186200000000017</v>
      </c>
      <c r="F7" s="5">
        <v>1.663670588235294</v>
      </c>
      <c r="G7" s="17">
        <v>0.33632941176470599</v>
      </c>
    </row>
    <row r="8" spans="1:7" x14ac:dyDescent="0.35">
      <c r="A8" s="34">
        <v>6</v>
      </c>
      <c r="B8" s="27">
        <v>2.5</v>
      </c>
      <c r="C8" s="10">
        <v>2.4</v>
      </c>
      <c r="D8" s="5">
        <v>1.80985</v>
      </c>
      <c r="E8" s="17">
        <v>0.59014999999999995</v>
      </c>
      <c r="F8" s="5">
        <v>1.929411764705883</v>
      </c>
      <c r="G8" s="17">
        <v>0.47058823529411686</v>
      </c>
    </row>
    <row r="9" spans="1:7" x14ac:dyDescent="0.35">
      <c r="A9" s="34">
        <v>7</v>
      </c>
      <c r="B9" s="27">
        <v>3</v>
      </c>
      <c r="C9" s="10">
        <v>3.2</v>
      </c>
      <c r="D9" s="5">
        <v>2.0198</v>
      </c>
      <c r="E9" s="17">
        <v>1.1802000000000001</v>
      </c>
      <c r="F9" s="5">
        <v>2.1694117647058828</v>
      </c>
      <c r="G9" s="17">
        <v>1.0305882352941174</v>
      </c>
    </row>
    <row r="10" spans="1:7" x14ac:dyDescent="0.35">
      <c r="A10" s="34">
        <v>8</v>
      </c>
      <c r="B10" s="27">
        <v>3.5</v>
      </c>
      <c r="C10" s="10">
        <v>2</v>
      </c>
      <c r="D10" s="5">
        <v>2.25265</v>
      </c>
      <c r="E10" s="17">
        <v>0.25265000000000004</v>
      </c>
      <c r="F10" s="5">
        <v>2.426274509803922</v>
      </c>
      <c r="G10" s="17">
        <v>0.42627450980392201</v>
      </c>
    </row>
    <row r="11" spans="1:7" x14ac:dyDescent="0.35">
      <c r="A11" s="34">
        <v>9</v>
      </c>
      <c r="B11" s="27">
        <v>4</v>
      </c>
      <c r="C11" s="10">
        <v>2.7</v>
      </c>
      <c r="D11" s="5">
        <v>2.5084</v>
      </c>
      <c r="E11" s="17">
        <v>0.19160000000000021</v>
      </c>
      <c r="F11" s="5">
        <v>2.7</v>
      </c>
      <c r="G11" s="17">
        <v>0</v>
      </c>
    </row>
    <row r="12" spans="1:7" x14ac:dyDescent="0.35">
      <c r="A12" s="34">
        <v>10</v>
      </c>
      <c r="B12" s="27">
        <v>4.5</v>
      </c>
      <c r="C12" s="10">
        <v>3.5</v>
      </c>
      <c r="D12" s="5">
        <v>2.7870499999999998</v>
      </c>
      <c r="E12" s="17">
        <v>0.71295000000000019</v>
      </c>
      <c r="F12" s="5">
        <v>2.9905882352941182</v>
      </c>
      <c r="G12" s="17">
        <v>0.50941176470588179</v>
      </c>
    </row>
    <row r="13" spans="1:7" x14ac:dyDescent="0.35">
      <c r="A13" s="34">
        <v>11</v>
      </c>
      <c r="B13" s="27">
        <v>5</v>
      </c>
      <c r="C13" s="10">
        <v>1</v>
      </c>
      <c r="D13" s="5">
        <v>3.0886</v>
      </c>
      <c r="E13" s="17">
        <v>2.0886</v>
      </c>
      <c r="F13" s="5">
        <v>3.2980392156862739</v>
      </c>
      <c r="G13" s="17">
        <v>2.2980392156862739</v>
      </c>
    </row>
    <row r="14" spans="1:7" x14ac:dyDescent="0.35">
      <c r="A14" s="34">
        <v>12</v>
      </c>
      <c r="B14" s="27">
        <v>5.5</v>
      </c>
      <c r="C14" s="10">
        <v>4</v>
      </c>
      <c r="D14" s="5">
        <v>3.4130500000000001</v>
      </c>
      <c r="E14" s="17">
        <v>0.58694999999999986</v>
      </c>
      <c r="F14" s="5">
        <v>3.6223529411764699</v>
      </c>
      <c r="G14" s="17">
        <v>0.37764705882353011</v>
      </c>
    </row>
    <row r="15" spans="1:7" x14ac:dyDescent="0.35">
      <c r="A15" s="34">
        <v>13</v>
      </c>
      <c r="B15" s="27">
        <v>6</v>
      </c>
      <c r="C15" s="10">
        <v>3.6</v>
      </c>
      <c r="D15" s="5">
        <v>3.7603999999999997</v>
      </c>
      <c r="E15" s="17">
        <v>0.16039999999999965</v>
      </c>
      <c r="F15" s="5">
        <v>3.9635294117647062</v>
      </c>
      <c r="G15" s="17">
        <v>0.3635294117647061</v>
      </c>
    </row>
    <row r="16" spans="1:7" x14ac:dyDescent="0.35">
      <c r="A16" s="34">
        <v>14</v>
      </c>
      <c r="B16" s="27">
        <v>6.6</v>
      </c>
      <c r="C16" s="10">
        <v>2.7</v>
      </c>
      <c r="D16" s="5">
        <v>4.2074479999999994</v>
      </c>
      <c r="E16" s="17">
        <v>1.5074479999999992</v>
      </c>
      <c r="F16" s="5">
        <v>4.3952</v>
      </c>
      <c r="G16" s="17">
        <v>1.6951999999999998</v>
      </c>
    </row>
    <row r="17" spans="1:7" x14ac:dyDescent="0.35">
      <c r="A17" s="34">
        <v>15</v>
      </c>
      <c r="B17" s="27">
        <v>7</v>
      </c>
      <c r="C17" s="10">
        <v>5.7</v>
      </c>
      <c r="D17" s="5">
        <v>4.5238000000000005</v>
      </c>
      <c r="E17" s="17">
        <v>1.1761999999999997</v>
      </c>
      <c r="F17" s="5">
        <v>4.696470588235294</v>
      </c>
      <c r="G17" s="17">
        <v>1.0035294117647062</v>
      </c>
    </row>
    <row r="18" spans="1:7" x14ac:dyDescent="0.35">
      <c r="A18" s="34">
        <v>16</v>
      </c>
      <c r="B18" s="27">
        <v>7.6</v>
      </c>
      <c r="C18" s="10">
        <v>4.5999999999999996</v>
      </c>
      <c r="D18" s="5">
        <v>5.0258079999999996</v>
      </c>
      <c r="E18" s="17">
        <v>0.42580799999999996</v>
      </c>
      <c r="F18" s="5">
        <v>5.1686117647058829</v>
      </c>
      <c r="G18" s="17">
        <v>0.56861176470588326</v>
      </c>
    </row>
    <row r="19" spans="1:7" x14ac:dyDescent="0.35">
      <c r="A19" s="34">
        <v>17</v>
      </c>
      <c r="B19" s="27">
        <v>8.5</v>
      </c>
      <c r="C19" s="10">
        <v>6</v>
      </c>
      <c r="D19" s="5">
        <v>5.8406500000000001</v>
      </c>
      <c r="E19" s="17">
        <v>0.15934999999999988</v>
      </c>
      <c r="F19" s="5">
        <v>5.922352941176471</v>
      </c>
      <c r="G19" s="17">
        <v>7.7647058823528958E-2</v>
      </c>
    </row>
    <row r="20" spans="1:7" x14ac:dyDescent="0.35">
      <c r="A20" s="34">
        <v>18</v>
      </c>
      <c r="B20" s="27">
        <v>9</v>
      </c>
      <c r="C20" s="10">
        <v>6.8</v>
      </c>
      <c r="D20" s="5">
        <v>6.3254000000000001</v>
      </c>
      <c r="E20" s="17">
        <v>0.47459999999999969</v>
      </c>
      <c r="F20" s="5">
        <v>6.3647058823529417</v>
      </c>
      <c r="G20" s="17">
        <v>0.43529411764705817</v>
      </c>
    </row>
    <row r="21" spans="1:7" ht="15" thickBot="1" x14ac:dyDescent="0.4">
      <c r="A21" s="35">
        <v>19</v>
      </c>
      <c r="B21" s="28">
        <v>10</v>
      </c>
      <c r="C21" s="11">
        <v>7.3</v>
      </c>
      <c r="D21" s="7">
        <v>7.3635999999999999</v>
      </c>
      <c r="E21" s="18">
        <v>6.3600000000000101E-2</v>
      </c>
      <c r="F21" s="7">
        <v>7.3</v>
      </c>
      <c r="G21" s="18">
        <v>0</v>
      </c>
    </row>
    <row r="22" spans="1:7" x14ac:dyDescent="0.35">
      <c r="A22" s="27"/>
      <c r="B22" s="10"/>
      <c r="C22" s="30" t="s">
        <v>16</v>
      </c>
      <c r="D22" s="10"/>
      <c r="E22" s="20">
        <f>SUM(E3:E21)</f>
        <v>11.043768</v>
      </c>
      <c r="F22" s="10" t="s">
        <v>19</v>
      </c>
      <c r="G22" s="20">
        <f>SUM(G3:G21)</f>
        <v>10.458964705882352</v>
      </c>
    </row>
    <row r="23" spans="1:7" x14ac:dyDescent="0.35">
      <c r="A23" s="27"/>
      <c r="B23" s="10"/>
      <c r="C23" s="30" t="s">
        <v>17</v>
      </c>
      <c r="D23" s="10"/>
      <c r="E23" s="10">
        <f>CORREL(C3:C21,D3:D21)</f>
        <v>0.91755019033495666</v>
      </c>
      <c r="F23" s="10"/>
      <c r="G23" s="10">
        <f>CORREL(C3:C21,F3:F21)</f>
        <v>0.91613429815701009</v>
      </c>
    </row>
    <row r="24" spans="1:7" x14ac:dyDescent="0.35">
      <c r="A24" s="27"/>
      <c r="B24" s="10"/>
      <c r="C24" s="30" t="s">
        <v>18</v>
      </c>
      <c r="D24" s="10"/>
      <c r="E24" s="25">
        <f>E23^2</f>
        <v>0.84189835178371519</v>
      </c>
      <c r="F24" s="10" t="s">
        <v>19</v>
      </c>
      <c r="G24" s="25">
        <f>G23^2</f>
        <v>0.8393020522596375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solution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</cp:lastModifiedBy>
  <dcterms:created xsi:type="dcterms:W3CDTF">2015-06-05T18:17:20Z</dcterms:created>
  <dcterms:modified xsi:type="dcterms:W3CDTF">2021-11-09T18:29:17Z</dcterms:modified>
</cp:coreProperties>
</file>