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600" tabRatio="866" activeTab="5"/>
  </bookViews>
  <sheets>
    <sheet name="Summary " sheetId="17" r:id="rId1"/>
    <sheet name="INT1" sheetId="9" r:id="rId2"/>
    <sheet name="INT2" sheetId="15" r:id="rId3"/>
    <sheet name="Assignment" sheetId="16" r:id="rId4"/>
    <sheet name="End Sem" sheetId="18" r:id="rId5"/>
    <sheet name="CO1 assessment" sheetId="4" r:id="rId6"/>
    <sheet name="CO2 assessment" sheetId="10" r:id="rId7"/>
    <sheet name="CO3 assessment" sheetId="11" r:id="rId8"/>
    <sheet name="CO4 assessment" sheetId="12" r:id="rId9"/>
    <sheet name="CO5 assessment" sheetId="13" r:id="rId10"/>
    <sheet name="CO6 Assessment" sheetId="14" r:id="rId11"/>
  </sheets>
  <definedNames>
    <definedName name="_xlnm._FilterDatabase" localSheetId="5" hidden="1">'CO1 assessment'!$A$8:$AA$8</definedName>
    <definedName name="_xlnm._FilterDatabase" localSheetId="6" hidden="1">'CO2 assessment'!$A$8:$U$8</definedName>
    <definedName name="_xlnm._FilterDatabase" localSheetId="0" hidden="1">'Summary '!#REF!</definedName>
    <definedName name="_xlnm.Print_Area" localSheetId="0">'Summary '!$B$1:$V$135</definedName>
  </definedNames>
  <calcPr calcId="144525"/>
</workbook>
</file>

<file path=xl/calcChain.xml><?xml version="1.0" encoding="utf-8"?>
<calcChain xmlns="http://schemas.openxmlformats.org/spreadsheetml/2006/main">
  <c r="H32" i="18" l="1"/>
  <c r="I32" i="18" s="1"/>
  <c r="I60" i="18"/>
  <c r="I59" i="18"/>
  <c r="I58" i="18"/>
  <c r="I56" i="18"/>
  <c r="I54" i="18"/>
  <c r="I53" i="18"/>
  <c r="I52" i="18"/>
  <c r="I51" i="18"/>
  <c r="I50" i="18"/>
  <c r="I49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6" i="18"/>
  <c r="H15" i="18"/>
  <c r="H14" i="18"/>
  <c r="H13" i="18"/>
  <c r="H12" i="18"/>
  <c r="H11" i="18"/>
  <c r="H10" i="18"/>
  <c r="H9" i="18"/>
  <c r="H8" i="18"/>
  <c r="H7" i="18"/>
  <c r="H6" i="18"/>
  <c r="K63" i="14" l="1"/>
  <c r="M63" i="14" s="1"/>
  <c r="K62" i="14"/>
  <c r="L62" i="14" s="1"/>
  <c r="K61" i="14"/>
  <c r="M61" i="14" s="1"/>
  <c r="K60" i="14"/>
  <c r="M60" i="14" s="1"/>
  <c r="K59" i="14"/>
  <c r="M59" i="14" s="1"/>
  <c r="K58" i="14"/>
  <c r="L58" i="14" s="1"/>
  <c r="K57" i="14"/>
  <c r="L57" i="14" s="1"/>
  <c r="K56" i="14"/>
  <c r="M56" i="14" s="1"/>
  <c r="K55" i="14"/>
  <c r="M55" i="14" s="1"/>
  <c r="K54" i="14"/>
  <c r="L54" i="14" s="1"/>
  <c r="L53" i="14"/>
  <c r="K53" i="14"/>
  <c r="M53" i="14" s="1"/>
  <c r="K52" i="14"/>
  <c r="M52" i="14" s="1"/>
  <c r="K51" i="14"/>
  <c r="M51" i="14" s="1"/>
  <c r="K50" i="14"/>
  <c r="L50" i="14" s="1"/>
  <c r="K49" i="14"/>
  <c r="L49" i="14" s="1"/>
  <c r="K48" i="14"/>
  <c r="M48" i="14" s="1"/>
  <c r="K47" i="14"/>
  <c r="M47" i="14" s="1"/>
  <c r="K46" i="14"/>
  <c r="L46" i="14" s="1"/>
  <c r="L45" i="14"/>
  <c r="K45" i="14"/>
  <c r="M45" i="14" s="1"/>
  <c r="K44" i="14"/>
  <c r="M44" i="14" s="1"/>
  <c r="K43" i="14"/>
  <c r="M43" i="14" s="1"/>
  <c r="K42" i="14"/>
  <c r="L42" i="14" s="1"/>
  <c r="K41" i="14"/>
  <c r="L41" i="14" s="1"/>
  <c r="K40" i="14"/>
  <c r="M40" i="14" s="1"/>
  <c r="K39" i="14"/>
  <c r="M39" i="14" s="1"/>
  <c r="K38" i="14"/>
  <c r="L38" i="14" s="1"/>
  <c r="K37" i="14"/>
  <c r="M37" i="14" s="1"/>
  <c r="K36" i="14"/>
  <c r="M36" i="14" s="1"/>
  <c r="K35" i="14"/>
  <c r="M35" i="14" s="1"/>
  <c r="K34" i="14"/>
  <c r="L34" i="14" s="1"/>
  <c r="K33" i="14"/>
  <c r="L33" i="14" s="1"/>
  <c r="K32" i="14"/>
  <c r="M32" i="14" s="1"/>
  <c r="K31" i="14"/>
  <c r="M31" i="14" s="1"/>
  <c r="K30" i="14"/>
  <c r="L30" i="14" s="1"/>
  <c r="K29" i="14"/>
  <c r="M29" i="14" s="1"/>
  <c r="K28" i="14"/>
  <c r="M28" i="14" s="1"/>
  <c r="K27" i="14"/>
  <c r="M27" i="14" s="1"/>
  <c r="K26" i="14"/>
  <c r="L26" i="14" s="1"/>
  <c r="K25" i="14"/>
  <c r="L25" i="14" s="1"/>
  <c r="K24" i="14"/>
  <c r="M24" i="14" s="1"/>
  <c r="K23" i="14"/>
  <c r="M23" i="14" s="1"/>
  <c r="K22" i="14"/>
  <c r="L22" i="14" s="1"/>
  <c r="K21" i="14"/>
  <c r="M21" i="14" s="1"/>
  <c r="K20" i="14"/>
  <c r="M20" i="14" s="1"/>
  <c r="K19" i="14"/>
  <c r="M19" i="14" s="1"/>
  <c r="K18" i="14"/>
  <c r="L18" i="14" s="1"/>
  <c r="K17" i="14"/>
  <c r="M17" i="14" s="1"/>
  <c r="K16" i="14"/>
  <c r="M16" i="14" s="1"/>
  <c r="K15" i="14"/>
  <c r="M15" i="14" s="1"/>
  <c r="K14" i="14"/>
  <c r="L14" i="14" s="1"/>
  <c r="K13" i="14"/>
  <c r="M13" i="14" s="1"/>
  <c r="K12" i="14"/>
  <c r="M12" i="14" s="1"/>
  <c r="K11" i="14"/>
  <c r="M11" i="14" s="1"/>
  <c r="K10" i="14"/>
  <c r="L10" i="14" s="1"/>
  <c r="K9" i="14"/>
  <c r="L9" i="14" s="1"/>
  <c r="J63" i="13"/>
  <c r="L63" i="13" s="1"/>
  <c r="J62" i="13"/>
  <c r="K62" i="13" s="1"/>
  <c r="K61" i="13"/>
  <c r="J61" i="13"/>
  <c r="L61" i="13" s="1"/>
  <c r="J60" i="13"/>
  <c r="L60" i="13" s="1"/>
  <c r="J59" i="13"/>
  <c r="L59" i="13" s="1"/>
  <c r="J58" i="13"/>
  <c r="K58" i="13" s="1"/>
  <c r="K57" i="13"/>
  <c r="J57" i="13"/>
  <c r="L57" i="13" s="1"/>
  <c r="J56" i="13"/>
  <c r="L56" i="13" s="1"/>
  <c r="J55" i="13"/>
  <c r="L55" i="13" s="1"/>
  <c r="J54" i="13"/>
  <c r="K54" i="13" s="1"/>
  <c r="J53" i="13"/>
  <c r="L53" i="13" s="1"/>
  <c r="J52" i="13"/>
  <c r="L52" i="13" s="1"/>
  <c r="J51" i="13"/>
  <c r="L51" i="13" s="1"/>
  <c r="J50" i="13"/>
  <c r="K50" i="13" s="1"/>
  <c r="J49" i="13"/>
  <c r="K49" i="13" s="1"/>
  <c r="J48" i="13"/>
  <c r="L48" i="13" s="1"/>
  <c r="J47" i="13"/>
  <c r="L47" i="13" s="1"/>
  <c r="J46" i="13"/>
  <c r="K46" i="13" s="1"/>
  <c r="J45" i="13"/>
  <c r="L45" i="13" s="1"/>
  <c r="J44" i="13"/>
  <c r="L44" i="13" s="1"/>
  <c r="J43" i="13"/>
  <c r="L43" i="13" s="1"/>
  <c r="J42" i="13"/>
  <c r="K42" i="13" s="1"/>
  <c r="K41" i="13"/>
  <c r="J41" i="13"/>
  <c r="L41" i="13" s="1"/>
  <c r="J40" i="13"/>
  <c r="L40" i="13" s="1"/>
  <c r="J39" i="13"/>
  <c r="L39" i="13" s="1"/>
  <c r="J38" i="13"/>
  <c r="K38" i="13" s="1"/>
  <c r="J37" i="13"/>
  <c r="L37" i="13" s="1"/>
  <c r="J36" i="13"/>
  <c r="L36" i="13" s="1"/>
  <c r="J35" i="13"/>
  <c r="L35" i="13" s="1"/>
  <c r="J34" i="13"/>
  <c r="K34" i="13" s="1"/>
  <c r="J33" i="13"/>
  <c r="K33" i="13" s="1"/>
  <c r="J32" i="13"/>
  <c r="L32" i="13" s="1"/>
  <c r="J31" i="13"/>
  <c r="L31" i="13" s="1"/>
  <c r="J30" i="13"/>
  <c r="K30" i="13" s="1"/>
  <c r="J29" i="13"/>
  <c r="L29" i="13" s="1"/>
  <c r="J28" i="13"/>
  <c r="L28" i="13" s="1"/>
  <c r="J27" i="13"/>
  <c r="L27" i="13" s="1"/>
  <c r="J26" i="13"/>
  <c r="K26" i="13" s="1"/>
  <c r="J25" i="13"/>
  <c r="K25" i="13" s="1"/>
  <c r="J24" i="13"/>
  <c r="L24" i="13" s="1"/>
  <c r="J23" i="13"/>
  <c r="L23" i="13" s="1"/>
  <c r="J22" i="13"/>
  <c r="K22" i="13" s="1"/>
  <c r="K21" i="13"/>
  <c r="J21" i="13"/>
  <c r="L21" i="13" s="1"/>
  <c r="J20" i="13"/>
  <c r="L20" i="13" s="1"/>
  <c r="J19" i="13"/>
  <c r="L19" i="13" s="1"/>
  <c r="J18" i="13"/>
  <c r="K18" i="13" s="1"/>
  <c r="J17" i="13"/>
  <c r="K17" i="13" s="1"/>
  <c r="J16" i="13"/>
  <c r="L16" i="13" s="1"/>
  <c r="J15" i="13"/>
  <c r="L15" i="13" s="1"/>
  <c r="J14" i="13"/>
  <c r="K14" i="13" s="1"/>
  <c r="K13" i="13"/>
  <c r="J13" i="13"/>
  <c r="L13" i="13" s="1"/>
  <c r="J12" i="13"/>
  <c r="L12" i="13" s="1"/>
  <c r="J11" i="13"/>
  <c r="L11" i="13" s="1"/>
  <c r="J10" i="13"/>
  <c r="K10" i="13" s="1"/>
  <c r="K9" i="13"/>
  <c r="J9" i="13"/>
  <c r="L9" i="13" s="1"/>
  <c r="K63" i="12"/>
  <c r="M63" i="12" s="1"/>
  <c r="K62" i="12"/>
  <c r="M62" i="12" s="1"/>
  <c r="K61" i="12"/>
  <c r="M61" i="12" s="1"/>
  <c r="K60" i="12"/>
  <c r="L60" i="12" s="1"/>
  <c r="K59" i="12"/>
  <c r="L59" i="12" s="1"/>
  <c r="K58" i="12"/>
  <c r="M58" i="12" s="1"/>
  <c r="K57" i="12"/>
  <c r="M57" i="12" s="1"/>
  <c r="K56" i="12"/>
  <c r="L56" i="12" s="1"/>
  <c r="K55" i="12"/>
  <c r="L55" i="12" s="1"/>
  <c r="K54" i="12"/>
  <c r="M54" i="12" s="1"/>
  <c r="K53" i="12"/>
  <c r="M53" i="12" s="1"/>
  <c r="K52" i="12"/>
  <c r="L52" i="12" s="1"/>
  <c r="K51" i="12"/>
  <c r="L51" i="12" s="1"/>
  <c r="K50" i="12"/>
  <c r="M50" i="12" s="1"/>
  <c r="K49" i="12"/>
  <c r="M49" i="12" s="1"/>
  <c r="K48" i="12"/>
  <c r="L48" i="12" s="1"/>
  <c r="K47" i="12"/>
  <c r="L47" i="12" s="1"/>
  <c r="K46" i="12"/>
  <c r="M46" i="12" s="1"/>
  <c r="K45" i="12"/>
  <c r="M45" i="12" s="1"/>
  <c r="K44" i="12"/>
  <c r="L44" i="12" s="1"/>
  <c r="K43" i="12"/>
  <c r="L43" i="12" s="1"/>
  <c r="K42" i="12"/>
  <c r="M42" i="12" s="1"/>
  <c r="K41" i="12"/>
  <c r="M41" i="12" s="1"/>
  <c r="K40" i="12"/>
  <c r="L40" i="12" s="1"/>
  <c r="K39" i="12"/>
  <c r="L39" i="12" s="1"/>
  <c r="K38" i="12"/>
  <c r="M38" i="12" s="1"/>
  <c r="K37" i="12"/>
  <c r="M37" i="12" s="1"/>
  <c r="K36" i="12"/>
  <c r="L36" i="12" s="1"/>
  <c r="K35" i="12"/>
  <c r="L35" i="12" s="1"/>
  <c r="K34" i="12"/>
  <c r="M34" i="12" s="1"/>
  <c r="K33" i="12"/>
  <c r="M33" i="12" s="1"/>
  <c r="K32" i="12"/>
  <c r="L32" i="12" s="1"/>
  <c r="K31" i="12"/>
  <c r="L31" i="12" s="1"/>
  <c r="K30" i="12"/>
  <c r="M30" i="12" s="1"/>
  <c r="K29" i="12"/>
  <c r="M29" i="12" s="1"/>
  <c r="K28" i="12"/>
  <c r="L28" i="12" s="1"/>
  <c r="K27" i="12"/>
  <c r="L27" i="12" s="1"/>
  <c r="K26" i="12"/>
  <c r="M26" i="12" s="1"/>
  <c r="K25" i="12"/>
  <c r="M25" i="12" s="1"/>
  <c r="K24" i="12"/>
  <c r="L24" i="12" s="1"/>
  <c r="K23" i="12"/>
  <c r="L23" i="12" s="1"/>
  <c r="K22" i="12"/>
  <c r="M22" i="12" s="1"/>
  <c r="K21" i="12"/>
  <c r="M21" i="12" s="1"/>
  <c r="K20" i="12"/>
  <c r="L20" i="12" s="1"/>
  <c r="K19" i="12"/>
  <c r="L19" i="12" s="1"/>
  <c r="K18" i="12"/>
  <c r="M18" i="12" s="1"/>
  <c r="K17" i="12"/>
  <c r="M17" i="12" s="1"/>
  <c r="K16" i="12"/>
  <c r="L16" i="12" s="1"/>
  <c r="K15" i="12"/>
  <c r="L15" i="12" s="1"/>
  <c r="K14" i="12"/>
  <c r="M14" i="12" s="1"/>
  <c r="K13" i="12"/>
  <c r="M13" i="12" s="1"/>
  <c r="K12" i="12"/>
  <c r="L12" i="12" s="1"/>
  <c r="K11" i="12"/>
  <c r="L11" i="12" s="1"/>
  <c r="K10" i="12"/>
  <c r="M10" i="12" s="1"/>
  <c r="K9" i="12"/>
  <c r="M9" i="12" s="1"/>
  <c r="Q63" i="11"/>
  <c r="S63" i="11" s="1"/>
  <c r="Q62" i="11"/>
  <c r="R62" i="11" s="1"/>
  <c r="Q61" i="11"/>
  <c r="S61" i="11" s="1"/>
  <c r="Q60" i="11"/>
  <c r="S60" i="11" s="1"/>
  <c r="Q59" i="11"/>
  <c r="S59" i="11" s="1"/>
  <c r="Q58" i="11"/>
  <c r="R58" i="11" s="1"/>
  <c r="Q57" i="11"/>
  <c r="S57" i="11" s="1"/>
  <c r="Q56" i="11"/>
  <c r="S56" i="11" s="1"/>
  <c r="Q55" i="11"/>
  <c r="S55" i="11" s="1"/>
  <c r="Q54" i="11"/>
  <c r="R54" i="11" s="1"/>
  <c r="Q53" i="11"/>
  <c r="R53" i="11" s="1"/>
  <c r="Q52" i="11"/>
  <c r="S52" i="11" s="1"/>
  <c r="Q51" i="11"/>
  <c r="S51" i="11" s="1"/>
  <c r="Q50" i="11"/>
  <c r="R50" i="11" s="1"/>
  <c r="Q49" i="11"/>
  <c r="S49" i="11" s="1"/>
  <c r="Q48" i="11"/>
  <c r="S48" i="11" s="1"/>
  <c r="Q47" i="11"/>
  <c r="S47" i="11" s="1"/>
  <c r="Q46" i="11"/>
  <c r="R46" i="11" s="1"/>
  <c r="Q45" i="11"/>
  <c r="R45" i="11" s="1"/>
  <c r="Q44" i="11"/>
  <c r="S44" i="11" s="1"/>
  <c r="Q43" i="11"/>
  <c r="S43" i="11" s="1"/>
  <c r="Q42" i="11"/>
  <c r="R42" i="11" s="1"/>
  <c r="Q41" i="11"/>
  <c r="S41" i="11" s="1"/>
  <c r="Q40" i="11"/>
  <c r="S40" i="11" s="1"/>
  <c r="Q39" i="11"/>
  <c r="S39" i="11" s="1"/>
  <c r="Q38" i="11"/>
  <c r="R38" i="11" s="1"/>
  <c r="Q37" i="11"/>
  <c r="R37" i="11" s="1"/>
  <c r="Q36" i="11"/>
  <c r="S36" i="11" s="1"/>
  <c r="Q35" i="11"/>
  <c r="S35" i="11" s="1"/>
  <c r="Q34" i="11"/>
  <c r="R34" i="11" s="1"/>
  <c r="Q33" i="11"/>
  <c r="S33" i="11" s="1"/>
  <c r="Q32" i="11"/>
  <c r="S32" i="11" s="1"/>
  <c r="Q31" i="11"/>
  <c r="S31" i="11" s="1"/>
  <c r="Q30" i="11"/>
  <c r="R30" i="11" s="1"/>
  <c r="Q29" i="11"/>
  <c r="S29" i="11" s="1"/>
  <c r="Q28" i="11"/>
  <c r="S28" i="11" s="1"/>
  <c r="Q27" i="11"/>
  <c r="S27" i="11" s="1"/>
  <c r="Q26" i="11"/>
  <c r="R26" i="11" s="1"/>
  <c r="Q25" i="11"/>
  <c r="S25" i="11" s="1"/>
  <c r="Q24" i="11"/>
  <c r="S24" i="11" s="1"/>
  <c r="Q23" i="11"/>
  <c r="S23" i="11" s="1"/>
  <c r="Q22" i="11"/>
  <c r="R22" i="11" s="1"/>
  <c r="Q21" i="11"/>
  <c r="R21" i="11" s="1"/>
  <c r="Q20" i="11"/>
  <c r="S20" i="11" s="1"/>
  <c r="Q19" i="11"/>
  <c r="S19" i="11" s="1"/>
  <c r="Q18" i="11"/>
  <c r="R18" i="11" s="1"/>
  <c r="Q17" i="11"/>
  <c r="S17" i="11" s="1"/>
  <c r="Q16" i="11"/>
  <c r="S16" i="11" s="1"/>
  <c r="Q15" i="11"/>
  <c r="S15" i="11" s="1"/>
  <c r="Q14" i="11"/>
  <c r="R14" i="11" s="1"/>
  <c r="Q13" i="11"/>
  <c r="R13" i="11" s="1"/>
  <c r="Q12" i="11"/>
  <c r="R12" i="11" s="1"/>
  <c r="Q11" i="11"/>
  <c r="S11" i="11" s="1"/>
  <c r="Q10" i="11"/>
  <c r="R10" i="11" s="1"/>
  <c r="Q9" i="11"/>
  <c r="S9" i="11" s="1"/>
  <c r="V63" i="10"/>
  <c r="X63" i="10" s="1"/>
  <c r="V62" i="10"/>
  <c r="W62" i="10" s="1"/>
  <c r="V61" i="10"/>
  <c r="X61" i="10" s="1"/>
  <c r="V60" i="10"/>
  <c r="X60" i="10" s="1"/>
  <c r="V59" i="10"/>
  <c r="X59" i="10" s="1"/>
  <c r="V58" i="10"/>
  <c r="W58" i="10" s="1"/>
  <c r="V57" i="10"/>
  <c r="X57" i="10" s="1"/>
  <c r="V56" i="10"/>
  <c r="X56" i="10" s="1"/>
  <c r="V55" i="10"/>
  <c r="X55" i="10" s="1"/>
  <c r="V54" i="10"/>
  <c r="X54" i="10" s="1"/>
  <c r="V53" i="10"/>
  <c r="W53" i="10" s="1"/>
  <c r="V52" i="10"/>
  <c r="X52" i="10" s="1"/>
  <c r="V51" i="10"/>
  <c r="X51" i="10" s="1"/>
  <c r="W50" i="10"/>
  <c r="V50" i="10"/>
  <c r="X50" i="10" s="1"/>
  <c r="V49" i="10"/>
  <c r="W49" i="10" s="1"/>
  <c r="V48" i="10"/>
  <c r="X48" i="10" s="1"/>
  <c r="V47" i="10"/>
  <c r="X47" i="10" s="1"/>
  <c r="V46" i="10"/>
  <c r="X46" i="10" s="1"/>
  <c r="W45" i="10"/>
  <c r="V45" i="10"/>
  <c r="X45" i="10" s="1"/>
  <c r="V44" i="10"/>
  <c r="X44" i="10" s="1"/>
  <c r="V43" i="10"/>
  <c r="X43" i="10" s="1"/>
  <c r="V42" i="10"/>
  <c r="X42" i="10" s="1"/>
  <c r="V41" i="10"/>
  <c r="W41" i="10" s="1"/>
  <c r="V40" i="10"/>
  <c r="X40" i="10" s="1"/>
  <c r="V39" i="10"/>
  <c r="X39" i="10" s="1"/>
  <c r="V38" i="10"/>
  <c r="X38" i="10" s="1"/>
  <c r="V37" i="10"/>
  <c r="W37" i="10" s="1"/>
  <c r="V36" i="10"/>
  <c r="X36" i="10" s="1"/>
  <c r="V35" i="10"/>
  <c r="X35" i="10" s="1"/>
  <c r="V34" i="10"/>
  <c r="X34" i="10" s="1"/>
  <c r="V33" i="10"/>
  <c r="W33" i="10" s="1"/>
  <c r="V32" i="10"/>
  <c r="X32" i="10" s="1"/>
  <c r="V31" i="10"/>
  <c r="X31" i="10" s="1"/>
  <c r="V30" i="10"/>
  <c r="X30" i="10" s="1"/>
  <c r="V29" i="10"/>
  <c r="W29" i="10" s="1"/>
  <c r="V28" i="10"/>
  <c r="X28" i="10" s="1"/>
  <c r="V27" i="10"/>
  <c r="X27" i="10" s="1"/>
  <c r="W26" i="10"/>
  <c r="V26" i="10"/>
  <c r="X26" i="10" s="1"/>
  <c r="V25" i="10"/>
  <c r="W25" i="10" s="1"/>
  <c r="V24" i="10"/>
  <c r="X24" i="10" s="1"/>
  <c r="V23" i="10"/>
  <c r="X23" i="10" s="1"/>
  <c r="V22" i="10"/>
  <c r="X22" i="10" s="1"/>
  <c r="V21" i="10"/>
  <c r="W21" i="10" s="1"/>
  <c r="V20" i="10"/>
  <c r="X20" i="10" s="1"/>
  <c r="V19" i="10"/>
  <c r="X19" i="10" s="1"/>
  <c r="V18" i="10"/>
  <c r="X18" i="10" s="1"/>
  <c r="V17" i="10"/>
  <c r="W17" i="10" s="1"/>
  <c r="V16" i="10"/>
  <c r="X16" i="10" s="1"/>
  <c r="V15" i="10"/>
  <c r="X15" i="10" s="1"/>
  <c r="V14" i="10"/>
  <c r="X14" i="10" s="1"/>
  <c r="V13" i="10"/>
  <c r="W13" i="10" s="1"/>
  <c r="V12" i="10"/>
  <c r="X12" i="10" s="1"/>
  <c r="V11" i="10"/>
  <c r="X11" i="10" s="1"/>
  <c r="V10" i="10"/>
  <c r="X10" i="10" s="1"/>
  <c r="V9" i="10"/>
  <c r="W9" i="10" s="1"/>
  <c r="AB63" i="4"/>
  <c r="AD63" i="4" s="1"/>
  <c r="AB62" i="4"/>
  <c r="AB61" i="4"/>
  <c r="AD61" i="4" s="1"/>
  <c r="AB60" i="4"/>
  <c r="AB59" i="4"/>
  <c r="AD59" i="4" s="1"/>
  <c r="AB58" i="4"/>
  <c r="AB57" i="4"/>
  <c r="AD57" i="4" s="1"/>
  <c r="AB56" i="4"/>
  <c r="AB55" i="4"/>
  <c r="AD55" i="4" s="1"/>
  <c r="AB54" i="4"/>
  <c r="AB53" i="4"/>
  <c r="AD53" i="4" s="1"/>
  <c r="AB52" i="4"/>
  <c r="AB51" i="4"/>
  <c r="AD51" i="4" s="1"/>
  <c r="AB50" i="4"/>
  <c r="AB49" i="4"/>
  <c r="AD49" i="4" s="1"/>
  <c r="AB48" i="4"/>
  <c r="AB47" i="4"/>
  <c r="AD47" i="4" s="1"/>
  <c r="AB46" i="4"/>
  <c r="AB45" i="4"/>
  <c r="AD45" i="4" s="1"/>
  <c r="AB44" i="4"/>
  <c r="AB43" i="4"/>
  <c r="AD43" i="4" s="1"/>
  <c r="AB42" i="4"/>
  <c r="AB41" i="4"/>
  <c r="AD41" i="4" s="1"/>
  <c r="AB40" i="4"/>
  <c r="AB39" i="4"/>
  <c r="AD39" i="4" s="1"/>
  <c r="AB38" i="4"/>
  <c r="AB37" i="4"/>
  <c r="AD37" i="4" s="1"/>
  <c r="AB36" i="4"/>
  <c r="AB35" i="4"/>
  <c r="AD35" i="4" s="1"/>
  <c r="AB34" i="4"/>
  <c r="AB33" i="4"/>
  <c r="AD33" i="4" s="1"/>
  <c r="AB32" i="4"/>
  <c r="AB31" i="4"/>
  <c r="AD31" i="4" s="1"/>
  <c r="AB30" i="4"/>
  <c r="AB29" i="4"/>
  <c r="AD29" i="4" s="1"/>
  <c r="AB28" i="4"/>
  <c r="AB27" i="4"/>
  <c r="AD27" i="4" s="1"/>
  <c r="AB26" i="4"/>
  <c r="AB25" i="4"/>
  <c r="AD25" i="4" s="1"/>
  <c r="AB24" i="4"/>
  <c r="AB23" i="4"/>
  <c r="AD23" i="4" s="1"/>
  <c r="AB22" i="4"/>
  <c r="AB21" i="4"/>
  <c r="AD21" i="4" s="1"/>
  <c r="AB20" i="4"/>
  <c r="AB19" i="4"/>
  <c r="AD19" i="4" s="1"/>
  <c r="AB18" i="4"/>
  <c r="AB17" i="4"/>
  <c r="AD17" i="4" s="1"/>
  <c r="AB16" i="4"/>
  <c r="AB15" i="4"/>
  <c r="AD15" i="4" s="1"/>
  <c r="AB14" i="4"/>
  <c r="AB13" i="4"/>
  <c r="AD13" i="4" s="1"/>
  <c r="AB12" i="4"/>
  <c r="AB11" i="4"/>
  <c r="AD11" i="4" s="1"/>
  <c r="AB10" i="4"/>
  <c r="AB9" i="4"/>
  <c r="AC9" i="4" s="1"/>
  <c r="AC63" i="4"/>
  <c r="AD62" i="4"/>
  <c r="AC62" i="4"/>
  <c r="AC61" i="4"/>
  <c r="AD60" i="4"/>
  <c r="AC60" i="4"/>
  <c r="AD58" i="4"/>
  <c r="AC58" i="4"/>
  <c r="AC57" i="4"/>
  <c r="AD56" i="4"/>
  <c r="AC56" i="4"/>
  <c r="AC55" i="4"/>
  <c r="AD54" i="4"/>
  <c r="AC54" i="4"/>
  <c r="AC53" i="4"/>
  <c r="AD52" i="4"/>
  <c r="AC52" i="4"/>
  <c r="AD50" i="4"/>
  <c r="AC50" i="4"/>
  <c r="AC49" i="4"/>
  <c r="AD48" i="4"/>
  <c r="AC48" i="4"/>
  <c r="AC47" i="4"/>
  <c r="AD46" i="4"/>
  <c r="AC46" i="4"/>
  <c r="AC45" i="4"/>
  <c r="AD44" i="4"/>
  <c r="AC44" i="4"/>
  <c r="AD42" i="4"/>
  <c r="AC42" i="4"/>
  <c r="AC41" i="4"/>
  <c r="AD40" i="4"/>
  <c r="AC40" i="4"/>
  <c r="AD38" i="4"/>
  <c r="AC38" i="4"/>
  <c r="AC37" i="4"/>
  <c r="AD36" i="4"/>
  <c r="AC36" i="4"/>
  <c r="AD34" i="4"/>
  <c r="AC34" i="4"/>
  <c r="AC33" i="4"/>
  <c r="AD32" i="4"/>
  <c r="AC32" i="4"/>
  <c r="AD30" i="4"/>
  <c r="AC30" i="4"/>
  <c r="AC29" i="4"/>
  <c r="AD28" i="4"/>
  <c r="AC28" i="4"/>
  <c r="AD26" i="4"/>
  <c r="AC26" i="4"/>
  <c r="AC25" i="4"/>
  <c r="AD24" i="4"/>
  <c r="AC24" i="4"/>
  <c r="AD22" i="4"/>
  <c r="AC22" i="4"/>
  <c r="AC21" i="4"/>
  <c r="AD20" i="4"/>
  <c r="AC20" i="4"/>
  <c r="AD18" i="4"/>
  <c r="AC18" i="4"/>
  <c r="AC17" i="4"/>
  <c r="AD16" i="4"/>
  <c r="AC16" i="4"/>
  <c r="AD14" i="4"/>
  <c r="AC14" i="4"/>
  <c r="AC13" i="4"/>
  <c r="AD12" i="4"/>
  <c r="AC12" i="4"/>
  <c r="AD10" i="4"/>
  <c r="AC10" i="4"/>
  <c r="AD9" i="4"/>
  <c r="B33" i="17"/>
  <c r="R9" i="11" l="1"/>
  <c r="S58" i="11"/>
  <c r="R61" i="11"/>
  <c r="S14" i="11"/>
  <c r="R29" i="11"/>
  <c r="W57" i="10"/>
  <c r="AC15" i="4"/>
  <c r="AC23" i="4"/>
  <c r="AC31" i="4"/>
  <c r="AC39" i="4"/>
  <c r="AC11" i="4"/>
  <c r="AD71" i="4" s="1"/>
  <c r="AC19" i="4"/>
  <c r="AC27" i="4"/>
  <c r="AC35" i="4"/>
  <c r="AC43" i="4"/>
  <c r="AC51" i="4"/>
  <c r="AC59" i="4"/>
  <c r="M14" i="14"/>
  <c r="L17" i="14"/>
  <c r="L37" i="14"/>
  <c r="M58" i="14"/>
  <c r="L61" i="14"/>
  <c r="AC66" i="4"/>
  <c r="AC67" i="4"/>
  <c r="C98" i="17" s="1"/>
  <c r="AC71" i="4"/>
  <c r="X9" i="10"/>
  <c r="W10" i="10"/>
  <c r="X13" i="10"/>
  <c r="W14" i="10"/>
  <c r="X17" i="10"/>
  <c r="W18" i="10"/>
  <c r="X21" i="10"/>
  <c r="W22" i="10"/>
  <c r="X25" i="10"/>
  <c r="X29" i="10"/>
  <c r="W30" i="10"/>
  <c r="X33" i="10"/>
  <c r="W34" i="10"/>
  <c r="X37" i="10"/>
  <c r="W38" i="10"/>
  <c r="X41" i="10"/>
  <c r="W42" i="10"/>
  <c r="W46" i="10"/>
  <c r="X49" i="10"/>
  <c r="X53" i="10"/>
  <c r="W54" i="10"/>
  <c r="X58" i="10"/>
  <c r="W61" i="10"/>
  <c r="X62" i="10"/>
  <c r="S13" i="11"/>
  <c r="R17" i="11"/>
  <c r="S21" i="11"/>
  <c r="S22" i="11"/>
  <c r="R25" i="11"/>
  <c r="S30" i="11"/>
  <c r="R33" i="11"/>
  <c r="S37" i="11"/>
  <c r="S38" i="11"/>
  <c r="R41" i="11"/>
  <c r="S45" i="11"/>
  <c r="S46" i="11"/>
  <c r="R49" i="11"/>
  <c r="S53" i="11"/>
  <c r="S54" i="11"/>
  <c r="R57" i="11"/>
  <c r="S62" i="11"/>
  <c r="S10" i="11"/>
  <c r="S18" i="11"/>
  <c r="S26" i="11"/>
  <c r="S34" i="11"/>
  <c r="S42" i="11"/>
  <c r="S50" i="11"/>
  <c r="L10" i="12"/>
  <c r="M12" i="12"/>
  <c r="M16" i="12"/>
  <c r="M20" i="12"/>
  <c r="M24" i="12"/>
  <c r="M28" i="12"/>
  <c r="M32" i="12"/>
  <c r="M36" i="12"/>
  <c r="M40" i="12"/>
  <c r="M44" i="12"/>
  <c r="M48" i="12"/>
  <c r="M52" i="12"/>
  <c r="M56" i="12"/>
  <c r="M60" i="12"/>
  <c r="L10" i="13"/>
  <c r="L17" i="13"/>
  <c r="L18" i="13"/>
  <c r="L25" i="13"/>
  <c r="L26" i="13"/>
  <c r="K29" i="13"/>
  <c r="L33" i="13"/>
  <c r="L34" i="13"/>
  <c r="K37" i="13"/>
  <c r="L42" i="13"/>
  <c r="K45" i="13"/>
  <c r="L49" i="13"/>
  <c r="L50" i="13"/>
  <c r="K53" i="13"/>
  <c r="L58" i="13"/>
  <c r="M9" i="14"/>
  <c r="M10" i="14"/>
  <c r="L13" i="14"/>
  <c r="M18" i="14"/>
  <c r="L21" i="14"/>
  <c r="M25" i="14"/>
  <c r="M26" i="14"/>
  <c r="L29" i="14"/>
  <c r="M33" i="14"/>
  <c r="M34" i="14"/>
  <c r="M41" i="14"/>
  <c r="M42" i="14"/>
  <c r="M49" i="14"/>
  <c r="M50" i="14"/>
  <c r="M57" i="14"/>
  <c r="M11" i="12"/>
  <c r="L14" i="12"/>
  <c r="M15" i="12"/>
  <c r="L18" i="12"/>
  <c r="M19" i="12"/>
  <c r="L22" i="12"/>
  <c r="M23" i="12"/>
  <c r="L26" i="12"/>
  <c r="M27" i="12"/>
  <c r="L30" i="12"/>
  <c r="M31" i="12"/>
  <c r="L34" i="12"/>
  <c r="M35" i="12"/>
  <c r="L38" i="12"/>
  <c r="M39" i="12"/>
  <c r="L42" i="12"/>
  <c r="M43" i="12"/>
  <c r="L46" i="12"/>
  <c r="M47" i="12"/>
  <c r="L50" i="12"/>
  <c r="M51" i="12"/>
  <c r="L54" i="12"/>
  <c r="M55" i="12"/>
  <c r="L58" i="12"/>
  <c r="M59" i="12"/>
  <c r="L62" i="12"/>
  <c r="L14" i="13"/>
  <c r="L22" i="13"/>
  <c r="L30" i="13"/>
  <c r="L38" i="13"/>
  <c r="L46" i="13"/>
  <c r="L54" i="13"/>
  <c r="L62" i="13"/>
  <c r="K63" i="13"/>
  <c r="M22" i="14"/>
  <c r="M30" i="14"/>
  <c r="M38" i="14"/>
  <c r="M46" i="14"/>
  <c r="M54" i="14"/>
  <c r="M62" i="14"/>
  <c r="L12" i="14"/>
  <c r="L16" i="14"/>
  <c r="L20" i="14"/>
  <c r="L24" i="14"/>
  <c r="L28" i="14"/>
  <c r="L32" i="14"/>
  <c r="L36" i="14"/>
  <c r="L40" i="14"/>
  <c r="L44" i="14"/>
  <c r="L48" i="14"/>
  <c r="L52" i="14"/>
  <c r="L56" i="14"/>
  <c r="L60" i="14"/>
  <c r="L11" i="14"/>
  <c r="M70" i="14" s="1"/>
  <c r="L15" i="14"/>
  <c r="L19" i="14"/>
  <c r="L23" i="14"/>
  <c r="L27" i="14"/>
  <c r="L31" i="14"/>
  <c r="L35" i="14"/>
  <c r="L39" i="14"/>
  <c r="L43" i="14"/>
  <c r="L47" i="14"/>
  <c r="L51" i="14"/>
  <c r="L55" i="14"/>
  <c r="L59" i="14"/>
  <c r="L63" i="14"/>
  <c r="K12" i="13"/>
  <c r="K16" i="13"/>
  <c r="K20" i="13"/>
  <c r="K24" i="13"/>
  <c r="K28" i="13"/>
  <c r="K32" i="13"/>
  <c r="K36" i="13"/>
  <c r="K40" i="13"/>
  <c r="K44" i="13"/>
  <c r="K48" i="13"/>
  <c r="K52" i="13"/>
  <c r="K56" i="13"/>
  <c r="K60" i="13"/>
  <c r="K11" i="13"/>
  <c r="K66" i="13" s="1"/>
  <c r="K15" i="13"/>
  <c r="K19" i="13"/>
  <c r="K23" i="13"/>
  <c r="K27" i="13"/>
  <c r="K31" i="13"/>
  <c r="K35" i="13"/>
  <c r="K39" i="13"/>
  <c r="K43" i="13"/>
  <c r="K47" i="13"/>
  <c r="K51" i="13"/>
  <c r="K55" i="13"/>
  <c r="K59" i="13"/>
  <c r="L9" i="12"/>
  <c r="L13" i="12"/>
  <c r="L17" i="12"/>
  <c r="L21" i="12"/>
  <c r="L25" i="12"/>
  <c r="L29" i="12"/>
  <c r="L33" i="12"/>
  <c r="L37" i="12"/>
  <c r="L41" i="12"/>
  <c r="L45" i="12"/>
  <c r="L49" i="12"/>
  <c r="L53" i="12"/>
  <c r="L57" i="12"/>
  <c r="L61" i="12"/>
  <c r="L63" i="12"/>
  <c r="R16" i="11"/>
  <c r="R20" i="11"/>
  <c r="R24" i="11"/>
  <c r="R28" i="11"/>
  <c r="R32" i="11"/>
  <c r="R36" i="11"/>
  <c r="R40" i="11"/>
  <c r="R44" i="11"/>
  <c r="R48" i="11"/>
  <c r="R52" i="11"/>
  <c r="R56" i="11"/>
  <c r="R60" i="11"/>
  <c r="R11" i="11"/>
  <c r="S70" i="11" s="1"/>
  <c r="S12" i="11"/>
  <c r="R15" i="11"/>
  <c r="R19" i="11"/>
  <c r="R23" i="11"/>
  <c r="R27" i="11"/>
  <c r="R31" i="11"/>
  <c r="R35" i="11"/>
  <c r="R39" i="11"/>
  <c r="R43" i="11"/>
  <c r="R47" i="11"/>
  <c r="R51" i="11"/>
  <c r="R55" i="11"/>
  <c r="R59" i="11"/>
  <c r="R63" i="11"/>
  <c r="W12" i="10"/>
  <c r="W16" i="10"/>
  <c r="W20" i="10"/>
  <c r="W24" i="10"/>
  <c r="W28" i="10"/>
  <c r="W32" i="10"/>
  <c r="W36" i="10"/>
  <c r="W40" i="10"/>
  <c r="W44" i="10"/>
  <c r="W48" i="10"/>
  <c r="W52" i="10"/>
  <c r="W56" i="10"/>
  <c r="W60" i="10"/>
  <c r="W11" i="10"/>
  <c r="W15" i="10"/>
  <c r="W19" i="10"/>
  <c r="W23" i="10"/>
  <c r="W27" i="10"/>
  <c r="W31" i="10"/>
  <c r="W35" i="10"/>
  <c r="W39" i="10"/>
  <c r="W43" i="10"/>
  <c r="W47" i="10"/>
  <c r="W51" i="10"/>
  <c r="W55" i="10"/>
  <c r="W59" i="10"/>
  <c r="W63" i="10"/>
  <c r="W5" i="4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I64" i="16"/>
  <c r="J64" i="16" s="1"/>
  <c r="I63" i="16"/>
  <c r="J63" i="16" s="1"/>
  <c r="I62" i="16"/>
  <c r="J62" i="16" s="1"/>
  <c r="I61" i="16"/>
  <c r="J61" i="16" s="1"/>
  <c r="I60" i="16"/>
  <c r="J60" i="16" s="1"/>
  <c r="I59" i="16"/>
  <c r="J59" i="16" s="1"/>
  <c r="I58" i="16"/>
  <c r="J58" i="16" s="1"/>
  <c r="I57" i="16"/>
  <c r="J57" i="16" s="1"/>
  <c r="I56" i="16"/>
  <c r="J56" i="16" s="1"/>
  <c r="I55" i="16"/>
  <c r="J55" i="16" s="1"/>
  <c r="I54" i="16"/>
  <c r="J54" i="16" s="1"/>
  <c r="I53" i="16"/>
  <c r="J53" i="16" s="1"/>
  <c r="I52" i="16"/>
  <c r="J52" i="16" s="1"/>
  <c r="I51" i="16"/>
  <c r="J51" i="16" s="1"/>
  <c r="I50" i="16"/>
  <c r="J50" i="16" s="1"/>
  <c r="I49" i="16"/>
  <c r="J49" i="16" s="1"/>
  <c r="I48" i="16"/>
  <c r="J48" i="16" s="1"/>
  <c r="I47" i="16"/>
  <c r="J47" i="16" s="1"/>
  <c r="I46" i="16"/>
  <c r="J46" i="16" s="1"/>
  <c r="I45" i="16"/>
  <c r="J45" i="16" s="1"/>
  <c r="I44" i="16"/>
  <c r="J44" i="16" s="1"/>
  <c r="I43" i="16"/>
  <c r="J43" i="16" s="1"/>
  <c r="I42" i="16"/>
  <c r="J42" i="16" s="1"/>
  <c r="I41" i="16"/>
  <c r="J41" i="16" s="1"/>
  <c r="I40" i="16"/>
  <c r="J40" i="16" s="1"/>
  <c r="I39" i="16"/>
  <c r="J39" i="16" s="1"/>
  <c r="I38" i="16"/>
  <c r="J38" i="16" s="1"/>
  <c r="I37" i="16"/>
  <c r="J37" i="16" s="1"/>
  <c r="I36" i="16"/>
  <c r="J36" i="16" s="1"/>
  <c r="I35" i="16"/>
  <c r="J35" i="16" s="1"/>
  <c r="I34" i="16"/>
  <c r="J34" i="16" s="1"/>
  <c r="I33" i="16"/>
  <c r="J33" i="16" s="1"/>
  <c r="I32" i="16"/>
  <c r="J32" i="16" s="1"/>
  <c r="I31" i="16"/>
  <c r="J31" i="16" s="1"/>
  <c r="I30" i="16"/>
  <c r="J30" i="16" s="1"/>
  <c r="I29" i="16"/>
  <c r="J29" i="16" s="1"/>
  <c r="I28" i="16"/>
  <c r="J28" i="16" s="1"/>
  <c r="I27" i="16"/>
  <c r="J27" i="16" s="1"/>
  <c r="I26" i="16"/>
  <c r="J26" i="16" s="1"/>
  <c r="I25" i="16"/>
  <c r="J25" i="16" s="1"/>
  <c r="I24" i="16"/>
  <c r="J24" i="16" s="1"/>
  <c r="I23" i="16"/>
  <c r="J23" i="16" s="1"/>
  <c r="I22" i="16"/>
  <c r="J22" i="16" s="1"/>
  <c r="I21" i="16"/>
  <c r="J21" i="16" s="1"/>
  <c r="I20" i="16"/>
  <c r="J20" i="16" s="1"/>
  <c r="I19" i="16"/>
  <c r="J19" i="16" s="1"/>
  <c r="I18" i="16"/>
  <c r="J18" i="16" s="1"/>
  <c r="I17" i="16"/>
  <c r="J17" i="16" s="1"/>
  <c r="I16" i="16"/>
  <c r="J16" i="16" s="1"/>
  <c r="I15" i="16"/>
  <c r="J15" i="16" s="1"/>
  <c r="I14" i="16"/>
  <c r="J14" i="16" s="1"/>
  <c r="I13" i="16"/>
  <c r="J13" i="16" s="1"/>
  <c r="I12" i="16"/>
  <c r="J12" i="16" s="1"/>
  <c r="I11" i="16"/>
  <c r="J11" i="16" s="1"/>
  <c r="I10" i="16"/>
  <c r="J10" i="16" s="1"/>
  <c r="W67" i="10" l="1"/>
  <c r="C99" i="17" s="1"/>
  <c r="AE71" i="4"/>
  <c r="M70" i="12"/>
  <c r="L66" i="12"/>
  <c r="N70" i="12"/>
  <c r="L70" i="12"/>
  <c r="L67" i="12"/>
  <c r="K67" i="13"/>
  <c r="C102" i="17" s="1"/>
  <c r="M70" i="13"/>
  <c r="L70" i="13"/>
  <c r="L70" i="14"/>
  <c r="L66" i="14"/>
  <c r="R70" i="11"/>
  <c r="R66" i="11"/>
  <c r="X70" i="10"/>
  <c r="W66" i="10"/>
  <c r="K70" i="13"/>
  <c r="L67" i="14"/>
  <c r="C103" i="17" s="1"/>
  <c r="N70" i="14"/>
  <c r="R67" i="11"/>
  <c r="T70" i="11"/>
  <c r="W70" i="10"/>
  <c r="Y70" i="10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5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G63" i="13"/>
  <c r="I63" i="13" s="1"/>
  <c r="G62" i="13"/>
  <c r="I62" i="13" s="1"/>
  <c r="G61" i="13"/>
  <c r="I61" i="13" s="1"/>
  <c r="G60" i="13"/>
  <c r="I60" i="13" s="1"/>
  <c r="G59" i="13"/>
  <c r="I59" i="13" s="1"/>
  <c r="G58" i="13"/>
  <c r="I58" i="13" s="1"/>
  <c r="G57" i="13"/>
  <c r="I57" i="13" s="1"/>
  <c r="G56" i="13"/>
  <c r="I56" i="13" s="1"/>
  <c r="G55" i="13"/>
  <c r="I55" i="13" s="1"/>
  <c r="G54" i="13"/>
  <c r="I54" i="13" s="1"/>
  <c r="G53" i="13"/>
  <c r="I53" i="13" s="1"/>
  <c r="G52" i="13"/>
  <c r="I52" i="13" s="1"/>
  <c r="G51" i="13"/>
  <c r="I51" i="13" s="1"/>
  <c r="G50" i="13"/>
  <c r="I50" i="13" s="1"/>
  <c r="G49" i="13"/>
  <c r="I49" i="13" s="1"/>
  <c r="G48" i="13"/>
  <c r="I48" i="13" s="1"/>
  <c r="G47" i="13"/>
  <c r="I47" i="13" s="1"/>
  <c r="G46" i="13"/>
  <c r="I46" i="13" s="1"/>
  <c r="G45" i="13"/>
  <c r="I45" i="13" s="1"/>
  <c r="G44" i="13"/>
  <c r="I44" i="13" s="1"/>
  <c r="G43" i="13"/>
  <c r="I43" i="13" s="1"/>
  <c r="G42" i="13"/>
  <c r="I42" i="13" s="1"/>
  <c r="G41" i="13"/>
  <c r="I41" i="13" s="1"/>
  <c r="G40" i="13"/>
  <c r="I40" i="13" s="1"/>
  <c r="G39" i="13"/>
  <c r="I39" i="13" s="1"/>
  <c r="G38" i="13"/>
  <c r="I38" i="13" s="1"/>
  <c r="G37" i="13"/>
  <c r="I37" i="13" s="1"/>
  <c r="G36" i="13"/>
  <c r="I36" i="13" s="1"/>
  <c r="G35" i="13"/>
  <c r="I35" i="13" s="1"/>
  <c r="G34" i="13"/>
  <c r="I34" i="13" s="1"/>
  <c r="G33" i="13"/>
  <c r="I33" i="13" s="1"/>
  <c r="G32" i="13"/>
  <c r="I32" i="13" s="1"/>
  <c r="G31" i="13"/>
  <c r="I31" i="13" s="1"/>
  <c r="G30" i="13"/>
  <c r="I30" i="13" s="1"/>
  <c r="G29" i="13"/>
  <c r="I29" i="13" s="1"/>
  <c r="G28" i="13"/>
  <c r="I28" i="13" s="1"/>
  <c r="G27" i="13"/>
  <c r="I27" i="13" s="1"/>
  <c r="G26" i="13"/>
  <c r="I26" i="13" s="1"/>
  <c r="G25" i="13"/>
  <c r="I25" i="13" s="1"/>
  <c r="G24" i="13"/>
  <c r="I24" i="13" s="1"/>
  <c r="G23" i="13"/>
  <c r="I23" i="13" s="1"/>
  <c r="G22" i="13"/>
  <c r="I22" i="13" s="1"/>
  <c r="G21" i="13"/>
  <c r="I21" i="13" s="1"/>
  <c r="G20" i="13"/>
  <c r="I20" i="13" s="1"/>
  <c r="G19" i="13"/>
  <c r="I19" i="13" s="1"/>
  <c r="G18" i="13"/>
  <c r="I18" i="13" s="1"/>
  <c r="G17" i="13"/>
  <c r="I17" i="13" s="1"/>
  <c r="G16" i="13"/>
  <c r="I16" i="13" s="1"/>
  <c r="G15" i="13"/>
  <c r="I15" i="13" s="1"/>
  <c r="G14" i="13"/>
  <c r="I14" i="13" s="1"/>
  <c r="G13" i="13"/>
  <c r="I13" i="13" s="1"/>
  <c r="G12" i="13"/>
  <c r="I12" i="13" s="1"/>
  <c r="G11" i="13"/>
  <c r="I11" i="13" s="1"/>
  <c r="G10" i="13"/>
  <c r="I10" i="13" s="1"/>
  <c r="G9" i="13"/>
  <c r="I9" i="13" s="1"/>
  <c r="E5" i="13"/>
  <c r="F63" i="12"/>
  <c r="H63" i="12" s="1"/>
  <c r="F62" i="12"/>
  <c r="H62" i="12" s="1"/>
  <c r="I62" i="12" s="1"/>
  <c r="F61" i="12"/>
  <c r="F60" i="12"/>
  <c r="F59" i="12"/>
  <c r="H59" i="12" s="1"/>
  <c r="F58" i="12"/>
  <c r="H58" i="12" s="1"/>
  <c r="I58" i="12" s="1"/>
  <c r="F57" i="12"/>
  <c r="H57" i="12" s="1"/>
  <c r="F56" i="12"/>
  <c r="F55" i="12"/>
  <c r="F54" i="12"/>
  <c r="H54" i="12" s="1"/>
  <c r="I54" i="12" s="1"/>
  <c r="F53" i="12"/>
  <c r="F52" i="12"/>
  <c r="F51" i="12"/>
  <c r="H51" i="12" s="1"/>
  <c r="F50" i="12"/>
  <c r="H50" i="12" s="1"/>
  <c r="J50" i="12" s="1"/>
  <c r="F49" i="12"/>
  <c r="H49" i="12" s="1"/>
  <c r="F48" i="12"/>
  <c r="H48" i="12" s="1"/>
  <c r="F47" i="12"/>
  <c r="F46" i="12"/>
  <c r="H46" i="12" s="1"/>
  <c r="I46" i="12" s="1"/>
  <c r="F45" i="12"/>
  <c r="F44" i="12"/>
  <c r="F43" i="12"/>
  <c r="H43" i="12" s="1"/>
  <c r="F42" i="12"/>
  <c r="H42" i="12" s="1"/>
  <c r="J42" i="12" s="1"/>
  <c r="F41" i="12"/>
  <c r="H41" i="12" s="1"/>
  <c r="F40" i="12"/>
  <c r="H40" i="12" s="1"/>
  <c r="F39" i="12"/>
  <c r="F38" i="12"/>
  <c r="H38" i="12" s="1"/>
  <c r="J38" i="12" s="1"/>
  <c r="F37" i="12"/>
  <c r="F36" i="12"/>
  <c r="F35" i="12"/>
  <c r="H35" i="12" s="1"/>
  <c r="F34" i="12"/>
  <c r="H34" i="12" s="1"/>
  <c r="J34" i="12" s="1"/>
  <c r="F33" i="12"/>
  <c r="H33" i="12" s="1"/>
  <c r="F32" i="12"/>
  <c r="H32" i="12" s="1"/>
  <c r="F31" i="12"/>
  <c r="F30" i="12"/>
  <c r="H30" i="12" s="1"/>
  <c r="J30" i="12" s="1"/>
  <c r="F29" i="12"/>
  <c r="F28" i="12"/>
  <c r="F27" i="12"/>
  <c r="H27" i="12" s="1"/>
  <c r="F26" i="12"/>
  <c r="H26" i="12" s="1"/>
  <c r="J26" i="12" s="1"/>
  <c r="F25" i="12"/>
  <c r="H25" i="12" s="1"/>
  <c r="F24" i="12"/>
  <c r="H24" i="12" s="1"/>
  <c r="F23" i="12"/>
  <c r="F22" i="12"/>
  <c r="H22" i="12" s="1"/>
  <c r="J22" i="12" s="1"/>
  <c r="F21" i="12"/>
  <c r="F20" i="12"/>
  <c r="F19" i="12"/>
  <c r="H19" i="12" s="1"/>
  <c r="F18" i="12"/>
  <c r="H18" i="12" s="1"/>
  <c r="J18" i="12" s="1"/>
  <c r="F17" i="12"/>
  <c r="H17" i="12" s="1"/>
  <c r="F16" i="12"/>
  <c r="H16" i="12" s="1"/>
  <c r="F15" i="12"/>
  <c r="F14" i="12"/>
  <c r="H14" i="12" s="1"/>
  <c r="I14" i="12" s="1"/>
  <c r="F13" i="12"/>
  <c r="F12" i="12"/>
  <c r="F11" i="12"/>
  <c r="H11" i="12" s="1"/>
  <c r="F10" i="12"/>
  <c r="H10" i="12" s="1"/>
  <c r="J10" i="12" s="1"/>
  <c r="F9" i="12"/>
  <c r="H9" i="12" s="1"/>
  <c r="F5" i="12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N32" i="11" s="1"/>
  <c r="L31" i="11"/>
  <c r="L30" i="11"/>
  <c r="L29" i="11"/>
  <c r="L28" i="11"/>
  <c r="L27" i="11"/>
  <c r="L26" i="11"/>
  <c r="L25" i="11"/>
  <c r="L24" i="11"/>
  <c r="N24" i="11" s="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5" i="11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C101" i="17" l="1"/>
  <c r="C100" i="17"/>
  <c r="S56" i="10"/>
  <c r="T56" i="10" s="1"/>
  <c r="S60" i="10"/>
  <c r="T60" i="10" s="1"/>
  <c r="S57" i="10"/>
  <c r="U57" i="10" s="1"/>
  <c r="S61" i="10"/>
  <c r="U61" i="10" s="1"/>
  <c r="S54" i="10"/>
  <c r="U54" i="10" s="1"/>
  <c r="S58" i="10"/>
  <c r="U58" i="10" s="1"/>
  <c r="S62" i="10"/>
  <c r="U62" i="10" s="1"/>
  <c r="S55" i="10"/>
  <c r="T55" i="10" s="1"/>
  <c r="S59" i="10"/>
  <c r="T59" i="10" s="1"/>
  <c r="S63" i="10"/>
  <c r="T63" i="10" s="1"/>
  <c r="U55" i="10"/>
  <c r="T61" i="10"/>
  <c r="U60" i="10"/>
  <c r="J12" i="14"/>
  <c r="I12" i="14"/>
  <c r="J16" i="14"/>
  <c r="I16" i="14"/>
  <c r="J20" i="14"/>
  <c r="I20" i="14"/>
  <c r="J24" i="14"/>
  <c r="I24" i="14"/>
  <c r="J28" i="14"/>
  <c r="I28" i="14"/>
  <c r="J32" i="14"/>
  <c r="I32" i="14"/>
  <c r="J36" i="14"/>
  <c r="I36" i="14"/>
  <c r="J40" i="14"/>
  <c r="I40" i="14"/>
  <c r="J44" i="14"/>
  <c r="I44" i="14"/>
  <c r="J48" i="14"/>
  <c r="I48" i="14"/>
  <c r="J52" i="14"/>
  <c r="I52" i="14"/>
  <c r="J56" i="14"/>
  <c r="I56" i="14"/>
  <c r="J60" i="14"/>
  <c r="I60" i="14"/>
  <c r="J9" i="14"/>
  <c r="I9" i="14"/>
  <c r="J13" i="14"/>
  <c r="I13" i="14"/>
  <c r="J17" i="14"/>
  <c r="I17" i="14"/>
  <c r="J21" i="14"/>
  <c r="I21" i="14"/>
  <c r="J25" i="14"/>
  <c r="I25" i="14"/>
  <c r="J29" i="14"/>
  <c r="I29" i="14"/>
  <c r="J33" i="14"/>
  <c r="I33" i="14"/>
  <c r="J37" i="14"/>
  <c r="I37" i="14"/>
  <c r="J41" i="14"/>
  <c r="I41" i="14"/>
  <c r="J45" i="14"/>
  <c r="I45" i="14"/>
  <c r="J49" i="14"/>
  <c r="I49" i="14"/>
  <c r="J53" i="14"/>
  <c r="I53" i="14"/>
  <c r="J57" i="14"/>
  <c r="I57" i="14"/>
  <c r="J61" i="14"/>
  <c r="I61" i="14"/>
  <c r="J10" i="14"/>
  <c r="I10" i="14"/>
  <c r="J14" i="14"/>
  <c r="I14" i="14"/>
  <c r="J18" i="14"/>
  <c r="I18" i="14"/>
  <c r="J22" i="14"/>
  <c r="I22" i="14"/>
  <c r="J26" i="14"/>
  <c r="I26" i="14"/>
  <c r="J30" i="14"/>
  <c r="I30" i="14"/>
  <c r="J34" i="14"/>
  <c r="I34" i="14"/>
  <c r="J38" i="14"/>
  <c r="I38" i="14"/>
  <c r="J42" i="14"/>
  <c r="I42" i="14"/>
  <c r="J46" i="14"/>
  <c r="I46" i="14"/>
  <c r="J50" i="14"/>
  <c r="I50" i="14"/>
  <c r="J54" i="14"/>
  <c r="I54" i="14"/>
  <c r="J58" i="14"/>
  <c r="I58" i="14"/>
  <c r="J62" i="14"/>
  <c r="I62" i="14"/>
  <c r="J11" i="14"/>
  <c r="I11" i="14"/>
  <c r="J15" i="14"/>
  <c r="I15" i="14"/>
  <c r="J19" i="14"/>
  <c r="I19" i="14"/>
  <c r="J23" i="14"/>
  <c r="I23" i="14"/>
  <c r="J27" i="14"/>
  <c r="I27" i="14"/>
  <c r="J31" i="14"/>
  <c r="I31" i="14"/>
  <c r="J35" i="14"/>
  <c r="I35" i="14"/>
  <c r="J39" i="14"/>
  <c r="I39" i="14"/>
  <c r="J43" i="14"/>
  <c r="I43" i="14"/>
  <c r="J47" i="14"/>
  <c r="I47" i="14"/>
  <c r="J51" i="14"/>
  <c r="I51" i="14"/>
  <c r="J55" i="14"/>
  <c r="I55" i="14"/>
  <c r="J59" i="14"/>
  <c r="I59" i="14"/>
  <c r="J63" i="14"/>
  <c r="I63" i="14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13" i="12"/>
  <c r="J13" i="12" s="1"/>
  <c r="H20" i="12"/>
  <c r="I20" i="12" s="1"/>
  <c r="H23" i="12"/>
  <c r="J23" i="12" s="1"/>
  <c r="H29" i="12"/>
  <c r="I29" i="12" s="1"/>
  <c r="H36" i="12"/>
  <c r="J36" i="12" s="1"/>
  <c r="H39" i="12"/>
  <c r="I39" i="12" s="1"/>
  <c r="H45" i="12"/>
  <c r="J45" i="12" s="1"/>
  <c r="H52" i="12"/>
  <c r="I52" i="12" s="1"/>
  <c r="H55" i="12"/>
  <c r="J55" i="12" s="1"/>
  <c r="H61" i="12"/>
  <c r="I61" i="12" s="1"/>
  <c r="H56" i="12"/>
  <c r="I56" i="12" s="1"/>
  <c r="H12" i="12"/>
  <c r="J12" i="12" s="1"/>
  <c r="H15" i="12"/>
  <c r="I15" i="12" s="1"/>
  <c r="H21" i="12"/>
  <c r="J21" i="12" s="1"/>
  <c r="H28" i="12"/>
  <c r="I28" i="12" s="1"/>
  <c r="H31" i="12"/>
  <c r="J31" i="12" s="1"/>
  <c r="H37" i="12"/>
  <c r="J37" i="12" s="1"/>
  <c r="H44" i="12"/>
  <c r="J44" i="12" s="1"/>
  <c r="H47" i="12"/>
  <c r="I47" i="12" s="1"/>
  <c r="H53" i="12"/>
  <c r="J53" i="12" s="1"/>
  <c r="H60" i="12"/>
  <c r="I60" i="12" s="1"/>
  <c r="J11" i="12"/>
  <c r="I11" i="12"/>
  <c r="I17" i="12"/>
  <c r="J17" i="12"/>
  <c r="I24" i="12"/>
  <c r="J24" i="12"/>
  <c r="J27" i="12"/>
  <c r="I27" i="12"/>
  <c r="I33" i="12"/>
  <c r="J33" i="12"/>
  <c r="J40" i="12"/>
  <c r="I40" i="12"/>
  <c r="J59" i="12"/>
  <c r="I59" i="12"/>
  <c r="I12" i="12"/>
  <c r="J63" i="12"/>
  <c r="I63" i="12"/>
  <c r="I9" i="12"/>
  <c r="J9" i="12"/>
  <c r="I16" i="12"/>
  <c r="J16" i="12"/>
  <c r="J19" i="12"/>
  <c r="I19" i="12"/>
  <c r="I25" i="12"/>
  <c r="J25" i="12"/>
  <c r="J32" i="12"/>
  <c r="I32" i="12"/>
  <c r="J35" i="12"/>
  <c r="I35" i="12"/>
  <c r="I41" i="12"/>
  <c r="J41" i="12"/>
  <c r="J48" i="12"/>
  <c r="I48" i="12"/>
  <c r="J51" i="12"/>
  <c r="I51" i="12"/>
  <c r="J57" i="12"/>
  <c r="I57" i="12"/>
  <c r="J43" i="12"/>
  <c r="I43" i="12"/>
  <c r="I49" i="12"/>
  <c r="J49" i="12"/>
  <c r="J56" i="12"/>
  <c r="J15" i="12"/>
  <c r="J28" i="12"/>
  <c r="I31" i="12"/>
  <c r="J47" i="12"/>
  <c r="J60" i="12"/>
  <c r="I23" i="12"/>
  <c r="I45" i="12"/>
  <c r="J52" i="12"/>
  <c r="I10" i="12"/>
  <c r="I18" i="12"/>
  <c r="I22" i="12"/>
  <c r="I26" i="12"/>
  <c r="I30" i="12"/>
  <c r="I34" i="12"/>
  <c r="I38" i="12"/>
  <c r="I42" i="12"/>
  <c r="I50" i="12"/>
  <c r="J14" i="12"/>
  <c r="J46" i="12"/>
  <c r="J54" i="12"/>
  <c r="J58" i="12"/>
  <c r="J62" i="12"/>
  <c r="N15" i="11"/>
  <c r="O15" i="11" s="1"/>
  <c r="N13" i="11"/>
  <c r="P13" i="11" s="1"/>
  <c r="N17" i="11"/>
  <c r="O17" i="11" s="1"/>
  <c r="N33" i="11"/>
  <c r="O33" i="11" s="1"/>
  <c r="N9" i="11"/>
  <c r="P9" i="11" s="1"/>
  <c r="N40" i="11"/>
  <c r="P40" i="11" s="1"/>
  <c r="N48" i="11"/>
  <c r="O48" i="11" s="1"/>
  <c r="N53" i="11"/>
  <c r="P53" i="11" s="1"/>
  <c r="N55" i="11"/>
  <c r="P55" i="11" s="1"/>
  <c r="N57" i="11"/>
  <c r="P57" i="11" s="1"/>
  <c r="N61" i="11"/>
  <c r="P61" i="11" s="1"/>
  <c r="N49" i="11"/>
  <c r="P49" i="11" s="1"/>
  <c r="N10" i="11"/>
  <c r="P10" i="11" s="1"/>
  <c r="N50" i="11"/>
  <c r="P50" i="11" s="1"/>
  <c r="N58" i="11"/>
  <c r="P58" i="11" s="1"/>
  <c r="N18" i="11"/>
  <c r="P18" i="11" s="1"/>
  <c r="N26" i="11"/>
  <c r="O26" i="11" s="1"/>
  <c r="N21" i="11"/>
  <c r="P21" i="11" s="1"/>
  <c r="N23" i="11"/>
  <c r="O23" i="11" s="1"/>
  <c r="N25" i="11"/>
  <c r="P25" i="11" s="1"/>
  <c r="N29" i="11"/>
  <c r="P29" i="11" s="1"/>
  <c r="N31" i="11"/>
  <c r="P31" i="11" s="1"/>
  <c r="N34" i="11"/>
  <c r="P34" i="11" s="1"/>
  <c r="N42" i="11"/>
  <c r="P42" i="11" s="1"/>
  <c r="N56" i="11"/>
  <c r="O56" i="11" s="1"/>
  <c r="N62" i="11"/>
  <c r="O62" i="11" s="1"/>
  <c r="N16" i="11"/>
  <c r="O16" i="11" s="1"/>
  <c r="N37" i="11"/>
  <c r="O37" i="11" s="1"/>
  <c r="N39" i="11"/>
  <c r="P39" i="11" s="1"/>
  <c r="N41" i="11"/>
  <c r="P41" i="11" s="1"/>
  <c r="N45" i="11"/>
  <c r="P45" i="11" s="1"/>
  <c r="N47" i="11"/>
  <c r="P47" i="11" s="1"/>
  <c r="N11" i="11"/>
  <c r="O11" i="11" s="1"/>
  <c r="N14" i="11"/>
  <c r="P14" i="11" s="1"/>
  <c r="N20" i="11"/>
  <c r="O20" i="11" s="1"/>
  <c r="N27" i="11"/>
  <c r="O27" i="11" s="1"/>
  <c r="N30" i="11"/>
  <c r="O30" i="11" s="1"/>
  <c r="N36" i="11"/>
  <c r="P36" i="11" s="1"/>
  <c r="N43" i="11"/>
  <c r="P43" i="11" s="1"/>
  <c r="N46" i="11"/>
  <c r="O46" i="11" s="1"/>
  <c r="N52" i="11"/>
  <c r="O52" i="11" s="1"/>
  <c r="N59" i="11"/>
  <c r="O59" i="11" s="1"/>
  <c r="N12" i="11"/>
  <c r="P12" i="11" s="1"/>
  <c r="N19" i="11"/>
  <c r="O19" i="11" s="1"/>
  <c r="N22" i="11"/>
  <c r="O22" i="11" s="1"/>
  <c r="N28" i="11"/>
  <c r="O28" i="11" s="1"/>
  <c r="N35" i="11"/>
  <c r="P35" i="11" s="1"/>
  <c r="N38" i="11"/>
  <c r="P38" i="11" s="1"/>
  <c r="N44" i="11"/>
  <c r="O44" i="11" s="1"/>
  <c r="N51" i="11"/>
  <c r="O51" i="11" s="1"/>
  <c r="N54" i="11"/>
  <c r="O54" i="11" s="1"/>
  <c r="N60" i="11"/>
  <c r="O60" i="11" s="1"/>
  <c r="N63" i="11"/>
  <c r="O63" i="11" s="1"/>
  <c r="P19" i="11"/>
  <c r="O58" i="11"/>
  <c r="P28" i="11"/>
  <c r="P16" i="11"/>
  <c r="P32" i="11"/>
  <c r="O32" i="11"/>
  <c r="O55" i="11"/>
  <c r="P15" i="11"/>
  <c r="P24" i="11"/>
  <c r="O24" i="11"/>
  <c r="O31" i="11"/>
  <c r="O34" i="11"/>
  <c r="O40" i="11"/>
  <c r="O50" i="11"/>
  <c r="O13" i="11"/>
  <c r="O21" i="11"/>
  <c r="O49" i="11"/>
  <c r="P17" i="11"/>
  <c r="P33" i="11"/>
  <c r="O53" i="11"/>
  <c r="W63" i="4"/>
  <c r="Y63" i="4" s="1"/>
  <c r="AA63" i="4" s="1"/>
  <c r="W62" i="4"/>
  <c r="Y62" i="4" s="1"/>
  <c r="AA62" i="4" s="1"/>
  <c r="W61" i="4"/>
  <c r="Y61" i="4" s="1"/>
  <c r="Z61" i="4" s="1"/>
  <c r="W60" i="4"/>
  <c r="Y60" i="4" s="1"/>
  <c r="AA60" i="4" s="1"/>
  <c r="W59" i="4"/>
  <c r="Y59" i="4" s="1"/>
  <c r="AA59" i="4" s="1"/>
  <c r="W58" i="4"/>
  <c r="Y58" i="4" s="1"/>
  <c r="AA58" i="4" s="1"/>
  <c r="W57" i="4"/>
  <c r="Y57" i="4" s="1"/>
  <c r="Z57" i="4" s="1"/>
  <c r="W56" i="4"/>
  <c r="Y56" i="4" s="1"/>
  <c r="AA56" i="4" s="1"/>
  <c r="W55" i="4"/>
  <c r="Y55" i="4" s="1"/>
  <c r="AA55" i="4" s="1"/>
  <c r="W54" i="4"/>
  <c r="Y54" i="4" s="1"/>
  <c r="AA54" i="4" s="1"/>
  <c r="W53" i="4"/>
  <c r="Y53" i="4" s="1"/>
  <c r="W52" i="4"/>
  <c r="Y52" i="4" s="1"/>
  <c r="W51" i="4"/>
  <c r="Y51" i="4" s="1"/>
  <c r="W50" i="4"/>
  <c r="Y50" i="4" s="1"/>
  <c r="W49" i="4"/>
  <c r="Y49" i="4" s="1"/>
  <c r="W48" i="4"/>
  <c r="Y48" i="4" s="1"/>
  <c r="W47" i="4"/>
  <c r="Y47" i="4" s="1"/>
  <c r="W46" i="4"/>
  <c r="Y46" i="4" s="1"/>
  <c r="W45" i="4"/>
  <c r="Y45" i="4" s="1"/>
  <c r="W44" i="4"/>
  <c r="Y44" i="4" s="1"/>
  <c r="W43" i="4"/>
  <c r="Y43" i="4" s="1"/>
  <c r="W42" i="4"/>
  <c r="Y42" i="4" s="1"/>
  <c r="W41" i="4"/>
  <c r="Y41" i="4" s="1"/>
  <c r="W40" i="4"/>
  <c r="Y40" i="4" s="1"/>
  <c r="W39" i="4"/>
  <c r="Y39" i="4" s="1"/>
  <c r="W38" i="4"/>
  <c r="Y38" i="4" s="1"/>
  <c r="W37" i="4"/>
  <c r="Y37" i="4" s="1"/>
  <c r="W36" i="4"/>
  <c r="Y36" i="4" s="1"/>
  <c r="W35" i="4"/>
  <c r="Y35" i="4" s="1"/>
  <c r="W34" i="4"/>
  <c r="Y34" i="4" s="1"/>
  <c r="W33" i="4"/>
  <c r="Y33" i="4" s="1"/>
  <c r="W32" i="4"/>
  <c r="Y32" i="4" s="1"/>
  <c r="W31" i="4"/>
  <c r="Y31" i="4" s="1"/>
  <c r="W30" i="4"/>
  <c r="Y30" i="4" s="1"/>
  <c r="W29" i="4"/>
  <c r="Y29" i="4" s="1"/>
  <c r="W28" i="4"/>
  <c r="Y28" i="4" s="1"/>
  <c r="W27" i="4"/>
  <c r="Y27" i="4" s="1"/>
  <c r="W26" i="4"/>
  <c r="Y26" i="4" s="1"/>
  <c r="W25" i="4"/>
  <c r="Y25" i="4" s="1"/>
  <c r="W24" i="4"/>
  <c r="Y24" i="4" s="1"/>
  <c r="W23" i="4"/>
  <c r="Y23" i="4" s="1"/>
  <c r="W22" i="4"/>
  <c r="Y22" i="4" s="1"/>
  <c r="W21" i="4"/>
  <c r="Y21" i="4" s="1"/>
  <c r="W20" i="4"/>
  <c r="Y20" i="4" s="1"/>
  <c r="W19" i="4"/>
  <c r="Y19" i="4" s="1"/>
  <c r="W18" i="4"/>
  <c r="Y18" i="4" s="1"/>
  <c r="W17" i="4"/>
  <c r="Y17" i="4" s="1"/>
  <c r="W16" i="4"/>
  <c r="Y16" i="4" s="1"/>
  <c r="W15" i="4"/>
  <c r="Y15" i="4" s="1"/>
  <c r="W14" i="4"/>
  <c r="Y14" i="4" s="1"/>
  <c r="W13" i="4"/>
  <c r="Y13" i="4" s="1"/>
  <c r="W12" i="4"/>
  <c r="Y12" i="4" s="1"/>
  <c r="W11" i="4"/>
  <c r="Y11" i="4" s="1"/>
  <c r="W10" i="4"/>
  <c r="Y10" i="4" s="1"/>
  <c r="W9" i="4"/>
  <c r="I36" i="12" l="1"/>
  <c r="P62" i="11"/>
  <c r="P52" i="11"/>
  <c r="K70" i="14"/>
  <c r="I70" i="14"/>
  <c r="I65" i="14"/>
  <c r="J70" i="14"/>
  <c r="I66" i="14"/>
  <c r="G70" i="14" s="1"/>
  <c r="C61" i="17" s="1"/>
  <c r="J70" i="13"/>
  <c r="H70" i="13"/>
  <c r="H65" i="13"/>
  <c r="I70" i="13"/>
  <c r="I71" i="13" s="1"/>
  <c r="E60" i="17" s="1"/>
  <c r="H66" i="13"/>
  <c r="F70" i="13" s="1"/>
  <c r="C60" i="17" s="1"/>
  <c r="O29" i="11"/>
  <c r="P30" i="11"/>
  <c r="T58" i="10"/>
  <c r="U63" i="10"/>
  <c r="T54" i="10"/>
  <c r="J39" i="12"/>
  <c r="J29" i="12"/>
  <c r="I53" i="12"/>
  <c r="I44" i="12"/>
  <c r="P60" i="11"/>
  <c r="U59" i="10"/>
  <c r="T62" i="10"/>
  <c r="T57" i="10"/>
  <c r="U56" i="10"/>
  <c r="I67" i="14"/>
  <c r="H67" i="13"/>
  <c r="J61" i="12"/>
  <c r="J20" i="12"/>
  <c r="I37" i="12"/>
  <c r="I55" i="12"/>
  <c r="I13" i="12"/>
  <c r="I70" i="12" s="1"/>
  <c r="I21" i="12"/>
  <c r="O61" i="11"/>
  <c r="O9" i="11"/>
  <c r="P20" i="11"/>
  <c r="P63" i="11"/>
  <c r="O43" i="11"/>
  <c r="P54" i="11"/>
  <c r="O57" i="11"/>
  <c r="O41" i="11"/>
  <c r="P48" i="11"/>
  <c r="P23" i="11"/>
  <c r="P59" i="11"/>
  <c r="O36" i="11"/>
  <c r="O14" i="11"/>
  <c r="O45" i="11"/>
  <c r="O35" i="11"/>
  <c r="O12" i="11"/>
  <c r="O18" i="11"/>
  <c r="O42" i="11"/>
  <c r="O10" i="11"/>
  <c r="P44" i="11"/>
  <c r="P22" i="11"/>
  <c r="P26" i="11"/>
  <c r="P11" i="11"/>
  <c r="O25" i="11"/>
  <c r="P56" i="11"/>
  <c r="O47" i="11"/>
  <c r="O39" i="11"/>
  <c r="P51" i="11"/>
  <c r="P37" i="11"/>
  <c r="O38" i="11"/>
  <c r="P46" i="11"/>
  <c r="P27" i="11"/>
  <c r="Z58" i="4"/>
  <c r="Z59" i="4"/>
  <c r="Z54" i="4"/>
  <c r="Z62" i="4"/>
  <c r="Z55" i="4"/>
  <c r="Z63" i="4"/>
  <c r="AA61" i="4"/>
  <c r="Z56" i="4"/>
  <c r="Z60" i="4"/>
  <c r="AA57" i="4"/>
  <c r="R9" i="15"/>
  <c r="R23" i="15"/>
  <c r="R39" i="15"/>
  <c r="R52" i="15"/>
  <c r="R63" i="15"/>
  <c r="W23" i="9"/>
  <c r="W25" i="9"/>
  <c r="W9" i="9"/>
  <c r="W35" i="9"/>
  <c r="W41" i="9"/>
  <c r="W52" i="9"/>
  <c r="R26" i="15"/>
  <c r="W63" i="9"/>
  <c r="W39" i="9"/>
  <c r="W47" i="9"/>
  <c r="W26" i="9"/>
  <c r="R47" i="15"/>
  <c r="R41" i="15"/>
  <c r="R35" i="15"/>
  <c r="R25" i="15"/>
  <c r="I66" i="12" l="1"/>
  <c r="Q70" i="11"/>
  <c r="O70" i="11"/>
  <c r="P70" i="11"/>
  <c r="O66" i="11"/>
  <c r="J70" i="12"/>
  <c r="K70" i="12"/>
  <c r="M71" i="14"/>
  <c r="E103" i="17" s="1"/>
  <c r="N71" i="14"/>
  <c r="F103" i="17" s="1"/>
  <c r="L71" i="14"/>
  <c r="D103" i="17" s="1"/>
  <c r="I65" i="12"/>
  <c r="K71" i="13"/>
  <c r="D102" i="17" s="1"/>
  <c r="M71" i="13"/>
  <c r="F102" i="17" s="1"/>
  <c r="L71" i="13"/>
  <c r="E102" i="17" s="1"/>
  <c r="M70" i="11"/>
  <c r="C58" i="17" s="1"/>
  <c r="J71" i="14"/>
  <c r="E61" i="17" s="1"/>
  <c r="K71" i="14"/>
  <c r="F61" i="17" s="1"/>
  <c r="I71" i="14"/>
  <c r="D61" i="17" s="1"/>
  <c r="F86" i="17" s="1"/>
  <c r="G86" i="17" s="1"/>
  <c r="J71" i="13"/>
  <c r="F60" i="17" s="1"/>
  <c r="H71" i="13"/>
  <c r="D60" i="17" s="1"/>
  <c r="F82" i="17" s="1"/>
  <c r="G82" i="17" s="1"/>
  <c r="I67" i="12"/>
  <c r="G70" i="12"/>
  <c r="C59" i="17" s="1"/>
  <c r="K71" i="12"/>
  <c r="F59" i="17" s="1"/>
  <c r="O67" i="11"/>
  <c r="O65" i="11"/>
  <c r="R62" i="15"/>
  <c r="R61" i="15"/>
  <c r="R60" i="15"/>
  <c r="R59" i="15"/>
  <c r="R58" i="15"/>
  <c r="R57" i="15"/>
  <c r="R56" i="15"/>
  <c r="R55" i="15"/>
  <c r="R54" i="15"/>
  <c r="R53" i="15"/>
  <c r="R51" i="15"/>
  <c r="R50" i="15"/>
  <c r="R49" i="15"/>
  <c r="R48" i="15"/>
  <c r="R46" i="15"/>
  <c r="R45" i="15"/>
  <c r="R44" i="15"/>
  <c r="R43" i="15"/>
  <c r="R42" i="15"/>
  <c r="R40" i="15"/>
  <c r="R38" i="15"/>
  <c r="R37" i="15"/>
  <c r="R36" i="15"/>
  <c r="R34" i="15"/>
  <c r="R33" i="15"/>
  <c r="R32" i="15"/>
  <c r="R31" i="15"/>
  <c r="R30" i="15"/>
  <c r="R29" i="15"/>
  <c r="R28" i="15"/>
  <c r="R27" i="15"/>
  <c r="R24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Y2" i="4"/>
  <c r="J71" i="12" l="1"/>
  <c r="E59" i="17" s="1"/>
  <c r="L71" i="12"/>
  <c r="D101" i="17" s="1"/>
  <c r="N71" i="12"/>
  <c r="F101" i="17" s="1"/>
  <c r="M71" i="12"/>
  <c r="E101" i="17" s="1"/>
  <c r="S71" i="11"/>
  <c r="R71" i="11"/>
  <c r="D100" i="17" s="1"/>
  <c r="T71" i="11"/>
  <c r="I71" i="12"/>
  <c r="D59" i="17" s="1"/>
  <c r="F78" i="17" s="1"/>
  <c r="G78" i="17" s="1"/>
  <c r="O71" i="11"/>
  <c r="D58" i="17" s="1"/>
  <c r="F74" i="17" s="1"/>
  <c r="G74" i="17" s="1"/>
  <c r="P71" i="11"/>
  <c r="E58" i="17" s="1"/>
  <c r="Q71" i="11"/>
  <c r="F58" i="17" s="1"/>
  <c r="W62" i="9"/>
  <c r="W61" i="9"/>
  <c r="W60" i="9"/>
  <c r="W59" i="9"/>
  <c r="W58" i="9"/>
  <c r="W57" i="9"/>
  <c r="W56" i="9"/>
  <c r="W55" i="9"/>
  <c r="W54" i="9"/>
  <c r="W53" i="9"/>
  <c r="W51" i="9"/>
  <c r="W50" i="9"/>
  <c r="W49" i="9"/>
  <c r="W48" i="9"/>
  <c r="W46" i="9"/>
  <c r="W45" i="9"/>
  <c r="W44" i="9"/>
  <c r="W43" i="9"/>
  <c r="W42" i="9"/>
  <c r="W40" i="9"/>
  <c r="W38" i="9"/>
  <c r="W37" i="9"/>
  <c r="W36" i="9"/>
  <c r="W34" i="9"/>
  <c r="W33" i="9"/>
  <c r="W32" i="9"/>
  <c r="W31" i="9"/>
  <c r="W30" i="9"/>
  <c r="W29" i="9"/>
  <c r="W28" i="9"/>
  <c r="W27" i="9"/>
  <c r="W24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S53" i="10" l="1"/>
  <c r="T53" i="10" s="1"/>
  <c r="S52" i="10"/>
  <c r="T52" i="10" s="1"/>
  <c r="S51" i="10"/>
  <c r="T51" i="10" s="1"/>
  <c r="S50" i="10"/>
  <c r="T50" i="10" s="1"/>
  <c r="S49" i="10"/>
  <c r="T49" i="10" s="1"/>
  <c r="S48" i="10"/>
  <c r="T48" i="10" s="1"/>
  <c r="S47" i="10"/>
  <c r="T47" i="10" s="1"/>
  <c r="S46" i="10"/>
  <c r="T46" i="10" s="1"/>
  <c r="S45" i="10"/>
  <c r="T45" i="10" s="1"/>
  <c r="S44" i="10"/>
  <c r="T44" i="10" s="1"/>
  <c r="S43" i="10"/>
  <c r="T43" i="10" s="1"/>
  <c r="S42" i="10"/>
  <c r="T42" i="10" s="1"/>
  <c r="S41" i="10"/>
  <c r="T41" i="10" s="1"/>
  <c r="S40" i="10"/>
  <c r="T40" i="10" s="1"/>
  <c r="S39" i="10"/>
  <c r="T39" i="10" s="1"/>
  <c r="S38" i="10"/>
  <c r="T38" i="10" s="1"/>
  <c r="S37" i="10"/>
  <c r="T37" i="10" s="1"/>
  <c r="S36" i="10"/>
  <c r="T36" i="10" s="1"/>
  <c r="S35" i="10"/>
  <c r="T35" i="10" s="1"/>
  <c r="S34" i="10"/>
  <c r="T34" i="10" s="1"/>
  <c r="S33" i="10"/>
  <c r="T33" i="10" s="1"/>
  <c r="S32" i="10"/>
  <c r="T32" i="10" s="1"/>
  <c r="S31" i="10"/>
  <c r="T31" i="10" s="1"/>
  <c r="S30" i="10"/>
  <c r="T30" i="10" s="1"/>
  <c r="S29" i="10"/>
  <c r="T29" i="10" s="1"/>
  <c r="S28" i="10"/>
  <c r="T28" i="10" s="1"/>
  <c r="S27" i="10"/>
  <c r="T27" i="10" s="1"/>
  <c r="S26" i="10"/>
  <c r="T26" i="10" s="1"/>
  <c r="S25" i="10"/>
  <c r="T25" i="10" s="1"/>
  <c r="S24" i="10"/>
  <c r="T24" i="10" s="1"/>
  <c r="S23" i="10"/>
  <c r="T23" i="10" s="1"/>
  <c r="S22" i="10"/>
  <c r="T22" i="10" s="1"/>
  <c r="S21" i="10"/>
  <c r="T21" i="10" s="1"/>
  <c r="S20" i="10"/>
  <c r="T20" i="10" s="1"/>
  <c r="S19" i="10"/>
  <c r="T19" i="10" s="1"/>
  <c r="S18" i="10"/>
  <c r="T18" i="10" s="1"/>
  <c r="S17" i="10"/>
  <c r="T17" i="10" s="1"/>
  <c r="S16" i="10"/>
  <c r="T16" i="10" s="1"/>
  <c r="S15" i="10"/>
  <c r="T15" i="10" s="1"/>
  <c r="S14" i="10"/>
  <c r="T14" i="10" s="1"/>
  <c r="S13" i="10"/>
  <c r="T13" i="10" s="1"/>
  <c r="S12" i="10"/>
  <c r="T12" i="10" s="1"/>
  <c r="S11" i="10"/>
  <c r="T11" i="10" s="1"/>
  <c r="S10" i="10"/>
  <c r="T10" i="10" s="1"/>
  <c r="Q9" i="10"/>
  <c r="S9" i="10" s="1"/>
  <c r="Q5" i="10"/>
  <c r="U12" i="10" l="1"/>
  <c r="U17" i="10"/>
  <c r="U10" i="10"/>
  <c r="U14" i="10"/>
  <c r="U18" i="10"/>
  <c r="U22" i="10"/>
  <c r="U26" i="10"/>
  <c r="U30" i="10"/>
  <c r="U34" i="10"/>
  <c r="U38" i="10"/>
  <c r="U42" i="10"/>
  <c r="U46" i="10"/>
  <c r="U50" i="10"/>
  <c r="U13" i="10"/>
  <c r="U11" i="10"/>
  <c r="U15" i="10"/>
  <c r="U19" i="10"/>
  <c r="U23" i="10"/>
  <c r="U27" i="10"/>
  <c r="U31" i="10"/>
  <c r="U35" i="10"/>
  <c r="U39" i="10"/>
  <c r="U43" i="10"/>
  <c r="U47" i="10"/>
  <c r="U51" i="10"/>
  <c r="U16" i="10"/>
  <c r="U20" i="10"/>
  <c r="U24" i="10"/>
  <c r="U28" i="10"/>
  <c r="U32" i="10"/>
  <c r="U36" i="10"/>
  <c r="U40" i="10"/>
  <c r="U44" i="10"/>
  <c r="U48" i="10"/>
  <c r="U52" i="10"/>
  <c r="U9" i="10"/>
  <c r="T9" i="10"/>
  <c r="U21" i="10"/>
  <c r="U25" i="10"/>
  <c r="U29" i="10"/>
  <c r="U33" i="10"/>
  <c r="U37" i="10"/>
  <c r="U41" i="10"/>
  <c r="U45" i="10"/>
  <c r="U49" i="10"/>
  <c r="U53" i="10"/>
  <c r="Y9" i="4"/>
  <c r="Z9" i="4" s="1"/>
  <c r="T67" i="10" l="1"/>
  <c r="T71" i="10" s="1"/>
  <c r="T65" i="10"/>
  <c r="V70" i="10"/>
  <c r="V71" i="10" s="1"/>
  <c r="T70" i="10"/>
  <c r="T66" i="10"/>
  <c r="R70" i="10" s="1"/>
  <c r="U70" i="10"/>
  <c r="AA13" i="4"/>
  <c r="Z13" i="4"/>
  <c r="Z10" i="4"/>
  <c r="AA10" i="4"/>
  <c r="Z14" i="4"/>
  <c r="AA14" i="4"/>
  <c r="Z18" i="4"/>
  <c r="AA18" i="4"/>
  <c r="Z22" i="4"/>
  <c r="AA22" i="4"/>
  <c r="Z26" i="4"/>
  <c r="AA26" i="4"/>
  <c r="Z30" i="4"/>
  <c r="AA30" i="4"/>
  <c r="Z34" i="4"/>
  <c r="AA34" i="4"/>
  <c r="Z38" i="4"/>
  <c r="AA38" i="4"/>
  <c r="Z42" i="4"/>
  <c r="AA42" i="4"/>
  <c r="Z46" i="4"/>
  <c r="AA46" i="4"/>
  <c r="Z50" i="4"/>
  <c r="AA50" i="4"/>
  <c r="AA9" i="4"/>
  <c r="AA11" i="4"/>
  <c r="Z11" i="4"/>
  <c r="Z15" i="4"/>
  <c r="AA15" i="4"/>
  <c r="AA19" i="4"/>
  <c r="Z19" i="4"/>
  <c r="Z23" i="4"/>
  <c r="AA23" i="4"/>
  <c r="AA27" i="4"/>
  <c r="Z27" i="4"/>
  <c r="Z31" i="4"/>
  <c r="AA31" i="4"/>
  <c r="AA35" i="4"/>
  <c r="Z35" i="4"/>
  <c r="Z39" i="4"/>
  <c r="AA39" i="4"/>
  <c r="AA43" i="4"/>
  <c r="Z43" i="4"/>
  <c r="Z47" i="4"/>
  <c r="AA47" i="4"/>
  <c r="Z51" i="4"/>
  <c r="AA51" i="4"/>
  <c r="Z12" i="4"/>
  <c r="AA12" i="4"/>
  <c r="Z16" i="4"/>
  <c r="AA16" i="4"/>
  <c r="Z20" i="4"/>
  <c r="AA20" i="4"/>
  <c r="Z24" i="4"/>
  <c r="AA24" i="4"/>
  <c r="Z28" i="4"/>
  <c r="AA28" i="4"/>
  <c r="Z32" i="4"/>
  <c r="AA32" i="4"/>
  <c r="Z36" i="4"/>
  <c r="AA36" i="4"/>
  <c r="Z40" i="4"/>
  <c r="AA40" i="4"/>
  <c r="Z44" i="4"/>
  <c r="AA44" i="4"/>
  <c r="Z48" i="4"/>
  <c r="AA48" i="4"/>
  <c r="Z52" i="4"/>
  <c r="AA52" i="4"/>
  <c r="AA17" i="4"/>
  <c r="Z17" i="4"/>
  <c r="AA21" i="4"/>
  <c r="Z21" i="4"/>
  <c r="AA25" i="4"/>
  <c r="Z25" i="4"/>
  <c r="AA29" i="4"/>
  <c r="Z29" i="4"/>
  <c r="AA33" i="4"/>
  <c r="Z33" i="4"/>
  <c r="AA37" i="4"/>
  <c r="Z37" i="4"/>
  <c r="AA41" i="4"/>
  <c r="Z41" i="4"/>
  <c r="AA45" i="4"/>
  <c r="Z45" i="4"/>
  <c r="AA49" i="4"/>
  <c r="Z49" i="4"/>
  <c r="AA53" i="4"/>
  <c r="Z53" i="4"/>
  <c r="U71" i="10" l="1"/>
  <c r="E57" i="17" s="1"/>
  <c r="Z66" i="4"/>
  <c r="Y71" i="10"/>
  <c r="X71" i="10"/>
  <c r="W71" i="10"/>
  <c r="D99" i="17" s="1"/>
  <c r="AB71" i="4"/>
  <c r="AA71" i="4"/>
  <c r="Z71" i="4"/>
  <c r="Z67" i="4"/>
  <c r="F57" i="17"/>
  <c r="C57" i="17"/>
  <c r="D57" i="17"/>
  <c r="F70" i="17" s="1"/>
  <c r="G70" i="17" s="1"/>
  <c r="Z68" i="4"/>
  <c r="X71" i="4"/>
  <c r="C56" i="17" s="1"/>
  <c r="AA72" i="4" l="1"/>
  <c r="E56" i="17" s="1"/>
  <c r="E99" i="17"/>
  <c r="E100" i="17"/>
  <c r="AC72" i="4"/>
  <c r="D98" i="17" s="1"/>
  <c r="AE72" i="4"/>
  <c r="F98" i="17" s="1"/>
  <c r="AD72" i="4"/>
  <c r="E98" i="17" s="1"/>
  <c r="F100" i="17"/>
  <c r="F99" i="17"/>
  <c r="AB72" i="4"/>
  <c r="F56" i="17" s="1"/>
  <c r="Z72" i="4"/>
  <c r="D56" i="17" s="1"/>
  <c r="F66" i="17" s="1"/>
  <c r="G66" i="17" s="1"/>
</calcChain>
</file>

<file path=xl/sharedStrings.xml><?xml version="1.0" encoding="utf-8"?>
<sst xmlns="http://schemas.openxmlformats.org/spreadsheetml/2006/main" count="1989" uniqueCount="326">
  <si>
    <t>Name</t>
  </si>
  <si>
    <t>CO1</t>
  </si>
  <si>
    <t>CO2</t>
  </si>
  <si>
    <t>CO3</t>
  </si>
  <si>
    <t>PO1</t>
  </si>
  <si>
    <t>PO3</t>
  </si>
  <si>
    <t>T1</t>
  </si>
  <si>
    <t>T2</t>
  </si>
  <si>
    <t>-</t>
  </si>
  <si>
    <t>PO2</t>
  </si>
  <si>
    <t>COURSE OUTCOMES</t>
  </si>
  <si>
    <t>DISTRIBUTION  %</t>
  </si>
  <si>
    <t>PO4</t>
  </si>
  <si>
    <t>PO9</t>
  </si>
  <si>
    <t>PO10</t>
  </si>
  <si>
    <t>PO11</t>
  </si>
  <si>
    <t>PO12</t>
  </si>
  <si>
    <t>Sl. No.</t>
  </si>
  <si>
    <t>Max Marks</t>
  </si>
  <si>
    <t>Program Outcomes</t>
  </si>
  <si>
    <t>Grading Scale</t>
  </si>
  <si>
    <t>SCORES  OR GRADING
BASED ON SCALE OF 3</t>
  </si>
  <si>
    <t>GRADING AVG  ON SCALE OF 3</t>
  </si>
  <si>
    <t>CO4</t>
  </si>
  <si>
    <t>PO5</t>
  </si>
  <si>
    <t>PO6</t>
  </si>
  <si>
    <t>PO7</t>
  </si>
  <si>
    <t>PO8</t>
  </si>
  <si>
    <t xml:space="preserve">PO AND CO  QUALITATIVE SCALE </t>
  </si>
  <si>
    <t>SCORE :  &lt; 50%</t>
  </si>
  <si>
    <t>A1</t>
  </si>
  <si>
    <t>A2</t>
  </si>
  <si>
    <t>T1-Q1</t>
  </si>
  <si>
    <t>T1-Q2</t>
  </si>
  <si>
    <t>T1-Q3</t>
  </si>
  <si>
    <t>Roll No.</t>
  </si>
  <si>
    <t>17BAE002</t>
  </si>
  <si>
    <t>17BAE003</t>
  </si>
  <si>
    <t>17BAE004</t>
  </si>
  <si>
    <t>17BAE005</t>
  </si>
  <si>
    <t>17BAE006</t>
  </si>
  <si>
    <t>17BAE007</t>
  </si>
  <si>
    <t>17BAE008</t>
  </si>
  <si>
    <t>17BAE010</t>
  </si>
  <si>
    <t>17BAE012</t>
  </si>
  <si>
    <t>17BAE013</t>
  </si>
  <si>
    <t>17BAE014</t>
  </si>
  <si>
    <t>17BAE015</t>
  </si>
  <si>
    <t>17BAE016</t>
  </si>
  <si>
    <t>17BAE018</t>
  </si>
  <si>
    <t>17BAE021</t>
  </si>
  <si>
    <t>17BAE022</t>
  </si>
  <si>
    <t>17BAE023</t>
  </si>
  <si>
    <t>17BAE024</t>
  </si>
  <si>
    <t>17BAE025</t>
  </si>
  <si>
    <t>17BAE026</t>
  </si>
  <si>
    <t>17BAE029</t>
  </si>
  <si>
    <t>17BAE030</t>
  </si>
  <si>
    <t>17BAE032</t>
  </si>
  <si>
    <t>17BAE033</t>
  </si>
  <si>
    <t>17BAE034</t>
  </si>
  <si>
    <t>17BAE036</t>
  </si>
  <si>
    <t>17BAE038</t>
  </si>
  <si>
    <t>17BAE039</t>
  </si>
  <si>
    <t>BENIN B OLIVER</t>
  </si>
  <si>
    <t>17BAE040</t>
  </si>
  <si>
    <t>17BAE043</t>
  </si>
  <si>
    <t>17BAE046</t>
  </si>
  <si>
    <t>17BAE048</t>
  </si>
  <si>
    <t>17BAE049</t>
  </si>
  <si>
    <t>17BAE052</t>
  </si>
  <si>
    <t>17BAE056</t>
  </si>
  <si>
    <t>17BAE201</t>
  </si>
  <si>
    <t>RAMESH G</t>
  </si>
  <si>
    <t>17BAE202</t>
  </si>
  <si>
    <t>DEEPAN S</t>
  </si>
  <si>
    <t>17BAE203</t>
  </si>
  <si>
    <t>MANI KANDAN R</t>
  </si>
  <si>
    <t>17BAE205</t>
  </si>
  <si>
    <t>PON  G K ARUN</t>
  </si>
  <si>
    <t>17BAE206</t>
  </si>
  <si>
    <t>RAJESH P</t>
  </si>
  <si>
    <t>17BAE207</t>
  </si>
  <si>
    <t>HARIARAN S</t>
  </si>
  <si>
    <t>17BAE208</t>
  </si>
  <si>
    <t>JANARDHANAN Y</t>
  </si>
  <si>
    <t>17BAE209</t>
  </si>
  <si>
    <t>SABARISH PRABHU N</t>
  </si>
  <si>
    <t>17BAE210</t>
  </si>
  <si>
    <t>RUTHRA KUMAAR M</t>
  </si>
  <si>
    <t>17BAE211</t>
  </si>
  <si>
    <t>NANDHAGOPAL R</t>
  </si>
  <si>
    <t>T1-Q4</t>
  </si>
  <si>
    <t>T1-Q5</t>
  </si>
  <si>
    <t>T1-Q6</t>
  </si>
  <si>
    <t>T1-Q7</t>
  </si>
  <si>
    <t>T1-Q8</t>
  </si>
  <si>
    <t>T1-Q9</t>
  </si>
  <si>
    <t>T1-Q10</t>
  </si>
  <si>
    <t>T1-Q11</t>
  </si>
  <si>
    <t>T1-Q12</t>
  </si>
  <si>
    <t>T1-Q13</t>
  </si>
  <si>
    <t>T1-Q14</t>
  </si>
  <si>
    <t>T1-Q16</t>
  </si>
  <si>
    <t>T1-Q17</t>
  </si>
  <si>
    <t>T1-Q18</t>
  </si>
  <si>
    <t>Ö</t>
  </si>
  <si>
    <t>Total Obtained</t>
  </si>
  <si>
    <t>Faculty Name</t>
  </si>
  <si>
    <t>Sundararaj K</t>
  </si>
  <si>
    <t xml:space="preserve">Designation </t>
  </si>
  <si>
    <t>Professor and Head</t>
  </si>
  <si>
    <t>Programme</t>
  </si>
  <si>
    <t>Aeronautical Engineering</t>
  </si>
  <si>
    <t>Year</t>
  </si>
  <si>
    <t>II year</t>
  </si>
  <si>
    <t xml:space="preserve">Course Code /  Course Name </t>
  </si>
  <si>
    <t>U17AEI3203/Mechanics of Solids</t>
  </si>
  <si>
    <t>Semester</t>
  </si>
  <si>
    <t>III</t>
  </si>
  <si>
    <t xml:space="preserve">Regulation </t>
  </si>
  <si>
    <t>R2017</t>
  </si>
  <si>
    <t>Academic year</t>
  </si>
  <si>
    <t>2018-19 (odd)</t>
  </si>
  <si>
    <t>Type of Course</t>
  </si>
  <si>
    <t>Credits</t>
  </si>
  <si>
    <t>L-2, T-0, P-2, C-3</t>
  </si>
  <si>
    <t>Total=3</t>
  </si>
  <si>
    <t>CO No.</t>
  </si>
  <si>
    <t>Description</t>
  </si>
  <si>
    <t xml:space="preserve">Blooms’ Taxonomy Level </t>
  </si>
  <si>
    <t>Solve the problems on members subjected to Uniaxial load</t>
  </si>
  <si>
    <t>K3</t>
  </si>
  <si>
    <t>Construct Shear Force, Bending moment and Bending stress distribution in beams subjected to transverse load</t>
  </si>
  <si>
    <t>Solve the problems on Deflection of Standard Beams</t>
  </si>
  <si>
    <t>Solve the problems on torsion Circular Shafts</t>
  </si>
  <si>
    <t>CO5</t>
  </si>
  <si>
    <t>Solve the problems on 2d structural element</t>
  </si>
  <si>
    <t>End Sem</t>
  </si>
  <si>
    <t>COs</t>
  </si>
  <si>
    <t>Knowledge level</t>
  </si>
  <si>
    <t>Experiments (Average)</t>
  </si>
  <si>
    <t>Report</t>
  </si>
  <si>
    <t>Model Examination</t>
  </si>
  <si>
    <t>End Semester Practical Exam</t>
  </si>
  <si>
    <t>Total</t>
  </si>
  <si>
    <t>CO6</t>
  </si>
  <si>
    <t>K1, K2</t>
  </si>
  <si>
    <t>Practical Component</t>
  </si>
  <si>
    <t>Medium</t>
  </si>
  <si>
    <t>Strong</t>
  </si>
  <si>
    <t xml:space="preserve">Programme Outcomes(POs)                                                          </t>
  </si>
  <si>
    <t>PSO</t>
  </si>
  <si>
    <t>PSO1</t>
  </si>
  <si>
    <t>PSO2</t>
  </si>
  <si>
    <t>Low</t>
  </si>
  <si>
    <t>CO Result</t>
  </si>
  <si>
    <t>Average Grade</t>
  </si>
  <si>
    <t>PART A(10X1 = 10 marks)</t>
  </si>
  <si>
    <t>PART B (5X2 = 10 Marks)</t>
  </si>
  <si>
    <t>PART C (3 X10= 30 Marks)</t>
  </si>
  <si>
    <t>T1-Q15</t>
  </si>
  <si>
    <t>T1-Q19</t>
  </si>
  <si>
    <t>Total Marks (50)</t>
  </si>
  <si>
    <t>S. No.</t>
  </si>
  <si>
    <t>DIKSEEKA J</t>
  </si>
  <si>
    <t>DHARSHINI K M</t>
  </si>
  <si>
    <t>ANBALAGAN R</t>
  </si>
  <si>
    <t>PRABHAGARAN P</t>
  </si>
  <si>
    <t>ASHWIN ADHITHYA S</t>
  </si>
  <si>
    <t>RAMESHPRABHU C</t>
  </si>
  <si>
    <t>MIRRUDULA P</t>
  </si>
  <si>
    <t>BALAJI S</t>
  </si>
  <si>
    <t>VARSHINI S</t>
  </si>
  <si>
    <t>RAMESH M</t>
  </si>
  <si>
    <t>HARIHARAN A</t>
  </si>
  <si>
    <t>VINEETHKRISHNA U</t>
  </si>
  <si>
    <t>KAVIYA PRIYA P</t>
  </si>
  <si>
    <t>PADMA GANESAN</t>
  </si>
  <si>
    <t>ABINAYA K</t>
  </si>
  <si>
    <t>THIANESH U K</t>
  </si>
  <si>
    <t>DURAI ISAAC JAFFERSON M</t>
  </si>
  <si>
    <t>GOVARDANA BALAJI M</t>
  </si>
  <si>
    <t>AJAY M</t>
  </si>
  <si>
    <t>MIDHUN B</t>
  </si>
  <si>
    <t>NAVIN A</t>
  </si>
  <si>
    <t>YAZHINI P</t>
  </si>
  <si>
    <t>GEOFFREY GEORGE VARGHESE</t>
  </si>
  <si>
    <t>BALAMURUGAN M</t>
  </si>
  <si>
    <t>RAHUL S</t>
  </si>
  <si>
    <t>PRABHAKARAN V</t>
  </si>
  <si>
    <t>RAJAMANICKAM M</t>
  </si>
  <si>
    <t>SANGEETHA G</t>
  </si>
  <si>
    <t>JAYASEELAN A</t>
  </si>
  <si>
    <t>SHIBU V S</t>
  </si>
  <si>
    <t>VEDA SHRAVIYA S</t>
  </si>
  <si>
    <t>RAHUL PRADEEP</t>
  </si>
  <si>
    <t>SHANKARA NARAYANAN P</t>
  </si>
  <si>
    <t>KRISHNA KUMAR K M</t>
  </si>
  <si>
    <t>17BAE001</t>
  </si>
  <si>
    <t>BHAGAVATHIYAPPAN S</t>
  </si>
  <si>
    <t>17BAE019</t>
  </si>
  <si>
    <t>MOUNICA SREE K.G</t>
  </si>
  <si>
    <t>17BAE020</t>
  </si>
  <si>
    <t>THAMIZHANBU E</t>
  </si>
  <si>
    <t>17BAE031</t>
  </si>
  <si>
    <t>VENKAT PRASAD S</t>
  </si>
  <si>
    <t>17BAE037</t>
  </si>
  <si>
    <t>ARUN KRISHNA M</t>
  </si>
  <si>
    <t>17BAE047</t>
  </si>
  <si>
    <t>VIJAYARAJ D</t>
  </si>
  <si>
    <t>17BAE017</t>
  </si>
  <si>
    <t>SAI SARAVANAN A</t>
  </si>
  <si>
    <t>17BAE035</t>
  </si>
  <si>
    <t>MALAVIKA M</t>
  </si>
  <si>
    <t>17BAE057</t>
  </si>
  <si>
    <t>SUMITHA M</t>
  </si>
  <si>
    <t>17BAE301</t>
  </si>
  <si>
    <t>MARY ELIZABETH LAMPNY K J</t>
  </si>
  <si>
    <t>PART A(2x10)= 20 Marks</t>
  </si>
  <si>
    <t>PART B (3X10) = 30 Marks</t>
  </si>
  <si>
    <t>T2-Q1</t>
  </si>
  <si>
    <t>T2-Q2</t>
  </si>
  <si>
    <t>T2-Q3</t>
  </si>
  <si>
    <t>T2-Q4</t>
  </si>
  <si>
    <t>T2-Q5</t>
  </si>
  <si>
    <t>T2-Q6</t>
  </si>
  <si>
    <t>T2-Q7</t>
  </si>
  <si>
    <t>T2-Q8</t>
  </si>
  <si>
    <t>T2-Q9</t>
  </si>
  <si>
    <t>T2-Q10</t>
  </si>
  <si>
    <t>T2-Q11</t>
  </si>
  <si>
    <t>T2-Q12</t>
  </si>
  <si>
    <t>T2-Q13</t>
  </si>
  <si>
    <t>T2-Q14</t>
  </si>
  <si>
    <t>NA</t>
  </si>
  <si>
    <t>50%- &lt;60%</t>
  </si>
  <si>
    <t>&gt;=60%</t>
  </si>
  <si>
    <t>Total Attempted</t>
  </si>
  <si>
    <t>PERCENTAGE</t>
  </si>
  <si>
    <t>Max Mark</t>
  </si>
  <si>
    <t>Target  &gt;= 60%</t>
  </si>
  <si>
    <t>Cos</t>
  </si>
  <si>
    <t>Grading Avg 
On Scale of 3</t>
  </si>
  <si>
    <t>Distribution</t>
  </si>
  <si>
    <t>No. of  Students</t>
  </si>
  <si>
    <t>Percentage</t>
  </si>
  <si>
    <t>End 
Sem</t>
  </si>
  <si>
    <t>End
 Sem</t>
  </si>
  <si>
    <t>CAM
Lab</t>
  </si>
  <si>
    <t>CO s</t>
  </si>
  <si>
    <t>Target attainment in %(overall)</t>
  </si>
  <si>
    <t>Assessment tool used</t>
  </si>
  <si>
    <t>Weightage in %</t>
  </si>
  <si>
    <t xml:space="preserve"> CO attainment (in %)</t>
  </si>
  <si>
    <t>Overall CO attainment</t>
  </si>
  <si>
    <t>Direct assessment</t>
  </si>
  <si>
    <t>Course exit survey</t>
  </si>
  <si>
    <t>Total Grade</t>
  </si>
  <si>
    <t>Percent of Students should score &gt;60% of marks for attainment</t>
  </si>
  <si>
    <t>Target Percentage</t>
  </si>
  <si>
    <t>%</t>
  </si>
  <si>
    <t>BHAGAVATHIYAPPAN</t>
  </si>
  <si>
    <t>DIKSEEKA</t>
  </si>
  <si>
    <t>DHARSHINI</t>
  </si>
  <si>
    <t>ANBALAGAN</t>
  </si>
  <si>
    <t>PRABHAGARAN</t>
  </si>
  <si>
    <t>ASHWIN ADHITHYA</t>
  </si>
  <si>
    <t>RAMESHPRABHU</t>
  </si>
  <si>
    <t>MIRRUDULA</t>
  </si>
  <si>
    <t>BALAJI</t>
  </si>
  <si>
    <t>VARSHINI</t>
  </si>
  <si>
    <t>RAMESH</t>
  </si>
  <si>
    <t>HARIHARAN</t>
  </si>
  <si>
    <t>VINEETHKRISHNA</t>
  </si>
  <si>
    <t>KAVIYA PRIYA</t>
  </si>
  <si>
    <t>SAI SARAVANAN</t>
  </si>
  <si>
    <t>PADMA</t>
  </si>
  <si>
    <t>MOUNICA SREE</t>
  </si>
  <si>
    <t>THAMIZHANBU</t>
  </si>
  <si>
    <t>ABINAYA</t>
  </si>
  <si>
    <t>THIANESH</t>
  </si>
  <si>
    <t>DURAI ISAAC JAFFERSON</t>
  </si>
  <si>
    <t>GOVARDANA BALAJI</t>
  </si>
  <si>
    <t>AJAY</t>
  </si>
  <si>
    <t>MIDHUN</t>
  </si>
  <si>
    <t>NAVIN</t>
  </si>
  <si>
    <t>YAZHINI</t>
  </si>
  <si>
    <t>VENKAT PRASAD</t>
  </si>
  <si>
    <t>GEOFFREY GEORGE</t>
  </si>
  <si>
    <t>BALAMURUGAN</t>
  </si>
  <si>
    <t>RAHUL</t>
  </si>
  <si>
    <t>MALAVIKA</t>
  </si>
  <si>
    <t>PRABHAKARAN</t>
  </si>
  <si>
    <t>ARUN KRISHNA</t>
  </si>
  <si>
    <t>RAJAMANICKAM</t>
  </si>
  <si>
    <t>SANGEETHA</t>
  </si>
  <si>
    <t>JAYASEELAN</t>
  </si>
  <si>
    <t>SHIBU</t>
  </si>
  <si>
    <t>VIJAYARAJ</t>
  </si>
  <si>
    <t>VEDA SHRAVIYA</t>
  </si>
  <si>
    <t>SHANKARA NARAYANAN</t>
  </si>
  <si>
    <t>KRISHNA KUMAR</t>
  </si>
  <si>
    <t>SUMITHA</t>
  </si>
  <si>
    <t>MARYELIZABETH LAMPUY K J</t>
  </si>
  <si>
    <t>Total 
Assignment I
Marks</t>
  </si>
  <si>
    <t>Total 
Assignment II
Marks</t>
  </si>
  <si>
    <t>A1-CO1</t>
  </si>
  <si>
    <t>A1-CO2</t>
  </si>
  <si>
    <t>A2-CO3</t>
  </si>
  <si>
    <t>A2-CO4</t>
  </si>
  <si>
    <t>PERCENTAGE
End Sem</t>
  </si>
  <si>
    <t>SCORES  OR GRADING
BASED ON SCALE OF 3
End Sem</t>
  </si>
  <si>
    <t>SCORES  (End Sem)
BASED ON SCALE OF 3</t>
  </si>
  <si>
    <t>End Semester Assessment</t>
  </si>
  <si>
    <r>
      <t>Core</t>
    </r>
    <r>
      <rPr>
        <sz val="16"/>
        <color theme="1"/>
        <rFont val="Times New Roman"/>
        <family val="1"/>
      </rPr>
      <t>/</t>
    </r>
    <r>
      <rPr>
        <strike/>
        <sz val="16"/>
        <color theme="1"/>
        <rFont val="Times New Roman"/>
        <family val="1"/>
      </rPr>
      <t>Professional Elective/Open Elective</t>
    </r>
  </si>
  <si>
    <t>COURSE ASSESSMENT REPORT</t>
  </si>
  <si>
    <t>Demonstrate the experiments with UTM,  Beams to determinate the predominant parameters</t>
  </si>
  <si>
    <t>End Sem
Result(100)</t>
  </si>
  <si>
    <t>End Sem 
Theory
Net</t>
  </si>
  <si>
    <t>End Sem
Lab Net
Result(100) (b)</t>
  </si>
  <si>
    <t>"= (T+L)"</t>
  </si>
  <si>
    <t>(2a+b)/3</t>
  </si>
  <si>
    <t>[3(T+L)-b]/2</t>
  </si>
  <si>
    <t>CO1-CO5 End Sem</t>
  </si>
  <si>
    <t>CO^6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</si>
</sst>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0"/>
      <name val="Arial"/>
      <family val="2"/>
    </font>
    <font>
      <sz val="11"/>
      <color theme="1"/>
      <name val="Cambria"/>
      <family val="2"/>
      <scheme val="major"/>
    </font>
    <font>
      <sz val="10"/>
      <color rgb="FF000000"/>
      <name val="Times New Roman"/>
      <family val="1"/>
    </font>
    <font>
      <sz val="11"/>
      <name val="Calibri"/>
      <family val="2"/>
    </font>
    <font>
      <sz val="12"/>
      <color rgb="FF000000"/>
      <name val="Cambria"/>
      <family val="1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Symbol"/>
      <family val="1"/>
      <charset val="2"/>
    </font>
    <font>
      <sz val="12"/>
      <color rgb="FF000000"/>
      <name val="Calibri"/>
      <family val="2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strike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2"/>
      <color theme="1"/>
      <name val="Times New Roman"/>
      <family val="1"/>
    </font>
    <font>
      <sz val="14"/>
      <color theme="1"/>
      <name val="Cambria"/>
      <family val="1"/>
    </font>
    <font>
      <sz val="14"/>
      <color rgb="FF000000"/>
      <name val="Times New Roman"/>
      <family val="1"/>
    </font>
    <font>
      <b/>
      <sz val="16"/>
      <color theme="1"/>
      <name val="Cambria"/>
      <family val="1"/>
    </font>
    <font>
      <b/>
      <sz val="16"/>
      <color rgb="FF000000"/>
      <name val="Cambria"/>
      <family val="1"/>
    </font>
    <font>
      <sz val="16"/>
      <color theme="1"/>
      <name val="Cambria"/>
      <family val="1"/>
    </font>
    <font>
      <sz val="16"/>
      <color rgb="FF000000"/>
      <name val="Cambria"/>
      <family val="1"/>
    </font>
    <font>
      <sz val="16"/>
      <color rgb="FF000000"/>
      <name val="Symbol"/>
      <family val="1"/>
      <charset val="2"/>
    </font>
    <font>
      <sz val="16"/>
      <color rgb="FF000000"/>
      <name val="Calibri"/>
      <family val="2"/>
    </font>
    <font>
      <sz val="16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B9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ED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</cellStyleXfs>
  <cellXfs count="327">
    <xf numFmtId="0" fontId="0" fillId="0" borderId="0" xfId="0"/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9" fontId="2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9" fontId="2" fillId="2" borderId="0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1" fillId="0" borderId="0" xfId="27"/>
    <xf numFmtId="0" fontId="0" fillId="0" borderId="0" xfId="0" applyBorder="1"/>
    <xf numFmtId="0" fontId="3" fillId="0" borderId="0" xfId="0" applyFont="1" applyBorder="1" applyAlignment="1">
      <alignment vertical="center"/>
    </xf>
    <xf numFmtId="0" fontId="1" fillId="0" borderId="0" xfId="27"/>
    <xf numFmtId="0" fontId="7" fillId="0" borderId="1" xfId="0" applyFont="1" applyBorder="1"/>
    <xf numFmtId="0" fontId="10" fillId="0" borderId="1" xfId="0" applyFont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0" fontId="5" fillId="2" borderId="0" xfId="1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2" fillId="0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3" fillId="0" borderId="1" xfId="1" applyNumberFormat="1" applyFont="1" applyBorder="1" applyAlignment="1">
      <alignment horizontal="center" vertical="center"/>
    </xf>
    <xf numFmtId="0" fontId="1" fillId="0" borderId="0" xfId="27"/>
    <xf numFmtId="0" fontId="3" fillId="2" borderId="0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9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10" fontId="3" fillId="2" borderId="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11" fillId="0" borderId="0" xfId="0" applyNumberFormat="1" applyFont="1" applyFill="1" applyBorder="1" applyAlignment="1">
      <alignment horizontal="left" vertical="top" wrapText="1" readingOrder="1"/>
    </xf>
    <xf numFmtId="0" fontId="10" fillId="0" borderId="12" xfId="0" applyFont="1" applyBorder="1"/>
    <xf numFmtId="0" fontId="0" fillId="0" borderId="12" xfId="0" applyBorder="1"/>
    <xf numFmtId="0" fontId="10" fillId="0" borderId="12" xfId="0" applyFont="1" applyFill="1" applyBorder="1"/>
    <xf numFmtId="0" fontId="12" fillId="0" borderId="12" xfId="0" applyFont="1" applyFill="1" applyBorder="1"/>
    <xf numFmtId="0" fontId="0" fillId="0" borderId="12" xfId="0" applyBorder="1" applyAlignment="1">
      <alignment horizontal="center"/>
    </xf>
    <xf numFmtId="10" fontId="5" fillId="2" borderId="0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8" borderId="7" xfId="0" applyFill="1" applyBorder="1" applyAlignment="1"/>
    <xf numFmtId="0" fontId="0" fillId="5" borderId="2" xfId="0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0" fillId="0" borderId="3" xfId="0" applyBorder="1"/>
    <xf numFmtId="0" fontId="7" fillId="5" borderId="10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2" fontId="3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" fillId="0" borderId="0" xfId="27"/>
    <xf numFmtId="0" fontId="3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7" fillId="0" borderId="1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2" fontId="3" fillId="0" borderId="12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0" fillId="0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0" fillId="2" borderId="12" xfId="0" applyFont="1" applyFill="1" applyBorder="1"/>
    <xf numFmtId="0" fontId="0" fillId="2" borderId="12" xfId="0" applyFill="1" applyBorder="1"/>
    <xf numFmtId="0" fontId="10" fillId="2" borderId="0" xfId="0" applyFont="1" applyFill="1" applyBorder="1"/>
    <xf numFmtId="0" fontId="0" fillId="2" borderId="0" xfId="0" applyFill="1" applyBorder="1"/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27"/>
    <xf numFmtId="0" fontId="15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11" borderId="0" xfId="0" applyFont="1" applyFill="1" applyAlignment="1">
      <alignment vertical="center"/>
    </xf>
    <xf numFmtId="0" fontId="4" fillId="0" borderId="0" xfId="0" applyFont="1"/>
    <xf numFmtId="0" fontId="16" fillId="0" borderId="0" xfId="0" applyFont="1"/>
    <xf numFmtId="0" fontId="18" fillId="2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9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/>
    <xf numFmtId="0" fontId="3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0" fontId="30" fillId="2" borderId="16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1" fillId="2" borderId="17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vertical="center" wrapText="1"/>
    </xf>
    <xf numFmtId="0" fontId="34" fillId="2" borderId="20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vertical="center" wrapText="1"/>
    </xf>
    <xf numFmtId="0" fontId="33" fillId="2" borderId="22" xfId="0" applyFont="1" applyFill="1" applyBorder="1" applyAlignment="1">
      <alignment vertical="center" wrapText="1"/>
    </xf>
    <xf numFmtId="0" fontId="32" fillId="2" borderId="22" xfId="0" applyFont="1" applyFill="1" applyBorder="1" applyAlignment="1">
      <alignment horizontal="center" vertical="center" wrapText="1"/>
    </xf>
    <xf numFmtId="0" fontId="35" fillId="2" borderId="22" xfId="0" applyFont="1" applyFill="1" applyBorder="1" applyAlignment="1">
      <alignment horizontal="center" vertical="center"/>
    </xf>
    <xf numFmtId="0" fontId="36" fillId="2" borderId="22" xfId="0" applyFont="1" applyFill="1" applyBorder="1" applyAlignment="1">
      <alignment horizontal="center" vertical="center"/>
    </xf>
    <xf numFmtId="0" fontId="36" fillId="2" borderId="22" xfId="0" applyFont="1" applyFill="1" applyBorder="1" applyAlignment="1">
      <alignment horizontal="center" vertical="center" wrapText="1"/>
    </xf>
    <xf numFmtId="0" fontId="34" fillId="2" borderId="15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32" fillId="0" borderId="21" xfId="0" applyFont="1" applyBorder="1" applyAlignment="1">
      <alignment horizontal="center" vertical="center" wrapText="1"/>
    </xf>
    <xf numFmtId="0" fontId="33" fillId="0" borderId="22" xfId="0" applyFont="1" applyBorder="1" applyAlignment="1">
      <alignment wrapText="1"/>
    </xf>
    <xf numFmtId="0" fontId="32" fillId="0" borderId="22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2" fontId="22" fillId="2" borderId="1" xfId="0" applyNumberFormat="1" applyFont="1" applyFill="1" applyBorder="1" applyAlignment="1">
      <alignment horizontal="center" vertical="center"/>
    </xf>
    <xf numFmtId="2" fontId="6" fillId="10" borderId="1" xfId="1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2" fontId="6" fillId="2" borderId="20" xfId="1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2" fontId="6" fillId="10" borderId="1" xfId="0" applyNumberFormat="1" applyFont="1" applyFill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 wrapText="1"/>
    </xf>
    <xf numFmtId="2" fontId="6" fillId="0" borderId="22" xfId="0" applyNumberFormat="1" applyFont="1" applyBorder="1" applyAlignment="1">
      <alignment horizontal="center" vertical="center"/>
    </xf>
    <xf numFmtId="2" fontId="6" fillId="10" borderId="22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horizontal="left" wrapText="1"/>
    </xf>
    <xf numFmtId="0" fontId="38" fillId="0" borderId="1" xfId="0" applyFont="1" applyBorder="1" applyAlignment="1">
      <alignment horizontal="center"/>
    </xf>
    <xf numFmtId="2" fontId="38" fillId="2" borderId="1" xfId="0" applyNumberFormat="1" applyFont="1" applyFill="1" applyBorder="1" applyAlignment="1">
      <alignment horizontal="center"/>
    </xf>
    <xf numFmtId="2" fontId="38" fillId="2" borderId="1" xfId="0" applyNumberFormat="1" applyFont="1" applyFill="1" applyBorder="1" applyAlignment="1">
      <alignment horizontal="center" vertical="center"/>
    </xf>
    <xf numFmtId="0" fontId="38" fillId="2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horizontal="center" vertical="top"/>
    </xf>
    <xf numFmtId="2" fontId="38" fillId="2" borderId="1" xfId="0" applyNumberFormat="1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 vertical="top" wrapText="1"/>
    </xf>
    <xf numFmtId="0" fontId="26" fillId="11" borderId="0" xfId="0" applyFont="1" applyFill="1" applyAlignment="1">
      <alignment vertical="center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2" fontId="23" fillId="2" borderId="1" xfId="0" applyNumberFormat="1" applyFont="1" applyFill="1" applyBorder="1" applyAlignment="1">
      <alignment horizontal="center" vertical="center"/>
    </xf>
    <xf numFmtId="2" fontId="19" fillId="10" borderId="1" xfId="1" applyNumberFormat="1" applyFont="1" applyFill="1" applyBorder="1" applyAlignment="1">
      <alignment horizontal="center" vertical="center" wrapText="1"/>
    </xf>
    <xf numFmtId="2" fontId="19" fillId="2" borderId="1" xfId="1" applyNumberFormat="1" applyFont="1" applyFill="1" applyBorder="1" applyAlignment="1">
      <alignment horizontal="center" vertical="center" wrapText="1"/>
    </xf>
    <xf numFmtId="2" fontId="19" fillId="2" borderId="20" xfId="1" applyNumberFormat="1" applyFont="1" applyFill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19" fillId="1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Border="1" applyAlignment="1">
      <alignment horizontal="center" vertical="center"/>
    </xf>
    <xf numFmtId="2" fontId="19" fillId="0" borderId="22" xfId="0" applyNumberFormat="1" applyFont="1" applyBorder="1" applyAlignment="1">
      <alignment horizontal="center" vertical="center"/>
    </xf>
    <xf numFmtId="2" fontId="19" fillId="10" borderId="22" xfId="0" applyNumberFormat="1" applyFont="1" applyFill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39" fillId="0" borderId="0" xfId="0" applyFont="1"/>
    <xf numFmtId="0" fontId="27" fillId="0" borderId="0" xfId="0" applyFont="1" applyAlignment="1">
      <alignment horizontal="center"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30" fillId="2" borderId="16" xfId="0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22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32" fillId="2" borderId="0" xfId="0" applyFont="1" applyFill="1" applyBorder="1" applyAlignment="1">
      <alignment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30" fillId="6" borderId="16" xfId="0" applyFont="1" applyFill="1" applyBorder="1" applyAlignment="1">
      <alignment horizontal="center" vertical="center" wrapText="1"/>
    </xf>
    <xf numFmtId="0" fontId="30" fillId="6" borderId="19" xfId="0" applyFont="1" applyFill="1" applyBorder="1" applyAlignment="1">
      <alignment horizontal="center" vertical="center" wrapText="1"/>
    </xf>
    <xf numFmtId="0" fontId="30" fillId="7" borderId="17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/>
    </xf>
    <xf numFmtId="0" fontId="38" fillId="2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5" xfId="0" applyFont="1" applyBorder="1" applyAlignment="1">
      <alignment horizontal="left" vertical="center" wrapText="1"/>
    </xf>
    <xf numFmtId="0" fontId="38" fillId="0" borderId="6" xfId="0" applyFont="1" applyBorder="1" applyAlignment="1">
      <alignment horizontal="left" vertical="center" wrapText="1"/>
    </xf>
    <xf numFmtId="0" fontId="38" fillId="0" borderId="8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top"/>
    </xf>
    <xf numFmtId="0" fontId="38" fillId="2" borderId="1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horizontal="center" vertical="top" wrapText="1"/>
    </xf>
    <xf numFmtId="0" fontId="22" fillId="2" borderId="17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7" fillId="0" borderId="6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0" fillId="0" borderId="0" xfId="0" applyBorder="1" applyAlignment="1"/>
    <xf numFmtId="0" fontId="11" fillId="0" borderId="1" xfId="0" applyNumberFormat="1" applyFont="1" applyFill="1" applyBorder="1" applyAlignment="1">
      <alignment horizontal="center" vertical="top" wrapText="1" readingOrder="1"/>
    </xf>
    <xf numFmtId="0" fontId="11" fillId="0" borderId="1" xfId="0" applyNumberFormat="1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textRotation="90" wrapText="1"/>
    </xf>
    <xf numFmtId="0" fontId="2" fillId="4" borderId="8" xfId="0" applyFont="1" applyFill="1" applyBorder="1" applyAlignment="1">
      <alignment horizontal="center" vertical="center" textRotation="90" wrapText="1"/>
    </xf>
    <xf numFmtId="0" fontId="1" fillId="0" borderId="0" xfId="27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textRotation="90" wrapText="1"/>
    </xf>
    <xf numFmtId="0" fontId="2" fillId="4" borderId="5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textRotation="90" wrapText="1"/>
    </xf>
    <xf numFmtId="0" fontId="2" fillId="11" borderId="5" xfId="0" applyFont="1" applyFill="1" applyBorder="1" applyAlignment="1">
      <alignment horizontal="center" vertical="center" textRotation="90" wrapText="1"/>
    </xf>
    <xf numFmtId="0" fontId="2" fillId="11" borderId="6" xfId="0" applyFont="1" applyFill="1" applyBorder="1" applyAlignment="1">
      <alignment horizontal="center" vertical="center" textRotation="90" wrapText="1"/>
    </xf>
    <xf numFmtId="0" fontId="2" fillId="11" borderId="8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0" fontId="2" fillId="2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</cellXfs>
  <cellStyles count="29">
    <cellStyle name="Normal" xfId="0" builtinId="0"/>
    <cellStyle name="Normal 16" xfId="2"/>
    <cellStyle name="Normal 16 2" xfId="3"/>
    <cellStyle name="Normal 16 2 2" xfId="4"/>
    <cellStyle name="Normal 16 3" xfId="5"/>
    <cellStyle name="Normal 17" xfId="6"/>
    <cellStyle name="Normal 17 2" xfId="7"/>
    <cellStyle name="Normal 17 2 2" xfId="8"/>
    <cellStyle name="Normal 17 3" xfId="9"/>
    <cellStyle name="Normal 2" xfId="10"/>
    <cellStyle name="Normal 2 2" xfId="11"/>
    <cellStyle name="Normal 2 2 2" xfId="12"/>
    <cellStyle name="Normal 2 2 2 2" xfId="13"/>
    <cellStyle name="Normal 2 2 3" xfId="14"/>
    <cellStyle name="Normal 2 3" xfId="15"/>
    <cellStyle name="Normal 3" xfId="16"/>
    <cellStyle name="Normal 3 2" xfId="17"/>
    <cellStyle name="Normal 3 2 2" xfId="18"/>
    <cellStyle name="Normal 3 2 2 2" xfId="19"/>
    <cellStyle name="Normal 3 2 2 2 2" xfId="20"/>
    <cellStyle name="Normal 3 2 2 3" xfId="21"/>
    <cellStyle name="Normal 3 2 3" xfId="22"/>
    <cellStyle name="Normal 3 2 3 2" xfId="23"/>
    <cellStyle name="Normal 3 2 4" xfId="24"/>
    <cellStyle name="Normal 3 3" xfId="25"/>
    <cellStyle name="Normal 3 3 2" xfId="26"/>
    <cellStyle name="Normal 4" xfId="27"/>
    <cellStyle name="Normal 5" xfId="28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'!$C$54:$C$55</c:f>
              <c:strCache>
                <c:ptCount val="1"/>
                <c:pt idx="0">
                  <c:v>GRADING AVG  ON SCALE OF 3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DE9-496F-AC15-A630C01B826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DE9-496F-AC15-A630C01B826F}"/>
              </c:ext>
            </c:extLst>
          </c:dPt>
          <c:cat>
            <c:strRef>
              <c:f>'Summary '!$B$56:$B$61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'Summary '!$C$56:$C$61</c:f>
              <c:numCache>
                <c:formatCode>0.00</c:formatCode>
                <c:ptCount val="6"/>
                <c:pt idx="0">
                  <c:v>2.3272727272727272</c:v>
                </c:pt>
                <c:pt idx="1">
                  <c:v>2.5272727272727273</c:v>
                </c:pt>
                <c:pt idx="2">
                  <c:v>2.418181818181818</c:v>
                </c:pt>
                <c:pt idx="3">
                  <c:v>2.6363636363636362</c:v>
                </c:pt>
                <c:pt idx="4">
                  <c:v>2.581818181818182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E9-496F-AC15-A630C01B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84896"/>
        <c:axId val="193186816"/>
      </c:barChart>
      <c:catAx>
        <c:axId val="193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COURSE OUTCOME</a:t>
                </a:r>
                <a:endParaRPr lang="en-US" sz="700">
                  <a:effectLst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93186816"/>
        <c:crosses val="autoZero"/>
        <c:auto val="1"/>
        <c:lblAlgn val="ctr"/>
        <c:lblOffset val="100"/>
        <c:noMultiLvlLbl val="0"/>
      </c:catAx>
      <c:valAx>
        <c:axId val="19318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u="none" strike="noStrike" baseline="0">
                    <a:effectLst/>
                  </a:rPr>
                  <a:t>AVERAGE GRADING</a:t>
                </a:r>
                <a:endParaRPr lang="en-US" sz="11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931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SCORES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'!$C$12</c:f>
              <c:strCache>
                <c:ptCount val="1"/>
                <c:pt idx="0">
                  <c:v>&gt;=60%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cat>
            <c:strRef>
              <c:f>'Summary '!$B$56:$B$61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'Summary '!$D$56:$D$61</c:f>
              <c:numCache>
                <c:formatCode>0.00</c:formatCode>
                <c:ptCount val="6"/>
                <c:pt idx="0">
                  <c:v>58.18181818181818</c:v>
                </c:pt>
                <c:pt idx="1">
                  <c:v>69.090909090909093</c:v>
                </c:pt>
                <c:pt idx="2">
                  <c:v>63.636363636363633</c:v>
                </c:pt>
                <c:pt idx="3">
                  <c:v>80</c:v>
                </c:pt>
                <c:pt idx="4">
                  <c:v>74.545454545454547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82-4F74-BE3B-B0EBDAC0F888}"/>
            </c:ext>
          </c:extLst>
        </c:ser>
        <c:ser>
          <c:idx val="1"/>
          <c:order val="1"/>
          <c:tx>
            <c:strRef>
              <c:f>'Summary '!$C$11</c:f>
              <c:strCache>
                <c:ptCount val="1"/>
                <c:pt idx="0">
                  <c:v>50%- &lt;60%</c:v>
                </c:pt>
              </c:strCache>
            </c:strRef>
          </c:tx>
          <c:spPr>
            <a:pattFill prst="ltDnDiag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'Summary '!$B$56:$B$61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'Summary '!$E$56:$E$61</c:f>
              <c:numCache>
                <c:formatCode>0.00</c:formatCode>
                <c:ptCount val="6"/>
                <c:pt idx="0">
                  <c:v>16.363636363636363</c:v>
                </c:pt>
                <c:pt idx="1">
                  <c:v>14.545454545454545</c:v>
                </c:pt>
                <c:pt idx="2">
                  <c:v>14.545454545454545</c:v>
                </c:pt>
                <c:pt idx="3">
                  <c:v>3.6363636363636362</c:v>
                </c:pt>
                <c:pt idx="4">
                  <c:v>9.0909090909090917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82-4F74-BE3B-B0EBDAC0F888}"/>
            </c:ext>
          </c:extLst>
        </c:ser>
        <c:ser>
          <c:idx val="2"/>
          <c:order val="2"/>
          <c:tx>
            <c:strRef>
              <c:f>'Summary '!$C$10</c:f>
              <c:strCache>
                <c:ptCount val="1"/>
                <c:pt idx="0">
                  <c:v>SCORE :  &lt; 50%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'Summary '!$B$56:$B$61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'Summary '!$F$56:$F$61</c:f>
              <c:numCache>
                <c:formatCode>0.00</c:formatCode>
                <c:ptCount val="6"/>
                <c:pt idx="0">
                  <c:v>25.454545454545453</c:v>
                </c:pt>
                <c:pt idx="1">
                  <c:v>16.363636363636363</c:v>
                </c:pt>
                <c:pt idx="2">
                  <c:v>21.818181818181817</c:v>
                </c:pt>
                <c:pt idx="3">
                  <c:v>16.363636363636363</c:v>
                </c:pt>
                <c:pt idx="4">
                  <c:v>16.363636363636363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82-4F74-BE3B-B0EBDAC0F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03936"/>
        <c:axId val="194110208"/>
      </c:barChart>
      <c:catAx>
        <c:axId val="19410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COURSE OUTCOME</a:t>
                </a:r>
                <a:endParaRPr lang="en-US" sz="700">
                  <a:effectLst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94110208"/>
        <c:crosses val="autoZero"/>
        <c:auto val="1"/>
        <c:lblAlgn val="ctr"/>
        <c:lblOffset val="100"/>
        <c:noMultiLvlLbl val="0"/>
      </c:catAx>
      <c:valAx>
        <c:axId val="19411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u="none" strike="noStrike" baseline="0">
                    <a:effectLst/>
                  </a:rPr>
                  <a:t>AVERAGE GRADING</a:t>
                </a:r>
                <a:endParaRPr lang="en-US" sz="11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94103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'!$C$96:$C$97</c:f>
              <c:strCache>
                <c:ptCount val="1"/>
                <c:pt idx="0">
                  <c:v>GRADING AVG  ON SCALE OF 3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37-4BC2-BDE9-3EC6A824CF3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37-4BC2-BDE9-3EC6A824CF31}"/>
              </c:ext>
            </c:extLst>
          </c:dPt>
          <c:cat>
            <c:strRef>
              <c:f>'Summary '!$B$98:$B$103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'Summary '!$C$98:$C$103</c:f>
              <c:numCache>
                <c:formatCode>0.00</c:formatCode>
                <c:ptCount val="6"/>
                <c:pt idx="0">
                  <c:v>2.581818181818182</c:v>
                </c:pt>
                <c:pt idx="1">
                  <c:v>2.581818181818182</c:v>
                </c:pt>
                <c:pt idx="2">
                  <c:v>2.581818181818182</c:v>
                </c:pt>
                <c:pt idx="3">
                  <c:v>2.581818181818182</c:v>
                </c:pt>
                <c:pt idx="4">
                  <c:v>2.6727272727272728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B37-4BC2-BDE9-3EC6A824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68160"/>
        <c:axId val="194270336"/>
      </c:barChart>
      <c:catAx>
        <c:axId val="1942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COURSE OUTCOME</a:t>
                </a:r>
                <a:endParaRPr lang="en-US" sz="700">
                  <a:effectLst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94270336"/>
        <c:crosses val="autoZero"/>
        <c:auto val="1"/>
        <c:lblAlgn val="ctr"/>
        <c:lblOffset val="100"/>
        <c:noMultiLvlLbl val="0"/>
      </c:catAx>
      <c:valAx>
        <c:axId val="19427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u="none" strike="noStrike" baseline="0">
                    <a:effectLst/>
                  </a:rPr>
                  <a:t>AVERAGE GRADING</a:t>
                </a:r>
                <a:endParaRPr lang="en-US" sz="11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942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SCORES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'!$C$12</c:f>
              <c:strCache>
                <c:ptCount val="1"/>
                <c:pt idx="0">
                  <c:v>&gt;=60%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cat>
            <c:strRef>
              <c:f>'Summary '!$B$56:$B$61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'Summary '!$D$98:$D$103</c:f>
              <c:numCache>
                <c:formatCode>0.00</c:formatCode>
                <c:ptCount val="6"/>
                <c:pt idx="0">
                  <c:v>74.545454545454547</c:v>
                </c:pt>
                <c:pt idx="1">
                  <c:v>74.545454545454547</c:v>
                </c:pt>
                <c:pt idx="2">
                  <c:v>74.545454545454547</c:v>
                </c:pt>
                <c:pt idx="3">
                  <c:v>74.545454545454547</c:v>
                </c:pt>
                <c:pt idx="4">
                  <c:v>83.636363636363626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03-40AF-8BF7-6A95031E6CF4}"/>
            </c:ext>
          </c:extLst>
        </c:ser>
        <c:ser>
          <c:idx val="1"/>
          <c:order val="1"/>
          <c:tx>
            <c:strRef>
              <c:f>'Summary '!$C$11</c:f>
              <c:strCache>
                <c:ptCount val="1"/>
                <c:pt idx="0">
                  <c:v>50%- &lt;60%</c:v>
                </c:pt>
              </c:strCache>
            </c:strRef>
          </c:tx>
          <c:spPr>
            <a:pattFill prst="ltDnDiag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'Summary '!$B$56:$B$61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'Summary '!$E$98:$E$103</c:f>
              <c:numCache>
                <c:formatCode>0.00</c:formatCode>
                <c:ptCount val="6"/>
                <c:pt idx="0">
                  <c:v>9.0909090909090917</c:v>
                </c:pt>
                <c:pt idx="1">
                  <c:v>9.0909090909090917</c:v>
                </c:pt>
                <c:pt idx="2">
                  <c:v>9.0909090909090917</c:v>
                </c:pt>
                <c:pt idx="3">
                  <c:v>9.0909090909090917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03-40AF-8BF7-6A95031E6CF4}"/>
            </c:ext>
          </c:extLst>
        </c:ser>
        <c:ser>
          <c:idx val="2"/>
          <c:order val="2"/>
          <c:tx>
            <c:strRef>
              <c:f>'Summary '!$C$10</c:f>
              <c:strCache>
                <c:ptCount val="1"/>
                <c:pt idx="0">
                  <c:v>SCORE :  &lt; 50%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'Summary '!$B$56:$B$61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'Summary '!$F$98:$F$103</c:f>
              <c:numCache>
                <c:formatCode>0.00</c:formatCode>
                <c:ptCount val="6"/>
                <c:pt idx="0">
                  <c:v>16.363636363636363</c:v>
                </c:pt>
                <c:pt idx="1">
                  <c:v>16.363636363636363</c:v>
                </c:pt>
                <c:pt idx="2">
                  <c:v>16.363636363636363</c:v>
                </c:pt>
                <c:pt idx="3">
                  <c:v>16.363636363636363</c:v>
                </c:pt>
                <c:pt idx="4">
                  <c:v>16.363636363636363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03-40AF-8BF7-6A95031E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84256"/>
        <c:axId val="194386176"/>
      </c:barChart>
      <c:catAx>
        <c:axId val="1943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aseline="0"/>
                </a:pPr>
                <a:r>
                  <a:rPr lang="en-US" sz="1200" b="1" i="0" baseline="0">
                    <a:effectLst/>
                  </a:rPr>
                  <a:t>COURSE OUTCOME</a:t>
                </a:r>
                <a:endParaRPr lang="en-US" sz="70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94386176"/>
        <c:crosses val="autoZero"/>
        <c:auto val="1"/>
        <c:lblAlgn val="ctr"/>
        <c:lblOffset val="100"/>
        <c:noMultiLvlLbl val="0"/>
      </c:catAx>
      <c:valAx>
        <c:axId val="19438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u="none" strike="noStrike" baseline="0">
                    <a:effectLst/>
                  </a:rPr>
                  <a:t>AVERAGE GRADING</a:t>
                </a:r>
                <a:endParaRPr lang="en-US" sz="11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943842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179293</xdr:colOff>
      <xdr:row>53</xdr:row>
      <xdr:rowOff>56029</xdr:rowOff>
    </xdr:from>
    <xdr:to>
      <xdr:col>18</xdr:col>
      <xdr:colOff>79375</xdr:colOff>
      <xdr:row>65</xdr:row>
      <xdr:rowOff>428626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70</xdr:row>
      <xdr:rowOff>1</xdr:rowOff>
    </xdr:from>
    <xdr:to>
      <xdr:col>20</xdr:col>
      <xdr:colOff>317500</xdr:colOff>
      <xdr:row>87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18</xdr:col>
      <xdr:colOff>180414</xdr:colOff>
      <xdr:row>112</xdr:row>
      <xdr:rowOff>33617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10</xdr:col>
      <xdr:colOff>180414</xdr:colOff>
      <xdr:row>133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3"/>
  <sheetViews>
    <sheetView view="pageBreakPreview" topLeftCell="B88" zoomScale="60" zoomScaleNormal="85" workbookViewId="0">
      <selection activeCell="E17" sqref="E17"/>
    </sheetView>
  </sheetViews>
  <sheetFormatPr defaultRowHeight="15.75" x14ac:dyDescent="0.25"/>
  <cols>
    <col min="1" max="1" width="21.42578125" style="8" customWidth="1"/>
    <col min="2" max="2" width="11.42578125" style="8" customWidth="1"/>
    <col min="3" max="3" width="30.42578125" style="8" customWidth="1"/>
    <col min="4" max="4" width="14.42578125" style="8" customWidth="1"/>
    <col min="5" max="5" width="10.28515625" style="8" customWidth="1"/>
    <col min="6" max="6" width="14.5703125" style="8" customWidth="1"/>
    <col min="7" max="7" width="10" style="8" customWidth="1"/>
    <col min="8" max="8" width="11.28515625" style="8" customWidth="1"/>
    <col min="9" max="9" width="14.28515625" style="8" customWidth="1"/>
    <col min="10" max="15" width="8.5703125" style="8" customWidth="1"/>
    <col min="16" max="16" width="7.42578125" style="8" customWidth="1"/>
    <col min="17" max="17" width="6.28515625" style="8" customWidth="1"/>
    <col min="18" max="18" width="10.7109375" style="8" customWidth="1"/>
    <col min="19" max="19" width="10.28515625" style="8" customWidth="1"/>
    <col min="20" max="28" width="9.140625" style="8"/>
    <col min="29" max="29" width="13.5703125" style="8" customWidth="1"/>
    <col min="30" max="16384" width="9.140625" style="8"/>
  </cols>
  <sheetData>
    <row r="1" spans="2:23" ht="30" customHeight="1" thickBot="1" x14ac:dyDescent="0.3">
      <c r="B1" s="242" t="s">
        <v>316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133"/>
    </row>
    <row r="2" spans="2:23" ht="40.5" x14ac:dyDescent="0.25">
      <c r="B2" s="170" t="s">
        <v>108</v>
      </c>
      <c r="C2" s="171" t="s">
        <v>109</v>
      </c>
      <c r="D2" s="171"/>
      <c r="E2" s="171" t="s">
        <v>110</v>
      </c>
      <c r="F2" s="172" t="s">
        <v>111</v>
      </c>
      <c r="G2" s="135"/>
      <c r="I2" s="135"/>
      <c r="J2" s="135"/>
      <c r="W2" s="9"/>
    </row>
    <row r="3" spans="2:23" ht="40.5" x14ac:dyDescent="0.25">
      <c r="B3" s="173" t="s">
        <v>112</v>
      </c>
      <c r="C3" s="169" t="s">
        <v>113</v>
      </c>
      <c r="D3" s="169"/>
      <c r="E3" s="169" t="s">
        <v>114</v>
      </c>
      <c r="F3" s="174" t="s">
        <v>115</v>
      </c>
      <c r="G3" s="135"/>
      <c r="I3" s="135"/>
      <c r="J3" s="135"/>
      <c r="W3" s="9"/>
    </row>
    <row r="4" spans="2:23" ht="81" x14ac:dyDescent="0.25">
      <c r="B4" s="173" t="s">
        <v>116</v>
      </c>
      <c r="C4" s="169" t="s">
        <v>117</v>
      </c>
      <c r="D4" s="169"/>
      <c r="E4" s="169" t="s">
        <v>118</v>
      </c>
      <c r="F4" s="174" t="s">
        <v>119</v>
      </c>
      <c r="G4" s="135"/>
      <c r="I4" s="135"/>
      <c r="J4" s="135"/>
      <c r="W4" s="9"/>
    </row>
    <row r="5" spans="2:23" ht="60.75" x14ac:dyDescent="0.25">
      <c r="B5" s="173" t="s">
        <v>120</v>
      </c>
      <c r="C5" s="169" t="s">
        <v>121</v>
      </c>
      <c r="D5" s="169"/>
      <c r="E5" s="169" t="s">
        <v>122</v>
      </c>
      <c r="F5" s="175" t="s">
        <v>123</v>
      </c>
      <c r="G5" s="135"/>
      <c r="I5" s="135"/>
      <c r="J5" s="135"/>
      <c r="W5" s="9"/>
    </row>
    <row r="6" spans="2:23" ht="40.5" x14ac:dyDescent="0.25">
      <c r="B6" s="253" t="s">
        <v>124</v>
      </c>
      <c r="C6" s="255" t="s">
        <v>315</v>
      </c>
      <c r="D6" s="247"/>
      <c r="E6" s="257" t="s">
        <v>125</v>
      </c>
      <c r="F6" s="175" t="s">
        <v>126</v>
      </c>
      <c r="G6" s="135"/>
      <c r="I6" s="135"/>
      <c r="J6" s="135"/>
      <c r="W6" s="9"/>
    </row>
    <row r="7" spans="2:23" ht="24.95" customHeight="1" thickBot="1" x14ac:dyDescent="0.3">
      <c r="B7" s="254"/>
      <c r="C7" s="256"/>
      <c r="D7" s="248"/>
      <c r="E7" s="258"/>
      <c r="F7" s="176" t="s">
        <v>127</v>
      </c>
      <c r="G7" s="135"/>
      <c r="I7" s="135"/>
      <c r="J7" s="135"/>
      <c r="W7" s="9"/>
    </row>
    <row r="8" spans="2:23" ht="24.95" customHeight="1" x14ac:dyDescent="0.25">
      <c r="C8" s="136"/>
      <c r="D8" s="136"/>
      <c r="E8" s="136"/>
      <c r="F8" s="136"/>
      <c r="G8" s="136"/>
      <c r="H8" s="136"/>
      <c r="I8" s="136"/>
      <c r="J8" s="136"/>
      <c r="W8" s="9"/>
    </row>
    <row r="9" spans="2:23" ht="35.1" customHeight="1" x14ac:dyDescent="0.25">
      <c r="C9" s="139" t="s">
        <v>20</v>
      </c>
      <c r="D9" s="139"/>
      <c r="E9" s="139"/>
      <c r="G9" s="9"/>
      <c r="H9" s="9"/>
      <c r="I9" s="9"/>
      <c r="J9" s="9"/>
      <c r="K9" s="9"/>
      <c r="W9" s="9"/>
    </row>
    <row r="10" spans="2:23" ht="20.25" x14ac:dyDescent="0.25">
      <c r="C10" s="140" t="s">
        <v>29</v>
      </c>
      <c r="D10" s="140"/>
      <c r="E10" s="13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W10" s="9"/>
    </row>
    <row r="11" spans="2:23" ht="20.25" x14ac:dyDescent="0.25">
      <c r="C11" s="140" t="s">
        <v>236</v>
      </c>
      <c r="D11" s="140"/>
      <c r="E11" s="139">
        <v>2</v>
      </c>
      <c r="H11" s="9"/>
      <c r="I11" s="9"/>
      <c r="J11" s="9"/>
      <c r="K11" s="9"/>
      <c r="L11" s="9"/>
      <c r="M11" s="9"/>
      <c r="N11" s="9"/>
      <c r="O11" s="9"/>
      <c r="W11" s="6"/>
    </row>
    <row r="12" spans="2:23" ht="20.25" x14ac:dyDescent="0.25">
      <c r="C12" s="140" t="s">
        <v>237</v>
      </c>
      <c r="D12" s="140"/>
      <c r="E12" s="139">
        <v>3</v>
      </c>
      <c r="H12" s="9"/>
      <c r="I12" s="9"/>
      <c r="J12" s="9"/>
      <c r="K12" s="9"/>
      <c r="L12" s="9"/>
      <c r="M12" s="9"/>
      <c r="N12" s="9"/>
      <c r="O12" s="9"/>
      <c r="W12" s="6"/>
    </row>
    <row r="13" spans="2:23" x14ac:dyDescent="0.25">
      <c r="H13" s="9"/>
      <c r="I13" s="9"/>
      <c r="J13" s="9"/>
      <c r="K13" s="9"/>
      <c r="L13" s="9"/>
      <c r="M13" s="9"/>
      <c r="N13" s="9"/>
      <c r="O13" s="9"/>
      <c r="W13" s="6"/>
    </row>
    <row r="14" spans="2:23" ht="21" x14ac:dyDescent="0.35">
      <c r="B14" s="141">
        <v>0.6</v>
      </c>
      <c r="C14" s="142" t="s">
        <v>259</v>
      </c>
      <c r="D14" s="142"/>
      <c r="E14" s="142"/>
      <c r="F14" s="143"/>
      <c r="G14" s="143"/>
      <c r="H14" s="143" t="s">
        <v>260</v>
      </c>
      <c r="I14" s="143"/>
      <c r="J14" s="143">
        <v>60</v>
      </c>
      <c r="K14" s="143" t="s">
        <v>261</v>
      </c>
      <c r="L14" s="144"/>
      <c r="M14" s="136"/>
      <c r="N14" s="136"/>
      <c r="O14" s="136"/>
      <c r="P14" s="136"/>
      <c r="Q14" s="136"/>
      <c r="R14" s="136"/>
      <c r="W14" s="6"/>
    </row>
    <row r="15" spans="2:23" ht="16.5" thickBot="1" x14ac:dyDescent="0.3">
      <c r="B15" s="11"/>
      <c r="C15" s="10"/>
      <c r="D15" s="10"/>
      <c r="E15" s="9"/>
      <c r="F15" s="9"/>
      <c r="G15" s="9"/>
      <c r="H15" s="9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W15" s="6"/>
    </row>
    <row r="16" spans="2:23" ht="60.75" x14ac:dyDescent="0.25">
      <c r="B16" s="155" t="s">
        <v>128</v>
      </c>
      <c r="C16" s="156" t="s">
        <v>129</v>
      </c>
      <c r="D16" s="157" t="s">
        <v>130</v>
      </c>
      <c r="E16" s="158" t="s">
        <v>6</v>
      </c>
      <c r="F16" s="158" t="s">
        <v>7</v>
      </c>
      <c r="G16" s="158" t="s">
        <v>30</v>
      </c>
      <c r="H16" s="158" t="s">
        <v>31</v>
      </c>
      <c r="I16" s="159" t="s">
        <v>138</v>
      </c>
      <c r="J16" s="136"/>
      <c r="K16" s="136"/>
      <c r="L16" s="136"/>
      <c r="M16" s="136"/>
      <c r="N16" s="136"/>
      <c r="O16" s="136"/>
      <c r="P16" s="136"/>
      <c r="Q16" s="136"/>
      <c r="R16" s="136"/>
      <c r="W16" s="6"/>
    </row>
    <row r="17" spans="2:23" ht="81" x14ac:dyDescent="0.25">
      <c r="B17" s="160" t="s">
        <v>1</v>
      </c>
      <c r="C17" s="151" t="s">
        <v>131</v>
      </c>
      <c r="D17" s="152" t="s">
        <v>132</v>
      </c>
      <c r="E17" s="148" t="s">
        <v>106</v>
      </c>
      <c r="F17" s="145"/>
      <c r="G17" s="148" t="s">
        <v>106</v>
      </c>
      <c r="H17" s="146" t="s">
        <v>8</v>
      </c>
      <c r="I17" s="161" t="s">
        <v>106</v>
      </c>
      <c r="J17" s="136"/>
      <c r="K17" s="136"/>
      <c r="L17" s="136"/>
      <c r="M17" s="136"/>
      <c r="N17" s="136"/>
      <c r="O17" s="136"/>
      <c r="P17" s="136"/>
      <c r="Q17" s="136"/>
      <c r="R17" s="136"/>
      <c r="W17" s="6"/>
    </row>
    <row r="18" spans="2:23" ht="121.5" x14ac:dyDescent="0.25">
      <c r="B18" s="160" t="s">
        <v>2</v>
      </c>
      <c r="C18" s="151" t="s">
        <v>133</v>
      </c>
      <c r="D18" s="152" t="s">
        <v>132</v>
      </c>
      <c r="E18" s="148" t="s">
        <v>106</v>
      </c>
      <c r="F18" s="149"/>
      <c r="G18" s="148" t="s">
        <v>106</v>
      </c>
      <c r="H18" s="146" t="s">
        <v>8</v>
      </c>
      <c r="I18" s="161" t="s">
        <v>106</v>
      </c>
      <c r="J18" s="136"/>
      <c r="K18" s="136"/>
      <c r="L18" s="136"/>
      <c r="M18" s="136"/>
      <c r="N18" s="136"/>
      <c r="O18" s="136"/>
      <c r="P18" s="136"/>
      <c r="Q18" s="136"/>
      <c r="R18" s="136"/>
      <c r="W18" s="6"/>
    </row>
    <row r="19" spans="2:23" ht="60.75" x14ac:dyDescent="0.25">
      <c r="B19" s="160" t="s">
        <v>3</v>
      </c>
      <c r="C19" s="151" t="s">
        <v>134</v>
      </c>
      <c r="D19" s="152" t="s">
        <v>132</v>
      </c>
      <c r="E19" s="145"/>
      <c r="F19" s="148" t="s">
        <v>106</v>
      </c>
      <c r="G19" s="146"/>
      <c r="H19" s="148" t="s">
        <v>106</v>
      </c>
      <c r="I19" s="161" t="s">
        <v>106</v>
      </c>
      <c r="J19" s="136"/>
      <c r="K19" s="136"/>
      <c r="L19" s="136"/>
      <c r="M19" s="136"/>
      <c r="N19" s="136"/>
      <c r="O19" s="136"/>
      <c r="P19" s="136"/>
      <c r="Q19" s="136"/>
      <c r="R19" s="136"/>
      <c r="W19" s="6"/>
    </row>
    <row r="20" spans="2:23" ht="60.75" x14ac:dyDescent="0.25">
      <c r="B20" s="160" t="s">
        <v>23</v>
      </c>
      <c r="C20" s="151" t="s">
        <v>135</v>
      </c>
      <c r="D20" s="152" t="s">
        <v>132</v>
      </c>
      <c r="E20" s="145"/>
      <c r="F20" s="148" t="s">
        <v>106</v>
      </c>
      <c r="G20" s="146"/>
      <c r="H20" s="148" t="s">
        <v>106</v>
      </c>
      <c r="I20" s="161" t="s">
        <v>106</v>
      </c>
      <c r="J20" s="136"/>
      <c r="K20" s="136"/>
      <c r="L20" s="136"/>
      <c r="M20" s="136"/>
      <c r="N20" s="136"/>
      <c r="O20" s="136"/>
      <c r="P20" s="136"/>
      <c r="Q20" s="136"/>
      <c r="R20" s="136"/>
      <c r="W20" s="6"/>
    </row>
    <row r="21" spans="2:23" ht="61.5" thickBot="1" x14ac:dyDescent="0.3">
      <c r="B21" s="162" t="s">
        <v>136</v>
      </c>
      <c r="C21" s="163" t="s">
        <v>137</v>
      </c>
      <c r="D21" s="164" t="s">
        <v>132</v>
      </c>
      <c r="E21" s="165"/>
      <c r="F21" s="165"/>
      <c r="G21" s="166"/>
      <c r="H21" s="167"/>
      <c r="I21" s="168" t="s">
        <v>106</v>
      </c>
      <c r="J21" s="136"/>
      <c r="K21" s="136"/>
      <c r="L21" s="136"/>
      <c r="M21" s="136"/>
      <c r="N21" s="136"/>
      <c r="O21" s="136"/>
      <c r="P21" s="136"/>
      <c r="Q21" s="136"/>
      <c r="R21" s="136"/>
      <c r="W21" s="6"/>
    </row>
    <row r="22" spans="2:23" ht="27" customHeight="1" x14ac:dyDescent="0.25">
      <c r="B22" s="153"/>
      <c r="C22" s="154"/>
      <c r="D22" s="153"/>
      <c r="E22" s="137"/>
      <c r="F22" s="137"/>
      <c r="G22" s="57"/>
      <c r="H22" s="58"/>
      <c r="I22" s="138"/>
      <c r="J22" s="136"/>
      <c r="K22" s="136"/>
      <c r="L22" s="136"/>
      <c r="M22" s="136"/>
      <c r="N22" s="136"/>
      <c r="O22" s="136"/>
      <c r="P22" s="136"/>
      <c r="Q22" s="136"/>
      <c r="R22" s="136"/>
      <c r="W22" s="6"/>
    </row>
    <row r="23" spans="2:23" ht="27" customHeight="1" thickBot="1" x14ac:dyDescent="0.3">
      <c r="B23" s="259" t="s">
        <v>148</v>
      </c>
      <c r="C23" s="259"/>
      <c r="D23" s="153"/>
      <c r="E23" s="137"/>
      <c r="F23" s="137"/>
      <c r="G23" s="57"/>
      <c r="H23" s="58"/>
      <c r="I23" s="138"/>
      <c r="J23" s="136"/>
      <c r="K23" s="136"/>
      <c r="L23" s="136"/>
      <c r="M23" s="136"/>
      <c r="N23" s="136"/>
      <c r="O23" s="136"/>
      <c r="P23" s="136"/>
      <c r="Q23" s="136"/>
      <c r="R23" s="136"/>
      <c r="W23" s="6"/>
    </row>
    <row r="24" spans="2:23" ht="61.5" customHeight="1" x14ac:dyDescent="0.25">
      <c r="B24" s="249" t="s">
        <v>128</v>
      </c>
      <c r="C24" s="251" t="s">
        <v>129</v>
      </c>
      <c r="D24" s="243" t="s">
        <v>140</v>
      </c>
      <c r="E24" s="243" t="s">
        <v>141</v>
      </c>
      <c r="F24" s="243" t="s">
        <v>142</v>
      </c>
      <c r="G24" s="243" t="s">
        <v>143</v>
      </c>
      <c r="H24" s="243" t="s">
        <v>144</v>
      </c>
      <c r="I24" s="245" t="s">
        <v>145</v>
      </c>
      <c r="J24" s="136"/>
      <c r="K24" s="136"/>
      <c r="L24" s="136"/>
      <c r="M24" s="136"/>
      <c r="N24" s="136"/>
      <c r="O24" s="136"/>
      <c r="P24" s="136"/>
      <c r="Q24" s="136"/>
      <c r="R24" s="136"/>
      <c r="W24" s="6"/>
    </row>
    <row r="25" spans="2:23" ht="61.5" customHeight="1" x14ac:dyDescent="0.25">
      <c r="B25" s="250"/>
      <c r="C25" s="252"/>
      <c r="D25" s="244"/>
      <c r="E25" s="244"/>
      <c r="F25" s="244"/>
      <c r="G25" s="244"/>
      <c r="H25" s="244"/>
      <c r="I25" s="246"/>
      <c r="J25" s="136"/>
      <c r="K25" s="136"/>
      <c r="L25" s="136"/>
      <c r="M25" s="136"/>
      <c r="N25" s="136"/>
      <c r="O25" s="136"/>
      <c r="P25" s="136"/>
      <c r="Q25" s="136"/>
      <c r="R25" s="136"/>
      <c r="W25" s="6"/>
    </row>
    <row r="26" spans="2:23" ht="122.25" thickBot="1" x14ac:dyDescent="0.35">
      <c r="B26" s="177" t="s">
        <v>146</v>
      </c>
      <c r="C26" s="178" t="s">
        <v>317</v>
      </c>
      <c r="D26" s="179" t="s">
        <v>147</v>
      </c>
      <c r="E26" s="179">
        <v>10</v>
      </c>
      <c r="F26" s="179">
        <v>15</v>
      </c>
      <c r="G26" s="179">
        <v>25</v>
      </c>
      <c r="H26" s="179">
        <v>50</v>
      </c>
      <c r="I26" s="180">
        <v>100</v>
      </c>
      <c r="J26" s="136"/>
      <c r="K26" s="136"/>
      <c r="L26" s="136"/>
      <c r="M26" s="136"/>
      <c r="N26" s="136"/>
      <c r="O26" s="136"/>
      <c r="P26" s="136"/>
      <c r="Q26" s="136"/>
      <c r="R26" s="136"/>
      <c r="W26" s="6"/>
    </row>
    <row r="27" spans="2:23" ht="40.5" customHeight="1" thickBot="1" x14ac:dyDescent="0.3">
      <c r="B27" s="59"/>
      <c r="C27" s="59"/>
      <c r="D27" s="59"/>
      <c r="E27" s="59"/>
      <c r="F27" s="59"/>
      <c r="G27" s="59"/>
      <c r="H27" s="59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W27" s="6"/>
    </row>
    <row r="28" spans="2:23" ht="20.25" x14ac:dyDescent="0.25">
      <c r="B28" s="260" t="s">
        <v>28</v>
      </c>
      <c r="C28" s="261"/>
      <c r="D28" s="233"/>
      <c r="E28" s="158">
        <v>3</v>
      </c>
      <c r="F28" s="234" t="s">
        <v>150</v>
      </c>
      <c r="G28" s="136"/>
      <c r="H28" s="136"/>
      <c r="I28" s="136"/>
      <c r="J28" s="136"/>
      <c r="K28" s="9"/>
      <c r="L28" s="9"/>
      <c r="M28" s="9"/>
      <c r="N28" s="9"/>
      <c r="O28" s="9"/>
      <c r="W28" s="6"/>
    </row>
    <row r="29" spans="2:23" ht="20.25" x14ac:dyDescent="0.25">
      <c r="B29" s="262"/>
      <c r="C29" s="263"/>
      <c r="D29" s="235"/>
      <c r="E29" s="147">
        <v>2</v>
      </c>
      <c r="F29" s="236" t="s">
        <v>149</v>
      </c>
      <c r="G29" s="136"/>
      <c r="H29" s="136"/>
      <c r="I29" s="136"/>
      <c r="J29" s="136"/>
      <c r="W29" s="6"/>
    </row>
    <row r="30" spans="2:23" ht="21" thickBot="1" x14ac:dyDescent="0.3">
      <c r="B30" s="264"/>
      <c r="C30" s="265"/>
      <c r="D30" s="237"/>
      <c r="E30" s="238">
        <v>1</v>
      </c>
      <c r="F30" s="239" t="s">
        <v>155</v>
      </c>
      <c r="G30" s="136"/>
      <c r="H30" s="136"/>
      <c r="I30" s="136"/>
      <c r="J30" s="136"/>
    </row>
    <row r="33" spans="2:21" ht="21" customHeight="1" x14ac:dyDescent="0.25">
      <c r="B33" s="266" t="str">
        <f>CONCATENATE("CO  AND PO  MAPPING ON SCALE OF 3")</f>
        <v>CO  AND PO  MAPPING ON SCALE OF 3</v>
      </c>
      <c r="C33" s="266"/>
      <c r="D33" s="266"/>
      <c r="E33" s="266"/>
      <c r="F33" s="133"/>
      <c r="G33" s="12"/>
    </row>
    <row r="34" spans="2:21" ht="16.5" thickBot="1" x14ac:dyDescent="0.3"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</row>
    <row r="35" spans="2:21" ht="20.25" x14ac:dyDescent="0.25">
      <c r="B35" s="267" t="s">
        <v>139</v>
      </c>
      <c r="C35" s="269" t="s">
        <v>151</v>
      </c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 t="s">
        <v>152</v>
      </c>
      <c r="P35" s="269"/>
      <c r="Q35" s="184"/>
    </row>
    <row r="36" spans="2:21" ht="40.5" x14ac:dyDescent="0.25">
      <c r="B36" s="268"/>
      <c r="C36" s="182" t="s">
        <v>156</v>
      </c>
      <c r="D36" s="183" t="s">
        <v>4</v>
      </c>
      <c r="E36" s="183" t="s">
        <v>9</v>
      </c>
      <c r="F36" s="183" t="s">
        <v>5</v>
      </c>
      <c r="G36" s="183" t="s">
        <v>12</v>
      </c>
      <c r="H36" s="183" t="s">
        <v>24</v>
      </c>
      <c r="I36" s="183" t="s">
        <v>25</v>
      </c>
      <c r="J36" s="183" t="s">
        <v>26</v>
      </c>
      <c r="K36" s="183" t="s">
        <v>27</v>
      </c>
      <c r="L36" s="183" t="s">
        <v>13</v>
      </c>
      <c r="M36" s="183" t="s">
        <v>14</v>
      </c>
      <c r="N36" s="183" t="s">
        <v>15</v>
      </c>
      <c r="O36" s="183" t="s">
        <v>16</v>
      </c>
      <c r="P36" s="183" t="s">
        <v>153</v>
      </c>
      <c r="Q36" s="185" t="s">
        <v>154</v>
      </c>
    </row>
    <row r="37" spans="2:21" ht="22.5" customHeight="1" x14ac:dyDescent="0.25">
      <c r="B37" s="186" t="s">
        <v>1</v>
      </c>
      <c r="C37" s="181"/>
      <c r="D37" s="150">
        <v>2</v>
      </c>
      <c r="E37" s="150">
        <v>2</v>
      </c>
      <c r="F37" s="150">
        <v>1</v>
      </c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87"/>
      <c r="R37" s="9"/>
      <c r="S37" s="9"/>
      <c r="T37" s="9"/>
      <c r="U37" s="9"/>
    </row>
    <row r="38" spans="2:21" ht="20.25" x14ac:dyDescent="0.25">
      <c r="B38" s="186" t="s">
        <v>2</v>
      </c>
      <c r="C38" s="181"/>
      <c r="D38" s="150">
        <v>2</v>
      </c>
      <c r="E38" s="150">
        <v>2</v>
      </c>
      <c r="F38" s="150">
        <v>1</v>
      </c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87"/>
    </row>
    <row r="39" spans="2:21" ht="20.25" x14ac:dyDescent="0.25">
      <c r="B39" s="186" t="s">
        <v>3</v>
      </c>
      <c r="C39" s="181"/>
      <c r="D39" s="150">
        <v>2</v>
      </c>
      <c r="E39" s="150">
        <v>2</v>
      </c>
      <c r="F39" s="150">
        <v>1</v>
      </c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87"/>
    </row>
    <row r="40" spans="2:21" ht="20.25" x14ac:dyDescent="0.25">
      <c r="B40" s="186" t="s">
        <v>23</v>
      </c>
      <c r="C40" s="181"/>
      <c r="D40" s="150">
        <v>2</v>
      </c>
      <c r="E40" s="150">
        <v>2</v>
      </c>
      <c r="F40" s="150">
        <v>1</v>
      </c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87"/>
    </row>
    <row r="41" spans="2:21" ht="20.25" x14ac:dyDescent="0.25">
      <c r="B41" s="186" t="s">
        <v>136</v>
      </c>
      <c r="C41" s="181"/>
      <c r="D41" s="150">
        <v>2</v>
      </c>
      <c r="E41" s="150">
        <v>2</v>
      </c>
      <c r="F41" s="150">
        <v>1</v>
      </c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87"/>
    </row>
    <row r="42" spans="2:21" ht="21" thickBot="1" x14ac:dyDescent="0.3">
      <c r="B42" s="177" t="s">
        <v>146</v>
      </c>
      <c r="C42" s="188"/>
      <c r="D42" s="179">
        <v>2</v>
      </c>
      <c r="E42" s="179">
        <v>2</v>
      </c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80"/>
    </row>
    <row r="43" spans="2:21" x14ac:dyDescent="0.25">
      <c r="B43" s="59"/>
      <c r="C43" s="87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0"/>
      <c r="Q43" s="60"/>
    </row>
    <row r="44" spans="2:21" ht="16.5" thickBot="1" x14ac:dyDescent="0.3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60"/>
    </row>
    <row r="45" spans="2:21" ht="20.25" x14ac:dyDescent="0.25">
      <c r="B45" s="267" t="s">
        <v>139</v>
      </c>
      <c r="C45" s="269" t="s">
        <v>151</v>
      </c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 t="s">
        <v>152</v>
      </c>
      <c r="P45" s="269"/>
      <c r="Q45" s="184"/>
    </row>
    <row r="46" spans="2:21" ht="40.5" x14ac:dyDescent="0.25">
      <c r="B46" s="268"/>
      <c r="C46" s="182" t="s">
        <v>156</v>
      </c>
      <c r="D46" s="183" t="s">
        <v>4</v>
      </c>
      <c r="E46" s="183" t="s">
        <v>9</v>
      </c>
      <c r="F46" s="183" t="s">
        <v>5</v>
      </c>
      <c r="G46" s="183" t="s">
        <v>12</v>
      </c>
      <c r="H46" s="183" t="s">
        <v>24</v>
      </c>
      <c r="I46" s="183" t="s">
        <v>25</v>
      </c>
      <c r="J46" s="183" t="s">
        <v>26</v>
      </c>
      <c r="K46" s="183" t="s">
        <v>27</v>
      </c>
      <c r="L46" s="183" t="s">
        <v>13</v>
      </c>
      <c r="M46" s="183" t="s">
        <v>14</v>
      </c>
      <c r="N46" s="183" t="s">
        <v>15</v>
      </c>
      <c r="O46" s="183" t="s">
        <v>16</v>
      </c>
      <c r="P46" s="183" t="s">
        <v>153</v>
      </c>
      <c r="Q46" s="185" t="s">
        <v>154</v>
      </c>
    </row>
    <row r="47" spans="2:21" ht="20.25" x14ac:dyDescent="0.25">
      <c r="B47" s="186" t="s">
        <v>1</v>
      </c>
      <c r="C47" s="181"/>
      <c r="D47" s="150">
        <v>2</v>
      </c>
      <c r="E47" s="150">
        <v>2</v>
      </c>
      <c r="F47" s="150">
        <v>1</v>
      </c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87"/>
    </row>
    <row r="48" spans="2:21" ht="20.25" x14ac:dyDescent="0.25">
      <c r="B48" s="186" t="s">
        <v>2</v>
      </c>
      <c r="C48" s="181"/>
      <c r="D48" s="150">
        <v>2</v>
      </c>
      <c r="E48" s="150">
        <v>2</v>
      </c>
      <c r="F48" s="150">
        <v>1</v>
      </c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87"/>
    </row>
    <row r="49" spans="2:17" ht="20.25" x14ac:dyDescent="0.25">
      <c r="B49" s="186" t="s">
        <v>3</v>
      </c>
      <c r="C49" s="181"/>
      <c r="D49" s="150">
        <v>2</v>
      </c>
      <c r="E49" s="150">
        <v>2</v>
      </c>
      <c r="F49" s="150">
        <v>1</v>
      </c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87"/>
    </row>
    <row r="50" spans="2:17" ht="20.25" x14ac:dyDescent="0.25">
      <c r="B50" s="186" t="s">
        <v>23</v>
      </c>
      <c r="C50" s="181"/>
      <c r="D50" s="150">
        <v>2</v>
      </c>
      <c r="E50" s="150">
        <v>2</v>
      </c>
      <c r="F50" s="150">
        <v>1</v>
      </c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87"/>
    </row>
    <row r="51" spans="2:17" ht="20.25" x14ac:dyDescent="0.25">
      <c r="B51" s="186" t="s">
        <v>136</v>
      </c>
      <c r="C51" s="181"/>
      <c r="D51" s="150">
        <v>2</v>
      </c>
      <c r="E51" s="150">
        <v>2</v>
      </c>
      <c r="F51" s="150">
        <v>1</v>
      </c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87"/>
    </row>
    <row r="52" spans="2:17" ht="21" thickBot="1" x14ac:dyDescent="0.3">
      <c r="B52" s="177" t="s">
        <v>146</v>
      </c>
      <c r="C52" s="188"/>
      <c r="D52" s="179">
        <v>2</v>
      </c>
      <c r="E52" s="179">
        <v>2</v>
      </c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80"/>
    </row>
    <row r="53" spans="2:17" ht="16.5" thickBot="1" x14ac:dyDescent="0.3"/>
    <row r="54" spans="2:17" ht="81" x14ac:dyDescent="0.25">
      <c r="B54" s="219" t="s">
        <v>10</v>
      </c>
      <c r="C54" s="261" t="s">
        <v>22</v>
      </c>
      <c r="D54" s="270" t="s">
        <v>11</v>
      </c>
      <c r="E54" s="270"/>
      <c r="F54" s="271"/>
    </row>
    <row r="55" spans="2:17" ht="20.25" x14ac:dyDescent="0.25">
      <c r="B55" s="220"/>
      <c r="C55" s="263"/>
      <c r="D55" s="221">
        <v>3</v>
      </c>
      <c r="E55" s="147">
        <v>2</v>
      </c>
      <c r="F55" s="222">
        <v>1</v>
      </c>
    </row>
    <row r="56" spans="2:17" ht="20.25" x14ac:dyDescent="0.25">
      <c r="B56" s="186" t="s">
        <v>1</v>
      </c>
      <c r="C56" s="223">
        <f>'CO1 assessment'!X71</f>
        <v>2.3272727272727272</v>
      </c>
      <c r="D56" s="224">
        <f>'CO1 assessment'!Z72</f>
        <v>58.18181818181818</v>
      </c>
      <c r="E56" s="225">
        <f>'CO1 assessment'!AA72</f>
        <v>16.363636363636363</v>
      </c>
      <c r="F56" s="226">
        <f>'CO1 assessment'!AB72</f>
        <v>25.454545454545453</v>
      </c>
    </row>
    <row r="57" spans="2:17" ht="20.25" x14ac:dyDescent="0.25">
      <c r="B57" s="186" t="s">
        <v>2</v>
      </c>
      <c r="C57" s="223">
        <f>'CO2 assessment'!R70</f>
        <v>2.5272727272727273</v>
      </c>
      <c r="D57" s="224">
        <f>'CO2 assessment'!T71</f>
        <v>69.090909090909093</v>
      </c>
      <c r="E57" s="225">
        <f>'CO2 assessment'!U71</f>
        <v>14.545454545454545</v>
      </c>
      <c r="F57" s="226">
        <f>'CO2 assessment'!V71</f>
        <v>16.363636363636363</v>
      </c>
    </row>
    <row r="58" spans="2:17" ht="20.25" x14ac:dyDescent="0.25">
      <c r="B58" s="186" t="s">
        <v>3</v>
      </c>
      <c r="C58" s="223">
        <f>'CO3 assessment'!M70</f>
        <v>2.418181818181818</v>
      </c>
      <c r="D58" s="224">
        <f>'CO3 assessment'!O71</f>
        <v>63.636363636363633</v>
      </c>
      <c r="E58" s="225">
        <f>'CO3 assessment'!P71</f>
        <v>14.545454545454545</v>
      </c>
      <c r="F58" s="226">
        <f>'CO3 assessment'!Q71</f>
        <v>21.818181818181817</v>
      </c>
    </row>
    <row r="59" spans="2:17" ht="20.25" x14ac:dyDescent="0.25">
      <c r="B59" s="186" t="s">
        <v>23</v>
      </c>
      <c r="C59" s="223">
        <f>'CO4 assessment'!G70</f>
        <v>2.6363636363636362</v>
      </c>
      <c r="D59" s="224">
        <f>'CO4 assessment'!I71</f>
        <v>80</v>
      </c>
      <c r="E59" s="225">
        <f>'CO4 assessment'!J71</f>
        <v>3.6363636363636362</v>
      </c>
      <c r="F59" s="226">
        <f>'CO4 assessment'!K71</f>
        <v>16.363636363636363</v>
      </c>
    </row>
    <row r="60" spans="2:17" ht="20.25" x14ac:dyDescent="0.25">
      <c r="B60" s="186" t="s">
        <v>136</v>
      </c>
      <c r="C60" s="227">
        <f>'CO5 assessment'!F70</f>
        <v>2.581818181818182</v>
      </c>
      <c r="D60" s="228">
        <f>'CO5 assessment'!H71</f>
        <v>74.545454545454547</v>
      </c>
      <c r="E60" s="227">
        <f>'CO5 assessment'!I71</f>
        <v>9.0909090909090917</v>
      </c>
      <c r="F60" s="229">
        <f>'CO5 assessment'!J71</f>
        <v>16.363636363636363</v>
      </c>
    </row>
    <row r="61" spans="2:17" ht="21" thickBot="1" x14ac:dyDescent="0.3">
      <c r="B61" s="177" t="s">
        <v>146</v>
      </c>
      <c r="C61" s="230">
        <f>'CO6 Assessment'!G70</f>
        <v>3</v>
      </c>
      <c r="D61" s="231">
        <f>'CO6 Assessment'!I71</f>
        <v>100</v>
      </c>
      <c r="E61" s="230">
        <f>'CO6 Assessment'!J71</f>
        <v>0</v>
      </c>
      <c r="F61" s="232">
        <f>'CO6 Assessment'!K71</f>
        <v>0</v>
      </c>
    </row>
    <row r="65" spans="2:7" ht="78" x14ac:dyDescent="0.25">
      <c r="B65" s="206" t="s">
        <v>250</v>
      </c>
      <c r="C65" s="207" t="s">
        <v>251</v>
      </c>
      <c r="D65" s="208" t="s">
        <v>252</v>
      </c>
      <c r="E65" s="206" t="s">
        <v>253</v>
      </c>
      <c r="F65" s="207" t="s">
        <v>254</v>
      </c>
      <c r="G65" s="207" t="s">
        <v>255</v>
      </c>
    </row>
    <row r="66" spans="2:7" ht="39" x14ac:dyDescent="0.3">
      <c r="B66" s="275" t="s">
        <v>1</v>
      </c>
      <c r="C66" s="272">
        <v>60</v>
      </c>
      <c r="D66" s="209" t="s">
        <v>256</v>
      </c>
      <c r="E66" s="210">
        <v>95</v>
      </c>
      <c r="F66" s="211">
        <f>D56</f>
        <v>58.18181818181818</v>
      </c>
      <c r="G66" s="272">
        <f>((F66*(E66/100))+(F67*(E67/100)))</f>
        <v>58.772727272727266</v>
      </c>
    </row>
    <row r="67" spans="2:7" x14ac:dyDescent="0.25">
      <c r="B67" s="275"/>
      <c r="C67" s="273"/>
      <c r="D67" s="276" t="s">
        <v>257</v>
      </c>
      <c r="E67" s="279">
        <v>5</v>
      </c>
      <c r="F67" s="272">
        <v>70</v>
      </c>
      <c r="G67" s="273"/>
    </row>
    <row r="68" spans="2:7" x14ac:dyDescent="0.25">
      <c r="B68" s="275"/>
      <c r="C68" s="273"/>
      <c r="D68" s="277"/>
      <c r="E68" s="280"/>
      <c r="F68" s="273"/>
      <c r="G68" s="273"/>
    </row>
    <row r="69" spans="2:7" x14ac:dyDescent="0.25">
      <c r="B69" s="275"/>
      <c r="C69" s="274"/>
      <c r="D69" s="278"/>
      <c r="E69" s="281"/>
      <c r="F69" s="274"/>
      <c r="G69" s="274"/>
    </row>
    <row r="70" spans="2:7" ht="39" x14ac:dyDescent="0.3">
      <c r="B70" s="275" t="s">
        <v>2</v>
      </c>
      <c r="C70" s="272">
        <v>60</v>
      </c>
      <c r="D70" s="209" t="s">
        <v>256</v>
      </c>
      <c r="E70" s="210">
        <v>95</v>
      </c>
      <c r="F70" s="212">
        <f>D57</f>
        <v>69.090909090909093</v>
      </c>
      <c r="G70" s="272">
        <f>((F70*(E70/100))+(F71*(E71/100)))</f>
        <v>69.13636363636364</v>
      </c>
    </row>
    <row r="71" spans="2:7" x14ac:dyDescent="0.25">
      <c r="B71" s="275"/>
      <c r="C71" s="273"/>
      <c r="D71" s="276" t="s">
        <v>257</v>
      </c>
      <c r="E71" s="279">
        <v>5</v>
      </c>
      <c r="F71" s="272">
        <v>70</v>
      </c>
      <c r="G71" s="273"/>
    </row>
    <row r="72" spans="2:7" x14ac:dyDescent="0.25">
      <c r="B72" s="275"/>
      <c r="C72" s="273"/>
      <c r="D72" s="277"/>
      <c r="E72" s="280"/>
      <c r="F72" s="273"/>
      <c r="G72" s="273"/>
    </row>
    <row r="73" spans="2:7" ht="19.5" x14ac:dyDescent="0.25">
      <c r="B73" s="275"/>
      <c r="C73" s="274"/>
      <c r="D73" s="278"/>
      <c r="E73" s="281"/>
      <c r="F73" s="213"/>
      <c r="G73" s="274"/>
    </row>
    <row r="74" spans="2:7" ht="39" x14ac:dyDescent="0.3">
      <c r="B74" s="275" t="s">
        <v>3</v>
      </c>
      <c r="C74" s="272">
        <v>60</v>
      </c>
      <c r="D74" s="209" t="s">
        <v>256</v>
      </c>
      <c r="E74" s="210">
        <v>95</v>
      </c>
      <c r="F74" s="212">
        <f>D58</f>
        <v>63.636363636363633</v>
      </c>
      <c r="G74" s="272">
        <f>((F74*(E74/100))+(F75*(E75/100)))</f>
        <v>63.954545454545446</v>
      </c>
    </row>
    <row r="75" spans="2:7" x14ac:dyDescent="0.25">
      <c r="B75" s="275"/>
      <c r="C75" s="273"/>
      <c r="D75" s="276" t="s">
        <v>257</v>
      </c>
      <c r="E75" s="279">
        <v>5</v>
      </c>
      <c r="F75" s="272">
        <v>70</v>
      </c>
      <c r="G75" s="273"/>
    </row>
    <row r="76" spans="2:7" x14ac:dyDescent="0.25">
      <c r="B76" s="275"/>
      <c r="C76" s="273"/>
      <c r="D76" s="277"/>
      <c r="E76" s="280"/>
      <c r="F76" s="273"/>
      <c r="G76" s="273"/>
    </row>
    <row r="77" spans="2:7" x14ac:dyDescent="0.25">
      <c r="B77" s="275"/>
      <c r="C77" s="274"/>
      <c r="D77" s="278"/>
      <c r="E77" s="281"/>
      <c r="F77" s="274"/>
      <c r="G77" s="274"/>
    </row>
    <row r="78" spans="2:7" ht="39" x14ac:dyDescent="0.3">
      <c r="B78" s="275" t="s">
        <v>23</v>
      </c>
      <c r="C78" s="272">
        <v>60</v>
      </c>
      <c r="D78" s="209" t="s">
        <v>256</v>
      </c>
      <c r="E78" s="210">
        <v>95</v>
      </c>
      <c r="F78" s="212">
        <f>D59</f>
        <v>80</v>
      </c>
      <c r="G78" s="272">
        <f>((F78*(E78/100))+(F79*(E79/100)))</f>
        <v>79.5</v>
      </c>
    </row>
    <row r="79" spans="2:7" x14ac:dyDescent="0.25">
      <c r="B79" s="275"/>
      <c r="C79" s="273"/>
      <c r="D79" s="276" t="s">
        <v>257</v>
      </c>
      <c r="E79" s="279">
        <v>5</v>
      </c>
      <c r="F79" s="272">
        <v>70</v>
      </c>
      <c r="G79" s="273"/>
    </row>
    <row r="80" spans="2:7" x14ac:dyDescent="0.25">
      <c r="B80" s="275"/>
      <c r="C80" s="273"/>
      <c r="D80" s="277"/>
      <c r="E80" s="280"/>
      <c r="F80" s="273"/>
      <c r="G80" s="273"/>
    </row>
    <row r="81" spans="2:7" x14ac:dyDescent="0.25">
      <c r="B81" s="275"/>
      <c r="C81" s="274"/>
      <c r="D81" s="278"/>
      <c r="E81" s="281"/>
      <c r="F81" s="274"/>
      <c r="G81" s="274"/>
    </row>
    <row r="82" spans="2:7" ht="39" x14ac:dyDescent="0.25">
      <c r="B82" s="282" t="s">
        <v>136</v>
      </c>
      <c r="C82" s="283">
        <v>60</v>
      </c>
      <c r="D82" s="214" t="s">
        <v>256</v>
      </c>
      <c r="E82" s="215">
        <v>95</v>
      </c>
      <c r="F82" s="216">
        <f>D60</f>
        <v>74.545454545454547</v>
      </c>
      <c r="G82" s="272">
        <f>((F82*(E82/100))+(F83*(E83/100)))</f>
        <v>74.318181818181813</v>
      </c>
    </row>
    <row r="83" spans="2:7" x14ac:dyDescent="0.25">
      <c r="B83" s="282"/>
      <c r="C83" s="283"/>
      <c r="D83" s="284" t="s">
        <v>257</v>
      </c>
      <c r="E83" s="285">
        <v>5</v>
      </c>
      <c r="F83" s="272">
        <v>70</v>
      </c>
      <c r="G83" s="273"/>
    </row>
    <row r="84" spans="2:7" x14ac:dyDescent="0.25">
      <c r="B84" s="282"/>
      <c r="C84" s="283"/>
      <c r="D84" s="284"/>
      <c r="E84" s="285"/>
      <c r="F84" s="273"/>
      <c r="G84" s="273"/>
    </row>
    <row r="85" spans="2:7" x14ac:dyDescent="0.25">
      <c r="B85" s="282"/>
      <c r="C85" s="283"/>
      <c r="D85" s="284"/>
      <c r="E85" s="285"/>
      <c r="F85" s="274"/>
      <c r="G85" s="274"/>
    </row>
    <row r="86" spans="2:7" ht="39" x14ac:dyDescent="0.25">
      <c r="B86" s="282" t="s">
        <v>146</v>
      </c>
      <c r="C86" s="283">
        <v>60</v>
      </c>
      <c r="D86" s="214" t="s">
        <v>256</v>
      </c>
      <c r="E86" s="217">
        <v>95</v>
      </c>
      <c r="F86" s="216">
        <f>D61</f>
        <v>100</v>
      </c>
      <c r="G86" s="272">
        <f>((F86*(E86/100))+(F87*(E87/100)))</f>
        <v>98.5</v>
      </c>
    </row>
    <row r="87" spans="2:7" ht="15.75" customHeight="1" x14ac:dyDescent="0.25">
      <c r="B87" s="282"/>
      <c r="C87" s="283"/>
      <c r="D87" s="284" t="s">
        <v>257</v>
      </c>
      <c r="E87" s="290">
        <v>5</v>
      </c>
      <c r="F87" s="272">
        <v>70</v>
      </c>
      <c r="G87" s="273"/>
    </row>
    <row r="88" spans="2:7" x14ac:dyDescent="0.25">
      <c r="B88" s="282"/>
      <c r="C88" s="283"/>
      <c r="D88" s="284"/>
      <c r="E88" s="290"/>
      <c r="F88" s="273"/>
      <c r="G88" s="273"/>
    </row>
    <row r="89" spans="2:7" x14ac:dyDescent="0.25">
      <c r="B89" s="282"/>
      <c r="C89" s="283"/>
      <c r="D89" s="284"/>
      <c r="E89" s="290"/>
      <c r="F89" s="274"/>
      <c r="G89" s="274"/>
    </row>
    <row r="92" spans="2:7" s="134" customFormat="1" ht="22.5" x14ac:dyDescent="0.25">
      <c r="B92" s="218" t="s">
        <v>314</v>
      </c>
    </row>
    <row r="95" spans="2:7" ht="16.5" thickBot="1" x14ac:dyDescent="0.3"/>
    <row r="96" spans="2:7" ht="75" x14ac:dyDescent="0.25">
      <c r="B96" s="204" t="s">
        <v>10</v>
      </c>
      <c r="C96" s="286" t="s">
        <v>22</v>
      </c>
      <c r="D96" s="288" t="s">
        <v>11</v>
      </c>
      <c r="E96" s="288"/>
      <c r="F96" s="289"/>
    </row>
    <row r="97" spans="2:6" ht="18.75" x14ac:dyDescent="0.25">
      <c r="B97" s="205"/>
      <c r="C97" s="287"/>
      <c r="D97" s="189">
        <v>3</v>
      </c>
      <c r="E97" s="190">
        <v>2</v>
      </c>
      <c r="F97" s="191">
        <v>1</v>
      </c>
    </row>
    <row r="98" spans="2:6" ht="18.75" x14ac:dyDescent="0.25">
      <c r="B98" s="192" t="s">
        <v>1</v>
      </c>
      <c r="C98" s="193">
        <f>'CO1 assessment'!AC67</f>
        <v>2.581818181818182</v>
      </c>
      <c r="D98" s="194">
        <f>'CO1 assessment'!AC72</f>
        <v>74.545454545454547</v>
      </c>
      <c r="E98" s="195">
        <f>'CO1 assessment'!AD72</f>
        <v>9.0909090909090917</v>
      </c>
      <c r="F98" s="196">
        <f>'CO1 assessment'!AE72</f>
        <v>16.363636363636363</v>
      </c>
    </row>
    <row r="99" spans="2:6" ht="18.75" x14ac:dyDescent="0.25">
      <c r="B99" s="192" t="s">
        <v>2</v>
      </c>
      <c r="C99" s="193">
        <f>'CO2 assessment'!W67</f>
        <v>2.581818181818182</v>
      </c>
      <c r="D99" s="194">
        <f>'CO2 assessment'!W71</f>
        <v>74.545454545454547</v>
      </c>
      <c r="E99" s="195">
        <f>'CO2 assessment'!X71</f>
        <v>9.0909090909090917</v>
      </c>
      <c r="F99" s="196">
        <f>'CO2 assessment'!Y71</f>
        <v>16.363636363636363</v>
      </c>
    </row>
    <row r="100" spans="2:6" ht="18.75" x14ac:dyDescent="0.25">
      <c r="B100" s="192" t="s">
        <v>3</v>
      </c>
      <c r="C100" s="193">
        <f>'CO3 assessment'!R67</f>
        <v>2.581818181818182</v>
      </c>
      <c r="D100" s="194">
        <f>'CO3 assessment'!R71</f>
        <v>74.545454545454547</v>
      </c>
      <c r="E100" s="195">
        <f>'CO2 assessment'!X71</f>
        <v>9.0909090909090917</v>
      </c>
      <c r="F100" s="196">
        <f>'CO2 assessment'!Y71</f>
        <v>16.363636363636363</v>
      </c>
    </row>
    <row r="101" spans="2:6" ht="18.75" x14ac:dyDescent="0.25">
      <c r="B101" s="192" t="s">
        <v>23</v>
      </c>
      <c r="C101" s="193">
        <f>'CO3 assessment'!R67</f>
        <v>2.581818181818182</v>
      </c>
      <c r="D101" s="194">
        <f>'CO4 assessment'!L71</f>
        <v>74.545454545454547</v>
      </c>
      <c r="E101" s="195">
        <f>'CO4 assessment'!M71</f>
        <v>9.0909090909090917</v>
      </c>
      <c r="F101" s="196">
        <f>'CO4 assessment'!N71</f>
        <v>16.363636363636363</v>
      </c>
    </row>
    <row r="102" spans="2:6" ht="18.75" x14ac:dyDescent="0.25">
      <c r="B102" s="192" t="s">
        <v>136</v>
      </c>
      <c r="C102" s="197">
        <f>'CO5 assessment'!K67</f>
        <v>2.6727272727272728</v>
      </c>
      <c r="D102" s="198">
        <f>'CO5 assessment'!K71</f>
        <v>83.636363636363626</v>
      </c>
      <c r="E102" s="197">
        <f>'CO5 assessment'!L71</f>
        <v>0</v>
      </c>
      <c r="F102" s="199">
        <f>'CO5 assessment'!M71</f>
        <v>16.363636363636363</v>
      </c>
    </row>
    <row r="103" spans="2:6" ht="19.5" thickBot="1" x14ac:dyDescent="0.3">
      <c r="B103" s="200" t="s">
        <v>146</v>
      </c>
      <c r="C103" s="201">
        <f>'CO6 Assessment'!L67</f>
        <v>3</v>
      </c>
      <c r="D103" s="202">
        <f>'CO6 Assessment'!L71</f>
        <v>100</v>
      </c>
      <c r="E103" s="201">
        <f>'CO6 Assessment'!M71</f>
        <v>0</v>
      </c>
      <c r="F103" s="203">
        <f>'CO6 Assessment'!N71</f>
        <v>0</v>
      </c>
    </row>
  </sheetData>
  <dataConsolidate/>
  <mergeCells count="62">
    <mergeCell ref="C96:C97"/>
    <mergeCell ref="D96:F96"/>
    <mergeCell ref="B86:B89"/>
    <mergeCell ref="C86:C89"/>
    <mergeCell ref="G86:G89"/>
    <mergeCell ref="D87:D89"/>
    <mergeCell ref="E87:E89"/>
    <mergeCell ref="F87:F89"/>
    <mergeCell ref="B82:B85"/>
    <mergeCell ref="C82:C85"/>
    <mergeCell ref="G82:G85"/>
    <mergeCell ref="D83:D85"/>
    <mergeCell ref="E83:E85"/>
    <mergeCell ref="F83:F85"/>
    <mergeCell ref="B78:B81"/>
    <mergeCell ref="C78:C81"/>
    <mergeCell ref="G78:G81"/>
    <mergeCell ref="D79:D81"/>
    <mergeCell ref="E79:E81"/>
    <mergeCell ref="F79:F81"/>
    <mergeCell ref="B74:B77"/>
    <mergeCell ref="C74:C77"/>
    <mergeCell ref="G74:G77"/>
    <mergeCell ref="D75:D77"/>
    <mergeCell ref="E75:E77"/>
    <mergeCell ref="F75:F77"/>
    <mergeCell ref="F67:F69"/>
    <mergeCell ref="B70:B73"/>
    <mergeCell ref="C70:C73"/>
    <mergeCell ref="G70:G73"/>
    <mergeCell ref="D71:D73"/>
    <mergeCell ref="E71:E73"/>
    <mergeCell ref="F71:F72"/>
    <mergeCell ref="B66:B69"/>
    <mergeCell ref="C66:C69"/>
    <mergeCell ref="G66:G69"/>
    <mergeCell ref="D67:D69"/>
    <mergeCell ref="E67:E69"/>
    <mergeCell ref="B45:B46"/>
    <mergeCell ref="C45:N45"/>
    <mergeCell ref="O45:P45"/>
    <mergeCell ref="C54:C55"/>
    <mergeCell ref="D54:F54"/>
    <mergeCell ref="B28:C30"/>
    <mergeCell ref="B33:E33"/>
    <mergeCell ref="B35:B36"/>
    <mergeCell ref="C35:N35"/>
    <mergeCell ref="O35:P35"/>
    <mergeCell ref="B1:V1"/>
    <mergeCell ref="F24:F25"/>
    <mergeCell ref="G24:G25"/>
    <mergeCell ref="H24:H25"/>
    <mergeCell ref="I24:I25"/>
    <mergeCell ref="D6:D7"/>
    <mergeCell ref="B24:B25"/>
    <mergeCell ref="C24:C25"/>
    <mergeCell ref="D24:D25"/>
    <mergeCell ref="E24:E25"/>
    <mergeCell ref="B6:B7"/>
    <mergeCell ref="C6:C7"/>
    <mergeCell ref="E6:E7"/>
    <mergeCell ref="B23:C23"/>
  </mergeCells>
  <printOptions horizontalCentered="1"/>
  <pageMargins left="0.23622047244094491" right="0.23622047244094491" top="0.74803149606299213" bottom="0.74803149606299213" header="0.31496062992125984" footer="0.31496062992125984"/>
  <pageSetup scale="55" fitToHeight="3" orientation="landscape" r:id="rId1"/>
  <rowBreaks count="3" manualBreakCount="3">
    <brk id="21" min="1" max="21" man="1"/>
    <brk id="53" min="1" max="21" man="1"/>
    <brk id="90" min="1" max="21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opLeftCell="A52" workbookViewId="0">
      <selection activeCell="N15" sqref="N15"/>
    </sheetView>
  </sheetViews>
  <sheetFormatPr defaultRowHeight="15.75" x14ac:dyDescent="0.25"/>
  <cols>
    <col min="1" max="1" width="8.28515625" style="8" customWidth="1"/>
    <col min="2" max="2" width="11.42578125" style="8" customWidth="1"/>
    <col min="3" max="3" width="34.42578125" style="8" customWidth="1"/>
    <col min="4" max="4" width="7.140625" style="8" customWidth="1"/>
    <col min="5" max="6" width="7.28515625" style="8" customWidth="1"/>
    <col min="7" max="7" width="6.28515625" style="8" customWidth="1"/>
    <col min="8" max="8" width="11.42578125" style="8" customWidth="1"/>
    <col min="9" max="9" width="8.7109375" style="8" customWidth="1"/>
    <col min="10" max="16384" width="9.140625" style="8"/>
  </cols>
  <sheetData>
    <row r="1" spans="1:20" ht="18.75" x14ac:dyDescent="0.25">
      <c r="C1" s="17"/>
    </row>
    <row r="2" spans="1:20" x14ac:dyDescent="0.25">
      <c r="B2" s="18"/>
      <c r="C2" s="16"/>
      <c r="D2" s="9"/>
    </row>
    <row r="3" spans="1:20" ht="15" customHeight="1" x14ac:dyDescent="0.25">
      <c r="C3" s="86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1"/>
      <c r="B4" s="1"/>
      <c r="C4" s="2" t="s">
        <v>19</v>
      </c>
      <c r="D4" s="4"/>
      <c r="E4" s="1"/>
      <c r="F4" s="14"/>
      <c r="G4" s="14"/>
      <c r="H4" s="13"/>
      <c r="I4" s="56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 ht="15.75" customHeight="1" x14ac:dyDescent="0.25">
      <c r="A5" s="1"/>
      <c r="B5" s="1"/>
      <c r="C5" s="2" t="s">
        <v>18</v>
      </c>
      <c r="D5" s="71">
        <v>20</v>
      </c>
      <c r="E5" s="4">
        <f>SUM(D5:D5)</f>
        <v>20</v>
      </c>
      <c r="F5" s="4"/>
      <c r="G5" s="307" t="s">
        <v>239</v>
      </c>
      <c r="H5" s="307" t="s">
        <v>21</v>
      </c>
      <c r="I5" s="308" t="s">
        <v>241</v>
      </c>
      <c r="J5" s="310" t="s">
        <v>311</v>
      </c>
      <c r="K5" s="310" t="s">
        <v>313</v>
      </c>
      <c r="L5" s="311" t="s">
        <v>241</v>
      </c>
      <c r="M5" s="82"/>
      <c r="N5" s="82"/>
      <c r="O5" s="82"/>
      <c r="P5" s="82"/>
      <c r="Q5" s="304"/>
      <c r="R5" s="304"/>
      <c r="S5" s="304"/>
      <c r="T5" s="82"/>
    </row>
    <row r="6" spans="1:20" ht="31.5" x14ac:dyDescent="0.25">
      <c r="A6" s="1"/>
      <c r="B6" s="1"/>
      <c r="C6" s="2"/>
      <c r="D6" s="105" t="s">
        <v>248</v>
      </c>
      <c r="E6" s="302" t="s">
        <v>107</v>
      </c>
      <c r="F6" s="302" t="s">
        <v>238</v>
      </c>
      <c r="G6" s="307"/>
      <c r="H6" s="307"/>
      <c r="I6" s="302"/>
      <c r="J6" s="310"/>
      <c r="K6" s="310"/>
      <c r="L6" s="312"/>
      <c r="M6" s="82"/>
      <c r="N6" s="82"/>
      <c r="O6" s="304"/>
      <c r="P6" s="304"/>
      <c r="Q6" s="304"/>
      <c r="R6" s="304"/>
      <c r="S6" s="304"/>
      <c r="T6" s="82"/>
    </row>
    <row r="7" spans="1:20" x14ac:dyDescent="0.25">
      <c r="A7" s="1"/>
      <c r="B7" s="1"/>
      <c r="C7" s="2"/>
      <c r="D7" s="71" t="s">
        <v>136</v>
      </c>
      <c r="E7" s="302"/>
      <c r="F7" s="302"/>
      <c r="G7" s="307"/>
      <c r="H7" s="307"/>
      <c r="I7" s="302"/>
      <c r="J7" s="310"/>
      <c r="K7" s="310"/>
      <c r="L7" s="312"/>
      <c r="M7" s="82"/>
      <c r="N7" s="82"/>
      <c r="O7" s="304"/>
      <c r="P7" s="304"/>
      <c r="Q7" s="304"/>
      <c r="R7" s="304"/>
      <c r="S7" s="304"/>
      <c r="T7" s="82"/>
    </row>
    <row r="8" spans="1:20" x14ac:dyDescent="0.25">
      <c r="A8" s="88" t="s">
        <v>17</v>
      </c>
      <c r="B8" s="25" t="s">
        <v>35</v>
      </c>
      <c r="C8" s="25" t="s">
        <v>0</v>
      </c>
      <c r="D8" s="33"/>
      <c r="E8" s="303"/>
      <c r="F8" s="303"/>
      <c r="G8" s="307"/>
      <c r="H8" s="307"/>
      <c r="I8" s="303"/>
      <c r="J8" s="310"/>
      <c r="K8" s="310"/>
      <c r="L8" s="313"/>
      <c r="M8" s="82"/>
      <c r="N8" s="82"/>
      <c r="O8" s="304"/>
      <c r="P8" s="304"/>
      <c r="Q8" s="304"/>
      <c r="R8" s="304"/>
      <c r="S8" s="304"/>
      <c r="T8" s="82"/>
    </row>
    <row r="9" spans="1:20" x14ac:dyDescent="0.25">
      <c r="A9" s="20">
        <v>1</v>
      </c>
      <c r="B9" s="20" t="s">
        <v>199</v>
      </c>
      <c r="C9" s="20" t="s">
        <v>200</v>
      </c>
      <c r="D9" s="69">
        <v>18</v>
      </c>
      <c r="E9" s="4">
        <v>17.899999999999999</v>
      </c>
      <c r="F9" s="4">
        <v>20</v>
      </c>
      <c r="G9" s="40">
        <f>(E9/F9)*100</f>
        <v>89.499999999999986</v>
      </c>
      <c r="H9" s="62">
        <f>IF(G9&gt;=60,3,IF(G9&gt;=50,2,IF(G9&lt;50,1)))</f>
        <v>3</v>
      </c>
      <c r="I9" s="62" t="str">
        <f>IF(G9&gt;=60,"Y","N")</f>
        <v>Y</v>
      </c>
      <c r="J9" s="99">
        <f>D9/20*100</f>
        <v>90</v>
      </c>
      <c r="K9" s="62">
        <f>IF(J9&gt;=60,3,IF(J9&gt;=50,2, IF(J9&lt;50, 1)))</f>
        <v>3</v>
      </c>
      <c r="L9" s="62" t="str">
        <f>IF(J9&gt;=60,"Y","N")</f>
        <v>Y</v>
      </c>
      <c r="M9" s="82"/>
      <c r="N9" s="82"/>
      <c r="O9" s="82"/>
      <c r="P9" s="82"/>
      <c r="Q9" s="82"/>
      <c r="R9" s="82"/>
      <c r="S9" s="82"/>
      <c r="T9" s="82"/>
    </row>
    <row r="10" spans="1:20" x14ac:dyDescent="0.25">
      <c r="A10" s="20">
        <v>2</v>
      </c>
      <c r="B10" s="20" t="s">
        <v>36</v>
      </c>
      <c r="C10" s="20" t="s">
        <v>165</v>
      </c>
      <c r="D10" s="69">
        <v>16</v>
      </c>
      <c r="E10" s="4">
        <v>14.9</v>
      </c>
      <c r="F10" s="4">
        <v>20</v>
      </c>
      <c r="G10" s="40">
        <f t="shared" ref="G10:G63" si="0">(E10/F10)*100</f>
        <v>74.5</v>
      </c>
      <c r="H10" s="62">
        <f t="shared" ref="H10:H63" si="1">IF(G10&gt;=60,3,IF(G10&gt;=50,2,IF(G10&lt;50,1)))</f>
        <v>3</v>
      </c>
      <c r="I10" s="62" t="str">
        <f t="shared" ref="I10:I63" si="2">IF(G10&gt;=60,"Y","N")</f>
        <v>Y</v>
      </c>
      <c r="J10" s="99">
        <f t="shared" ref="J10:J63" si="3">D10/20*100</f>
        <v>80</v>
      </c>
      <c r="K10" s="62">
        <f t="shared" ref="K10:K63" si="4">IF(J10&gt;=60,3,IF(J10&gt;=50,2, IF(J10&lt;50, 1)))</f>
        <v>3</v>
      </c>
      <c r="L10" s="62" t="str">
        <f t="shared" ref="L10:L63" si="5">IF(J10&gt;=60,"Y","N")</f>
        <v>Y</v>
      </c>
      <c r="M10" s="82"/>
      <c r="N10" s="82"/>
      <c r="O10" s="82"/>
      <c r="P10" s="82"/>
      <c r="Q10" s="82"/>
      <c r="R10" s="82"/>
      <c r="S10" s="82"/>
      <c r="T10" s="82"/>
    </row>
    <row r="11" spans="1:20" x14ac:dyDescent="0.25">
      <c r="A11" s="20">
        <v>3</v>
      </c>
      <c r="B11" s="20" t="s">
        <v>37</v>
      </c>
      <c r="C11" s="20" t="s">
        <v>166</v>
      </c>
      <c r="D11" s="69">
        <v>14</v>
      </c>
      <c r="E11" s="4">
        <v>12.3</v>
      </c>
      <c r="F11" s="4">
        <v>20</v>
      </c>
      <c r="G11" s="40">
        <f t="shared" si="0"/>
        <v>61.5</v>
      </c>
      <c r="H11" s="62">
        <f t="shared" si="1"/>
        <v>3</v>
      </c>
      <c r="I11" s="62" t="str">
        <f t="shared" si="2"/>
        <v>Y</v>
      </c>
      <c r="J11" s="99">
        <f t="shared" si="3"/>
        <v>70</v>
      </c>
      <c r="K11" s="62">
        <f t="shared" si="4"/>
        <v>3</v>
      </c>
      <c r="L11" s="62" t="str">
        <f t="shared" si="5"/>
        <v>Y</v>
      </c>
      <c r="M11" s="82"/>
      <c r="N11" s="82"/>
      <c r="O11" s="82"/>
      <c r="P11" s="82"/>
      <c r="Q11" s="82"/>
      <c r="R11" s="82"/>
      <c r="S11" s="82"/>
      <c r="T11" s="82"/>
    </row>
    <row r="12" spans="1:20" x14ac:dyDescent="0.25">
      <c r="A12" s="20">
        <v>4</v>
      </c>
      <c r="B12" s="20" t="s">
        <v>38</v>
      </c>
      <c r="C12" s="20" t="s">
        <v>167</v>
      </c>
      <c r="D12" s="69">
        <v>16</v>
      </c>
      <c r="E12" s="4">
        <v>14.5</v>
      </c>
      <c r="F12" s="4">
        <v>20</v>
      </c>
      <c r="G12" s="40">
        <f t="shared" si="0"/>
        <v>72.5</v>
      </c>
      <c r="H12" s="62">
        <f t="shared" si="1"/>
        <v>3</v>
      </c>
      <c r="I12" s="62" t="str">
        <f t="shared" si="2"/>
        <v>Y</v>
      </c>
      <c r="J12" s="99">
        <f t="shared" si="3"/>
        <v>80</v>
      </c>
      <c r="K12" s="62">
        <f t="shared" si="4"/>
        <v>3</v>
      </c>
      <c r="L12" s="62" t="str">
        <f t="shared" si="5"/>
        <v>Y</v>
      </c>
      <c r="M12" s="82"/>
      <c r="N12" s="82"/>
      <c r="O12" s="82"/>
      <c r="P12" s="82"/>
      <c r="Q12" s="82"/>
      <c r="R12" s="82"/>
      <c r="S12" s="82"/>
      <c r="T12" s="82"/>
    </row>
    <row r="13" spans="1:20" x14ac:dyDescent="0.25">
      <c r="A13" s="20">
        <v>5</v>
      </c>
      <c r="B13" s="20" t="s">
        <v>39</v>
      </c>
      <c r="C13" s="20" t="s">
        <v>168</v>
      </c>
      <c r="D13" s="69">
        <v>16</v>
      </c>
      <c r="E13" s="4">
        <v>14.9</v>
      </c>
      <c r="F13" s="4">
        <v>20</v>
      </c>
      <c r="G13" s="40">
        <f t="shared" si="0"/>
        <v>74.5</v>
      </c>
      <c r="H13" s="62">
        <f t="shared" si="1"/>
        <v>3</v>
      </c>
      <c r="I13" s="62" t="str">
        <f t="shared" si="2"/>
        <v>Y</v>
      </c>
      <c r="J13" s="99">
        <f t="shared" si="3"/>
        <v>80</v>
      </c>
      <c r="K13" s="62">
        <f t="shared" si="4"/>
        <v>3</v>
      </c>
      <c r="L13" s="62" t="str">
        <f t="shared" si="5"/>
        <v>Y</v>
      </c>
      <c r="M13" s="82"/>
      <c r="N13" s="82"/>
      <c r="O13" s="82"/>
      <c r="P13" s="82"/>
      <c r="Q13" s="82"/>
      <c r="R13" s="82"/>
      <c r="S13" s="82"/>
      <c r="T13" s="82"/>
    </row>
    <row r="14" spans="1:20" x14ac:dyDescent="0.25">
      <c r="A14" s="20">
        <v>6</v>
      </c>
      <c r="B14" s="20" t="s">
        <v>40</v>
      </c>
      <c r="C14" s="20" t="s">
        <v>169</v>
      </c>
      <c r="D14" s="69">
        <v>14</v>
      </c>
      <c r="E14" s="4">
        <v>12.7</v>
      </c>
      <c r="F14" s="4">
        <v>20</v>
      </c>
      <c r="G14" s="40">
        <f t="shared" si="0"/>
        <v>63.5</v>
      </c>
      <c r="H14" s="62">
        <f t="shared" si="1"/>
        <v>3</v>
      </c>
      <c r="I14" s="62" t="str">
        <f t="shared" si="2"/>
        <v>Y</v>
      </c>
      <c r="J14" s="99">
        <f t="shared" si="3"/>
        <v>70</v>
      </c>
      <c r="K14" s="62">
        <f t="shared" si="4"/>
        <v>3</v>
      </c>
      <c r="L14" s="62" t="str">
        <f t="shared" si="5"/>
        <v>Y</v>
      </c>
      <c r="M14" s="82"/>
      <c r="N14" s="82"/>
      <c r="O14" s="82"/>
      <c r="P14" s="82"/>
      <c r="Q14" s="82"/>
      <c r="R14" s="82"/>
      <c r="S14" s="82"/>
      <c r="T14" s="82"/>
    </row>
    <row r="15" spans="1:20" x14ac:dyDescent="0.25">
      <c r="A15" s="20">
        <v>7</v>
      </c>
      <c r="B15" s="20" t="s">
        <v>41</v>
      </c>
      <c r="C15" s="20" t="s">
        <v>170</v>
      </c>
      <c r="D15" s="69">
        <v>14</v>
      </c>
      <c r="E15" s="4">
        <v>11.5</v>
      </c>
      <c r="F15" s="4">
        <v>20</v>
      </c>
      <c r="G15" s="40">
        <f t="shared" si="0"/>
        <v>57.499999999999993</v>
      </c>
      <c r="H15" s="62">
        <f t="shared" si="1"/>
        <v>2</v>
      </c>
      <c r="I15" s="62" t="str">
        <f t="shared" si="2"/>
        <v>N</v>
      </c>
      <c r="J15" s="99">
        <f t="shared" si="3"/>
        <v>70</v>
      </c>
      <c r="K15" s="62">
        <f t="shared" si="4"/>
        <v>3</v>
      </c>
      <c r="L15" s="62" t="str">
        <f t="shared" si="5"/>
        <v>Y</v>
      </c>
      <c r="M15" s="82"/>
      <c r="N15" s="82"/>
      <c r="O15" s="82"/>
      <c r="P15" s="82"/>
      <c r="Q15" s="82"/>
      <c r="R15" s="82"/>
      <c r="S15" s="82"/>
      <c r="T15" s="82"/>
    </row>
    <row r="16" spans="1:20" x14ac:dyDescent="0.25">
      <c r="A16" s="20">
        <v>8</v>
      </c>
      <c r="B16" s="20" t="s">
        <v>42</v>
      </c>
      <c r="C16" s="20" t="s">
        <v>171</v>
      </c>
      <c r="D16" s="69">
        <v>16</v>
      </c>
      <c r="E16" s="4">
        <v>14.5</v>
      </c>
      <c r="F16" s="4">
        <v>20</v>
      </c>
      <c r="G16" s="40">
        <f t="shared" si="0"/>
        <v>72.5</v>
      </c>
      <c r="H16" s="62">
        <f t="shared" si="1"/>
        <v>3</v>
      </c>
      <c r="I16" s="62" t="str">
        <f t="shared" si="2"/>
        <v>Y</v>
      </c>
      <c r="J16" s="99">
        <f t="shared" si="3"/>
        <v>80</v>
      </c>
      <c r="K16" s="62">
        <f t="shared" si="4"/>
        <v>3</v>
      </c>
      <c r="L16" s="62" t="str">
        <f t="shared" si="5"/>
        <v>Y</v>
      </c>
      <c r="M16" s="82"/>
      <c r="N16" s="82"/>
      <c r="O16" s="82"/>
      <c r="P16" s="82"/>
      <c r="Q16" s="82"/>
      <c r="R16" s="82"/>
      <c r="S16" s="82"/>
      <c r="T16" s="82"/>
    </row>
    <row r="17" spans="1:20" x14ac:dyDescent="0.25">
      <c r="A17" s="20">
        <v>9</v>
      </c>
      <c r="B17" s="20" t="s">
        <v>43</v>
      </c>
      <c r="C17" s="20" t="s">
        <v>172</v>
      </c>
      <c r="D17" s="69">
        <v>18</v>
      </c>
      <c r="E17" s="4">
        <v>17.3</v>
      </c>
      <c r="F17" s="4">
        <v>20</v>
      </c>
      <c r="G17" s="40">
        <f t="shared" si="0"/>
        <v>86.5</v>
      </c>
      <c r="H17" s="62">
        <f t="shared" si="1"/>
        <v>3</v>
      </c>
      <c r="I17" s="62" t="str">
        <f t="shared" si="2"/>
        <v>Y</v>
      </c>
      <c r="J17" s="99">
        <f t="shared" si="3"/>
        <v>90</v>
      </c>
      <c r="K17" s="62">
        <f t="shared" si="4"/>
        <v>3</v>
      </c>
      <c r="L17" s="62" t="str">
        <f t="shared" si="5"/>
        <v>Y</v>
      </c>
      <c r="M17" s="82"/>
      <c r="N17" s="82"/>
      <c r="O17" s="82"/>
      <c r="P17" s="82"/>
      <c r="Q17" s="82"/>
      <c r="R17" s="82"/>
      <c r="S17" s="82"/>
      <c r="T17" s="82"/>
    </row>
    <row r="18" spans="1:20" x14ac:dyDescent="0.25">
      <c r="A18" s="20">
        <v>10</v>
      </c>
      <c r="B18" s="20" t="s">
        <v>44</v>
      </c>
      <c r="C18" s="20" t="s">
        <v>173</v>
      </c>
      <c r="D18" s="69">
        <v>14</v>
      </c>
      <c r="E18" s="4">
        <v>12.9</v>
      </c>
      <c r="F18" s="4">
        <v>20</v>
      </c>
      <c r="G18" s="40">
        <f t="shared" si="0"/>
        <v>64.5</v>
      </c>
      <c r="H18" s="62">
        <f t="shared" si="1"/>
        <v>3</v>
      </c>
      <c r="I18" s="62" t="str">
        <f t="shared" si="2"/>
        <v>Y</v>
      </c>
      <c r="J18" s="99">
        <f t="shared" si="3"/>
        <v>70</v>
      </c>
      <c r="K18" s="62">
        <f t="shared" si="4"/>
        <v>3</v>
      </c>
      <c r="L18" s="62" t="str">
        <f t="shared" si="5"/>
        <v>Y</v>
      </c>
      <c r="M18" s="82"/>
      <c r="N18" s="82"/>
      <c r="O18" s="82"/>
      <c r="P18" s="82"/>
      <c r="Q18" s="82"/>
      <c r="R18" s="82"/>
      <c r="S18" s="82"/>
      <c r="T18" s="82"/>
    </row>
    <row r="19" spans="1:20" x14ac:dyDescent="0.25">
      <c r="A19" s="20">
        <v>11</v>
      </c>
      <c r="B19" s="20" t="s">
        <v>45</v>
      </c>
      <c r="C19" s="20" t="s">
        <v>174</v>
      </c>
      <c r="D19" s="69">
        <v>18</v>
      </c>
      <c r="E19" s="4">
        <v>17.3</v>
      </c>
      <c r="F19" s="4">
        <v>20</v>
      </c>
      <c r="G19" s="40">
        <f t="shared" si="0"/>
        <v>86.5</v>
      </c>
      <c r="H19" s="62">
        <f t="shared" si="1"/>
        <v>3</v>
      </c>
      <c r="I19" s="62" t="str">
        <f t="shared" si="2"/>
        <v>Y</v>
      </c>
      <c r="J19" s="99">
        <f t="shared" si="3"/>
        <v>90</v>
      </c>
      <c r="K19" s="62">
        <f t="shared" si="4"/>
        <v>3</v>
      </c>
      <c r="L19" s="62" t="str">
        <f t="shared" si="5"/>
        <v>Y</v>
      </c>
      <c r="M19" s="82"/>
      <c r="N19" s="82"/>
      <c r="O19" s="82"/>
      <c r="P19" s="82"/>
      <c r="Q19" s="82"/>
      <c r="R19" s="82"/>
      <c r="S19" s="82"/>
      <c r="T19" s="82"/>
    </row>
    <row r="20" spans="1:20" x14ac:dyDescent="0.25">
      <c r="A20" s="20">
        <v>12</v>
      </c>
      <c r="B20" s="20" t="s">
        <v>46</v>
      </c>
      <c r="C20" s="20" t="s">
        <v>175</v>
      </c>
      <c r="D20" s="69">
        <v>20</v>
      </c>
      <c r="E20" s="4">
        <v>20</v>
      </c>
      <c r="F20" s="4">
        <v>20</v>
      </c>
      <c r="G20" s="40">
        <f t="shared" si="0"/>
        <v>100</v>
      </c>
      <c r="H20" s="62">
        <f t="shared" si="1"/>
        <v>3</v>
      </c>
      <c r="I20" s="62" t="str">
        <f t="shared" si="2"/>
        <v>Y</v>
      </c>
      <c r="J20" s="99">
        <f t="shared" si="3"/>
        <v>100</v>
      </c>
      <c r="K20" s="62">
        <f t="shared" si="4"/>
        <v>3</v>
      </c>
      <c r="L20" s="62" t="str">
        <f t="shared" si="5"/>
        <v>Y</v>
      </c>
      <c r="M20" s="82"/>
      <c r="N20" s="82"/>
      <c r="O20" s="82"/>
      <c r="P20" s="82"/>
      <c r="Q20" s="82"/>
      <c r="R20" s="82"/>
      <c r="S20" s="82"/>
      <c r="T20" s="82"/>
    </row>
    <row r="21" spans="1:20" x14ac:dyDescent="0.25">
      <c r="A21" s="20">
        <v>13</v>
      </c>
      <c r="B21" s="20" t="s">
        <v>47</v>
      </c>
      <c r="C21" s="20" t="s">
        <v>176</v>
      </c>
      <c r="D21" s="69">
        <v>14</v>
      </c>
      <c r="E21" s="4">
        <v>13.5</v>
      </c>
      <c r="F21" s="4">
        <v>20</v>
      </c>
      <c r="G21" s="40">
        <f t="shared" si="0"/>
        <v>67.5</v>
      </c>
      <c r="H21" s="62">
        <f t="shared" si="1"/>
        <v>3</v>
      </c>
      <c r="I21" s="62" t="str">
        <f t="shared" si="2"/>
        <v>Y</v>
      </c>
      <c r="J21" s="99">
        <f t="shared" si="3"/>
        <v>70</v>
      </c>
      <c r="K21" s="62">
        <f t="shared" si="4"/>
        <v>3</v>
      </c>
      <c r="L21" s="62" t="str">
        <f t="shared" si="5"/>
        <v>Y</v>
      </c>
      <c r="M21" s="82"/>
      <c r="N21" s="82"/>
      <c r="O21" s="82"/>
      <c r="P21" s="82"/>
      <c r="Q21" s="82"/>
      <c r="R21" s="82"/>
      <c r="S21" s="82"/>
      <c r="T21" s="82"/>
    </row>
    <row r="22" spans="1:20" x14ac:dyDescent="0.25">
      <c r="A22" s="20">
        <v>14</v>
      </c>
      <c r="B22" s="20" t="s">
        <v>48</v>
      </c>
      <c r="C22" s="20" t="s">
        <v>177</v>
      </c>
      <c r="D22" s="69">
        <v>16</v>
      </c>
      <c r="E22" s="4">
        <v>14.4</v>
      </c>
      <c r="F22" s="4">
        <v>20</v>
      </c>
      <c r="G22" s="40">
        <f t="shared" si="0"/>
        <v>72</v>
      </c>
      <c r="H22" s="62">
        <f t="shared" si="1"/>
        <v>3</v>
      </c>
      <c r="I22" s="62" t="str">
        <f t="shared" si="2"/>
        <v>Y</v>
      </c>
      <c r="J22" s="99">
        <f t="shared" si="3"/>
        <v>80</v>
      </c>
      <c r="K22" s="62">
        <f t="shared" si="4"/>
        <v>3</v>
      </c>
      <c r="L22" s="62" t="str">
        <f t="shared" si="5"/>
        <v>Y</v>
      </c>
      <c r="M22" s="82"/>
      <c r="N22" s="82"/>
      <c r="O22" s="82"/>
      <c r="P22" s="82"/>
      <c r="Q22" s="82"/>
      <c r="R22" s="82"/>
      <c r="S22" s="82"/>
      <c r="T22" s="82"/>
    </row>
    <row r="23" spans="1:20" x14ac:dyDescent="0.25">
      <c r="A23" s="20">
        <v>15</v>
      </c>
      <c r="B23" s="20" t="s">
        <v>211</v>
      </c>
      <c r="C23" s="20" t="s">
        <v>212</v>
      </c>
      <c r="D23" s="69">
        <v>18</v>
      </c>
      <c r="E23" s="4">
        <v>19.5</v>
      </c>
      <c r="F23" s="4">
        <v>20</v>
      </c>
      <c r="G23" s="40">
        <f t="shared" si="0"/>
        <v>97.5</v>
      </c>
      <c r="H23" s="62">
        <f t="shared" si="1"/>
        <v>3</v>
      </c>
      <c r="I23" s="62" t="str">
        <f t="shared" si="2"/>
        <v>Y</v>
      </c>
      <c r="J23" s="99">
        <f t="shared" si="3"/>
        <v>90</v>
      </c>
      <c r="K23" s="62">
        <f t="shared" si="4"/>
        <v>3</v>
      </c>
      <c r="L23" s="62" t="str">
        <f t="shared" si="5"/>
        <v>Y</v>
      </c>
      <c r="M23" s="82"/>
      <c r="N23" s="82"/>
      <c r="O23" s="82"/>
      <c r="P23" s="82"/>
      <c r="Q23" s="82"/>
      <c r="R23" s="82"/>
      <c r="S23" s="82"/>
      <c r="T23" s="82"/>
    </row>
    <row r="24" spans="1:20" x14ac:dyDescent="0.25">
      <c r="A24" s="20">
        <v>16</v>
      </c>
      <c r="B24" s="20" t="s">
        <v>49</v>
      </c>
      <c r="C24" s="20" t="s">
        <v>178</v>
      </c>
      <c r="D24" s="70">
        <v>16</v>
      </c>
      <c r="E24" s="4">
        <v>15.9</v>
      </c>
      <c r="F24" s="4">
        <v>20</v>
      </c>
      <c r="G24" s="40">
        <f t="shared" si="0"/>
        <v>79.5</v>
      </c>
      <c r="H24" s="62">
        <f t="shared" si="1"/>
        <v>3</v>
      </c>
      <c r="I24" s="62" t="str">
        <f t="shared" si="2"/>
        <v>Y</v>
      </c>
      <c r="J24" s="99">
        <f t="shared" si="3"/>
        <v>80</v>
      </c>
      <c r="K24" s="62">
        <f t="shared" si="4"/>
        <v>3</v>
      </c>
      <c r="L24" s="62" t="str">
        <f t="shared" si="5"/>
        <v>Y</v>
      </c>
      <c r="M24" s="82"/>
      <c r="N24" s="82"/>
      <c r="O24" s="82"/>
      <c r="P24" s="82"/>
      <c r="Q24" s="82"/>
      <c r="R24" s="82"/>
      <c r="S24" s="82"/>
      <c r="T24" s="82"/>
    </row>
    <row r="25" spans="1:20" x14ac:dyDescent="0.25">
      <c r="A25" s="20">
        <v>17</v>
      </c>
      <c r="B25" s="20" t="s">
        <v>201</v>
      </c>
      <c r="C25" s="20" t="s">
        <v>202</v>
      </c>
      <c r="D25" s="69">
        <v>18</v>
      </c>
      <c r="E25" s="4">
        <v>17.5</v>
      </c>
      <c r="F25" s="4">
        <v>20</v>
      </c>
      <c r="G25" s="40">
        <f t="shared" si="0"/>
        <v>87.5</v>
      </c>
      <c r="H25" s="62">
        <f t="shared" si="1"/>
        <v>3</v>
      </c>
      <c r="I25" s="62" t="str">
        <f t="shared" si="2"/>
        <v>Y</v>
      </c>
      <c r="J25" s="99">
        <f t="shared" si="3"/>
        <v>90</v>
      </c>
      <c r="K25" s="62">
        <f t="shared" si="4"/>
        <v>3</v>
      </c>
      <c r="L25" s="62" t="str">
        <f t="shared" si="5"/>
        <v>Y</v>
      </c>
      <c r="M25" s="82"/>
      <c r="N25" s="82"/>
      <c r="O25" s="82"/>
      <c r="P25" s="82"/>
      <c r="Q25" s="82"/>
      <c r="R25" s="82"/>
      <c r="S25" s="82"/>
      <c r="T25" s="82"/>
    </row>
    <row r="26" spans="1:20" x14ac:dyDescent="0.25">
      <c r="A26" s="20">
        <v>18</v>
      </c>
      <c r="B26" s="20" t="s">
        <v>203</v>
      </c>
      <c r="C26" s="20" t="s">
        <v>204</v>
      </c>
      <c r="D26" s="69">
        <v>16</v>
      </c>
      <c r="E26" s="4">
        <v>15.1</v>
      </c>
      <c r="F26" s="4">
        <v>20</v>
      </c>
      <c r="G26" s="40">
        <f t="shared" si="0"/>
        <v>75.5</v>
      </c>
      <c r="H26" s="62">
        <f t="shared" si="1"/>
        <v>3</v>
      </c>
      <c r="I26" s="62" t="str">
        <f t="shared" si="2"/>
        <v>Y</v>
      </c>
      <c r="J26" s="99">
        <f t="shared" si="3"/>
        <v>80</v>
      </c>
      <c r="K26" s="62">
        <f t="shared" si="4"/>
        <v>3</v>
      </c>
      <c r="L26" s="62" t="str">
        <f t="shared" si="5"/>
        <v>Y</v>
      </c>
      <c r="M26" s="82"/>
      <c r="N26" s="82"/>
      <c r="O26" s="82"/>
      <c r="P26" s="82"/>
      <c r="Q26" s="82"/>
      <c r="R26" s="82"/>
      <c r="S26" s="82"/>
      <c r="T26" s="82"/>
    </row>
    <row r="27" spans="1:20" x14ac:dyDescent="0.25">
      <c r="A27" s="20">
        <v>19</v>
      </c>
      <c r="B27" s="20" t="s">
        <v>50</v>
      </c>
      <c r="C27" s="20" t="s">
        <v>179</v>
      </c>
      <c r="D27" s="69">
        <v>16</v>
      </c>
      <c r="E27" s="4">
        <v>14.5</v>
      </c>
      <c r="F27" s="4">
        <v>20</v>
      </c>
      <c r="G27" s="40">
        <f t="shared" si="0"/>
        <v>72.5</v>
      </c>
      <c r="H27" s="62">
        <f t="shared" si="1"/>
        <v>3</v>
      </c>
      <c r="I27" s="62" t="str">
        <f t="shared" si="2"/>
        <v>Y</v>
      </c>
      <c r="J27" s="99">
        <f t="shared" si="3"/>
        <v>80</v>
      </c>
      <c r="K27" s="62">
        <f t="shared" si="4"/>
        <v>3</v>
      </c>
      <c r="L27" s="62" t="str">
        <f t="shared" si="5"/>
        <v>Y</v>
      </c>
      <c r="M27" s="82"/>
      <c r="N27" s="82"/>
      <c r="O27" s="82"/>
      <c r="P27" s="82"/>
      <c r="Q27" s="82"/>
      <c r="R27" s="82"/>
      <c r="S27" s="82"/>
      <c r="T27" s="82"/>
    </row>
    <row r="28" spans="1:20" x14ac:dyDescent="0.25">
      <c r="A28" s="20">
        <v>20</v>
      </c>
      <c r="B28" s="20" t="s">
        <v>51</v>
      </c>
      <c r="C28" s="20" t="s">
        <v>180</v>
      </c>
      <c r="D28" s="69">
        <v>18</v>
      </c>
      <c r="E28" s="4">
        <v>18.100000000000001</v>
      </c>
      <c r="F28" s="4">
        <v>20</v>
      </c>
      <c r="G28" s="40">
        <f t="shared" si="0"/>
        <v>90.5</v>
      </c>
      <c r="H28" s="62">
        <f t="shared" si="1"/>
        <v>3</v>
      </c>
      <c r="I28" s="62" t="str">
        <f t="shared" si="2"/>
        <v>Y</v>
      </c>
      <c r="J28" s="99">
        <f t="shared" si="3"/>
        <v>90</v>
      </c>
      <c r="K28" s="62">
        <f t="shared" si="4"/>
        <v>3</v>
      </c>
      <c r="L28" s="62" t="str">
        <f t="shared" si="5"/>
        <v>Y</v>
      </c>
      <c r="M28" s="82"/>
      <c r="N28" s="82"/>
      <c r="O28" s="82"/>
      <c r="P28" s="82"/>
      <c r="Q28" s="82"/>
      <c r="R28" s="82"/>
      <c r="S28" s="82"/>
      <c r="T28" s="82"/>
    </row>
    <row r="29" spans="1:20" x14ac:dyDescent="0.25">
      <c r="A29" s="20">
        <v>21</v>
      </c>
      <c r="B29" s="20" t="s">
        <v>52</v>
      </c>
      <c r="C29" s="20" t="s">
        <v>181</v>
      </c>
      <c r="D29" s="69">
        <v>18</v>
      </c>
      <c r="E29" s="4">
        <v>17.899999999999999</v>
      </c>
      <c r="F29" s="4">
        <v>20</v>
      </c>
      <c r="G29" s="40">
        <f t="shared" si="0"/>
        <v>89.499999999999986</v>
      </c>
      <c r="H29" s="62">
        <f t="shared" si="1"/>
        <v>3</v>
      </c>
      <c r="I29" s="62" t="str">
        <f t="shared" si="2"/>
        <v>Y</v>
      </c>
      <c r="J29" s="99">
        <f t="shared" si="3"/>
        <v>90</v>
      </c>
      <c r="K29" s="62">
        <f t="shared" si="4"/>
        <v>3</v>
      </c>
      <c r="L29" s="62" t="str">
        <f t="shared" si="5"/>
        <v>Y</v>
      </c>
      <c r="M29" s="82"/>
      <c r="N29" s="82"/>
      <c r="O29" s="82"/>
      <c r="P29" s="82"/>
      <c r="Q29" s="82"/>
      <c r="R29" s="82"/>
      <c r="S29" s="82"/>
      <c r="T29" s="82"/>
    </row>
    <row r="30" spans="1:20" x14ac:dyDescent="0.25">
      <c r="A30" s="20">
        <v>22</v>
      </c>
      <c r="B30" s="20" t="s">
        <v>53</v>
      </c>
      <c r="C30" s="20" t="s">
        <v>182</v>
      </c>
      <c r="D30" s="69">
        <v>5</v>
      </c>
      <c r="E30" s="4">
        <v>1.2</v>
      </c>
      <c r="F30" s="4">
        <v>20</v>
      </c>
      <c r="G30" s="40">
        <f t="shared" si="0"/>
        <v>6</v>
      </c>
      <c r="H30" s="62">
        <f t="shared" si="1"/>
        <v>1</v>
      </c>
      <c r="I30" s="62" t="str">
        <f t="shared" si="2"/>
        <v>N</v>
      </c>
      <c r="J30" s="99">
        <f t="shared" si="3"/>
        <v>25</v>
      </c>
      <c r="K30" s="62">
        <f t="shared" si="4"/>
        <v>1</v>
      </c>
      <c r="L30" s="62" t="str">
        <f t="shared" si="5"/>
        <v>N</v>
      </c>
    </row>
    <row r="31" spans="1:20" x14ac:dyDescent="0.25">
      <c r="A31" s="20">
        <v>23</v>
      </c>
      <c r="B31" s="20" t="s">
        <v>54</v>
      </c>
      <c r="C31" s="20" t="s">
        <v>183</v>
      </c>
      <c r="D31" s="69">
        <v>12</v>
      </c>
      <c r="E31" s="4">
        <v>10.3</v>
      </c>
      <c r="F31" s="4">
        <v>20</v>
      </c>
      <c r="G31" s="40">
        <f t="shared" si="0"/>
        <v>51.5</v>
      </c>
      <c r="H31" s="62">
        <f t="shared" si="1"/>
        <v>2</v>
      </c>
      <c r="I31" s="62" t="str">
        <f t="shared" si="2"/>
        <v>N</v>
      </c>
      <c r="J31" s="99">
        <f t="shared" si="3"/>
        <v>60</v>
      </c>
      <c r="K31" s="62">
        <f t="shared" si="4"/>
        <v>3</v>
      </c>
      <c r="L31" s="62" t="str">
        <f t="shared" si="5"/>
        <v>Y</v>
      </c>
    </row>
    <row r="32" spans="1:20" x14ac:dyDescent="0.25">
      <c r="A32" s="20">
        <v>24</v>
      </c>
      <c r="B32" s="20" t="s">
        <v>55</v>
      </c>
      <c r="C32" s="20" t="s">
        <v>184</v>
      </c>
      <c r="D32" s="69">
        <v>16</v>
      </c>
      <c r="E32" s="4">
        <v>14.5</v>
      </c>
      <c r="F32" s="4">
        <v>20</v>
      </c>
      <c r="G32" s="40">
        <f t="shared" si="0"/>
        <v>72.5</v>
      </c>
      <c r="H32" s="62">
        <f t="shared" si="1"/>
        <v>3</v>
      </c>
      <c r="I32" s="62" t="str">
        <f t="shared" si="2"/>
        <v>Y</v>
      </c>
      <c r="J32" s="99">
        <f t="shared" si="3"/>
        <v>80</v>
      </c>
      <c r="K32" s="62">
        <f t="shared" si="4"/>
        <v>3</v>
      </c>
      <c r="L32" s="62" t="str">
        <f t="shared" si="5"/>
        <v>Y</v>
      </c>
    </row>
    <row r="33" spans="1:12" x14ac:dyDescent="0.25">
      <c r="A33" s="20">
        <v>25</v>
      </c>
      <c r="B33" s="20" t="s">
        <v>56</v>
      </c>
      <c r="C33" s="20" t="s">
        <v>185</v>
      </c>
      <c r="D33" s="69">
        <v>18</v>
      </c>
      <c r="E33" s="4">
        <v>17.8</v>
      </c>
      <c r="F33" s="4">
        <v>20</v>
      </c>
      <c r="G33" s="40">
        <f t="shared" si="0"/>
        <v>89</v>
      </c>
      <c r="H33" s="62">
        <f t="shared" si="1"/>
        <v>3</v>
      </c>
      <c r="I33" s="62" t="str">
        <f t="shared" si="2"/>
        <v>Y</v>
      </c>
      <c r="J33" s="99">
        <f t="shared" si="3"/>
        <v>90</v>
      </c>
      <c r="K33" s="62">
        <f t="shared" si="4"/>
        <v>3</v>
      </c>
      <c r="L33" s="62" t="str">
        <f t="shared" si="5"/>
        <v>Y</v>
      </c>
    </row>
    <row r="34" spans="1:12" x14ac:dyDescent="0.25">
      <c r="A34" s="20">
        <v>26</v>
      </c>
      <c r="B34" s="20" t="s">
        <v>57</v>
      </c>
      <c r="C34" s="20" t="s">
        <v>186</v>
      </c>
      <c r="D34" s="69">
        <v>16</v>
      </c>
      <c r="E34" s="4">
        <v>15.2</v>
      </c>
      <c r="F34" s="4">
        <v>20</v>
      </c>
      <c r="G34" s="40">
        <f t="shared" si="0"/>
        <v>76</v>
      </c>
      <c r="H34" s="62">
        <f t="shared" si="1"/>
        <v>3</v>
      </c>
      <c r="I34" s="62" t="str">
        <f t="shared" si="2"/>
        <v>Y</v>
      </c>
      <c r="J34" s="99">
        <f t="shared" si="3"/>
        <v>80</v>
      </c>
      <c r="K34" s="62">
        <f t="shared" si="4"/>
        <v>3</v>
      </c>
      <c r="L34" s="62" t="str">
        <f t="shared" si="5"/>
        <v>Y</v>
      </c>
    </row>
    <row r="35" spans="1:12" x14ac:dyDescent="0.25">
      <c r="A35" s="20">
        <v>27</v>
      </c>
      <c r="B35" s="20" t="s">
        <v>205</v>
      </c>
      <c r="C35" s="20" t="s">
        <v>206</v>
      </c>
      <c r="D35" s="69">
        <v>5</v>
      </c>
      <c r="E35" s="4">
        <v>0.2</v>
      </c>
      <c r="F35" s="4">
        <v>20</v>
      </c>
      <c r="G35" s="40">
        <f t="shared" si="0"/>
        <v>1</v>
      </c>
      <c r="H35" s="62">
        <f t="shared" si="1"/>
        <v>1</v>
      </c>
      <c r="I35" s="62" t="str">
        <f t="shared" si="2"/>
        <v>N</v>
      </c>
      <c r="J35" s="99">
        <f t="shared" si="3"/>
        <v>25</v>
      </c>
      <c r="K35" s="62">
        <f t="shared" si="4"/>
        <v>1</v>
      </c>
      <c r="L35" s="62" t="str">
        <f t="shared" si="5"/>
        <v>N</v>
      </c>
    </row>
    <row r="36" spans="1:12" x14ac:dyDescent="0.25">
      <c r="A36" s="20">
        <v>28</v>
      </c>
      <c r="B36" s="20" t="s">
        <v>58</v>
      </c>
      <c r="C36" s="20" t="s">
        <v>187</v>
      </c>
      <c r="D36" s="69">
        <v>14</v>
      </c>
      <c r="E36" s="4">
        <v>11.5</v>
      </c>
      <c r="F36" s="4">
        <v>20</v>
      </c>
      <c r="G36" s="40">
        <f t="shared" si="0"/>
        <v>57.499999999999993</v>
      </c>
      <c r="H36" s="62">
        <f t="shared" si="1"/>
        <v>2</v>
      </c>
      <c r="I36" s="62" t="str">
        <f t="shared" si="2"/>
        <v>N</v>
      </c>
      <c r="J36" s="99">
        <f t="shared" si="3"/>
        <v>70</v>
      </c>
      <c r="K36" s="62">
        <f t="shared" si="4"/>
        <v>3</v>
      </c>
      <c r="L36" s="62" t="str">
        <f t="shared" si="5"/>
        <v>Y</v>
      </c>
    </row>
    <row r="37" spans="1:12" x14ac:dyDescent="0.25">
      <c r="A37" s="20">
        <v>29</v>
      </c>
      <c r="B37" s="20" t="s">
        <v>59</v>
      </c>
      <c r="C37" s="20" t="s">
        <v>188</v>
      </c>
      <c r="D37" s="69">
        <v>18</v>
      </c>
      <c r="E37" s="4">
        <v>18.2</v>
      </c>
      <c r="F37" s="4">
        <v>20</v>
      </c>
      <c r="G37" s="40">
        <f t="shared" si="0"/>
        <v>90.999999999999986</v>
      </c>
      <c r="H37" s="62">
        <f t="shared" si="1"/>
        <v>3</v>
      </c>
      <c r="I37" s="62" t="str">
        <f t="shared" si="2"/>
        <v>Y</v>
      </c>
      <c r="J37" s="99">
        <f t="shared" si="3"/>
        <v>90</v>
      </c>
      <c r="K37" s="62">
        <f t="shared" si="4"/>
        <v>3</v>
      </c>
      <c r="L37" s="62" t="str">
        <f t="shared" si="5"/>
        <v>Y</v>
      </c>
    </row>
    <row r="38" spans="1:12" x14ac:dyDescent="0.25">
      <c r="A38" s="20">
        <v>30</v>
      </c>
      <c r="B38" s="20" t="s">
        <v>60</v>
      </c>
      <c r="C38" s="20" t="s">
        <v>189</v>
      </c>
      <c r="D38" s="69">
        <v>18</v>
      </c>
      <c r="E38" s="4">
        <v>17.5</v>
      </c>
      <c r="F38" s="4">
        <v>20</v>
      </c>
      <c r="G38" s="40">
        <f t="shared" si="0"/>
        <v>87.5</v>
      </c>
      <c r="H38" s="62">
        <f t="shared" si="1"/>
        <v>3</v>
      </c>
      <c r="I38" s="62" t="str">
        <f t="shared" si="2"/>
        <v>Y</v>
      </c>
      <c r="J38" s="99">
        <f t="shared" si="3"/>
        <v>90</v>
      </c>
      <c r="K38" s="62">
        <f t="shared" si="4"/>
        <v>3</v>
      </c>
      <c r="L38" s="62" t="str">
        <f t="shared" si="5"/>
        <v>Y</v>
      </c>
    </row>
    <row r="39" spans="1:12" x14ac:dyDescent="0.25">
      <c r="A39" s="20">
        <v>31</v>
      </c>
      <c r="B39" s="20" t="s">
        <v>213</v>
      </c>
      <c r="C39" s="20" t="s">
        <v>214</v>
      </c>
      <c r="D39" s="69">
        <v>18</v>
      </c>
      <c r="E39" s="4">
        <v>17.7</v>
      </c>
      <c r="F39" s="4">
        <v>20</v>
      </c>
      <c r="G39" s="40">
        <f t="shared" si="0"/>
        <v>88.5</v>
      </c>
      <c r="H39" s="62">
        <f t="shared" si="1"/>
        <v>3</v>
      </c>
      <c r="I39" s="62" t="str">
        <f t="shared" si="2"/>
        <v>Y</v>
      </c>
      <c r="J39" s="99">
        <f t="shared" si="3"/>
        <v>90</v>
      </c>
      <c r="K39" s="62">
        <f t="shared" si="4"/>
        <v>3</v>
      </c>
      <c r="L39" s="62" t="str">
        <f t="shared" si="5"/>
        <v>Y</v>
      </c>
    </row>
    <row r="40" spans="1:12" x14ac:dyDescent="0.25">
      <c r="A40" s="20">
        <v>32</v>
      </c>
      <c r="B40" s="20" t="s">
        <v>61</v>
      </c>
      <c r="C40" s="20" t="s">
        <v>190</v>
      </c>
      <c r="D40" s="69">
        <v>14</v>
      </c>
      <c r="E40" s="4">
        <v>13.3</v>
      </c>
      <c r="F40" s="4">
        <v>20</v>
      </c>
      <c r="G40" s="40">
        <f t="shared" si="0"/>
        <v>66.5</v>
      </c>
      <c r="H40" s="62">
        <f t="shared" si="1"/>
        <v>3</v>
      </c>
      <c r="I40" s="62" t="str">
        <f t="shared" si="2"/>
        <v>Y</v>
      </c>
      <c r="J40" s="99">
        <f t="shared" si="3"/>
        <v>70</v>
      </c>
      <c r="K40" s="62">
        <f t="shared" si="4"/>
        <v>3</v>
      </c>
      <c r="L40" s="62" t="str">
        <f t="shared" si="5"/>
        <v>Y</v>
      </c>
    </row>
    <row r="41" spans="1:12" x14ac:dyDescent="0.25">
      <c r="A41" s="20">
        <v>33</v>
      </c>
      <c r="B41" s="20" t="s">
        <v>207</v>
      </c>
      <c r="C41" s="20" t="s">
        <v>208</v>
      </c>
      <c r="D41" s="69">
        <v>14</v>
      </c>
      <c r="E41" s="4">
        <v>11.9</v>
      </c>
      <c r="F41" s="4">
        <v>20</v>
      </c>
      <c r="G41" s="40">
        <f t="shared" si="0"/>
        <v>59.5</v>
      </c>
      <c r="H41" s="62">
        <f t="shared" si="1"/>
        <v>2</v>
      </c>
      <c r="I41" s="62" t="str">
        <f t="shared" si="2"/>
        <v>N</v>
      </c>
      <c r="J41" s="99">
        <f t="shared" si="3"/>
        <v>70</v>
      </c>
      <c r="K41" s="62">
        <f t="shared" si="4"/>
        <v>3</v>
      </c>
      <c r="L41" s="62" t="str">
        <f t="shared" si="5"/>
        <v>Y</v>
      </c>
    </row>
    <row r="42" spans="1:12" x14ac:dyDescent="0.25">
      <c r="A42" s="20">
        <v>34</v>
      </c>
      <c r="B42" s="20" t="s">
        <v>62</v>
      </c>
      <c r="C42" s="20" t="s">
        <v>191</v>
      </c>
      <c r="D42" s="69">
        <v>18</v>
      </c>
      <c r="E42" s="4">
        <v>17.3</v>
      </c>
      <c r="F42" s="4">
        <v>20</v>
      </c>
      <c r="G42" s="40">
        <f t="shared" si="0"/>
        <v>86.5</v>
      </c>
      <c r="H42" s="62">
        <f t="shared" si="1"/>
        <v>3</v>
      </c>
      <c r="I42" s="62" t="str">
        <f t="shared" si="2"/>
        <v>Y</v>
      </c>
      <c r="J42" s="99">
        <f t="shared" si="3"/>
        <v>90</v>
      </c>
      <c r="K42" s="62">
        <f t="shared" si="4"/>
        <v>3</v>
      </c>
      <c r="L42" s="62" t="str">
        <f t="shared" si="5"/>
        <v>Y</v>
      </c>
    </row>
    <row r="43" spans="1:12" x14ac:dyDescent="0.25">
      <c r="A43" s="20">
        <v>35</v>
      </c>
      <c r="B43" s="20" t="s">
        <v>63</v>
      </c>
      <c r="C43" s="20" t="s">
        <v>64</v>
      </c>
      <c r="D43" s="69">
        <v>16</v>
      </c>
      <c r="E43" s="4">
        <v>14.4</v>
      </c>
      <c r="F43" s="4">
        <v>20</v>
      </c>
      <c r="G43" s="40">
        <f t="shared" si="0"/>
        <v>72</v>
      </c>
      <c r="H43" s="62">
        <f t="shared" si="1"/>
        <v>3</v>
      </c>
      <c r="I43" s="62" t="str">
        <f t="shared" si="2"/>
        <v>Y</v>
      </c>
      <c r="J43" s="99">
        <f t="shared" si="3"/>
        <v>80</v>
      </c>
      <c r="K43" s="62">
        <f t="shared" si="4"/>
        <v>3</v>
      </c>
      <c r="L43" s="62" t="str">
        <f t="shared" si="5"/>
        <v>Y</v>
      </c>
    </row>
    <row r="44" spans="1:12" x14ac:dyDescent="0.25">
      <c r="A44" s="20">
        <v>36</v>
      </c>
      <c r="B44" s="20" t="s">
        <v>65</v>
      </c>
      <c r="C44" s="20" t="s">
        <v>192</v>
      </c>
      <c r="D44" s="69">
        <v>18</v>
      </c>
      <c r="E44" s="4">
        <v>18.5</v>
      </c>
      <c r="F44" s="4">
        <v>20</v>
      </c>
      <c r="G44" s="40">
        <f t="shared" si="0"/>
        <v>92.5</v>
      </c>
      <c r="H44" s="62">
        <f t="shared" si="1"/>
        <v>3</v>
      </c>
      <c r="I44" s="62" t="str">
        <f t="shared" si="2"/>
        <v>Y</v>
      </c>
      <c r="J44" s="99">
        <f t="shared" si="3"/>
        <v>90</v>
      </c>
      <c r="K44" s="62">
        <f t="shared" si="4"/>
        <v>3</v>
      </c>
      <c r="L44" s="62" t="str">
        <f t="shared" si="5"/>
        <v>Y</v>
      </c>
    </row>
    <row r="45" spans="1:12" x14ac:dyDescent="0.25">
      <c r="A45" s="20">
        <v>37</v>
      </c>
      <c r="B45" s="20" t="s">
        <v>66</v>
      </c>
      <c r="C45" s="20" t="s">
        <v>193</v>
      </c>
      <c r="D45" s="69">
        <v>14</v>
      </c>
      <c r="E45" s="4">
        <v>13.6</v>
      </c>
      <c r="F45" s="4">
        <v>20</v>
      </c>
      <c r="G45" s="40">
        <f t="shared" si="0"/>
        <v>68</v>
      </c>
      <c r="H45" s="62">
        <f t="shared" si="1"/>
        <v>3</v>
      </c>
      <c r="I45" s="62" t="str">
        <f t="shared" si="2"/>
        <v>Y</v>
      </c>
      <c r="J45" s="99">
        <f t="shared" si="3"/>
        <v>70</v>
      </c>
      <c r="K45" s="62">
        <f t="shared" si="4"/>
        <v>3</v>
      </c>
      <c r="L45" s="62" t="str">
        <f t="shared" si="5"/>
        <v>Y</v>
      </c>
    </row>
    <row r="46" spans="1:12" x14ac:dyDescent="0.25">
      <c r="A46" s="20">
        <v>38</v>
      </c>
      <c r="B46" s="20" t="s">
        <v>67</v>
      </c>
      <c r="C46" s="20" t="s">
        <v>194</v>
      </c>
      <c r="D46" s="69">
        <v>5</v>
      </c>
      <c r="E46" s="4">
        <v>0.3</v>
      </c>
      <c r="F46" s="4">
        <v>20</v>
      </c>
      <c r="G46" s="40">
        <f t="shared" si="0"/>
        <v>1.5</v>
      </c>
      <c r="H46" s="62">
        <f t="shared" si="1"/>
        <v>1</v>
      </c>
      <c r="I46" s="62" t="str">
        <f t="shared" si="2"/>
        <v>N</v>
      </c>
      <c r="J46" s="99">
        <f t="shared" si="3"/>
        <v>25</v>
      </c>
      <c r="K46" s="62">
        <f t="shared" si="4"/>
        <v>1</v>
      </c>
      <c r="L46" s="62" t="str">
        <f t="shared" si="5"/>
        <v>N</v>
      </c>
    </row>
    <row r="47" spans="1:12" x14ac:dyDescent="0.25">
      <c r="A47" s="20">
        <v>39</v>
      </c>
      <c r="B47" s="20" t="s">
        <v>209</v>
      </c>
      <c r="C47" s="20" t="s">
        <v>210</v>
      </c>
      <c r="D47" s="69">
        <v>5</v>
      </c>
      <c r="E47" s="4">
        <v>0.4</v>
      </c>
      <c r="F47" s="4">
        <v>20</v>
      </c>
      <c r="G47" s="40">
        <f t="shared" si="0"/>
        <v>2</v>
      </c>
      <c r="H47" s="62">
        <f t="shared" si="1"/>
        <v>1</v>
      </c>
      <c r="I47" s="62" t="str">
        <f t="shared" si="2"/>
        <v>N</v>
      </c>
      <c r="J47" s="99">
        <f t="shared" si="3"/>
        <v>25</v>
      </c>
      <c r="K47" s="62">
        <f t="shared" si="4"/>
        <v>1</v>
      </c>
      <c r="L47" s="62" t="str">
        <f t="shared" si="5"/>
        <v>N</v>
      </c>
    </row>
    <row r="48" spans="1:12" x14ac:dyDescent="0.25">
      <c r="A48" s="20">
        <v>40</v>
      </c>
      <c r="B48" s="20" t="s">
        <v>68</v>
      </c>
      <c r="C48" s="20" t="s">
        <v>195</v>
      </c>
      <c r="D48" s="69">
        <v>18</v>
      </c>
      <c r="E48" s="4">
        <v>17.399999999999999</v>
      </c>
      <c r="F48" s="4">
        <v>20</v>
      </c>
      <c r="G48" s="40">
        <f t="shared" si="0"/>
        <v>86.999999999999986</v>
      </c>
      <c r="H48" s="62">
        <f t="shared" si="1"/>
        <v>3</v>
      </c>
      <c r="I48" s="62" t="str">
        <f t="shared" si="2"/>
        <v>Y</v>
      </c>
      <c r="J48" s="99">
        <f t="shared" si="3"/>
        <v>90</v>
      </c>
      <c r="K48" s="62">
        <f t="shared" si="4"/>
        <v>3</v>
      </c>
      <c r="L48" s="62" t="str">
        <f t="shared" si="5"/>
        <v>Y</v>
      </c>
    </row>
    <row r="49" spans="1:12" x14ac:dyDescent="0.25">
      <c r="A49" s="20">
        <v>41</v>
      </c>
      <c r="B49" s="20" t="s">
        <v>69</v>
      </c>
      <c r="C49" s="20" t="s">
        <v>196</v>
      </c>
      <c r="D49" s="69">
        <v>18</v>
      </c>
      <c r="E49" s="4">
        <v>17.8</v>
      </c>
      <c r="F49" s="4">
        <v>20</v>
      </c>
      <c r="G49" s="40">
        <f t="shared" si="0"/>
        <v>89</v>
      </c>
      <c r="H49" s="62">
        <f t="shared" si="1"/>
        <v>3</v>
      </c>
      <c r="I49" s="62" t="str">
        <f t="shared" si="2"/>
        <v>Y</v>
      </c>
      <c r="J49" s="99">
        <f t="shared" si="3"/>
        <v>90</v>
      </c>
      <c r="K49" s="62">
        <f t="shared" si="4"/>
        <v>3</v>
      </c>
      <c r="L49" s="62" t="str">
        <f t="shared" si="5"/>
        <v>Y</v>
      </c>
    </row>
    <row r="50" spans="1:12" x14ac:dyDescent="0.25">
      <c r="A50" s="20">
        <v>42</v>
      </c>
      <c r="B50" s="20" t="s">
        <v>70</v>
      </c>
      <c r="C50" s="20" t="s">
        <v>197</v>
      </c>
      <c r="D50" s="69">
        <v>16</v>
      </c>
      <c r="E50" s="4">
        <v>14.4</v>
      </c>
      <c r="F50" s="4">
        <v>20</v>
      </c>
      <c r="G50" s="40">
        <f t="shared" si="0"/>
        <v>72</v>
      </c>
      <c r="H50" s="62">
        <f t="shared" si="1"/>
        <v>3</v>
      </c>
      <c r="I50" s="62" t="str">
        <f t="shared" si="2"/>
        <v>Y</v>
      </c>
      <c r="J50" s="99">
        <f t="shared" si="3"/>
        <v>80</v>
      </c>
      <c r="K50" s="62">
        <f t="shared" si="4"/>
        <v>3</v>
      </c>
      <c r="L50" s="62" t="str">
        <f t="shared" si="5"/>
        <v>Y</v>
      </c>
    </row>
    <row r="51" spans="1:12" x14ac:dyDescent="0.25">
      <c r="A51" s="20">
        <v>43</v>
      </c>
      <c r="B51" s="20" t="s">
        <v>71</v>
      </c>
      <c r="C51" s="20" t="s">
        <v>198</v>
      </c>
      <c r="D51" s="69">
        <v>5</v>
      </c>
      <c r="E51" s="4">
        <v>0</v>
      </c>
      <c r="F51" s="4">
        <v>20</v>
      </c>
      <c r="G51" s="40">
        <f t="shared" si="0"/>
        <v>0</v>
      </c>
      <c r="H51" s="62">
        <f t="shared" si="1"/>
        <v>1</v>
      </c>
      <c r="I51" s="62" t="str">
        <f t="shared" si="2"/>
        <v>N</v>
      </c>
      <c r="J51" s="99">
        <f t="shared" si="3"/>
        <v>25</v>
      </c>
      <c r="K51" s="62">
        <f t="shared" si="4"/>
        <v>1</v>
      </c>
      <c r="L51" s="62" t="str">
        <f t="shared" si="5"/>
        <v>N</v>
      </c>
    </row>
    <row r="52" spans="1:12" x14ac:dyDescent="0.25">
      <c r="A52" s="20">
        <v>44</v>
      </c>
      <c r="B52" s="20" t="s">
        <v>215</v>
      </c>
      <c r="C52" s="20" t="s">
        <v>216</v>
      </c>
      <c r="D52" s="69">
        <v>14</v>
      </c>
      <c r="E52" s="4">
        <v>12.8</v>
      </c>
      <c r="F52" s="4">
        <v>20</v>
      </c>
      <c r="G52" s="40">
        <f t="shared" si="0"/>
        <v>64</v>
      </c>
      <c r="H52" s="62">
        <f t="shared" si="1"/>
        <v>3</v>
      </c>
      <c r="I52" s="62" t="str">
        <f t="shared" si="2"/>
        <v>Y</v>
      </c>
      <c r="J52" s="99">
        <f t="shared" si="3"/>
        <v>70</v>
      </c>
      <c r="K52" s="62">
        <f t="shared" si="4"/>
        <v>3</v>
      </c>
      <c r="L52" s="62" t="str">
        <f t="shared" si="5"/>
        <v>Y</v>
      </c>
    </row>
    <row r="53" spans="1:12" x14ac:dyDescent="0.25">
      <c r="A53" s="20">
        <v>45</v>
      </c>
      <c r="B53" s="20" t="s">
        <v>72</v>
      </c>
      <c r="C53" s="20" t="s">
        <v>73</v>
      </c>
      <c r="D53" s="69">
        <v>14</v>
      </c>
      <c r="E53" s="4">
        <v>14</v>
      </c>
      <c r="F53" s="4">
        <v>20</v>
      </c>
      <c r="G53" s="40">
        <f t="shared" si="0"/>
        <v>70</v>
      </c>
      <c r="H53" s="62">
        <f t="shared" si="1"/>
        <v>3</v>
      </c>
      <c r="I53" s="62" t="str">
        <f t="shared" si="2"/>
        <v>Y</v>
      </c>
      <c r="J53" s="99">
        <f t="shared" si="3"/>
        <v>70</v>
      </c>
      <c r="K53" s="62">
        <f t="shared" si="4"/>
        <v>3</v>
      </c>
      <c r="L53" s="62" t="str">
        <f t="shared" si="5"/>
        <v>Y</v>
      </c>
    </row>
    <row r="54" spans="1:12" x14ac:dyDescent="0.25">
      <c r="A54" s="20">
        <v>46</v>
      </c>
      <c r="B54" s="20" t="s">
        <v>74</v>
      </c>
      <c r="C54" s="20" t="s">
        <v>75</v>
      </c>
      <c r="D54" s="69">
        <v>14</v>
      </c>
      <c r="E54" s="4">
        <v>13.9</v>
      </c>
      <c r="F54" s="4">
        <v>20</v>
      </c>
      <c r="G54" s="40">
        <f t="shared" si="0"/>
        <v>69.5</v>
      </c>
      <c r="H54" s="62">
        <f t="shared" si="1"/>
        <v>3</v>
      </c>
      <c r="I54" s="62" t="str">
        <f t="shared" si="2"/>
        <v>Y</v>
      </c>
      <c r="J54" s="99">
        <f t="shared" si="3"/>
        <v>70</v>
      </c>
      <c r="K54" s="62">
        <f t="shared" si="4"/>
        <v>3</v>
      </c>
      <c r="L54" s="62" t="str">
        <f t="shared" si="5"/>
        <v>Y</v>
      </c>
    </row>
    <row r="55" spans="1:12" x14ac:dyDescent="0.25">
      <c r="A55" s="20">
        <v>47</v>
      </c>
      <c r="B55" s="20" t="s">
        <v>76</v>
      </c>
      <c r="C55" s="20" t="s">
        <v>77</v>
      </c>
      <c r="D55" s="69">
        <v>12</v>
      </c>
      <c r="E55" s="4">
        <v>11</v>
      </c>
      <c r="F55" s="4">
        <v>20</v>
      </c>
      <c r="G55" s="40">
        <f t="shared" si="0"/>
        <v>55.000000000000007</v>
      </c>
      <c r="H55" s="62">
        <f t="shared" si="1"/>
        <v>2</v>
      </c>
      <c r="I55" s="62" t="str">
        <f t="shared" si="2"/>
        <v>N</v>
      </c>
      <c r="J55" s="99">
        <f t="shared" si="3"/>
        <v>60</v>
      </c>
      <c r="K55" s="62">
        <f t="shared" si="4"/>
        <v>3</v>
      </c>
      <c r="L55" s="62" t="str">
        <f t="shared" si="5"/>
        <v>Y</v>
      </c>
    </row>
    <row r="56" spans="1:12" x14ac:dyDescent="0.25">
      <c r="A56" s="20">
        <v>48</v>
      </c>
      <c r="B56" s="20" t="s">
        <v>78</v>
      </c>
      <c r="C56" s="20" t="s">
        <v>79</v>
      </c>
      <c r="D56" s="69">
        <v>14</v>
      </c>
      <c r="E56" s="4">
        <v>12.9</v>
      </c>
      <c r="F56" s="4">
        <v>20</v>
      </c>
      <c r="G56" s="40">
        <f t="shared" si="0"/>
        <v>64.5</v>
      </c>
      <c r="H56" s="62">
        <f t="shared" si="1"/>
        <v>3</v>
      </c>
      <c r="I56" s="62" t="str">
        <f t="shared" si="2"/>
        <v>Y</v>
      </c>
      <c r="J56" s="99">
        <f t="shared" si="3"/>
        <v>70</v>
      </c>
      <c r="K56" s="62">
        <f t="shared" si="4"/>
        <v>3</v>
      </c>
      <c r="L56" s="62" t="str">
        <f t="shared" si="5"/>
        <v>Y</v>
      </c>
    </row>
    <row r="57" spans="1:12" x14ac:dyDescent="0.25">
      <c r="A57" s="20">
        <v>49</v>
      </c>
      <c r="B57" s="20" t="s">
        <v>80</v>
      </c>
      <c r="C57" s="20" t="s">
        <v>81</v>
      </c>
      <c r="D57" s="69">
        <v>5</v>
      </c>
      <c r="E57" s="4">
        <v>1</v>
      </c>
      <c r="F57" s="4">
        <v>20</v>
      </c>
      <c r="G57" s="40">
        <f t="shared" si="0"/>
        <v>5</v>
      </c>
      <c r="H57" s="62">
        <f t="shared" si="1"/>
        <v>1</v>
      </c>
      <c r="I57" s="62" t="str">
        <f t="shared" si="2"/>
        <v>N</v>
      </c>
      <c r="J57" s="99">
        <f t="shared" si="3"/>
        <v>25</v>
      </c>
      <c r="K57" s="62">
        <f t="shared" si="4"/>
        <v>1</v>
      </c>
      <c r="L57" s="62" t="str">
        <f t="shared" si="5"/>
        <v>N</v>
      </c>
    </row>
    <row r="58" spans="1:12" x14ac:dyDescent="0.25">
      <c r="A58" s="20">
        <v>50</v>
      </c>
      <c r="B58" s="20" t="s">
        <v>82</v>
      </c>
      <c r="C58" s="20" t="s">
        <v>83</v>
      </c>
      <c r="D58" s="69">
        <v>5</v>
      </c>
      <c r="E58" s="4">
        <v>0</v>
      </c>
      <c r="F58" s="4">
        <v>20</v>
      </c>
      <c r="G58" s="40">
        <f t="shared" si="0"/>
        <v>0</v>
      </c>
      <c r="H58" s="62">
        <f t="shared" si="1"/>
        <v>1</v>
      </c>
      <c r="I58" s="62" t="str">
        <f t="shared" si="2"/>
        <v>N</v>
      </c>
      <c r="J58" s="99">
        <f t="shared" si="3"/>
        <v>25</v>
      </c>
      <c r="K58" s="62">
        <f t="shared" si="4"/>
        <v>1</v>
      </c>
      <c r="L58" s="62" t="str">
        <f t="shared" si="5"/>
        <v>N</v>
      </c>
    </row>
    <row r="59" spans="1:12" x14ac:dyDescent="0.25">
      <c r="A59" s="20">
        <v>51</v>
      </c>
      <c r="B59" s="20" t="s">
        <v>84</v>
      </c>
      <c r="C59" s="20" t="s">
        <v>85</v>
      </c>
      <c r="D59" s="69">
        <v>14</v>
      </c>
      <c r="E59" s="4">
        <v>14</v>
      </c>
      <c r="F59" s="4">
        <v>20</v>
      </c>
      <c r="G59" s="40">
        <f t="shared" si="0"/>
        <v>70</v>
      </c>
      <c r="H59" s="62">
        <f t="shared" si="1"/>
        <v>3</v>
      </c>
      <c r="I59" s="62" t="str">
        <f t="shared" si="2"/>
        <v>Y</v>
      </c>
      <c r="J59" s="99">
        <f t="shared" si="3"/>
        <v>70</v>
      </c>
      <c r="K59" s="62">
        <f t="shared" si="4"/>
        <v>3</v>
      </c>
      <c r="L59" s="62" t="str">
        <f t="shared" si="5"/>
        <v>Y</v>
      </c>
    </row>
    <row r="60" spans="1:12" x14ac:dyDescent="0.25">
      <c r="A60" s="20">
        <v>52</v>
      </c>
      <c r="B60" s="20" t="s">
        <v>86</v>
      </c>
      <c r="C60" s="20" t="s">
        <v>87</v>
      </c>
      <c r="D60" s="69">
        <v>5</v>
      </c>
      <c r="E60" s="4">
        <v>0</v>
      </c>
      <c r="F60" s="4">
        <v>20</v>
      </c>
      <c r="G60" s="40">
        <f t="shared" si="0"/>
        <v>0</v>
      </c>
      <c r="H60" s="62">
        <f t="shared" si="1"/>
        <v>1</v>
      </c>
      <c r="I60" s="62" t="str">
        <f t="shared" si="2"/>
        <v>N</v>
      </c>
      <c r="J60" s="99">
        <f t="shared" si="3"/>
        <v>25</v>
      </c>
      <c r="K60" s="62">
        <f t="shared" si="4"/>
        <v>1</v>
      </c>
      <c r="L60" s="62" t="str">
        <f t="shared" si="5"/>
        <v>N</v>
      </c>
    </row>
    <row r="61" spans="1:12" x14ac:dyDescent="0.25">
      <c r="A61" s="20">
        <v>53</v>
      </c>
      <c r="B61" s="26" t="s">
        <v>88</v>
      </c>
      <c r="C61" s="26" t="s">
        <v>89</v>
      </c>
      <c r="D61" s="69">
        <v>18</v>
      </c>
      <c r="E61" s="4">
        <v>17.899999999999999</v>
      </c>
      <c r="F61" s="4">
        <v>20</v>
      </c>
      <c r="G61" s="40">
        <f t="shared" si="0"/>
        <v>89.499999999999986</v>
      </c>
      <c r="H61" s="62">
        <f t="shared" si="1"/>
        <v>3</v>
      </c>
      <c r="I61" s="62" t="str">
        <f t="shared" si="2"/>
        <v>Y</v>
      </c>
      <c r="J61" s="99">
        <f t="shared" si="3"/>
        <v>90</v>
      </c>
      <c r="K61" s="62">
        <f t="shared" si="4"/>
        <v>3</v>
      </c>
      <c r="L61" s="62" t="str">
        <f t="shared" si="5"/>
        <v>Y</v>
      </c>
    </row>
    <row r="62" spans="1:12" x14ac:dyDescent="0.25">
      <c r="A62" s="20">
        <v>54</v>
      </c>
      <c r="B62" s="26" t="s">
        <v>90</v>
      </c>
      <c r="C62" s="26" t="s">
        <v>91</v>
      </c>
      <c r="D62" s="69">
        <v>5</v>
      </c>
      <c r="E62" s="4">
        <v>1</v>
      </c>
      <c r="F62" s="4">
        <v>20</v>
      </c>
      <c r="G62" s="40">
        <f t="shared" si="0"/>
        <v>5</v>
      </c>
      <c r="H62" s="62">
        <f t="shared" si="1"/>
        <v>1</v>
      </c>
      <c r="I62" s="62" t="str">
        <f t="shared" si="2"/>
        <v>N</v>
      </c>
      <c r="J62" s="99">
        <f t="shared" si="3"/>
        <v>25</v>
      </c>
      <c r="K62" s="62">
        <f t="shared" si="4"/>
        <v>1</v>
      </c>
      <c r="L62" s="62" t="str">
        <f t="shared" si="5"/>
        <v>N</v>
      </c>
    </row>
    <row r="63" spans="1:12" x14ac:dyDescent="0.25">
      <c r="A63" s="20">
        <v>55</v>
      </c>
      <c r="B63" s="26" t="s">
        <v>217</v>
      </c>
      <c r="C63" s="26" t="s">
        <v>218</v>
      </c>
      <c r="D63" s="69">
        <v>18</v>
      </c>
      <c r="E63" s="4">
        <v>17.3</v>
      </c>
      <c r="F63" s="4">
        <v>20</v>
      </c>
      <c r="G63" s="40">
        <f t="shared" si="0"/>
        <v>86.5</v>
      </c>
      <c r="H63" s="62">
        <f t="shared" si="1"/>
        <v>3</v>
      </c>
      <c r="I63" s="62" t="str">
        <f t="shared" si="2"/>
        <v>Y</v>
      </c>
      <c r="J63" s="99">
        <f t="shared" si="3"/>
        <v>90</v>
      </c>
      <c r="K63" s="62">
        <f t="shared" si="4"/>
        <v>3</v>
      </c>
      <c r="L63" s="62" t="str">
        <f t="shared" si="5"/>
        <v>Y</v>
      </c>
    </row>
    <row r="64" spans="1:12" x14ac:dyDescent="0.25">
      <c r="A64" s="19"/>
      <c r="B64" s="35"/>
      <c r="C64" s="49"/>
      <c r="D64" s="53"/>
      <c r="E64" s="97"/>
      <c r="F64" s="4"/>
      <c r="G64" s="98"/>
      <c r="H64" s="54"/>
      <c r="I64" s="54"/>
    </row>
    <row r="65" spans="1:13" x14ac:dyDescent="0.25">
      <c r="A65" s="19"/>
      <c r="B65" s="35"/>
      <c r="C65" s="49"/>
      <c r="D65" s="53"/>
      <c r="E65" s="300"/>
      <c r="F65" s="300"/>
      <c r="G65" s="300"/>
      <c r="H65" s="54">
        <f>SUM(H9:H63)</f>
        <v>142</v>
      </c>
      <c r="I65" s="54"/>
      <c r="J65" s="314" t="s">
        <v>138</v>
      </c>
      <c r="K65" s="314"/>
      <c r="L65" s="314"/>
    </row>
    <row r="66" spans="1:13" x14ac:dyDescent="0.25">
      <c r="A66" s="19"/>
      <c r="B66" s="35"/>
      <c r="C66" s="49"/>
      <c r="D66" s="37"/>
      <c r="E66" s="301"/>
      <c r="F66" s="301"/>
      <c r="G66" s="301"/>
      <c r="H66" s="39">
        <f>AVERAGE(H9:H63)</f>
        <v>2.581818181818182</v>
      </c>
      <c r="I66" s="39"/>
      <c r="K66" s="54">
        <f>SUM(K9:K63)</f>
        <v>147</v>
      </c>
    </row>
    <row r="67" spans="1:13" x14ac:dyDescent="0.25">
      <c r="A67" s="19"/>
      <c r="B67" s="35"/>
      <c r="C67" s="49"/>
      <c r="D67" s="37"/>
      <c r="E67" s="325" t="s">
        <v>245</v>
      </c>
      <c r="F67" s="325"/>
      <c r="G67" s="325"/>
      <c r="H67" s="39">
        <f>COUNT(H9:H63)</f>
        <v>55</v>
      </c>
      <c r="I67" s="39"/>
      <c r="K67" s="39">
        <f>AVERAGE(K9:K63)</f>
        <v>2.6727272727272728</v>
      </c>
    </row>
    <row r="68" spans="1:13" x14ac:dyDescent="0.25">
      <c r="A68" s="19"/>
      <c r="B68" s="35"/>
      <c r="C68" s="49"/>
      <c r="D68" s="37"/>
      <c r="E68" s="305" t="s">
        <v>242</v>
      </c>
      <c r="F68" s="306" t="s">
        <v>243</v>
      </c>
      <c r="G68" s="306"/>
      <c r="H68" s="320" t="s">
        <v>244</v>
      </c>
      <c r="I68" s="320"/>
      <c r="J68" s="320"/>
      <c r="K68" s="315" t="s">
        <v>138</v>
      </c>
      <c r="L68" s="316"/>
      <c r="M68" s="317"/>
    </row>
    <row r="69" spans="1:13" x14ac:dyDescent="0.2">
      <c r="B69" s="35"/>
      <c r="C69" s="35"/>
      <c r="D69" s="84"/>
      <c r="E69" s="305"/>
      <c r="F69" s="306"/>
      <c r="G69" s="326"/>
      <c r="H69" s="88">
        <v>3</v>
      </c>
      <c r="I69" s="88">
        <v>2</v>
      </c>
      <c r="J69" s="88">
        <v>1</v>
      </c>
      <c r="K69" s="124">
        <v>3</v>
      </c>
      <c r="L69" s="124">
        <v>2</v>
      </c>
      <c r="M69" s="124">
        <v>1</v>
      </c>
    </row>
    <row r="70" spans="1:13" x14ac:dyDescent="0.2">
      <c r="B70" s="35"/>
      <c r="C70" s="35"/>
      <c r="D70" s="84"/>
      <c r="E70" s="61" t="s">
        <v>1</v>
      </c>
      <c r="F70" s="14">
        <f>H66</f>
        <v>2.581818181818182</v>
      </c>
      <c r="G70" s="13"/>
      <c r="H70" s="3">
        <f>COUNTIF(H9:H63, 3)</f>
        <v>41</v>
      </c>
      <c r="I70" s="3">
        <f>COUNTIF(H9:H63, 2)</f>
        <v>5</v>
      </c>
      <c r="J70" s="3">
        <f>COUNTIF(H9:H63, 1)</f>
        <v>9</v>
      </c>
      <c r="K70" s="123">
        <f>COUNTIF(K9:K63, 3)</f>
        <v>46</v>
      </c>
      <c r="L70" s="123">
        <f>COUNTIF(K9:K63, 2)</f>
        <v>0</v>
      </c>
      <c r="M70" s="123">
        <f>COUNTIF(K9:K63, 1)</f>
        <v>9</v>
      </c>
    </row>
    <row r="71" spans="1:13" x14ac:dyDescent="0.2">
      <c r="A71" s="87"/>
      <c r="B71" s="35"/>
      <c r="C71" s="35"/>
      <c r="D71" s="84"/>
      <c r="E71" s="299" t="s">
        <v>246</v>
      </c>
      <c r="F71" s="299"/>
      <c r="G71" s="299"/>
      <c r="H71" s="80">
        <f>H70/H67*100</f>
        <v>74.545454545454547</v>
      </c>
      <c r="I71" s="80">
        <f>I70/H67*100</f>
        <v>9.0909090909090917</v>
      </c>
      <c r="J71" s="80">
        <f>J70/H67*100</f>
        <v>16.363636363636363</v>
      </c>
      <c r="K71" s="117">
        <f>K70/H67*100</f>
        <v>83.636363636363626</v>
      </c>
      <c r="L71" s="117">
        <f>L70/H67*100</f>
        <v>0</v>
      </c>
      <c r="M71" s="117">
        <f>M70/H67*100</f>
        <v>16.363636363636363</v>
      </c>
    </row>
    <row r="72" spans="1:13" x14ac:dyDescent="0.25">
      <c r="A72" s="42"/>
      <c r="B72" s="42"/>
      <c r="C72" s="42"/>
      <c r="D72" s="55"/>
    </row>
    <row r="73" spans="1:13" x14ac:dyDescent="0.25">
      <c r="A73" s="42"/>
      <c r="B73" s="42"/>
      <c r="C73" s="42"/>
      <c r="D73" s="55"/>
    </row>
    <row r="74" spans="1:13" x14ac:dyDescent="0.25">
      <c r="A74" s="42"/>
      <c r="B74" s="42"/>
      <c r="C74" s="42"/>
      <c r="D74" s="55"/>
    </row>
    <row r="75" spans="1:13" x14ac:dyDescent="0.25">
      <c r="A75" s="42"/>
      <c r="B75" s="42"/>
      <c r="C75" s="42"/>
      <c r="D75" s="55"/>
    </row>
    <row r="76" spans="1:13" x14ac:dyDescent="0.25">
      <c r="A76" s="42"/>
      <c r="B76" s="42"/>
      <c r="C76" s="42"/>
    </row>
    <row r="77" spans="1:13" x14ac:dyDescent="0.25">
      <c r="A77" s="42"/>
      <c r="B77" s="42"/>
      <c r="C77" s="42"/>
    </row>
    <row r="78" spans="1:13" x14ac:dyDescent="0.25">
      <c r="A78" s="42"/>
      <c r="B78" s="42"/>
      <c r="C78" s="42"/>
    </row>
    <row r="79" spans="1:13" x14ac:dyDescent="0.25">
      <c r="A79" s="42"/>
      <c r="B79" s="42"/>
      <c r="C79" s="85"/>
    </row>
    <row r="80" spans="1:13" x14ac:dyDescent="0.25">
      <c r="A80" s="42"/>
      <c r="B80" s="42"/>
      <c r="C80" s="85"/>
    </row>
    <row r="81" spans="1:4" x14ac:dyDescent="0.25">
      <c r="A81" s="42"/>
      <c r="B81" s="42"/>
      <c r="C81" s="85"/>
    </row>
    <row r="82" spans="1:4" x14ac:dyDescent="0.25">
      <c r="A82" s="42"/>
      <c r="B82" s="42"/>
      <c r="C82" s="83"/>
    </row>
    <row r="83" spans="1:4" x14ac:dyDescent="0.25">
      <c r="A83" s="42"/>
      <c r="B83" s="42"/>
      <c r="C83" s="45"/>
      <c r="D83" s="6"/>
    </row>
    <row r="84" spans="1:4" x14ac:dyDescent="0.25">
      <c r="A84" s="42"/>
      <c r="B84" s="42"/>
      <c r="C84" s="83"/>
      <c r="D84" s="6"/>
    </row>
    <row r="85" spans="1:4" x14ac:dyDescent="0.25">
      <c r="A85" s="42"/>
      <c r="B85" s="42"/>
      <c r="C85" s="46"/>
      <c r="D85" s="6"/>
    </row>
    <row r="86" spans="1:4" x14ac:dyDescent="0.25">
      <c r="A86" s="42"/>
      <c r="B86" s="83"/>
      <c r="C86" s="83"/>
      <c r="D86" s="7"/>
    </row>
    <row r="87" spans="1:4" x14ac:dyDescent="0.25">
      <c r="A87" s="42"/>
      <c r="B87" s="83"/>
      <c r="C87" s="83"/>
      <c r="D87" s="7"/>
    </row>
    <row r="88" spans="1:4" x14ac:dyDescent="0.25">
      <c r="A88" s="42"/>
      <c r="B88" s="83"/>
      <c r="C88" s="83"/>
      <c r="D88" s="7"/>
    </row>
    <row r="89" spans="1:4" x14ac:dyDescent="0.25">
      <c r="A89" s="42"/>
      <c r="B89" s="83"/>
      <c r="C89" s="83"/>
      <c r="D89" s="7"/>
    </row>
    <row r="90" spans="1:4" x14ac:dyDescent="0.25">
      <c r="A90" s="42"/>
      <c r="B90" s="83"/>
      <c r="C90" s="42"/>
      <c r="D90" s="7"/>
    </row>
    <row r="91" spans="1:4" x14ac:dyDescent="0.25">
      <c r="A91" s="42"/>
      <c r="B91" s="83"/>
      <c r="C91" s="42"/>
      <c r="D91" s="7"/>
    </row>
    <row r="92" spans="1:4" x14ac:dyDescent="0.25">
      <c r="A92" s="42"/>
      <c r="B92" s="83"/>
      <c r="C92" s="42"/>
      <c r="D92" s="7"/>
    </row>
    <row r="93" spans="1:4" x14ac:dyDescent="0.25">
      <c r="A93" s="42"/>
      <c r="B93" s="83"/>
      <c r="C93" s="83"/>
      <c r="D93" s="7"/>
    </row>
    <row r="94" spans="1:4" x14ac:dyDescent="0.25">
      <c r="A94" s="42"/>
      <c r="B94" s="83"/>
      <c r="C94" s="83"/>
      <c r="D94" s="7"/>
    </row>
    <row r="95" spans="1:4" x14ac:dyDescent="0.25">
      <c r="A95" s="42"/>
      <c r="B95" s="83"/>
      <c r="C95" s="83"/>
      <c r="D95" s="7"/>
    </row>
    <row r="96" spans="1:4" x14ac:dyDescent="0.25">
      <c r="A96" s="42"/>
      <c r="B96" s="83"/>
      <c r="C96" s="83"/>
      <c r="D96" s="7"/>
    </row>
    <row r="97" spans="1:4" x14ac:dyDescent="0.25">
      <c r="A97" s="87"/>
      <c r="B97" s="7"/>
      <c r="C97" s="7"/>
      <c r="D97" s="7"/>
    </row>
    <row r="98" spans="1:4" x14ac:dyDescent="0.25">
      <c r="A98" s="87"/>
      <c r="B98" s="7"/>
      <c r="C98" s="7"/>
      <c r="D98" s="7"/>
    </row>
    <row r="99" spans="1:4" x14ac:dyDescent="0.25">
      <c r="A99" s="87"/>
      <c r="B99" s="87"/>
      <c r="C99" s="87"/>
    </row>
    <row r="100" spans="1:4" x14ac:dyDescent="0.25">
      <c r="A100" s="87"/>
      <c r="B100" s="87"/>
      <c r="C100" s="87"/>
    </row>
    <row r="101" spans="1:4" x14ac:dyDescent="0.25">
      <c r="A101" s="87"/>
      <c r="B101" s="87"/>
      <c r="C101" s="87"/>
    </row>
    <row r="102" spans="1:4" x14ac:dyDescent="0.25">
      <c r="A102" s="87"/>
      <c r="B102" s="87"/>
      <c r="C102" s="87"/>
    </row>
  </sheetData>
  <mergeCells count="22">
    <mergeCell ref="E71:G71"/>
    <mergeCell ref="E65:G65"/>
    <mergeCell ref="E66:G66"/>
    <mergeCell ref="E67:G67"/>
    <mergeCell ref="E68:E69"/>
    <mergeCell ref="F68:G69"/>
    <mergeCell ref="H68:J68"/>
    <mergeCell ref="K68:M68"/>
    <mergeCell ref="J65:L65"/>
    <mergeCell ref="E6:E8"/>
    <mergeCell ref="F6:F8"/>
    <mergeCell ref="R5:R8"/>
    <mergeCell ref="S5:S8"/>
    <mergeCell ref="G5:G8"/>
    <mergeCell ref="H5:H8"/>
    <mergeCell ref="I5:I8"/>
    <mergeCell ref="Q5:Q8"/>
    <mergeCell ref="O6:O8"/>
    <mergeCell ref="P6:P8"/>
    <mergeCell ref="J5:J8"/>
    <mergeCell ref="K5:K8"/>
    <mergeCell ref="L5:L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58" workbookViewId="0">
      <selection activeCell="C69" sqref="C69"/>
    </sheetView>
  </sheetViews>
  <sheetFormatPr defaultRowHeight="15.75" x14ac:dyDescent="0.25"/>
  <cols>
    <col min="1" max="1" width="8.28515625" style="8" customWidth="1"/>
    <col min="2" max="2" width="11.42578125" style="8" customWidth="1"/>
    <col min="3" max="3" width="34.42578125" style="8" customWidth="1"/>
    <col min="4" max="4" width="10.140625" style="8" customWidth="1"/>
    <col min="5" max="5" width="7.140625" style="8" customWidth="1"/>
    <col min="6" max="7" width="7.28515625" style="8" customWidth="1"/>
    <col min="8" max="8" width="7.5703125" style="8" customWidth="1"/>
    <col min="9" max="9" width="11.42578125" style="8" customWidth="1"/>
    <col min="10" max="10" width="8.7109375" style="8" customWidth="1"/>
    <col min="11" max="16384" width="9.140625" style="8"/>
  </cols>
  <sheetData>
    <row r="1" spans="1:21" ht="18.75" x14ac:dyDescent="0.25">
      <c r="C1" s="17"/>
      <c r="D1" s="17"/>
    </row>
    <row r="2" spans="1:21" x14ac:dyDescent="0.25">
      <c r="B2" s="18"/>
      <c r="C2" s="16"/>
      <c r="D2" s="16"/>
      <c r="E2" s="9"/>
    </row>
    <row r="3" spans="1:21" ht="15" customHeight="1" x14ac:dyDescent="0.25">
      <c r="C3" s="86"/>
      <c r="D3" s="19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 x14ac:dyDescent="0.25">
      <c r="A4" s="1"/>
      <c r="B4" s="1"/>
      <c r="C4" s="2" t="s">
        <v>19</v>
      </c>
      <c r="D4" s="2"/>
      <c r="E4" s="4"/>
      <c r="F4" s="1"/>
      <c r="G4" s="14"/>
      <c r="H4" s="14"/>
      <c r="I4" s="13"/>
      <c r="J4" s="56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</row>
    <row r="5" spans="1:21" x14ac:dyDescent="0.25">
      <c r="A5" s="1"/>
      <c r="B5" s="1"/>
      <c r="C5" s="2" t="s">
        <v>18</v>
      </c>
      <c r="D5" s="2">
        <v>50</v>
      </c>
      <c r="E5" s="71">
        <v>100</v>
      </c>
      <c r="F5" s="4">
        <f>SUM(D5:E5)</f>
        <v>150</v>
      </c>
      <c r="G5" s="4"/>
      <c r="H5" s="307" t="s">
        <v>239</v>
      </c>
      <c r="I5" s="307" t="s">
        <v>21</v>
      </c>
      <c r="J5" s="308" t="s">
        <v>241</v>
      </c>
      <c r="K5" s="310" t="s">
        <v>311</v>
      </c>
      <c r="L5" s="310" t="s">
        <v>313</v>
      </c>
      <c r="M5" s="311" t="s">
        <v>241</v>
      </c>
      <c r="N5" s="82"/>
      <c r="O5" s="82"/>
      <c r="P5" s="82"/>
      <c r="Q5" s="82"/>
      <c r="R5" s="304"/>
      <c r="S5" s="304"/>
      <c r="T5" s="304"/>
      <c r="U5" s="82"/>
    </row>
    <row r="6" spans="1:21" ht="31.5" x14ac:dyDescent="0.25">
      <c r="A6" s="1"/>
      <c r="B6" s="1"/>
      <c r="C6" s="2"/>
      <c r="D6" s="116" t="s">
        <v>249</v>
      </c>
      <c r="E6" s="105" t="s">
        <v>248</v>
      </c>
      <c r="F6" s="302" t="s">
        <v>107</v>
      </c>
      <c r="G6" s="302" t="s">
        <v>238</v>
      </c>
      <c r="H6" s="307"/>
      <c r="I6" s="307"/>
      <c r="J6" s="302"/>
      <c r="K6" s="310"/>
      <c r="L6" s="310"/>
      <c r="M6" s="312"/>
      <c r="N6" s="82"/>
      <c r="O6" s="82"/>
      <c r="P6" s="304"/>
      <c r="Q6" s="304"/>
      <c r="R6" s="304"/>
      <c r="S6" s="304"/>
      <c r="T6" s="304"/>
      <c r="U6" s="82"/>
    </row>
    <row r="7" spans="1:21" x14ac:dyDescent="0.25">
      <c r="A7" s="1"/>
      <c r="B7" s="1"/>
      <c r="C7" s="2"/>
      <c r="D7" s="2"/>
      <c r="E7" s="71" t="s">
        <v>146</v>
      </c>
      <c r="F7" s="302"/>
      <c r="G7" s="302"/>
      <c r="H7" s="307"/>
      <c r="I7" s="307"/>
      <c r="J7" s="302"/>
      <c r="K7" s="310"/>
      <c r="L7" s="310"/>
      <c r="M7" s="312"/>
      <c r="N7" s="82"/>
      <c r="O7" s="82"/>
      <c r="P7" s="304"/>
      <c r="Q7" s="304"/>
      <c r="R7" s="304"/>
      <c r="S7" s="304"/>
      <c r="T7" s="304"/>
      <c r="U7" s="82"/>
    </row>
    <row r="8" spans="1:21" ht="16.5" thickBot="1" x14ac:dyDescent="0.3">
      <c r="A8" s="88" t="s">
        <v>17</v>
      </c>
      <c r="B8" s="25" t="s">
        <v>35</v>
      </c>
      <c r="C8" s="25" t="s">
        <v>0</v>
      </c>
      <c r="D8" s="25"/>
      <c r="E8" s="33"/>
      <c r="F8" s="303"/>
      <c r="G8" s="303"/>
      <c r="H8" s="307"/>
      <c r="I8" s="307"/>
      <c r="J8" s="303"/>
      <c r="K8" s="310"/>
      <c r="L8" s="310"/>
      <c r="M8" s="313"/>
      <c r="N8" s="82"/>
      <c r="O8" s="82"/>
      <c r="P8" s="304"/>
      <c r="Q8" s="304"/>
      <c r="R8" s="304"/>
      <c r="S8" s="304"/>
      <c r="T8" s="304"/>
      <c r="U8" s="82"/>
    </row>
    <row r="9" spans="1:21" ht="16.5" thickBot="1" x14ac:dyDescent="0.3">
      <c r="A9" s="20">
        <v>1</v>
      </c>
      <c r="B9" s="20" t="s">
        <v>199</v>
      </c>
      <c r="C9" s="20" t="s">
        <v>200</v>
      </c>
      <c r="D9" s="114">
        <v>45</v>
      </c>
      <c r="E9" s="18">
        <v>91</v>
      </c>
      <c r="F9" s="4">
        <f t="shared" ref="F9:F40" si="0">D9+E9</f>
        <v>136</v>
      </c>
      <c r="G9" s="4">
        <v>150</v>
      </c>
      <c r="H9" s="40">
        <f>(F9/G9)*100</f>
        <v>90.666666666666657</v>
      </c>
      <c r="I9" s="62">
        <f>IF(H9&gt;=60,3,IF(H9&gt;=50,2,IF(H9&lt;50,1)))</f>
        <v>3</v>
      </c>
      <c r="J9" s="62" t="str">
        <f>IF(H9&gt;=60,"Y","N")</f>
        <v>Y</v>
      </c>
      <c r="K9" s="99">
        <f>E9/20*100</f>
        <v>455</v>
      </c>
      <c r="L9" s="62">
        <f>IF(K9&gt;=60,3,IF(K9&gt;=50,2, IF(K9&lt;50, 1)))</f>
        <v>3</v>
      </c>
      <c r="M9" s="62" t="str">
        <f>IF(K9&gt;=60,"Y","N")</f>
        <v>Y</v>
      </c>
      <c r="N9" s="82"/>
      <c r="O9" s="82"/>
      <c r="P9" s="82"/>
      <c r="Q9" s="82"/>
      <c r="R9" s="82"/>
      <c r="S9" s="82"/>
      <c r="T9" s="82"/>
      <c r="U9" s="82"/>
    </row>
    <row r="10" spans="1:21" ht="16.5" thickBot="1" x14ac:dyDescent="0.3">
      <c r="A10" s="20">
        <v>2</v>
      </c>
      <c r="B10" s="20" t="s">
        <v>36</v>
      </c>
      <c r="C10" s="20" t="s">
        <v>165</v>
      </c>
      <c r="D10" s="115">
        <v>47</v>
      </c>
      <c r="E10" s="18">
        <v>91</v>
      </c>
      <c r="F10" s="4">
        <f t="shared" si="0"/>
        <v>138</v>
      </c>
      <c r="G10" s="4">
        <v>150</v>
      </c>
      <c r="H10" s="40">
        <f t="shared" ref="H10:H63" si="1">(F10/G10)*100</f>
        <v>92</v>
      </c>
      <c r="I10" s="62">
        <f t="shared" ref="I10:I63" si="2">IF(H10&gt;=60,3,IF(H10&gt;=50,2,IF(H10&lt;50,1)))</f>
        <v>3</v>
      </c>
      <c r="J10" s="62" t="str">
        <f t="shared" ref="J10:J63" si="3">IF(H10&gt;=60,"Y","N")</f>
        <v>Y</v>
      </c>
      <c r="K10" s="99">
        <f t="shared" ref="K10:K63" si="4">E10/20*100</f>
        <v>455</v>
      </c>
      <c r="L10" s="62">
        <f t="shared" ref="L10:L63" si="5">IF(K10&gt;=60,3,IF(K10&gt;=50,2, IF(K10&lt;50, 1)))</f>
        <v>3</v>
      </c>
      <c r="M10" s="62" t="str">
        <f t="shared" ref="M10:M63" si="6">IF(K10&gt;=60,"Y","N")</f>
        <v>Y</v>
      </c>
      <c r="N10" s="82"/>
      <c r="O10" s="82"/>
      <c r="P10" s="82"/>
      <c r="Q10" s="82"/>
      <c r="R10" s="82"/>
      <c r="S10" s="82"/>
      <c r="T10" s="82"/>
      <c r="U10" s="82"/>
    </row>
    <row r="11" spans="1:21" ht="16.5" thickBot="1" x14ac:dyDescent="0.3">
      <c r="A11" s="20">
        <v>3</v>
      </c>
      <c r="B11" s="20" t="s">
        <v>37</v>
      </c>
      <c r="C11" s="20" t="s">
        <v>166</v>
      </c>
      <c r="D11" s="115">
        <v>40</v>
      </c>
      <c r="E11" s="18">
        <v>87</v>
      </c>
      <c r="F11" s="4">
        <f t="shared" si="0"/>
        <v>127</v>
      </c>
      <c r="G11" s="4">
        <v>150</v>
      </c>
      <c r="H11" s="40">
        <f t="shared" si="1"/>
        <v>84.666666666666671</v>
      </c>
      <c r="I11" s="62">
        <f t="shared" si="2"/>
        <v>3</v>
      </c>
      <c r="J11" s="62" t="str">
        <f t="shared" si="3"/>
        <v>Y</v>
      </c>
      <c r="K11" s="99">
        <f t="shared" si="4"/>
        <v>434.99999999999994</v>
      </c>
      <c r="L11" s="62">
        <f t="shared" si="5"/>
        <v>3</v>
      </c>
      <c r="M11" s="62" t="str">
        <f t="shared" si="6"/>
        <v>Y</v>
      </c>
      <c r="N11" s="82"/>
      <c r="O11" s="82"/>
      <c r="P11" s="82"/>
      <c r="Q11" s="82"/>
      <c r="R11" s="82"/>
      <c r="S11" s="82"/>
      <c r="T11" s="82"/>
      <c r="U11" s="82"/>
    </row>
    <row r="12" spans="1:21" ht="16.5" thickBot="1" x14ac:dyDescent="0.3">
      <c r="A12" s="20">
        <v>4</v>
      </c>
      <c r="B12" s="20" t="s">
        <v>38</v>
      </c>
      <c r="C12" s="20" t="s">
        <v>167</v>
      </c>
      <c r="D12" s="115">
        <v>45</v>
      </c>
      <c r="E12" s="18">
        <v>95</v>
      </c>
      <c r="F12" s="4">
        <f t="shared" si="0"/>
        <v>140</v>
      </c>
      <c r="G12" s="4">
        <v>150</v>
      </c>
      <c r="H12" s="40">
        <f t="shared" si="1"/>
        <v>93.333333333333329</v>
      </c>
      <c r="I12" s="62">
        <f t="shared" si="2"/>
        <v>3</v>
      </c>
      <c r="J12" s="62" t="str">
        <f t="shared" si="3"/>
        <v>Y</v>
      </c>
      <c r="K12" s="99">
        <f t="shared" si="4"/>
        <v>475</v>
      </c>
      <c r="L12" s="62">
        <f t="shared" si="5"/>
        <v>3</v>
      </c>
      <c r="M12" s="62" t="str">
        <f t="shared" si="6"/>
        <v>Y</v>
      </c>
      <c r="N12" s="82"/>
      <c r="O12" s="82"/>
      <c r="P12" s="82"/>
      <c r="Q12" s="82"/>
      <c r="R12" s="82"/>
      <c r="S12" s="82"/>
      <c r="T12" s="82"/>
      <c r="U12" s="82"/>
    </row>
    <row r="13" spans="1:21" ht="16.5" thickBot="1" x14ac:dyDescent="0.3">
      <c r="A13" s="20">
        <v>5</v>
      </c>
      <c r="B13" s="20" t="s">
        <v>39</v>
      </c>
      <c r="C13" s="20" t="s">
        <v>168</v>
      </c>
      <c r="D13" s="115">
        <v>40</v>
      </c>
      <c r="E13" s="18">
        <v>91</v>
      </c>
      <c r="F13" s="4">
        <f t="shared" si="0"/>
        <v>131</v>
      </c>
      <c r="G13" s="4">
        <v>150</v>
      </c>
      <c r="H13" s="40">
        <f t="shared" si="1"/>
        <v>87.333333333333329</v>
      </c>
      <c r="I13" s="62">
        <f t="shared" si="2"/>
        <v>3</v>
      </c>
      <c r="J13" s="62" t="str">
        <f t="shared" si="3"/>
        <v>Y</v>
      </c>
      <c r="K13" s="99">
        <f t="shared" si="4"/>
        <v>455</v>
      </c>
      <c r="L13" s="62">
        <f t="shared" si="5"/>
        <v>3</v>
      </c>
      <c r="M13" s="62" t="str">
        <f t="shared" si="6"/>
        <v>Y</v>
      </c>
      <c r="N13" s="82"/>
      <c r="O13" s="82"/>
      <c r="P13" s="82"/>
      <c r="Q13" s="82"/>
      <c r="R13" s="82"/>
      <c r="S13" s="82"/>
      <c r="T13" s="82"/>
      <c r="U13" s="82"/>
    </row>
    <row r="14" spans="1:21" ht="16.5" thickBot="1" x14ac:dyDescent="0.3">
      <c r="A14" s="20">
        <v>6</v>
      </c>
      <c r="B14" s="20" t="s">
        <v>40</v>
      </c>
      <c r="C14" s="20" t="s">
        <v>169</v>
      </c>
      <c r="D14" s="115">
        <v>45</v>
      </c>
      <c r="E14" s="18">
        <v>83</v>
      </c>
      <c r="F14" s="4">
        <f t="shared" si="0"/>
        <v>128</v>
      </c>
      <c r="G14" s="4">
        <v>150</v>
      </c>
      <c r="H14" s="40">
        <f t="shared" si="1"/>
        <v>85.333333333333343</v>
      </c>
      <c r="I14" s="62">
        <f t="shared" si="2"/>
        <v>3</v>
      </c>
      <c r="J14" s="62" t="str">
        <f t="shared" si="3"/>
        <v>Y</v>
      </c>
      <c r="K14" s="99">
        <f t="shared" si="4"/>
        <v>415.00000000000006</v>
      </c>
      <c r="L14" s="62">
        <f t="shared" si="5"/>
        <v>3</v>
      </c>
      <c r="M14" s="62" t="str">
        <f t="shared" si="6"/>
        <v>Y</v>
      </c>
      <c r="N14" s="82"/>
      <c r="O14" s="82"/>
      <c r="P14" s="82"/>
      <c r="Q14" s="82"/>
      <c r="R14" s="82"/>
      <c r="S14" s="82"/>
      <c r="T14" s="82"/>
      <c r="U14" s="82"/>
    </row>
    <row r="15" spans="1:21" ht="16.5" thickBot="1" x14ac:dyDescent="0.3">
      <c r="A15" s="20">
        <v>7</v>
      </c>
      <c r="B15" s="20" t="s">
        <v>41</v>
      </c>
      <c r="C15" s="20" t="s">
        <v>170</v>
      </c>
      <c r="D15" s="115">
        <v>45</v>
      </c>
      <c r="E15" s="18">
        <v>95</v>
      </c>
      <c r="F15" s="4">
        <f t="shared" si="0"/>
        <v>140</v>
      </c>
      <c r="G15" s="4">
        <v>150</v>
      </c>
      <c r="H15" s="40">
        <f t="shared" si="1"/>
        <v>93.333333333333329</v>
      </c>
      <c r="I15" s="62">
        <f t="shared" si="2"/>
        <v>3</v>
      </c>
      <c r="J15" s="62" t="str">
        <f t="shared" si="3"/>
        <v>Y</v>
      </c>
      <c r="K15" s="99">
        <f t="shared" si="4"/>
        <v>475</v>
      </c>
      <c r="L15" s="62">
        <f t="shared" si="5"/>
        <v>3</v>
      </c>
      <c r="M15" s="62" t="str">
        <f t="shared" si="6"/>
        <v>Y</v>
      </c>
      <c r="N15" s="82"/>
      <c r="O15" s="82"/>
      <c r="P15" s="82"/>
      <c r="Q15" s="82"/>
      <c r="R15" s="82"/>
      <c r="S15" s="82"/>
      <c r="T15" s="82"/>
      <c r="U15" s="82"/>
    </row>
    <row r="16" spans="1:21" ht="16.5" thickBot="1" x14ac:dyDescent="0.3">
      <c r="A16" s="20">
        <v>8</v>
      </c>
      <c r="B16" s="20" t="s">
        <v>42</v>
      </c>
      <c r="C16" s="20" t="s">
        <v>171</v>
      </c>
      <c r="D16" s="115">
        <v>45</v>
      </c>
      <c r="E16" s="18">
        <v>95</v>
      </c>
      <c r="F16" s="4">
        <f t="shared" si="0"/>
        <v>140</v>
      </c>
      <c r="G16" s="4">
        <v>150</v>
      </c>
      <c r="H16" s="40">
        <f t="shared" si="1"/>
        <v>93.333333333333329</v>
      </c>
      <c r="I16" s="62">
        <f t="shared" si="2"/>
        <v>3</v>
      </c>
      <c r="J16" s="62" t="str">
        <f t="shared" si="3"/>
        <v>Y</v>
      </c>
      <c r="K16" s="99">
        <f t="shared" si="4"/>
        <v>475</v>
      </c>
      <c r="L16" s="62">
        <f t="shared" si="5"/>
        <v>3</v>
      </c>
      <c r="M16" s="62" t="str">
        <f t="shared" si="6"/>
        <v>Y</v>
      </c>
      <c r="N16" s="82"/>
      <c r="O16" s="82"/>
      <c r="P16" s="82"/>
      <c r="Q16" s="82"/>
      <c r="R16" s="82"/>
      <c r="S16" s="82"/>
      <c r="T16" s="82"/>
      <c r="U16" s="82"/>
    </row>
    <row r="17" spans="1:21" ht="16.5" thickBot="1" x14ac:dyDescent="0.3">
      <c r="A17" s="20">
        <v>9</v>
      </c>
      <c r="B17" s="20" t="s">
        <v>43</v>
      </c>
      <c r="C17" s="20" t="s">
        <v>172</v>
      </c>
      <c r="D17" s="115">
        <v>45</v>
      </c>
      <c r="E17" s="18">
        <v>97</v>
      </c>
      <c r="F17" s="4">
        <f t="shared" si="0"/>
        <v>142</v>
      </c>
      <c r="G17" s="4">
        <v>150</v>
      </c>
      <c r="H17" s="40">
        <f t="shared" si="1"/>
        <v>94.666666666666671</v>
      </c>
      <c r="I17" s="62">
        <f t="shared" si="2"/>
        <v>3</v>
      </c>
      <c r="J17" s="62" t="str">
        <f t="shared" si="3"/>
        <v>Y</v>
      </c>
      <c r="K17" s="99">
        <f t="shared" si="4"/>
        <v>484.99999999999994</v>
      </c>
      <c r="L17" s="62">
        <f t="shared" si="5"/>
        <v>3</v>
      </c>
      <c r="M17" s="62" t="str">
        <f t="shared" si="6"/>
        <v>Y</v>
      </c>
      <c r="N17" s="82"/>
      <c r="O17" s="82"/>
      <c r="P17" s="82"/>
      <c r="Q17" s="82"/>
      <c r="R17" s="82"/>
      <c r="S17" s="82"/>
      <c r="T17" s="82"/>
      <c r="U17" s="82"/>
    </row>
    <row r="18" spans="1:21" ht="16.5" thickBot="1" x14ac:dyDescent="0.3">
      <c r="A18" s="20">
        <v>10</v>
      </c>
      <c r="B18" s="20" t="s">
        <v>44</v>
      </c>
      <c r="C18" s="20" t="s">
        <v>173</v>
      </c>
      <c r="D18" s="115">
        <v>43</v>
      </c>
      <c r="E18" s="18">
        <v>81</v>
      </c>
      <c r="F18" s="4">
        <f t="shared" si="0"/>
        <v>124</v>
      </c>
      <c r="G18" s="4">
        <v>150</v>
      </c>
      <c r="H18" s="40">
        <f t="shared" si="1"/>
        <v>82.666666666666671</v>
      </c>
      <c r="I18" s="62">
        <f t="shared" si="2"/>
        <v>3</v>
      </c>
      <c r="J18" s="62" t="str">
        <f t="shared" si="3"/>
        <v>Y</v>
      </c>
      <c r="K18" s="99">
        <f t="shared" si="4"/>
        <v>405</v>
      </c>
      <c r="L18" s="62">
        <f t="shared" si="5"/>
        <v>3</v>
      </c>
      <c r="M18" s="62" t="str">
        <f t="shared" si="6"/>
        <v>Y</v>
      </c>
      <c r="N18" s="82"/>
      <c r="O18" s="82"/>
      <c r="P18" s="82"/>
      <c r="Q18" s="82"/>
      <c r="R18" s="82"/>
      <c r="S18" s="82"/>
      <c r="T18" s="82"/>
      <c r="U18" s="82"/>
    </row>
    <row r="19" spans="1:21" ht="16.5" thickBot="1" x14ac:dyDescent="0.3">
      <c r="A19" s="20">
        <v>11</v>
      </c>
      <c r="B19" s="20" t="s">
        <v>45</v>
      </c>
      <c r="C19" s="20" t="s">
        <v>174</v>
      </c>
      <c r="D19" s="115">
        <v>43</v>
      </c>
      <c r="E19" s="18">
        <v>97</v>
      </c>
      <c r="F19" s="4">
        <f t="shared" si="0"/>
        <v>140</v>
      </c>
      <c r="G19" s="4">
        <v>150</v>
      </c>
      <c r="H19" s="40">
        <f t="shared" si="1"/>
        <v>93.333333333333329</v>
      </c>
      <c r="I19" s="62">
        <f t="shared" si="2"/>
        <v>3</v>
      </c>
      <c r="J19" s="62" t="str">
        <f t="shared" si="3"/>
        <v>Y</v>
      </c>
      <c r="K19" s="99">
        <f t="shared" si="4"/>
        <v>484.99999999999994</v>
      </c>
      <c r="L19" s="62">
        <f t="shared" si="5"/>
        <v>3</v>
      </c>
      <c r="M19" s="62" t="str">
        <f t="shared" si="6"/>
        <v>Y</v>
      </c>
      <c r="N19" s="82"/>
      <c r="O19" s="82"/>
      <c r="P19" s="82"/>
      <c r="Q19" s="82"/>
      <c r="R19" s="82"/>
      <c r="S19" s="82"/>
      <c r="T19" s="82"/>
      <c r="U19" s="82"/>
    </row>
    <row r="20" spans="1:21" ht="16.5" thickBot="1" x14ac:dyDescent="0.3">
      <c r="A20" s="20">
        <v>12</v>
      </c>
      <c r="B20" s="20" t="s">
        <v>46</v>
      </c>
      <c r="C20" s="20" t="s">
        <v>175</v>
      </c>
      <c r="D20" s="115">
        <v>43</v>
      </c>
      <c r="E20" s="18">
        <v>96</v>
      </c>
      <c r="F20" s="4">
        <f t="shared" si="0"/>
        <v>139</v>
      </c>
      <c r="G20" s="4">
        <v>150</v>
      </c>
      <c r="H20" s="40">
        <f t="shared" si="1"/>
        <v>92.666666666666657</v>
      </c>
      <c r="I20" s="62">
        <f t="shared" si="2"/>
        <v>3</v>
      </c>
      <c r="J20" s="62" t="str">
        <f t="shared" si="3"/>
        <v>Y</v>
      </c>
      <c r="K20" s="99">
        <f t="shared" si="4"/>
        <v>480</v>
      </c>
      <c r="L20" s="62">
        <f t="shared" si="5"/>
        <v>3</v>
      </c>
      <c r="M20" s="62" t="str">
        <f t="shared" si="6"/>
        <v>Y</v>
      </c>
      <c r="N20" s="82"/>
      <c r="O20" s="82"/>
      <c r="P20" s="82"/>
      <c r="Q20" s="82"/>
      <c r="R20" s="82"/>
      <c r="S20" s="82"/>
      <c r="T20" s="82"/>
      <c r="U20" s="82"/>
    </row>
    <row r="21" spans="1:21" ht="16.5" thickBot="1" x14ac:dyDescent="0.3">
      <c r="A21" s="20">
        <v>13</v>
      </c>
      <c r="B21" s="20" t="s">
        <v>47</v>
      </c>
      <c r="C21" s="20" t="s">
        <v>176</v>
      </c>
      <c r="D21" s="115">
        <v>33</v>
      </c>
      <c r="E21" s="18">
        <v>75</v>
      </c>
      <c r="F21" s="4">
        <f t="shared" si="0"/>
        <v>108</v>
      </c>
      <c r="G21" s="4">
        <v>150</v>
      </c>
      <c r="H21" s="40">
        <f t="shared" si="1"/>
        <v>72</v>
      </c>
      <c r="I21" s="62">
        <f t="shared" si="2"/>
        <v>3</v>
      </c>
      <c r="J21" s="62" t="str">
        <f t="shared" si="3"/>
        <v>Y</v>
      </c>
      <c r="K21" s="99">
        <f t="shared" si="4"/>
        <v>375</v>
      </c>
      <c r="L21" s="62">
        <f t="shared" si="5"/>
        <v>3</v>
      </c>
      <c r="M21" s="62" t="str">
        <f t="shared" si="6"/>
        <v>Y</v>
      </c>
      <c r="N21" s="82"/>
      <c r="O21" s="82"/>
      <c r="P21" s="82"/>
      <c r="Q21" s="82"/>
      <c r="R21" s="82"/>
      <c r="S21" s="82"/>
      <c r="T21" s="82"/>
      <c r="U21" s="82"/>
    </row>
    <row r="22" spans="1:21" ht="16.5" thickBot="1" x14ac:dyDescent="0.3">
      <c r="A22" s="20">
        <v>14</v>
      </c>
      <c r="B22" s="20" t="s">
        <v>48</v>
      </c>
      <c r="C22" s="20" t="s">
        <v>177</v>
      </c>
      <c r="D22" s="115">
        <v>45</v>
      </c>
      <c r="E22" s="18">
        <v>96</v>
      </c>
      <c r="F22" s="4">
        <f t="shared" si="0"/>
        <v>141</v>
      </c>
      <c r="G22" s="4">
        <v>150</v>
      </c>
      <c r="H22" s="40">
        <f t="shared" si="1"/>
        <v>94</v>
      </c>
      <c r="I22" s="62">
        <f t="shared" si="2"/>
        <v>3</v>
      </c>
      <c r="J22" s="62" t="str">
        <f t="shared" si="3"/>
        <v>Y</v>
      </c>
      <c r="K22" s="99">
        <f t="shared" si="4"/>
        <v>480</v>
      </c>
      <c r="L22" s="62">
        <f t="shared" si="5"/>
        <v>3</v>
      </c>
      <c r="M22" s="62" t="str">
        <f t="shared" si="6"/>
        <v>Y</v>
      </c>
      <c r="N22" s="82"/>
      <c r="O22" s="82"/>
      <c r="P22" s="82"/>
      <c r="Q22" s="82"/>
      <c r="R22" s="82"/>
      <c r="S22" s="82"/>
      <c r="T22" s="82"/>
      <c r="U22" s="82"/>
    </row>
    <row r="23" spans="1:21" ht="16.5" thickBot="1" x14ac:dyDescent="0.3">
      <c r="A23" s="20">
        <v>15</v>
      </c>
      <c r="B23" s="20" t="s">
        <v>211</v>
      </c>
      <c r="C23" s="20" t="s">
        <v>212</v>
      </c>
      <c r="D23" s="115">
        <v>47</v>
      </c>
      <c r="E23" s="18">
        <v>75</v>
      </c>
      <c r="F23" s="4">
        <f t="shared" si="0"/>
        <v>122</v>
      </c>
      <c r="G23" s="4">
        <v>150</v>
      </c>
      <c r="H23" s="40">
        <f t="shared" si="1"/>
        <v>81.333333333333329</v>
      </c>
      <c r="I23" s="62">
        <f t="shared" si="2"/>
        <v>3</v>
      </c>
      <c r="J23" s="62" t="str">
        <f t="shared" si="3"/>
        <v>Y</v>
      </c>
      <c r="K23" s="99">
        <f t="shared" si="4"/>
        <v>375</v>
      </c>
      <c r="L23" s="62">
        <f t="shared" si="5"/>
        <v>3</v>
      </c>
      <c r="M23" s="62" t="str">
        <f t="shared" si="6"/>
        <v>Y</v>
      </c>
      <c r="N23" s="82"/>
      <c r="O23" s="82"/>
      <c r="P23" s="82"/>
      <c r="Q23" s="82"/>
      <c r="R23" s="82"/>
      <c r="S23" s="82"/>
      <c r="T23" s="82"/>
      <c r="U23" s="82"/>
    </row>
    <row r="24" spans="1:21" ht="16.5" thickBot="1" x14ac:dyDescent="0.3">
      <c r="A24" s="20">
        <v>16</v>
      </c>
      <c r="B24" s="20" t="s">
        <v>49</v>
      </c>
      <c r="C24" s="20" t="s">
        <v>178</v>
      </c>
      <c r="D24" s="115">
        <v>37</v>
      </c>
      <c r="E24" s="18">
        <v>81</v>
      </c>
      <c r="F24" s="4">
        <f t="shared" si="0"/>
        <v>118</v>
      </c>
      <c r="G24" s="4">
        <v>150</v>
      </c>
      <c r="H24" s="40">
        <f t="shared" si="1"/>
        <v>78.666666666666657</v>
      </c>
      <c r="I24" s="62">
        <f t="shared" si="2"/>
        <v>3</v>
      </c>
      <c r="J24" s="62" t="str">
        <f t="shared" si="3"/>
        <v>Y</v>
      </c>
      <c r="K24" s="99">
        <f t="shared" si="4"/>
        <v>405</v>
      </c>
      <c r="L24" s="62">
        <f t="shared" si="5"/>
        <v>3</v>
      </c>
      <c r="M24" s="62" t="str">
        <f t="shared" si="6"/>
        <v>Y</v>
      </c>
      <c r="N24" s="82"/>
      <c r="O24" s="82"/>
      <c r="P24" s="82"/>
      <c r="Q24" s="82"/>
      <c r="R24" s="82"/>
      <c r="S24" s="82"/>
      <c r="T24" s="82"/>
      <c r="U24" s="82"/>
    </row>
    <row r="25" spans="1:21" ht="16.5" thickBot="1" x14ac:dyDescent="0.3">
      <c r="A25" s="20">
        <v>17</v>
      </c>
      <c r="B25" s="20" t="s">
        <v>201</v>
      </c>
      <c r="C25" s="20" t="s">
        <v>202</v>
      </c>
      <c r="D25" s="115">
        <v>45</v>
      </c>
      <c r="E25" s="18">
        <v>95</v>
      </c>
      <c r="F25" s="4">
        <f t="shared" si="0"/>
        <v>140</v>
      </c>
      <c r="G25" s="4">
        <v>150</v>
      </c>
      <c r="H25" s="40">
        <f t="shared" si="1"/>
        <v>93.333333333333329</v>
      </c>
      <c r="I25" s="62">
        <f t="shared" si="2"/>
        <v>3</v>
      </c>
      <c r="J25" s="62" t="str">
        <f t="shared" si="3"/>
        <v>Y</v>
      </c>
      <c r="K25" s="99">
        <f t="shared" si="4"/>
        <v>475</v>
      </c>
      <c r="L25" s="62">
        <f t="shared" si="5"/>
        <v>3</v>
      </c>
      <c r="M25" s="62" t="str">
        <f t="shared" si="6"/>
        <v>Y</v>
      </c>
      <c r="N25" s="82"/>
      <c r="O25" s="82"/>
      <c r="P25" s="82"/>
      <c r="Q25" s="82"/>
      <c r="R25" s="82"/>
      <c r="S25" s="82"/>
      <c r="T25" s="82"/>
      <c r="U25" s="82"/>
    </row>
    <row r="26" spans="1:21" ht="16.5" thickBot="1" x14ac:dyDescent="0.3">
      <c r="A26" s="20">
        <v>18</v>
      </c>
      <c r="B26" s="20" t="s">
        <v>203</v>
      </c>
      <c r="C26" s="20" t="s">
        <v>204</v>
      </c>
      <c r="D26" s="115">
        <v>45</v>
      </c>
      <c r="E26" s="18">
        <v>89</v>
      </c>
      <c r="F26" s="4">
        <f t="shared" si="0"/>
        <v>134</v>
      </c>
      <c r="G26" s="4">
        <v>150</v>
      </c>
      <c r="H26" s="40">
        <f t="shared" si="1"/>
        <v>89.333333333333329</v>
      </c>
      <c r="I26" s="62">
        <f t="shared" si="2"/>
        <v>3</v>
      </c>
      <c r="J26" s="62" t="str">
        <f t="shared" si="3"/>
        <v>Y</v>
      </c>
      <c r="K26" s="99">
        <f t="shared" si="4"/>
        <v>445</v>
      </c>
      <c r="L26" s="62">
        <f t="shared" si="5"/>
        <v>3</v>
      </c>
      <c r="M26" s="62" t="str">
        <f t="shared" si="6"/>
        <v>Y</v>
      </c>
      <c r="N26" s="82"/>
      <c r="O26" s="82"/>
      <c r="P26" s="82"/>
      <c r="Q26" s="82"/>
      <c r="R26" s="82"/>
      <c r="S26" s="82"/>
      <c r="T26" s="82"/>
      <c r="U26" s="82"/>
    </row>
    <row r="27" spans="1:21" ht="16.5" thickBot="1" x14ac:dyDescent="0.3">
      <c r="A27" s="20">
        <v>19</v>
      </c>
      <c r="B27" s="20" t="s">
        <v>50</v>
      </c>
      <c r="C27" s="20" t="s">
        <v>179</v>
      </c>
      <c r="D27" s="115">
        <v>43</v>
      </c>
      <c r="E27" s="18">
        <v>95</v>
      </c>
      <c r="F27" s="4">
        <f t="shared" si="0"/>
        <v>138</v>
      </c>
      <c r="G27" s="4">
        <v>150</v>
      </c>
      <c r="H27" s="40">
        <f t="shared" si="1"/>
        <v>92</v>
      </c>
      <c r="I27" s="62">
        <f t="shared" si="2"/>
        <v>3</v>
      </c>
      <c r="J27" s="62" t="str">
        <f t="shared" si="3"/>
        <v>Y</v>
      </c>
      <c r="K27" s="99">
        <f t="shared" si="4"/>
        <v>475</v>
      </c>
      <c r="L27" s="62">
        <f t="shared" si="5"/>
        <v>3</v>
      </c>
      <c r="M27" s="62" t="str">
        <f t="shared" si="6"/>
        <v>Y</v>
      </c>
      <c r="N27" s="82"/>
      <c r="O27" s="82"/>
      <c r="P27" s="82"/>
      <c r="Q27" s="82"/>
      <c r="R27" s="82"/>
      <c r="S27" s="82"/>
      <c r="T27" s="82"/>
      <c r="U27" s="82"/>
    </row>
    <row r="28" spans="1:21" ht="16.5" thickBot="1" x14ac:dyDescent="0.3">
      <c r="A28" s="20">
        <v>20</v>
      </c>
      <c r="B28" s="20" t="s">
        <v>51</v>
      </c>
      <c r="C28" s="20" t="s">
        <v>180</v>
      </c>
      <c r="D28" s="115">
        <v>37</v>
      </c>
      <c r="E28" s="18">
        <v>89</v>
      </c>
      <c r="F28" s="4">
        <f t="shared" si="0"/>
        <v>126</v>
      </c>
      <c r="G28" s="4">
        <v>150</v>
      </c>
      <c r="H28" s="40">
        <f t="shared" si="1"/>
        <v>84</v>
      </c>
      <c r="I28" s="62">
        <f t="shared" si="2"/>
        <v>3</v>
      </c>
      <c r="J28" s="62" t="str">
        <f t="shared" si="3"/>
        <v>Y</v>
      </c>
      <c r="K28" s="99">
        <f t="shared" si="4"/>
        <v>445</v>
      </c>
      <c r="L28" s="62">
        <f t="shared" si="5"/>
        <v>3</v>
      </c>
      <c r="M28" s="62" t="str">
        <f t="shared" si="6"/>
        <v>Y</v>
      </c>
      <c r="N28" s="82"/>
      <c r="O28" s="82"/>
      <c r="P28" s="82"/>
      <c r="Q28" s="82"/>
      <c r="R28" s="82"/>
      <c r="S28" s="82"/>
      <c r="T28" s="82"/>
      <c r="U28" s="82"/>
    </row>
    <row r="29" spans="1:21" ht="16.5" thickBot="1" x14ac:dyDescent="0.3">
      <c r="A29" s="20">
        <v>21</v>
      </c>
      <c r="B29" s="20" t="s">
        <v>52</v>
      </c>
      <c r="C29" s="20" t="s">
        <v>181</v>
      </c>
      <c r="D29" s="115">
        <v>37</v>
      </c>
      <c r="E29" s="18">
        <v>91</v>
      </c>
      <c r="F29" s="4">
        <f t="shared" si="0"/>
        <v>128</v>
      </c>
      <c r="G29" s="4">
        <v>150</v>
      </c>
      <c r="H29" s="40">
        <f t="shared" si="1"/>
        <v>85.333333333333343</v>
      </c>
      <c r="I29" s="62">
        <f t="shared" si="2"/>
        <v>3</v>
      </c>
      <c r="J29" s="62" t="str">
        <f t="shared" si="3"/>
        <v>Y</v>
      </c>
      <c r="K29" s="99">
        <f t="shared" si="4"/>
        <v>455</v>
      </c>
      <c r="L29" s="62">
        <f t="shared" si="5"/>
        <v>3</v>
      </c>
      <c r="M29" s="62" t="str">
        <f t="shared" si="6"/>
        <v>Y</v>
      </c>
      <c r="N29" s="82"/>
      <c r="O29" s="82"/>
      <c r="P29" s="82"/>
      <c r="Q29" s="82"/>
      <c r="R29" s="82"/>
      <c r="S29" s="82"/>
      <c r="T29" s="82"/>
      <c r="U29" s="82"/>
    </row>
    <row r="30" spans="1:21" ht="16.5" thickBot="1" x14ac:dyDescent="0.3">
      <c r="A30" s="20">
        <v>22</v>
      </c>
      <c r="B30" s="20" t="s">
        <v>53</v>
      </c>
      <c r="C30" s="20" t="s">
        <v>182</v>
      </c>
      <c r="D30" s="115">
        <v>30</v>
      </c>
      <c r="E30" s="18">
        <v>63</v>
      </c>
      <c r="F30" s="4">
        <f t="shared" si="0"/>
        <v>93</v>
      </c>
      <c r="G30" s="4">
        <v>150</v>
      </c>
      <c r="H30" s="40">
        <f t="shared" si="1"/>
        <v>62</v>
      </c>
      <c r="I30" s="62">
        <f t="shared" si="2"/>
        <v>3</v>
      </c>
      <c r="J30" s="62" t="str">
        <f t="shared" si="3"/>
        <v>Y</v>
      </c>
      <c r="K30" s="99">
        <f t="shared" si="4"/>
        <v>315</v>
      </c>
      <c r="L30" s="62">
        <f t="shared" si="5"/>
        <v>3</v>
      </c>
      <c r="M30" s="62" t="str">
        <f t="shared" si="6"/>
        <v>Y</v>
      </c>
    </row>
    <row r="31" spans="1:21" ht="16.5" thickBot="1" x14ac:dyDescent="0.3">
      <c r="A31" s="20">
        <v>23</v>
      </c>
      <c r="B31" s="20" t="s">
        <v>54</v>
      </c>
      <c r="C31" s="20" t="s">
        <v>183</v>
      </c>
      <c r="D31" s="115">
        <v>33</v>
      </c>
      <c r="E31" s="18">
        <v>77</v>
      </c>
      <c r="F31" s="4">
        <f t="shared" si="0"/>
        <v>110</v>
      </c>
      <c r="G31" s="4">
        <v>150</v>
      </c>
      <c r="H31" s="40">
        <f t="shared" si="1"/>
        <v>73.333333333333329</v>
      </c>
      <c r="I31" s="62">
        <f t="shared" si="2"/>
        <v>3</v>
      </c>
      <c r="J31" s="62" t="str">
        <f t="shared" si="3"/>
        <v>Y</v>
      </c>
      <c r="K31" s="99">
        <f t="shared" si="4"/>
        <v>385</v>
      </c>
      <c r="L31" s="62">
        <f t="shared" si="5"/>
        <v>3</v>
      </c>
      <c r="M31" s="62" t="str">
        <f t="shared" si="6"/>
        <v>Y</v>
      </c>
    </row>
    <row r="32" spans="1:21" ht="16.5" thickBot="1" x14ac:dyDescent="0.3">
      <c r="A32" s="20">
        <v>24</v>
      </c>
      <c r="B32" s="20" t="s">
        <v>55</v>
      </c>
      <c r="C32" s="20" t="s">
        <v>184</v>
      </c>
      <c r="D32" s="115">
        <v>45</v>
      </c>
      <c r="E32" s="18">
        <v>95</v>
      </c>
      <c r="F32" s="4">
        <f t="shared" si="0"/>
        <v>140</v>
      </c>
      <c r="G32" s="4">
        <v>150</v>
      </c>
      <c r="H32" s="40">
        <f t="shared" si="1"/>
        <v>93.333333333333329</v>
      </c>
      <c r="I32" s="62">
        <f t="shared" si="2"/>
        <v>3</v>
      </c>
      <c r="J32" s="62" t="str">
        <f t="shared" si="3"/>
        <v>Y</v>
      </c>
      <c r="K32" s="99">
        <f t="shared" si="4"/>
        <v>475</v>
      </c>
      <c r="L32" s="62">
        <f t="shared" si="5"/>
        <v>3</v>
      </c>
      <c r="M32" s="62" t="str">
        <f t="shared" si="6"/>
        <v>Y</v>
      </c>
    </row>
    <row r="33" spans="1:13" ht="16.5" thickBot="1" x14ac:dyDescent="0.3">
      <c r="A33" s="20">
        <v>25</v>
      </c>
      <c r="B33" s="20" t="s">
        <v>56</v>
      </c>
      <c r="C33" s="20" t="s">
        <v>185</v>
      </c>
      <c r="D33" s="115">
        <v>47</v>
      </c>
      <c r="E33" s="18">
        <v>92</v>
      </c>
      <c r="F33" s="4">
        <f t="shared" si="0"/>
        <v>139</v>
      </c>
      <c r="G33" s="4">
        <v>150</v>
      </c>
      <c r="H33" s="40">
        <f t="shared" si="1"/>
        <v>92.666666666666657</v>
      </c>
      <c r="I33" s="62">
        <f t="shared" si="2"/>
        <v>3</v>
      </c>
      <c r="J33" s="62" t="str">
        <f t="shared" si="3"/>
        <v>Y</v>
      </c>
      <c r="K33" s="99">
        <f t="shared" si="4"/>
        <v>459.99999999999994</v>
      </c>
      <c r="L33" s="62">
        <f t="shared" si="5"/>
        <v>3</v>
      </c>
      <c r="M33" s="62" t="str">
        <f t="shared" si="6"/>
        <v>Y</v>
      </c>
    </row>
    <row r="34" spans="1:13" ht="16.5" thickBot="1" x14ac:dyDescent="0.3">
      <c r="A34" s="20">
        <v>26</v>
      </c>
      <c r="B34" s="20" t="s">
        <v>57</v>
      </c>
      <c r="C34" s="20" t="s">
        <v>186</v>
      </c>
      <c r="D34" s="115">
        <v>37</v>
      </c>
      <c r="E34" s="18">
        <v>88</v>
      </c>
      <c r="F34" s="4">
        <f t="shared" si="0"/>
        <v>125</v>
      </c>
      <c r="G34" s="4">
        <v>150</v>
      </c>
      <c r="H34" s="40">
        <f t="shared" si="1"/>
        <v>83.333333333333343</v>
      </c>
      <c r="I34" s="62">
        <f t="shared" si="2"/>
        <v>3</v>
      </c>
      <c r="J34" s="62" t="str">
        <f t="shared" si="3"/>
        <v>Y</v>
      </c>
      <c r="K34" s="99">
        <f t="shared" si="4"/>
        <v>440.00000000000006</v>
      </c>
      <c r="L34" s="62">
        <f t="shared" si="5"/>
        <v>3</v>
      </c>
      <c r="M34" s="62" t="str">
        <f t="shared" si="6"/>
        <v>Y</v>
      </c>
    </row>
    <row r="35" spans="1:13" ht="16.5" thickBot="1" x14ac:dyDescent="0.3">
      <c r="A35" s="20">
        <v>27</v>
      </c>
      <c r="B35" s="20" t="s">
        <v>205</v>
      </c>
      <c r="C35" s="20" t="s">
        <v>206</v>
      </c>
      <c r="D35" s="115">
        <v>47</v>
      </c>
      <c r="E35" s="18">
        <v>73</v>
      </c>
      <c r="F35" s="4">
        <f t="shared" si="0"/>
        <v>120</v>
      </c>
      <c r="G35" s="4">
        <v>150</v>
      </c>
      <c r="H35" s="40">
        <f t="shared" si="1"/>
        <v>80</v>
      </c>
      <c r="I35" s="62">
        <f t="shared" si="2"/>
        <v>3</v>
      </c>
      <c r="J35" s="62" t="str">
        <f t="shared" si="3"/>
        <v>Y</v>
      </c>
      <c r="K35" s="99">
        <f t="shared" si="4"/>
        <v>365</v>
      </c>
      <c r="L35" s="62">
        <f t="shared" si="5"/>
        <v>3</v>
      </c>
      <c r="M35" s="62" t="str">
        <f t="shared" si="6"/>
        <v>Y</v>
      </c>
    </row>
    <row r="36" spans="1:13" ht="16.5" thickBot="1" x14ac:dyDescent="0.3">
      <c r="A36" s="20">
        <v>28</v>
      </c>
      <c r="B36" s="20" t="s">
        <v>58</v>
      </c>
      <c r="C36" s="20" t="s">
        <v>187</v>
      </c>
      <c r="D36" s="115">
        <v>43</v>
      </c>
      <c r="E36" s="18">
        <v>95</v>
      </c>
      <c r="F36" s="4">
        <f t="shared" si="0"/>
        <v>138</v>
      </c>
      <c r="G36" s="4">
        <v>150</v>
      </c>
      <c r="H36" s="40">
        <f t="shared" si="1"/>
        <v>92</v>
      </c>
      <c r="I36" s="62">
        <f t="shared" si="2"/>
        <v>3</v>
      </c>
      <c r="J36" s="62" t="str">
        <f t="shared" si="3"/>
        <v>Y</v>
      </c>
      <c r="K36" s="99">
        <f t="shared" si="4"/>
        <v>475</v>
      </c>
      <c r="L36" s="62">
        <f t="shared" si="5"/>
        <v>3</v>
      </c>
      <c r="M36" s="62" t="str">
        <f t="shared" si="6"/>
        <v>Y</v>
      </c>
    </row>
    <row r="37" spans="1:13" ht="16.5" thickBot="1" x14ac:dyDescent="0.3">
      <c r="A37" s="20">
        <v>29</v>
      </c>
      <c r="B37" s="20" t="s">
        <v>59</v>
      </c>
      <c r="C37" s="20" t="s">
        <v>188</v>
      </c>
      <c r="D37" s="115">
        <v>45</v>
      </c>
      <c r="E37" s="18">
        <v>88</v>
      </c>
      <c r="F37" s="4">
        <f t="shared" si="0"/>
        <v>133</v>
      </c>
      <c r="G37" s="4">
        <v>150</v>
      </c>
      <c r="H37" s="40">
        <f t="shared" si="1"/>
        <v>88.666666666666671</v>
      </c>
      <c r="I37" s="62">
        <f t="shared" si="2"/>
        <v>3</v>
      </c>
      <c r="J37" s="62" t="str">
        <f t="shared" si="3"/>
        <v>Y</v>
      </c>
      <c r="K37" s="99">
        <f t="shared" si="4"/>
        <v>440.00000000000006</v>
      </c>
      <c r="L37" s="62">
        <f t="shared" si="5"/>
        <v>3</v>
      </c>
      <c r="M37" s="62" t="str">
        <f t="shared" si="6"/>
        <v>Y</v>
      </c>
    </row>
    <row r="38" spans="1:13" ht="16.5" thickBot="1" x14ac:dyDescent="0.3">
      <c r="A38" s="20">
        <v>30</v>
      </c>
      <c r="B38" s="20" t="s">
        <v>60</v>
      </c>
      <c r="C38" s="20" t="s">
        <v>189</v>
      </c>
      <c r="D38" s="115">
        <v>47</v>
      </c>
      <c r="E38" s="18">
        <v>95</v>
      </c>
      <c r="F38" s="4">
        <f t="shared" si="0"/>
        <v>142</v>
      </c>
      <c r="G38" s="4">
        <v>150</v>
      </c>
      <c r="H38" s="40">
        <f t="shared" si="1"/>
        <v>94.666666666666671</v>
      </c>
      <c r="I38" s="62">
        <f t="shared" si="2"/>
        <v>3</v>
      </c>
      <c r="J38" s="62" t="str">
        <f t="shared" si="3"/>
        <v>Y</v>
      </c>
      <c r="K38" s="99">
        <f t="shared" si="4"/>
        <v>475</v>
      </c>
      <c r="L38" s="62">
        <f t="shared" si="5"/>
        <v>3</v>
      </c>
      <c r="M38" s="62" t="str">
        <f t="shared" si="6"/>
        <v>Y</v>
      </c>
    </row>
    <row r="39" spans="1:13" ht="16.5" thickBot="1" x14ac:dyDescent="0.3">
      <c r="A39" s="20">
        <v>31</v>
      </c>
      <c r="B39" s="20" t="s">
        <v>213</v>
      </c>
      <c r="C39" s="20" t="s">
        <v>214</v>
      </c>
      <c r="D39" s="115">
        <v>43</v>
      </c>
      <c r="E39" s="18">
        <v>93</v>
      </c>
      <c r="F39" s="4">
        <f t="shared" si="0"/>
        <v>136</v>
      </c>
      <c r="G39" s="4">
        <v>150</v>
      </c>
      <c r="H39" s="40">
        <f t="shared" si="1"/>
        <v>90.666666666666657</v>
      </c>
      <c r="I39" s="62">
        <f t="shared" si="2"/>
        <v>3</v>
      </c>
      <c r="J39" s="62" t="str">
        <f t="shared" si="3"/>
        <v>Y</v>
      </c>
      <c r="K39" s="99">
        <f t="shared" si="4"/>
        <v>465.00000000000006</v>
      </c>
      <c r="L39" s="62">
        <f t="shared" si="5"/>
        <v>3</v>
      </c>
      <c r="M39" s="62" t="str">
        <f t="shared" si="6"/>
        <v>Y</v>
      </c>
    </row>
    <row r="40" spans="1:13" ht="16.5" thickBot="1" x14ac:dyDescent="0.3">
      <c r="A40" s="20">
        <v>32</v>
      </c>
      <c r="B40" s="20" t="s">
        <v>61</v>
      </c>
      <c r="C40" s="20" t="s">
        <v>190</v>
      </c>
      <c r="D40" s="115">
        <v>40</v>
      </c>
      <c r="E40" s="18">
        <v>77</v>
      </c>
      <c r="F40" s="4">
        <f t="shared" si="0"/>
        <v>117</v>
      </c>
      <c r="G40" s="4">
        <v>150</v>
      </c>
      <c r="H40" s="40">
        <f t="shared" si="1"/>
        <v>78</v>
      </c>
      <c r="I40" s="62">
        <f t="shared" si="2"/>
        <v>3</v>
      </c>
      <c r="J40" s="62" t="str">
        <f t="shared" si="3"/>
        <v>Y</v>
      </c>
      <c r="K40" s="99">
        <f t="shared" si="4"/>
        <v>385</v>
      </c>
      <c r="L40" s="62">
        <f t="shared" si="5"/>
        <v>3</v>
      </c>
      <c r="M40" s="62" t="str">
        <f t="shared" si="6"/>
        <v>Y</v>
      </c>
    </row>
    <row r="41" spans="1:13" ht="16.5" thickBot="1" x14ac:dyDescent="0.3">
      <c r="A41" s="20">
        <v>33</v>
      </c>
      <c r="B41" s="20" t="s">
        <v>207</v>
      </c>
      <c r="C41" s="20" t="s">
        <v>208</v>
      </c>
      <c r="D41" s="115">
        <v>35</v>
      </c>
      <c r="E41" s="18">
        <v>91</v>
      </c>
      <c r="F41" s="4">
        <f t="shared" ref="F41:F63" si="7">D41+E41</f>
        <v>126</v>
      </c>
      <c r="G41" s="4">
        <v>150</v>
      </c>
      <c r="H41" s="40">
        <f t="shared" si="1"/>
        <v>84</v>
      </c>
      <c r="I41" s="62">
        <f t="shared" si="2"/>
        <v>3</v>
      </c>
      <c r="J41" s="62" t="str">
        <f t="shared" si="3"/>
        <v>Y</v>
      </c>
      <c r="K41" s="99">
        <f t="shared" si="4"/>
        <v>455</v>
      </c>
      <c r="L41" s="62">
        <f t="shared" si="5"/>
        <v>3</v>
      </c>
      <c r="M41" s="62" t="str">
        <f t="shared" si="6"/>
        <v>Y</v>
      </c>
    </row>
    <row r="42" spans="1:13" ht="16.5" thickBot="1" x14ac:dyDescent="0.3">
      <c r="A42" s="20">
        <v>34</v>
      </c>
      <c r="B42" s="20" t="s">
        <v>62</v>
      </c>
      <c r="C42" s="20" t="s">
        <v>191</v>
      </c>
      <c r="D42" s="115">
        <v>47</v>
      </c>
      <c r="E42" s="18">
        <v>97</v>
      </c>
      <c r="F42" s="4">
        <f t="shared" si="7"/>
        <v>144</v>
      </c>
      <c r="G42" s="4">
        <v>150</v>
      </c>
      <c r="H42" s="40">
        <f t="shared" si="1"/>
        <v>96</v>
      </c>
      <c r="I42" s="62">
        <f t="shared" si="2"/>
        <v>3</v>
      </c>
      <c r="J42" s="62" t="str">
        <f t="shared" si="3"/>
        <v>Y</v>
      </c>
      <c r="K42" s="99">
        <f t="shared" si="4"/>
        <v>484.99999999999994</v>
      </c>
      <c r="L42" s="62">
        <f t="shared" si="5"/>
        <v>3</v>
      </c>
      <c r="M42" s="62" t="str">
        <f t="shared" si="6"/>
        <v>Y</v>
      </c>
    </row>
    <row r="43" spans="1:13" ht="16.5" thickBot="1" x14ac:dyDescent="0.3">
      <c r="A43" s="20">
        <v>35</v>
      </c>
      <c r="B43" s="20" t="s">
        <v>63</v>
      </c>
      <c r="C43" s="20" t="s">
        <v>64</v>
      </c>
      <c r="D43" s="115">
        <v>45</v>
      </c>
      <c r="E43" s="18">
        <v>96</v>
      </c>
      <c r="F43" s="4">
        <f t="shared" si="7"/>
        <v>141</v>
      </c>
      <c r="G43" s="4">
        <v>150</v>
      </c>
      <c r="H43" s="40">
        <f t="shared" si="1"/>
        <v>94</v>
      </c>
      <c r="I43" s="62">
        <f t="shared" si="2"/>
        <v>3</v>
      </c>
      <c r="J43" s="62" t="str">
        <f t="shared" si="3"/>
        <v>Y</v>
      </c>
      <c r="K43" s="99">
        <f t="shared" si="4"/>
        <v>480</v>
      </c>
      <c r="L43" s="62">
        <f t="shared" si="5"/>
        <v>3</v>
      </c>
      <c r="M43" s="62" t="str">
        <f t="shared" si="6"/>
        <v>Y</v>
      </c>
    </row>
    <row r="44" spans="1:13" ht="16.5" thickBot="1" x14ac:dyDescent="0.3">
      <c r="A44" s="20">
        <v>36</v>
      </c>
      <c r="B44" s="20" t="s">
        <v>65</v>
      </c>
      <c r="C44" s="20" t="s">
        <v>192</v>
      </c>
      <c r="D44" s="115">
        <v>45</v>
      </c>
      <c r="E44" s="18">
        <v>85</v>
      </c>
      <c r="F44" s="4">
        <f t="shared" si="7"/>
        <v>130</v>
      </c>
      <c r="G44" s="4">
        <v>150</v>
      </c>
      <c r="H44" s="40">
        <f t="shared" si="1"/>
        <v>86.666666666666671</v>
      </c>
      <c r="I44" s="62">
        <f t="shared" si="2"/>
        <v>3</v>
      </c>
      <c r="J44" s="62" t="str">
        <f t="shared" si="3"/>
        <v>Y</v>
      </c>
      <c r="K44" s="99">
        <f t="shared" si="4"/>
        <v>425</v>
      </c>
      <c r="L44" s="62">
        <f t="shared" si="5"/>
        <v>3</v>
      </c>
      <c r="M44" s="62" t="str">
        <f t="shared" si="6"/>
        <v>Y</v>
      </c>
    </row>
    <row r="45" spans="1:13" ht="16.5" thickBot="1" x14ac:dyDescent="0.3">
      <c r="A45" s="20">
        <v>37</v>
      </c>
      <c r="B45" s="20" t="s">
        <v>66</v>
      </c>
      <c r="C45" s="20" t="s">
        <v>193</v>
      </c>
      <c r="D45" s="115">
        <v>45</v>
      </c>
      <c r="E45" s="18">
        <v>74</v>
      </c>
      <c r="F45" s="4">
        <f t="shared" si="7"/>
        <v>119</v>
      </c>
      <c r="G45" s="4">
        <v>150</v>
      </c>
      <c r="H45" s="40">
        <f t="shared" si="1"/>
        <v>79.333333333333329</v>
      </c>
      <c r="I45" s="62">
        <f t="shared" si="2"/>
        <v>3</v>
      </c>
      <c r="J45" s="62" t="str">
        <f t="shared" si="3"/>
        <v>Y</v>
      </c>
      <c r="K45" s="99">
        <f t="shared" si="4"/>
        <v>370</v>
      </c>
      <c r="L45" s="62">
        <f t="shared" si="5"/>
        <v>3</v>
      </c>
      <c r="M45" s="62" t="str">
        <f t="shared" si="6"/>
        <v>Y</v>
      </c>
    </row>
    <row r="46" spans="1:13" ht="16.5" thickBot="1" x14ac:dyDescent="0.3">
      <c r="A46" s="20">
        <v>38</v>
      </c>
      <c r="B46" s="20" t="s">
        <v>67</v>
      </c>
      <c r="C46" s="20" t="s">
        <v>194</v>
      </c>
      <c r="D46" s="115">
        <v>47</v>
      </c>
      <c r="E46" s="18">
        <v>72</v>
      </c>
      <c r="F46" s="4">
        <f t="shared" si="7"/>
        <v>119</v>
      </c>
      <c r="G46" s="4">
        <v>150</v>
      </c>
      <c r="H46" s="40">
        <f t="shared" si="1"/>
        <v>79.333333333333329</v>
      </c>
      <c r="I46" s="62">
        <f t="shared" si="2"/>
        <v>3</v>
      </c>
      <c r="J46" s="62" t="str">
        <f t="shared" si="3"/>
        <v>Y</v>
      </c>
      <c r="K46" s="99">
        <f t="shared" si="4"/>
        <v>360</v>
      </c>
      <c r="L46" s="62">
        <f t="shared" si="5"/>
        <v>3</v>
      </c>
      <c r="M46" s="62" t="str">
        <f t="shared" si="6"/>
        <v>Y</v>
      </c>
    </row>
    <row r="47" spans="1:13" ht="16.5" thickBot="1" x14ac:dyDescent="0.3">
      <c r="A47" s="20">
        <v>39</v>
      </c>
      <c r="B47" s="20" t="s">
        <v>209</v>
      </c>
      <c r="C47" s="20" t="s">
        <v>210</v>
      </c>
      <c r="D47" s="115">
        <v>40</v>
      </c>
      <c r="E47" s="18">
        <v>71</v>
      </c>
      <c r="F47" s="4">
        <f t="shared" si="7"/>
        <v>111</v>
      </c>
      <c r="G47" s="4">
        <v>150</v>
      </c>
      <c r="H47" s="40">
        <f t="shared" si="1"/>
        <v>74</v>
      </c>
      <c r="I47" s="62">
        <f t="shared" si="2"/>
        <v>3</v>
      </c>
      <c r="J47" s="62" t="str">
        <f t="shared" si="3"/>
        <v>Y</v>
      </c>
      <c r="K47" s="99">
        <f t="shared" si="4"/>
        <v>355</v>
      </c>
      <c r="L47" s="62">
        <f t="shared" si="5"/>
        <v>3</v>
      </c>
      <c r="M47" s="62" t="str">
        <f t="shared" si="6"/>
        <v>Y</v>
      </c>
    </row>
    <row r="48" spans="1:13" ht="16.5" thickBot="1" x14ac:dyDescent="0.3">
      <c r="A48" s="20">
        <v>40</v>
      </c>
      <c r="B48" s="20" t="s">
        <v>68</v>
      </c>
      <c r="C48" s="20" t="s">
        <v>195</v>
      </c>
      <c r="D48" s="115">
        <v>47</v>
      </c>
      <c r="E48" s="18">
        <v>96</v>
      </c>
      <c r="F48" s="4">
        <f t="shared" si="7"/>
        <v>143</v>
      </c>
      <c r="G48" s="4">
        <v>150</v>
      </c>
      <c r="H48" s="40">
        <f t="shared" si="1"/>
        <v>95.333333333333343</v>
      </c>
      <c r="I48" s="62">
        <f t="shared" si="2"/>
        <v>3</v>
      </c>
      <c r="J48" s="62" t="str">
        <f t="shared" si="3"/>
        <v>Y</v>
      </c>
      <c r="K48" s="99">
        <f t="shared" si="4"/>
        <v>480</v>
      </c>
      <c r="L48" s="62">
        <f t="shared" si="5"/>
        <v>3</v>
      </c>
      <c r="M48" s="62" t="str">
        <f t="shared" si="6"/>
        <v>Y</v>
      </c>
    </row>
    <row r="49" spans="1:13" ht="16.5" thickBot="1" x14ac:dyDescent="0.3">
      <c r="A49" s="20">
        <v>41</v>
      </c>
      <c r="B49" s="20" t="s">
        <v>69</v>
      </c>
      <c r="C49" s="20" t="s">
        <v>196</v>
      </c>
      <c r="D49" s="115">
        <v>40</v>
      </c>
      <c r="E49" s="18">
        <v>92</v>
      </c>
      <c r="F49" s="4">
        <f t="shared" si="7"/>
        <v>132</v>
      </c>
      <c r="G49" s="4">
        <v>150</v>
      </c>
      <c r="H49" s="40">
        <f t="shared" si="1"/>
        <v>88</v>
      </c>
      <c r="I49" s="62">
        <f t="shared" si="2"/>
        <v>3</v>
      </c>
      <c r="J49" s="62" t="str">
        <f t="shared" si="3"/>
        <v>Y</v>
      </c>
      <c r="K49" s="99">
        <f t="shared" si="4"/>
        <v>459.99999999999994</v>
      </c>
      <c r="L49" s="62">
        <f t="shared" si="5"/>
        <v>3</v>
      </c>
      <c r="M49" s="62" t="str">
        <f t="shared" si="6"/>
        <v>Y</v>
      </c>
    </row>
    <row r="50" spans="1:13" ht="16.5" thickBot="1" x14ac:dyDescent="0.3">
      <c r="A50" s="20">
        <v>42</v>
      </c>
      <c r="B50" s="20" t="s">
        <v>70</v>
      </c>
      <c r="C50" s="20" t="s">
        <v>197</v>
      </c>
      <c r="D50" s="114">
        <v>45</v>
      </c>
      <c r="E50" s="18">
        <v>96</v>
      </c>
      <c r="F50" s="4">
        <f t="shared" si="7"/>
        <v>141</v>
      </c>
      <c r="G50" s="4">
        <v>150</v>
      </c>
      <c r="H50" s="40">
        <f t="shared" si="1"/>
        <v>94</v>
      </c>
      <c r="I50" s="62">
        <f t="shared" si="2"/>
        <v>3</v>
      </c>
      <c r="J50" s="62" t="str">
        <f t="shared" si="3"/>
        <v>Y</v>
      </c>
      <c r="K50" s="99">
        <f t="shared" si="4"/>
        <v>480</v>
      </c>
      <c r="L50" s="62">
        <f t="shared" si="5"/>
        <v>3</v>
      </c>
      <c r="M50" s="62" t="str">
        <f t="shared" si="6"/>
        <v>Y</v>
      </c>
    </row>
    <row r="51" spans="1:13" ht="16.5" thickBot="1" x14ac:dyDescent="0.3">
      <c r="A51" s="20">
        <v>43</v>
      </c>
      <c r="B51" s="20" t="s">
        <v>71</v>
      </c>
      <c r="C51" s="20" t="s">
        <v>198</v>
      </c>
      <c r="D51" s="115">
        <v>45</v>
      </c>
      <c r="E51" s="18">
        <v>83</v>
      </c>
      <c r="F51" s="4">
        <f t="shared" si="7"/>
        <v>128</v>
      </c>
      <c r="G51" s="4">
        <v>150</v>
      </c>
      <c r="H51" s="40">
        <f t="shared" si="1"/>
        <v>85.333333333333343</v>
      </c>
      <c r="I51" s="62">
        <f t="shared" si="2"/>
        <v>3</v>
      </c>
      <c r="J51" s="62" t="str">
        <f t="shared" si="3"/>
        <v>Y</v>
      </c>
      <c r="K51" s="99">
        <f t="shared" si="4"/>
        <v>415.00000000000006</v>
      </c>
      <c r="L51" s="62">
        <f t="shared" si="5"/>
        <v>3</v>
      </c>
      <c r="M51" s="62" t="str">
        <f t="shared" si="6"/>
        <v>Y</v>
      </c>
    </row>
    <row r="52" spans="1:13" ht="16.5" thickBot="1" x14ac:dyDescent="0.3">
      <c r="A52" s="20">
        <v>44</v>
      </c>
      <c r="B52" s="20" t="s">
        <v>215</v>
      </c>
      <c r="C52" s="20" t="s">
        <v>216</v>
      </c>
      <c r="D52" s="115">
        <v>45</v>
      </c>
      <c r="E52" s="18">
        <v>82</v>
      </c>
      <c r="F52" s="4">
        <f t="shared" si="7"/>
        <v>127</v>
      </c>
      <c r="G52" s="4">
        <v>150</v>
      </c>
      <c r="H52" s="40">
        <f t="shared" si="1"/>
        <v>84.666666666666671</v>
      </c>
      <c r="I52" s="62">
        <f t="shared" si="2"/>
        <v>3</v>
      </c>
      <c r="J52" s="62" t="str">
        <f t="shared" si="3"/>
        <v>Y</v>
      </c>
      <c r="K52" s="99">
        <f t="shared" si="4"/>
        <v>409.99999999999994</v>
      </c>
      <c r="L52" s="62">
        <f t="shared" si="5"/>
        <v>3</v>
      </c>
      <c r="M52" s="62" t="str">
        <f t="shared" si="6"/>
        <v>Y</v>
      </c>
    </row>
    <row r="53" spans="1:13" ht="16.5" thickBot="1" x14ac:dyDescent="0.3">
      <c r="A53" s="20">
        <v>45</v>
      </c>
      <c r="B53" s="20" t="s">
        <v>72</v>
      </c>
      <c r="C53" s="20" t="s">
        <v>73</v>
      </c>
      <c r="D53" s="115">
        <v>43</v>
      </c>
      <c r="E53" s="18">
        <v>70</v>
      </c>
      <c r="F53" s="4">
        <f t="shared" si="7"/>
        <v>113</v>
      </c>
      <c r="G53" s="4">
        <v>150</v>
      </c>
      <c r="H53" s="40">
        <f t="shared" si="1"/>
        <v>75.333333333333329</v>
      </c>
      <c r="I53" s="62">
        <f t="shared" si="2"/>
        <v>3</v>
      </c>
      <c r="J53" s="62" t="str">
        <f t="shared" si="3"/>
        <v>Y</v>
      </c>
      <c r="K53" s="99">
        <f t="shared" si="4"/>
        <v>350</v>
      </c>
      <c r="L53" s="62">
        <f t="shared" si="5"/>
        <v>3</v>
      </c>
      <c r="M53" s="62" t="str">
        <f t="shared" si="6"/>
        <v>Y</v>
      </c>
    </row>
    <row r="54" spans="1:13" ht="16.5" thickBot="1" x14ac:dyDescent="0.3">
      <c r="A54" s="20">
        <v>46</v>
      </c>
      <c r="B54" s="20" t="s">
        <v>74</v>
      </c>
      <c r="C54" s="20" t="s">
        <v>75</v>
      </c>
      <c r="D54" s="115">
        <v>47</v>
      </c>
      <c r="E54" s="18">
        <v>71</v>
      </c>
      <c r="F54" s="4">
        <f t="shared" si="7"/>
        <v>118</v>
      </c>
      <c r="G54" s="4">
        <v>150</v>
      </c>
      <c r="H54" s="40">
        <f t="shared" si="1"/>
        <v>78.666666666666657</v>
      </c>
      <c r="I54" s="62">
        <f t="shared" si="2"/>
        <v>3</v>
      </c>
      <c r="J54" s="62" t="str">
        <f t="shared" si="3"/>
        <v>Y</v>
      </c>
      <c r="K54" s="99">
        <f t="shared" si="4"/>
        <v>355</v>
      </c>
      <c r="L54" s="62">
        <f t="shared" si="5"/>
        <v>3</v>
      </c>
      <c r="M54" s="62" t="str">
        <f t="shared" si="6"/>
        <v>Y</v>
      </c>
    </row>
    <row r="55" spans="1:13" ht="16.5" thickBot="1" x14ac:dyDescent="0.3">
      <c r="A55" s="20">
        <v>47</v>
      </c>
      <c r="B55" s="20" t="s">
        <v>76</v>
      </c>
      <c r="C55" s="20" t="s">
        <v>77</v>
      </c>
      <c r="D55" s="115">
        <v>30</v>
      </c>
      <c r="E55" s="18">
        <v>70</v>
      </c>
      <c r="F55" s="4">
        <f t="shared" si="7"/>
        <v>100</v>
      </c>
      <c r="G55" s="4">
        <v>150</v>
      </c>
      <c r="H55" s="40">
        <f t="shared" si="1"/>
        <v>66.666666666666657</v>
      </c>
      <c r="I55" s="62">
        <f t="shared" si="2"/>
        <v>3</v>
      </c>
      <c r="J55" s="62" t="str">
        <f t="shared" si="3"/>
        <v>Y</v>
      </c>
      <c r="K55" s="99">
        <f t="shared" si="4"/>
        <v>350</v>
      </c>
      <c r="L55" s="62">
        <f t="shared" si="5"/>
        <v>3</v>
      </c>
      <c r="M55" s="62" t="str">
        <f t="shared" si="6"/>
        <v>Y</v>
      </c>
    </row>
    <row r="56" spans="1:13" ht="16.5" thickBot="1" x14ac:dyDescent="0.3">
      <c r="A56" s="20">
        <v>48</v>
      </c>
      <c r="B56" s="20" t="s">
        <v>78</v>
      </c>
      <c r="C56" s="20" t="s">
        <v>79</v>
      </c>
      <c r="D56" s="115">
        <v>37</v>
      </c>
      <c r="E56" s="18">
        <v>81</v>
      </c>
      <c r="F56" s="4">
        <f t="shared" si="7"/>
        <v>118</v>
      </c>
      <c r="G56" s="4">
        <v>150</v>
      </c>
      <c r="H56" s="40">
        <f t="shared" si="1"/>
        <v>78.666666666666657</v>
      </c>
      <c r="I56" s="62">
        <f t="shared" si="2"/>
        <v>3</v>
      </c>
      <c r="J56" s="62" t="str">
        <f t="shared" si="3"/>
        <v>Y</v>
      </c>
      <c r="K56" s="99">
        <f t="shared" si="4"/>
        <v>405</v>
      </c>
      <c r="L56" s="62">
        <f t="shared" si="5"/>
        <v>3</v>
      </c>
      <c r="M56" s="62" t="str">
        <f t="shared" si="6"/>
        <v>Y</v>
      </c>
    </row>
    <row r="57" spans="1:13" ht="16.5" thickBot="1" x14ac:dyDescent="0.3">
      <c r="A57" s="20">
        <v>49</v>
      </c>
      <c r="B57" s="20" t="s">
        <v>80</v>
      </c>
      <c r="C57" s="20" t="s">
        <v>81</v>
      </c>
      <c r="D57" s="115">
        <v>35</v>
      </c>
      <c r="E57" s="18">
        <v>65</v>
      </c>
      <c r="F57" s="4">
        <f t="shared" si="7"/>
        <v>100</v>
      </c>
      <c r="G57" s="4">
        <v>150</v>
      </c>
      <c r="H57" s="40">
        <f t="shared" si="1"/>
        <v>66.666666666666657</v>
      </c>
      <c r="I57" s="62">
        <f t="shared" si="2"/>
        <v>3</v>
      </c>
      <c r="J57" s="62" t="str">
        <f t="shared" si="3"/>
        <v>Y</v>
      </c>
      <c r="K57" s="99">
        <f t="shared" si="4"/>
        <v>325</v>
      </c>
      <c r="L57" s="62">
        <f t="shared" si="5"/>
        <v>3</v>
      </c>
      <c r="M57" s="62" t="str">
        <f t="shared" si="6"/>
        <v>Y</v>
      </c>
    </row>
    <row r="58" spans="1:13" ht="16.5" thickBot="1" x14ac:dyDescent="0.3">
      <c r="A58" s="20">
        <v>50</v>
      </c>
      <c r="B58" s="20" t="s">
        <v>82</v>
      </c>
      <c r="C58" s="20" t="s">
        <v>83</v>
      </c>
      <c r="D58" s="115">
        <v>45</v>
      </c>
      <c r="E58" s="18">
        <v>86</v>
      </c>
      <c r="F58" s="4">
        <f t="shared" si="7"/>
        <v>131</v>
      </c>
      <c r="G58" s="4">
        <v>150</v>
      </c>
      <c r="H58" s="40">
        <f t="shared" si="1"/>
        <v>87.333333333333329</v>
      </c>
      <c r="I58" s="62">
        <f t="shared" si="2"/>
        <v>3</v>
      </c>
      <c r="J58" s="62" t="str">
        <f t="shared" si="3"/>
        <v>Y</v>
      </c>
      <c r="K58" s="99">
        <f t="shared" si="4"/>
        <v>430</v>
      </c>
      <c r="L58" s="62">
        <f t="shared" si="5"/>
        <v>3</v>
      </c>
      <c r="M58" s="62" t="str">
        <f t="shared" si="6"/>
        <v>Y</v>
      </c>
    </row>
    <row r="59" spans="1:13" ht="16.5" thickBot="1" x14ac:dyDescent="0.3">
      <c r="A59" s="20">
        <v>51</v>
      </c>
      <c r="B59" s="20" t="s">
        <v>84</v>
      </c>
      <c r="C59" s="20" t="s">
        <v>85</v>
      </c>
      <c r="D59" s="115">
        <v>45</v>
      </c>
      <c r="E59" s="18">
        <v>70</v>
      </c>
      <c r="F59" s="4">
        <f t="shared" si="7"/>
        <v>115</v>
      </c>
      <c r="G59" s="4">
        <v>150</v>
      </c>
      <c r="H59" s="40">
        <f t="shared" si="1"/>
        <v>76.666666666666671</v>
      </c>
      <c r="I59" s="62">
        <f t="shared" si="2"/>
        <v>3</v>
      </c>
      <c r="J59" s="62" t="str">
        <f t="shared" si="3"/>
        <v>Y</v>
      </c>
      <c r="K59" s="99">
        <f t="shared" si="4"/>
        <v>350</v>
      </c>
      <c r="L59" s="62">
        <f t="shared" si="5"/>
        <v>3</v>
      </c>
      <c r="M59" s="62" t="str">
        <f t="shared" si="6"/>
        <v>Y</v>
      </c>
    </row>
    <row r="60" spans="1:13" ht="16.5" thickBot="1" x14ac:dyDescent="0.3">
      <c r="A60" s="20">
        <v>52</v>
      </c>
      <c r="B60" s="20" t="s">
        <v>86</v>
      </c>
      <c r="C60" s="20" t="s">
        <v>87</v>
      </c>
      <c r="D60" s="115">
        <v>33</v>
      </c>
      <c r="E60" s="18">
        <v>91</v>
      </c>
      <c r="F60" s="4">
        <f t="shared" si="7"/>
        <v>124</v>
      </c>
      <c r="G60" s="4">
        <v>150</v>
      </c>
      <c r="H60" s="40">
        <f t="shared" si="1"/>
        <v>82.666666666666671</v>
      </c>
      <c r="I60" s="62">
        <f t="shared" si="2"/>
        <v>3</v>
      </c>
      <c r="J60" s="62" t="str">
        <f t="shared" si="3"/>
        <v>Y</v>
      </c>
      <c r="K60" s="99">
        <f t="shared" si="4"/>
        <v>455</v>
      </c>
      <c r="L60" s="62">
        <f t="shared" si="5"/>
        <v>3</v>
      </c>
      <c r="M60" s="62" t="str">
        <f t="shared" si="6"/>
        <v>Y</v>
      </c>
    </row>
    <row r="61" spans="1:13" ht="16.5" thickBot="1" x14ac:dyDescent="0.3">
      <c r="A61" s="20">
        <v>53</v>
      </c>
      <c r="B61" s="26" t="s">
        <v>88</v>
      </c>
      <c r="C61" s="26" t="s">
        <v>89</v>
      </c>
      <c r="D61" s="115">
        <v>43</v>
      </c>
      <c r="E61" s="18">
        <v>91</v>
      </c>
      <c r="F61" s="4">
        <f t="shared" si="7"/>
        <v>134</v>
      </c>
      <c r="G61" s="4">
        <v>150</v>
      </c>
      <c r="H61" s="40">
        <f t="shared" si="1"/>
        <v>89.333333333333329</v>
      </c>
      <c r="I61" s="62">
        <f t="shared" si="2"/>
        <v>3</v>
      </c>
      <c r="J61" s="62" t="str">
        <f t="shared" si="3"/>
        <v>Y</v>
      </c>
      <c r="K61" s="99">
        <f t="shared" si="4"/>
        <v>455</v>
      </c>
      <c r="L61" s="62">
        <f t="shared" si="5"/>
        <v>3</v>
      </c>
      <c r="M61" s="62" t="str">
        <f t="shared" si="6"/>
        <v>Y</v>
      </c>
    </row>
    <row r="62" spans="1:13" ht="16.5" thickBot="1" x14ac:dyDescent="0.3">
      <c r="A62" s="20">
        <v>54</v>
      </c>
      <c r="B62" s="26" t="s">
        <v>90</v>
      </c>
      <c r="C62" s="26" t="s">
        <v>91</v>
      </c>
      <c r="D62" s="115">
        <v>43</v>
      </c>
      <c r="E62" s="18">
        <v>65</v>
      </c>
      <c r="F62" s="4">
        <f t="shared" si="7"/>
        <v>108</v>
      </c>
      <c r="G62" s="4">
        <v>150</v>
      </c>
      <c r="H62" s="40">
        <f t="shared" si="1"/>
        <v>72</v>
      </c>
      <c r="I62" s="62">
        <f t="shared" si="2"/>
        <v>3</v>
      </c>
      <c r="J62" s="62" t="str">
        <f t="shared" si="3"/>
        <v>Y</v>
      </c>
      <c r="K62" s="99">
        <f t="shared" si="4"/>
        <v>325</v>
      </c>
      <c r="L62" s="62">
        <f t="shared" si="5"/>
        <v>3</v>
      </c>
      <c r="M62" s="62" t="str">
        <f t="shared" si="6"/>
        <v>Y</v>
      </c>
    </row>
    <row r="63" spans="1:13" ht="16.5" thickBot="1" x14ac:dyDescent="0.3">
      <c r="A63" s="20">
        <v>55</v>
      </c>
      <c r="B63" s="26" t="s">
        <v>217</v>
      </c>
      <c r="C63" s="26" t="s">
        <v>218</v>
      </c>
      <c r="D63" s="115">
        <v>47</v>
      </c>
      <c r="E63" s="18">
        <v>97</v>
      </c>
      <c r="F63" s="4">
        <f t="shared" si="7"/>
        <v>144</v>
      </c>
      <c r="G63" s="4">
        <v>150</v>
      </c>
      <c r="H63" s="40">
        <f t="shared" si="1"/>
        <v>96</v>
      </c>
      <c r="I63" s="62">
        <f t="shared" si="2"/>
        <v>3</v>
      </c>
      <c r="J63" s="62" t="str">
        <f t="shared" si="3"/>
        <v>Y</v>
      </c>
      <c r="K63" s="99">
        <f t="shared" si="4"/>
        <v>484.99999999999994</v>
      </c>
      <c r="L63" s="62">
        <f t="shared" si="5"/>
        <v>3</v>
      </c>
      <c r="M63" s="62" t="str">
        <f t="shared" si="6"/>
        <v>Y</v>
      </c>
    </row>
    <row r="64" spans="1:13" x14ac:dyDescent="0.25">
      <c r="A64" s="19"/>
      <c r="B64" s="35"/>
      <c r="C64" s="49"/>
      <c r="D64" s="49"/>
      <c r="E64" s="53"/>
      <c r="F64" s="97"/>
      <c r="G64" s="4"/>
      <c r="H64" s="98"/>
      <c r="I64" s="54"/>
      <c r="J64" s="54"/>
    </row>
    <row r="65" spans="1:14" x14ac:dyDescent="0.25">
      <c r="A65" s="19"/>
      <c r="B65" s="35"/>
      <c r="C65" s="49"/>
      <c r="D65" s="49"/>
      <c r="E65" s="53"/>
      <c r="F65" s="300"/>
      <c r="G65" s="300"/>
      <c r="H65" s="300"/>
      <c r="I65" s="54">
        <f>SUM(I9:I63)</f>
        <v>165</v>
      </c>
      <c r="J65" s="54"/>
      <c r="K65" s="314" t="s">
        <v>138</v>
      </c>
      <c r="L65" s="314"/>
      <c r="M65" s="314"/>
    </row>
    <row r="66" spans="1:14" x14ac:dyDescent="0.25">
      <c r="A66" s="19"/>
      <c r="B66" s="35"/>
      <c r="C66" s="49"/>
      <c r="D66" s="49"/>
      <c r="E66" s="37"/>
      <c r="F66" s="301"/>
      <c r="G66" s="301"/>
      <c r="H66" s="301"/>
      <c r="I66" s="39">
        <f>AVERAGE(I9:I63)</f>
        <v>3</v>
      </c>
      <c r="J66" s="39"/>
      <c r="L66" s="54">
        <f>SUM(L9:L63)</f>
        <v>165</v>
      </c>
    </row>
    <row r="67" spans="1:14" x14ac:dyDescent="0.25">
      <c r="A67" s="19"/>
      <c r="B67" s="35"/>
      <c r="C67" s="49"/>
      <c r="D67" s="49"/>
      <c r="E67" s="37"/>
      <c r="F67" s="325" t="s">
        <v>245</v>
      </c>
      <c r="G67" s="325"/>
      <c r="H67" s="325"/>
      <c r="I67" s="39">
        <f>COUNT(I9:I63)</f>
        <v>55</v>
      </c>
      <c r="J67" s="39"/>
      <c r="L67" s="39">
        <f>AVERAGE(L9:L63)</f>
        <v>3</v>
      </c>
    </row>
    <row r="68" spans="1:14" x14ac:dyDescent="0.25">
      <c r="A68" s="19"/>
      <c r="B68" s="35"/>
      <c r="C68" s="49"/>
      <c r="D68" s="49"/>
      <c r="E68" s="37"/>
      <c r="F68" s="305" t="s">
        <v>242</v>
      </c>
      <c r="G68" s="306" t="s">
        <v>243</v>
      </c>
      <c r="H68" s="306"/>
      <c r="I68" s="320" t="s">
        <v>244</v>
      </c>
      <c r="J68" s="320"/>
      <c r="K68" s="320"/>
      <c r="L68" s="315" t="s">
        <v>138</v>
      </c>
      <c r="M68" s="316"/>
      <c r="N68" s="317"/>
    </row>
    <row r="69" spans="1:14" x14ac:dyDescent="0.2">
      <c r="B69" s="35"/>
      <c r="C69" s="35"/>
      <c r="D69" s="35"/>
      <c r="E69" s="84"/>
      <c r="F69" s="305"/>
      <c r="G69" s="306"/>
      <c r="H69" s="326"/>
      <c r="I69" s="88">
        <v>3</v>
      </c>
      <c r="J69" s="88">
        <v>2</v>
      </c>
      <c r="K69" s="88">
        <v>1</v>
      </c>
      <c r="L69" s="124">
        <v>3</v>
      </c>
      <c r="M69" s="124">
        <v>2</v>
      </c>
      <c r="N69" s="124">
        <v>1</v>
      </c>
    </row>
    <row r="70" spans="1:14" x14ac:dyDescent="0.2">
      <c r="B70" s="35"/>
      <c r="C70" s="35"/>
      <c r="D70" s="35"/>
      <c r="E70" s="84"/>
      <c r="F70" s="61" t="s">
        <v>1</v>
      </c>
      <c r="G70" s="14">
        <f>I66</f>
        <v>3</v>
      </c>
      <c r="H70" s="13"/>
      <c r="I70" s="3">
        <f>COUNTIF(I9:I63, 3)</f>
        <v>55</v>
      </c>
      <c r="J70" s="3">
        <f>COUNTIF(I9:I63, 2)</f>
        <v>0</v>
      </c>
      <c r="K70" s="3">
        <f>COUNTIF(I9:I63, 1)</f>
        <v>0</v>
      </c>
      <c r="L70" s="123">
        <f>COUNTIF(L9:L63, 3)</f>
        <v>55</v>
      </c>
      <c r="M70" s="123">
        <f>COUNTIF(L9:L63, 2)</f>
        <v>0</v>
      </c>
      <c r="N70" s="123">
        <f>COUNTIF(L9:L63, 1)</f>
        <v>0</v>
      </c>
    </row>
    <row r="71" spans="1:14" x14ac:dyDescent="0.2">
      <c r="A71" s="87"/>
      <c r="B71" s="35"/>
      <c r="C71" s="35"/>
      <c r="D71" s="35"/>
      <c r="E71" s="84"/>
      <c r="F71" s="299" t="s">
        <v>246</v>
      </c>
      <c r="G71" s="299"/>
      <c r="H71" s="299"/>
      <c r="I71" s="80">
        <f>I70/I67*100</f>
        <v>100</v>
      </c>
      <c r="J71" s="80">
        <f>J70/I67*100</f>
        <v>0</v>
      </c>
      <c r="K71" s="80">
        <f>K70/I67*100</f>
        <v>0</v>
      </c>
      <c r="L71" s="117">
        <f>L70/I67*100</f>
        <v>100</v>
      </c>
      <c r="M71" s="117">
        <f>M70/I67*100</f>
        <v>0</v>
      </c>
      <c r="N71" s="117">
        <f>N70/I67*100</f>
        <v>0</v>
      </c>
    </row>
    <row r="72" spans="1:14" x14ac:dyDescent="0.25">
      <c r="A72" s="42"/>
      <c r="B72" s="42"/>
      <c r="C72" s="42"/>
      <c r="D72" s="42"/>
      <c r="E72" s="55"/>
    </row>
    <row r="73" spans="1:14" x14ac:dyDescent="0.25">
      <c r="A73" s="42"/>
      <c r="B73" s="42"/>
      <c r="C73" s="42"/>
      <c r="D73" s="42"/>
      <c r="E73" s="55"/>
    </row>
    <row r="74" spans="1:14" x14ac:dyDescent="0.25">
      <c r="A74" s="42"/>
      <c r="B74" s="42"/>
      <c r="C74" s="42"/>
      <c r="D74" s="42"/>
      <c r="E74" s="55"/>
    </row>
    <row r="75" spans="1:14" x14ac:dyDescent="0.25">
      <c r="A75" s="42"/>
      <c r="B75" s="42"/>
      <c r="C75" s="42"/>
      <c r="D75" s="42"/>
      <c r="E75" s="55"/>
    </row>
    <row r="76" spans="1:14" x14ac:dyDescent="0.25">
      <c r="A76" s="42"/>
      <c r="B76" s="42"/>
      <c r="C76" s="42"/>
      <c r="D76" s="42"/>
    </row>
    <row r="77" spans="1:14" x14ac:dyDescent="0.25">
      <c r="A77" s="42"/>
      <c r="B77" s="42"/>
      <c r="C77" s="42"/>
      <c r="D77" s="42"/>
    </row>
    <row r="78" spans="1:14" x14ac:dyDescent="0.25">
      <c r="A78" s="42"/>
      <c r="B78" s="42"/>
      <c r="C78" s="42"/>
      <c r="D78" s="42"/>
    </row>
    <row r="79" spans="1:14" x14ac:dyDescent="0.25">
      <c r="A79" s="42"/>
      <c r="B79" s="42"/>
      <c r="C79" s="85"/>
      <c r="D79" s="85"/>
    </row>
    <row r="80" spans="1:14" x14ac:dyDescent="0.25">
      <c r="A80" s="42"/>
      <c r="B80" s="42"/>
      <c r="C80" s="85"/>
      <c r="D80" s="85"/>
    </row>
    <row r="81" spans="1:5" x14ac:dyDescent="0.25">
      <c r="A81" s="42"/>
      <c r="B81" s="42"/>
      <c r="C81" s="85"/>
      <c r="D81" s="85"/>
    </row>
    <row r="82" spans="1:5" x14ac:dyDescent="0.25">
      <c r="A82" s="42"/>
      <c r="B82" s="42"/>
      <c r="C82" s="83"/>
      <c r="D82" s="83"/>
    </row>
    <row r="83" spans="1:5" x14ac:dyDescent="0.25">
      <c r="A83" s="42"/>
      <c r="B83" s="42"/>
      <c r="C83" s="45"/>
      <c r="D83" s="45"/>
      <c r="E83" s="6"/>
    </row>
    <row r="84" spans="1:5" x14ac:dyDescent="0.25">
      <c r="A84" s="42"/>
      <c r="B84" s="42"/>
      <c r="C84" s="83"/>
      <c r="D84" s="83"/>
      <c r="E84" s="6"/>
    </row>
    <row r="85" spans="1:5" x14ac:dyDescent="0.25">
      <c r="A85" s="42"/>
      <c r="B85" s="42"/>
      <c r="C85" s="46"/>
      <c r="D85" s="46"/>
      <c r="E85" s="6"/>
    </row>
    <row r="86" spans="1:5" x14ac:dyDescent="0.25">
      <c r="A86" s="42"/>
      <c r="B86" s="83"/>
      <c r="C86" s="83"/>
      <c r="D86" s="83"/>
      <c r="E86" s="7"/>
    </row>
    <row r="87" spans="1:5" x14ac:dyDescent="0.25">
      <c r="A87" s="42"/>
      <c r="B87" s="83"/>
      <c r="C87" s="83"/>
      <c r="D87" s="83"/>
      <c r="E87" s="7"/>
    </row>
    <row r="88" spans="1:5" x14ac:dyDescent="0.25">
      <c r="A88" s="42"/>
      <c r="B88" s="83"/>
      <c r="C88" s="83"/>
      <c r="D88" s="83"/>
      <c r="E88" s="7"/>
    </row>
    <row r="89" spans="1:5" x14ac:dyDescent="0.25">
      <c r="A89" s="42"/>
      <c r="B89" s="83"/>
      <c r="C89" s="83"/>
      <c r="D89" s="83"/>
      <c r="E89" s="7"/>
    </row>
    <row r="90" spans="1:5" x14ac:dyDescent="0.25">
      <c r="A90" s="42"/>
      <c r="B90" s="83"/>
      <c r="C90" s="42"/>
      <c r="D90" s="42"/>
      <c r="E90" s="7"/>
    </row>
    <row r="91" spans="1:5" x14ac:dyDescent="0.25">
      <c r="A91" s="42"/>
      <c r="B91" s="83"/>
      <c r="C91" s="42"/>
      <c r="D91" s="42"/>
      <c r="E91" s="7"/>
    </row>
    <row r="92" spans="1:5" x14ac:dyDescent="0.25">
      <c r="A92" s="42"/>
      <c r="B92" s="83"/>
      <c r="C92" s="42"/>
      <c r="D92" s="42"/>
      <c r="E92" s="7"/>
    </row>
    <row r="93" spans="1:5" x14ac:dyDescent="0.25">
      <c r="A93" s="42"/>
      <c r="B93" s="83"/>
      <c r="C93" s="83"/>
      <c r="D93" s="83"/>
      <c r="E93" s="7"/>
    </row>
    <row r="94" spans="1:5" x14ac:dyDescent="0.25">
      <c r="A94" s="42"/>
      <c r="B94" s="83"/>
      <c r="C94" s="83"/>
      <c r="D94" s="83"/>
      <c r="E94" s="7"/>
    </row>
    <row r="95" spans="1:5" x14ac:dyDescent="0.25">
      <c r="A95" s="42"/>
      <c r="B95" s="83"/>
      <c r="C95" s="83"/>
      <c r="D95" s="83"/>
      <c r="E95" s="7"/>
    </row>
    <row r="96" spans="1:5" x14ac:dyDescent="0.25">
      <c r="A96" s="42"/>
      <c r="B96" s="83"/>
      <c r="C96" s="83"/>
      <c r="D96" s="83"/>
      <c r="E96" s="7"/>
    </row>
    <row r="97" spans="1:5" x14ac:dyDescent="0.25">
      <c r="A97" s="87"/>
      <c r="B97" s="7"/>
      <c r="C97" s="7"/>
      <c r="D97" s="7"/>
      <c r="E97" s="7"/>
    </row>
    <row r="98" spans="1:5" x14ac:dyDescent="0.25">
      <c r="A98" s="87"/>
      <c r="B98" s="7"/>
      <c r="C98" s="7"/>
      <c r="D98" s="7"/>
      <c r="E98" s="7"/>
    </row>
    <row r="99" spans="1:5" x14ac:dyDescent="0.25">
      <c r="A99" s="87"/>
      <c r="B99" s="87"/>
      <c r="C99" s="87"/>
      <c r="D99" s="87"/>
    </row>
    <row r="100" spans="1:5" x14ac:dyDescent="0.25">
      <c r="A100" s="87"/>
      <c r="B100" s="87"/>
      <c r="C100" s="87"/>
      <c r="D100" s="87"/>
    </row>
    <row r="101" spans="1:5" x14ac:dyDescent="0.25">
      <c r="A101" s="87"/>
      <c r="B101" s="87"/>
      <c r="C101" s="87"/>
      <c r="D101" s="87"/>
    </row>
    <row r="102" spans="1:5" x14ac:dyDescent="0.25">
      <c r="A102" s="87"/>
      <c r="B102" s="87"/>
      <c r="C102" s="87"/>
      <c r="D102" s="87"/>
    </row>
  </sheetData>
  <mergeCells count="22">
    <mergeCell ref="F71:H71"/>
    <mergeCell ref="F65:H65"/>
    <mergeCell ref="F66:H66"/>
    <mergeCell ref="F67:H67"/>
    <mergeCell ref="F68:F69"/>
    <mergeCell ref="G68:H69"/>
    <mergeCell ref="I68:K68"/>
    <mergeCell ref="L68:N68"/>
    <mergeCell ref="K65:M65"/>
    <mergeCell ref="F6:F8"/>
    <mergeCell ref="G6:G8"/>
    <mergeCell ref="S5:S8"/>
    <mergeCell ref="T5:T8"/>
    <mergeCell ref="H5:H8"/>
    <mergeCell ref="I5:I8"/>
    <mergeCell ref="J5:J8"/>
    <mergeCell ref="R5:R8"/>
    <mergeCell ref="P6:P8"/>
    <mergeCell ref="Q6:Q8"/>
    <mergeCell ref="K5:K8"/>
    <mergeCell ref="L5:L8"/>
    <mergeCell ref="M5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G65"/>
  <sheetViews>
    <sheetView zoomScaleNormal="100" workbookViewId="0">
      <selection activeCell="A8" sqref="A8:C63"/>
    </sheetView>
  </sheetViews>
  <sheetFormatPr defaultRowHeight="15" x14ac:dyDescent="0.25"/>
  <cols>
    <col min="1" max="1" width="6.42578125" style="18" customWidth="1"/>
    <col min="2" max="2" width="13.42578125" style="18" customWidth="1"/>
    <col min="3" max="3" width="21.140625" style="18" customWidth="1"/>
    <col min="4" max="12" width="6.7109375" style="18" customWidth="1"/>
    <col min="13" max="22" width="7.28515625" style="18" customWidth="1"/>
    <col min="23" max="23" width="9.140625" style="18"/>
    <col min="24" max="25" width="9.140625" style="22"/>
    <col min="26" max="26" width="14" style="22" customWidth="1"/>
    <col min="27" max="33" width="9.140625" style="22"/>
    <col min="34" max="16384" width="9.140625" style="18"/>
  </cols>
  <sheetData>
    <row r="3" spans="1:527" x14ac:dyDescent="0.25"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</row>
    <row r="4" spans="1:527" x14ac:dyDescent="0.25">
      <c r="D4" s="291" t="s">
        <v>158</v>
      </c>
      <c r="E4" s="291"/>
      <c r="F4" s="291"/>
      <c r="G4" s="291"/>
      <c r="H4" s="291"/>
      <c r="I4" s="291"/>
      <c r="J4" s="291"/>
      <c r="K4" s="291"/>
      <c r="L4" s="291"/>
      <c r="M4" s="291"/>
      <c r="N4" s="292" t="s">
        <v>159</v>
      </c>
      <c r="O4" s="292"/>
      <c r="P4" s="292"/>
      <c r="Q4" s="292"/>
      <c r="R4" s="292"/>
      <c r="S4" s="293" t="s">
        <v>160</v>
      </c>
      <c r="T4" s="293"/>
      <c r="U4" s="293"/>
      <c r="V4" s="293"/>
      <c r="W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</row>
    <row r="5" spans="1:527" s="20" customFormat="1" x14ac:dyDescent="0.25">
      <c r="C5" s="20" t="s">
        <v>240</v>
      </c>
      <c r="D5" s="71">
        <v>1</v>
      </c>
      <c r="E5" s="71">
        <v>1</v>
      </c>
      <c r="F5" s="71">
        <v>1</v>
      </c>
      <c r="G5" s="71">
        <v>1</v>
      </c>
      <c r="H5" s="71">
        <v>1</v>
      </c>
      <c r="I5" s="71">
        <v>1</v>
      </c>
      <c r="J5" s="71">
        <v>1</v>
      </c>
      <c r="K5" s="71">
        <v>1</v>
      </c>
      <c r="L5" s="71">
        <v>1</v>
      </c>
      <c r="M5" s="71">
        <v>1</v>
      </c>
      <c r="N5" s="71">
        <v>2</v>
      </c>
      <c r="O5" s="71">
        <v>2</v>
      </c>
      <c r="P5" s="71">
        <v>2</v>
      </c>
      <c r="Q5" s="71">
        <v>2</v>
      </c>
      <c r="R5" s="71">
        <v>2</v>
      </c>
      <c r="S5" s="34">
        <v>10</v>
      </c>
      <c r="T5" s="34">
        <v>10</v>
      </c>
      <c r="U5" s="34">
        <v>10</v>
      </c>
      <c r="V5" s="34">
        <v>10</v>
      </c>
      <c r="W5" s="92"/>
      <c r="X5" s="91"/>
      <c r="Y5" s="22"/>
      <c r="Z5" s="22"/>
      <c r="AA5" s="22"/>
      <c r="AB5" s="22"/>
      <c r="AC5" s="22"/>
      <c r="AD5" s="22"/>
      <c r="AE5" s="22"/>
      <c r="AF5" s="22"/>
      <c r="AG5" s="22"/>
      <c r="AH5" s="77"/>
    </row>
    <row r="6" spans="1:527" ht="45" x14ac:dyDescent="0.25">
      <c r="D6" s="72" t="s">
        <v>32</v>
      </c>
      <c r="E6" s="72" t="s">
        <v>33</v>
      </c>
      <c r="F6" s="72" t="s">
        <v>34</v>
      </c>
      <c r="G6" s="72" t="s">
        <v>92</v>
      </c>
      <c r="H6" s="72" t="s">
        <v>93</v>
      </c>
      <c r="I6" s="72" t="s">
        <v>94</v>
      </c>
      <c r="J6" s="72" t="s">
        <v>95</v>
      </c>
      <c r="K6" s="72" t="s">
        <v>96</v>
      </c>
      <c r="L6" s="72" t="s">
        <v>97</v>
      </c>
      <c r="M6" s="72" t="s">
        <v>98</v>
      </c>
      <c r="N6" s="72" t="s">
        <v>99</v>
      </c>
      <c r="O6" s="72" t="s">
        <v>100</v>
      </c>
      <c r="P6" s="72" t="s">
        <v>101</v>
      </c>
      <c r="Q6" s="72" t="s">
        <v>102</v>
      </c>
      <c r="R6" s="72" t="s">
        <v>161</v>
      </c>
      <c r="S6" s="78" t="s">
        <v>103</v>
      </c>
      <c r="T6" s="79" t="s">
        <v>104</v>
      </c>
      <c r="U6" s="79" t="s">
        <v>105</v>
      </c>
      <c r="V6" s="79" t="s">
        <v>162</v>
      </c>
      <c r="W6" s="93" t="s">
        <v>163</v>
      </c>
      <c r="X6" s="93"/>
      <c r="Y6" s="65"/>
      <c r="Z6" s="65"/>
      <c r="AA6" s="65"/>
      <c r="AB6" s="65"/>
      <c r="AC6" s="65"/>
      <c r="AD6" s="65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</row>
    <row r="7" spans="1:527" x14ac:dyDescent="0.25">
      <c r="D7" s="71" t="s">
        <v>1</v>
      </c>
      <c r="E7" s="71" t="s">
        <v>1</v>
      </c>
      <c r="F7" s="71" t="s">
        <v>1</v>
      </c>
      <c r="G7" s="71" t="s">
        <v>1</v>
      </c>
      <c r="H7" s="71" t="s">
        <v>1</v>
      </c>
      <c r="I7" s="71" t="s">
        <v>1</v>
      </c>
      <c r="J7" s="71" t="s">
        <v>1</v>
      </c>
      <c r="K7" s="71" t="s">
        <v>1</v>
      </c>
      <c r="L7" s="71" t="s">
        <v>1</v>
      </c>
      <c r="M7" s="71" t="s">
        <v>1</v>
      </c>
      <c r="N7" s="71" t="s">
        <v>1</v>
      </c>
      <c r="O7" s="71" t="s">
        <v>1</v>
      </c>
      <c r="P7" s="71" t="s">
        <v>1</v>
      </c>
      <c r="Q7" s="71" t="s">
        <v>1</v>
      </c>
      <c r="R7" s="71" t="s">
        <v>2</v>
      </c>
      <c r="S7" s="32" t="s">
        <v>1</v>
      </c>
      <c r="T7" s="32" t="s">
        <v>1</v>
      </c>
      <c r="U7" s="32" t="s">
        <v>1</v>
      </c>
      <c r="V7" s="32" t="s">
        <v>2</v>
      </c>
      <c r="W7" s="93"/>
      <c r="X7" s="93"/>
      <c r="Y7" s="65"/>
      <c r="Z7" s="65"/>
      <c r="AA7" s="65"/>
      <c r="AB7" s="65"/>
      <c r="AC7" s="65"/>
      <c r="AD7" s="65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</row>
    <row r="8" spans="1:527" s="20" customFormat="1" x14ac:dyDescent="0.25">
      <c r="A8" s="25" t="s">
        <v>164</v>
      </c>
      <c r="B8" s="25" t="s">
        <v>35</v>
      </c>
      <c r="C8" s="25" t="s">
        <v>0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90"/>
      <c r="X8" s="91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</row>
    <row r="9" spans="1:527" s="20" customFormat="1" x14ac:dyDescent="0.25">
      <c r="A9" s="20">
        <v>1</v>
      </c>
      <c r="B9" s="20" t="s">
        <v>199</v>
      </c>
      <c r="C9" s="20" t="s">
        <v>200</v>
      </c>
      <c r="D9" s="62">
        <v>0</v>
      </c>
      <c r="E9" s="62">
        <v>0</v>
      </c>
      <c r="F9" s="62">
        <v>1</v>
      </c>
      <c r="G9" s="62">
        <v>1</v>
      </c>
      <c r="H9" s="62">
        <v>1</v>
      </c>
      <c r="I9" s="62">
        <v>1</v>
      </c>
      <c r="J9" s="62">
        <v>1</v>
      </c>
      <c r="K9" s="62">
        <v>1</v>
      </c>
      <c r="L9" s="62">
        <v>1</v>
      </c>
      <c r="M9" s="62">
        <v>0</v>
      </c>
      <c r="N9" s="62">
        <v>1</v>
      </c>
      <c r="O9" s="62">
        <v>2</v>
      </c>
      <c r="P9" s="62">
        <v>2</v>
      </c>
      <c r="Q9" s="62">
        <v>2</v>
      </c>
      <c r="R9" s="62">
        <v>2</v>
      </c>
      <c r="S9" s="34">
        <v>8</v>
      </c>
      <c r="T9" s="34">
        <v>10</v>
      </c>
      <c r="U9" s="34" t="s">
        <v>235</v>
      </c>
      <c r="V9" s="34">
        <v>8</v>
      </c>
      <c r="W9" s="90">
        <f t="shared" ref="W9:W62" si="0">SUM(D9:V9)</f>
        <v>42</v>
      </c>
      <c r="X9" s="91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</row>
    <row r="10" spans="1:527" s="20" customFormat="1" x14ac:dyDescent="0.25">
      <c r="A10" s="20">
        <v>2</v>
      </c>
      <c r="B10" s="20" t="s">
        <v>36</v>
      </c>
      <c r="C10" s="20" t="s">
        <v>165</v>
      </c>
      <c r="D10" s="62">
        <v>0</v>
      </c>
      <c r="E10" s="62">
        <v>0</v>
      </c>
      <c r="F10" s="62">
        <v>0</v>
      </c>
      <c r="G10" s="62">
        <v>1</v>
      </c>
      <c r="H10" s="62">
        <v>1</v>
      </c>
      <c r="I10" s="62">
        <v>1</v>
      </c>
      <c r="J10" s="62">
        <v>1</v>
      </c>
      <c r="K10" s="62">
        <v>1</v>
      </c>
      <c r="L10" s="62">
        <v>1</v>
      </c>
      <c r="M10" s="62">
        <v>0</v>
      </c>
      <c r="N10" s="62">
        <v>2</v>
      </c>
      <c r="O10" s="62">
        <v>2</v>
      </c>
      <c r="P10" s="62">
        <v>0</v>
      </c>
      <c r="Q10" s="62">
        <v>1</v>
      </c>
      <c r="R10" s="62">
        <v>0</v>
      </c>
      <c r="S10" s="34">
        <v>10</v>
      </c>
      <c r="T10" s="34">
        <v>0</v>
      </c>
      <c r="U10" s="34" t="s">
        <v>235</v>
      </c>
      <c r="V10" s="34">
        <v>7</v>
      </c>
      <c r="W10" s="90">
        <f t="shared" si="0"/>
        <v>28</v>
      </c>
      <c r="X10" s="9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</row>
    <row r="11" spans="1:527" s="20" customFormat="1" x14ac:dyDescent="0.25">
      <c r="A11" s="20">
        <v>3</v>
      </c>
      <c r="B11" s="20" t="s">
        <v>37</v>
      </c>
      <c r="C11" s="20" t="s">
        <v>166</v>
      </c>
      <c r="D11" s="62">
        <v>1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1</v>
      </c>
      <c r="L11" s="62">
        <v>1</v>
      </c>
      <c r="M11" s="62">
        <v>1</v>
      </c>
      <c r="N11" s="62">
        <v>2</v>
      </c>
      <c r="O11" s="62">
        <v>0</v>
      </c>
      <c r="P11" s="62">
        <v>0</v>
      </c>
      <c r="Q11" s="62">
        <v>0</v>
      </c>
      <c r="R11" s="62">
        <v>1</v>
      </c>
      <c r="S11" s="34">
        <v>5</v>
      </c>
      <c r="T11" s="34">
        <v>0</v>
      </c>
      <c r="U11" s="34" t="s">
        <v>235</v>
      </c>
      <c r="V11" s="34">
        <v>5</v>
      </c>
      <c r="W11" s="90">
        <f t="shared" si="0"/>
        <v>17</v>
      </c>
      <c r="X11" s="91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</row>
    <row r="12" spans="1:527" s="20" customFormat="1" x14ac:dyDescent="0.25">
      <c r="A12" s="20">
        <v>4</v>
      </c>
      <c r="B12" s="20" t="s">
        <v>38</v>
      </c>
      <c r="C12" s="20" t="s">
        <v>167</v>
      </c>
      <c r="D12" s="62">
        <v>1</v>
      </c>
      <c r="E12" s="62">
        <v>1</v>
      </c>
      <c r="F12" s="62">
        <v>1</v>
      </c>
      <c r="G12" s="62">
        <v>1</v>
      </c>
      <c r="H12" s="62">
        <v>1</v>
      </c>
      <c r="I12" s="62">
        <v>0</v>
      </c>
      <c r="J12" s="62">
        <v>1</v>
      </c>
      <c r="K12" s="62">
        <v>1</v>
      </c>
      <c r="L12" s="62">
        <v>0</v>
      </c>
      <c r="M12" s="62">
        <v>0</v>
      </c>
      <c r="N12" s="62">
        <v>0</v>
      </c>
      <c r="O12" s="62">
        <v>1</v>
      </c>
      <c r="P12" s="62">
        <v>1</v>
      </c>
      <c r="Q12" s="62">
        <v>2</v>
      </c>
      <c r="R12" s="62">
        <v>2</v>
      </c>
      <c r="S12" s="34">
        <v>8</v>
      </c>
      <c r="T12" s="34">
        <v>5</v>
      </c>
      <c r="U12" s="34" t="s">
        <v>235</v>
      </c>
      <c r="V12" s="34">
        <v>7</v>
      </c>
      <c r="W12" s="90">
        <f t="shared" si="0"/>
        <v>33</v>
      </c>
      <c r="X12" s="91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</row>
    <row r="13" spans="1:527" s="20" customFormat="1" x14ac:dyDescent="0.25">
      <c r="A13" s="20">
        <v>5</v>
      </c>
      <c r="B13" s="20" t="s">
        <v>39</v>
      </c>
      <c r="C13" s="20" t="s">
        <v>168</v>
      </c>
      <c r="D13" s="62">
        <v>0</v>
      </c>
      <c r="E13" s="62">
        <v>0</v>
      </c>
      <c r="F13" s="62">
        <v>1</v>
      </c>
      <c r="G13" s="62">
        <v>0</v>
      </c>
      <c r="H13" s="62">
        <v>0</v>
      </c>
      <c r="I13" s="62">
        <v>0</v>
      </c>
      <c r="J13" s="62">
        <v>1</v>
      </c>
      <c r="K13" s="62">
        <v>1</v>
      </c>
      <c r="L13" s="62">
        <v>1</v>
      </c>
      <c r="M13" s="62">
        <v>1</v>
      </c>
      <c r="N13" s="62">
        <v>2</v>
      </c>
      <c r="O13" s="62">
        <v>2</v>
      </c>
      <c r="P13" s="62">
        <v>2</v>
      </c>
      <c r="Q13" s="62">
        <v>2</v>
      </c>
      <c r="R13" s="62">
        <v>2</v>
      </c>
      <c r="S13" s="34">
        <v>8</v>
      </c>
      <c r="T13" s="34">
        <v>0</v>
      </c>
      <c r="U13" s="34" t="s">
        <v>235</v>
      </c>
      <c r="V13" s="34">
        <v>10</v>
      </c>
      <c r="W13" s="90">
        <f t="shared" si="0"/>
        <v>33</v>
      </c>
      <c r="X13" s="91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</row>
    <row r="14" spans="1:527" s="20" customFormat="1" x14ac:dyDescent="0.25">
      <c r="A14" s="20">
        <v>6</v>
      </c>
      <c r="B14" s="20" t="s">
        <v>40</v>
      </c>
      <c r="C14" s="20" t="s">
        <v>169</v>
      </c>
      <c r="D14" s="62">
        <v>0</v>
      </c>
      <c r="E14" s="62">
        <v>0</v>
      </c>
      <c r="F14" s="62">
        <v>1</v>
      </c>
      <c r="G14" s="62">
        <v>1</v>
      </c>
      <c r="H14" s="62">
        <v>0</v>
      </c>
      <c r="I14" s="62">
        <v>0</v>
      </c>
      <c r="J14" s="62">
        <v>0</v>
      </c>
      <c r="K14" s="62">
        <v>1</v>
      </c>
      <c r="L14" s="62">
        <v>1</v>
      </c>
      <c r="M14" s="62">
        <v>1</v>
      </c>
      <c r="N14" s="62">
        <v>2</v>
      </c>
      <c r="O14" s="62">
        <v>2</v>
      </c>
      <c r="P14" s="62">
        <v>1</v>
      </c>
      <c r="Q14" s="62">
        <v>0</v>
      </c>
      <c r="R14" s="62">
        <v>1</v>
      </c>
      <c r="S14" s="34">
        <v>2</v>
      </c>
      <c r="T14" s="34">
        <v>0</v>
      </c>
      <c r="U14" s="34">
        <v>7</v>
      </c>
      <c r="V14" s="34" t="s">
        <v>235</v>
      </c>
      <c r="W14" s="90">
        <f t="shared" si="0"/>
        <v>20</v>
      </c>
      <c r="X14" s="91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</row>
    <row r="15" spans="1:527" s="20" customFormat="1" x14ac:dyDescent="0.25">
      <c r="A15" s="20">
        <v>7</v>
      </c>
      <c r="B15" s="20" t="s">
        <v>41</v>
      </c>
      <c r="C15" s="20" t="s">
        <v>170</v>
      </c>
      <c r="D15" s="62">
        <v>0</v>
      </c>
      <c r="E15" s="62">
        <v>0</v>
      </c>
      <c r="F15" s="62">
        <v>1</v>
      </c>
      <c r="G15" s="62">
        <v>1</v>
      </c>
      <c r="H15" s="62">
        <v>0</v>
      </c>
      <c r="I15" s="62">
        <v>0</v>
      </c>
      <c r="J15" s="62">
        <v>0</v>
      </c>
      <c r="K15" s="62">
        <v>1</v>
      </c>
      <c r="L15" s="62">
        <v>1</v>
      </c>
      <c r="M15" s="62">
        <v>1</v>
      </c>
      <c r="N15" s="62">
        <v>0</v>
      </c>
      <c r="O15" s="62">
        <v>0</v>
      </c>
      <c r="P15" s="62">
        <v>0</v>
      </c>
      <c r="Q15" s="62">
        <v>2</v>
      </c>
      <c r="R15" s="62">
        <v>2</v>
      </c>
      <c r="S15" s="34">
        <v>3</v>
      </c>
      <c r="T15" s="34">
        <v>0</v>
      </c>
      <c r="U15" s="34" t="s">
        <v>235</v>
      </c>
      <c r="V15" s="34">
        <v>8</v>
      </c>
      <c r="W15" s="90">
        <f t="shared" si="0"/>
        <v>20</v>
      </c>
      <c r="X15" s="9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/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</row>
    <row r="16" spans="1:527" s="20" customFormat="1" x14ac:dyDescent="0.25">
      <c r="A16" s="20">
        <v>8</v>
      </c>
      <c r="B16" s="20" t="s">
        <v>42</v>
      </c>
      <c r="C16" s="20" t="s">
        <v>171</v>
      </c>
      <c r="D16" s="62">
        <v>0</v>
      </c>
      <c r="E16" s="62">
        <v>0</v>
      </c>
      <c r="F16" s="62">
        <v>1</v>
      </c>
      <c r="G16" s="62">
        <v>1</v>
      </c>
      <c r="H16" s="62">
        <v>0</v>
      </c>
      <c r="I16" s="62">
        <v>0</v>
      </c>
      <c r="J16" s="62">
        <v>0</v>
      </c>
      <c r="K16" s="62">
        <v>1</v>
      </c>
      <c r="L16" s="62">
        <v>1</v>
      </c>
      <c r="M16" s="62">
        <v>0</v>
      </c>
      <c r="N16" s="62">
        <v>0</v>
      </c>
      <c r="O16" s="62">
        <v>2</v>
      </c>
      <c r="P16" s="62">
        <v>0</v>
      </c>
      <c r="Q16" s="62">
        <v>2</v>
      </c>
      <c r="R16" s="62">
        <v>2</v>
      </c>
      <c r="S16" s="34">
        <v>3</v>
      </c>
      <c r="T16" s="34">
        <v>4</v>
      </c>
      <c r="U16" s="34" t="s">
        <v>235</v>
      </c>
      <c r="V16" s="34">
        <v>6</v>
      </c>
      <c r="W16" s="90">
        <f t="shared" si="0"/>
        <v>23</v>
      </c>
      <c r="X16" s="91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</row>
    <row r="17" spans="1:527" s="20" customFormat="1" x14ac:dyDescent="0.25">
      <c r="A17" s="20">
        <v>9</v>
      </c>
      <c r="B17" s="20" t="s">
        <v>43</v>
      </c>
      <c r="C17" s="20" t="s">
        <v>172</v>
      </c>
      <c r="D17" s="62">
        <v>0</v>
      </c>
      <c r="E17" s="62">
        <v>0</v>
      </c>
      <c r="F17" s="62">
        <v>1</v>
      </c>
      <c r="G17" s="62">
        <v>1</v>
      </c>
      <c r="H17" s="62">
        <v>1</v>
      </c>
      <c r="I17" s="62">
        <v>1</v>
      </c>
      <c r="J17" s="62">
        <v>1</v>
      </c>
      <c r="K17" s="62">
        <v>1</v>
      </c>
      <c r="L17" s="62">
        <v>1</v>
      </c>
      <c r="M17" s="62">
        <v>0</v>
      </c>
      <c r="N17" s="62">
        <v>2</v>
      </c>
      <c r="O17" s="62">
        <v>2</v>
      </c>
      <c r="P17" s="62">
        <v>0</v>
      </c>
      <c r="Q17" s="62">
        <v>2</v>
      </c>
      <c r="R17" s="62">
        <v>2</v>
      </c>
      <c r="S17" s="34">
        <v>7</v>
      </c>
      <c r="T17" s="34">
        <v>5</v>
      </c>
      <c r="U17" s="34" t="s">
        <v>235</v>
      </c>
      <c r="V17" s="34">
        <v>7</v>
      </c>
      <c r="W17" s="90">
        <f t="shared" si="0"/>
        <v>34</v>
      </c>
      <c r="X17" s="91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2"/>
      <c r="SU17" s="22"/>
      <c r="SV17" s="22"/>
      <c r="SW17" s="22"/>
      <c r="SX17" s="22"/>
      <c r="SY17" s="22"/>
      <c r="SZ17" s="22"/>
      <c r="TA17" s="22"/>
      <c r="TB17" s="22"/>
      <c r="TC17" s="22"/>
      <c r="TD17" s="22"/>
      <c r="TE17" s="22"/>
      <c r="TF17" s="22"/>
      <c r="TG17" s="22"/>
    </row>
    <row r="18" spans="1:527" s="20" customFormat="1" x14ac:dyDescent="0.25">
      <c r="A18" s="20">
        <v>10</v>
      </c>
      <c r="B18" s="20" t="s">
        <v>44</v>
      </c>
      <c r="C18" s="20" t="s">
        <v>173</v>
      </c>
      <c r="D18" s="62">
        <v>0</v>
      </c>
      <c r="E18" s="62">
        <v>0</v>
      </c>
      <c r="F18" s="62">
        <v>1</v>
      </c>
      <c r="G18" s="62">
        <v>1</v>
      </c>
      <c r="H18" s="62">
        <v>1</v>
      </c>
      <c r="I18" s="62">
        <v>1</v>
      </c>
      <c r="J18" s="62">
        <v>0</v>
      </c>
      <c r="K18" s="62">
        <v>1</v>
      </c>
      <c r="L18" s="62">
        <v>1</v>
      </c>
      <c r="M18" s="62">
        <v>0</v>
      </c>
      <c r="N18" s="62">
        <v>0</v>
      </c>
      <c r="O18" s="62">
        <v>2</v>
      </c>
      <c r="P18" s="62">
        <v>0</v>
      </c>
      <c r="Q18" s="62">
        <v>2</v>
      </c>
      <c r="R18" s="62">
        <v>1</v>
      </c>
      <c r="S18" s="34">
        <v>3</v>
      </c>
      <c r="T18" s="34">
        <v>0</v>
      </c>
      <c r="U18" s="34" t="s">
        <v>235</v>
      </c>
      <c r="V18" s="34">
        <v>0</v>
      </c>
      <c r="W18" s="90">
        <f t="shared" si="0"/>
        <v>14</v>
      </c>
      <c r="X18" s="9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</row>
    <row r="19" spans="1:527" s="20" customFormat="1" x14ac:dyDescent="0.25">
      <c r="A19" s="20">
        <v>11</v>
      </c>
      <c r="B19" s="20" t="s">
        <v>45</v>
      </c>
      <c r="C19" s="20" t="s">
        <v>174</v>
      </c>
      <c r="D19" s="62">
        <v>1</v>
      </c>
      <c r="E19" s="62">
        <v>1</v>
      </c>
      <c r="F19" s="62">
        <v>1</v>
      </c>
      <c r="G19" s="62">
        <v>1</v>
      </c>
      <c r="H19" s="62">
        <v>1</v>
      </c>
      <c r="I19" s="62">
        <v>0</v>
      </c>
      <c r="J19" s="62">
        <v>1</v>
      </c>
      <c r="K19" s="62">
        <v>1</v>
      </c>
      <c r="L19" s="62">
        <v>0</v>
      </c>
      <c r="M19" s="62">
        <v>0</v>
      </c>
      <c r="N19" s="62">
        <v>2</v>
      </c>
      <c r="O19" s="62">
        <v>2</v>
      </c>
      <c r="P19" s="62">
        <v>2</v>
      </c>
      <c r="Q19" s="62">
        <v>2</v>
      </c>
      <c r="R19" s="62">
        <v>2</v>
      </c>
      <c r="S19" s="34">
        <v>10</v>
      </c>
      <c r="T19" s="34">
        <v>10</v>
      </c>
      <c r="U19" s="34" t="s">
        <v>235</v>
      </c>
      <c r="V19" s="34">
        <v>10</v>
      </c>
      <c r="W19" s="90">
        <f t="shared" si="0"/>
        <v>47</v>
      </c>
      <c r="X19" s="91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</row>
    <row r="20" spans="1:527" s="20" customFormat="1" x14ac:dyDescent="0.25">
      <c r="A20" s="20">
        <v>12</v>
      </c>
      <c r="B20" s="20" t="s">
        <v>46</v>
      </c>
      <c r="C20" s="20" t="s">
        <v>175</v>
      </c>
      <c r="D20" s="62">
        <v>0</v>
      </c>
      <c r="E20" s="62">
        <v>0</v>
      </c>
      <c r="F20" s="62">
        <v>1</v>
      </c>
      <c r="G20" s="62">
        <v>1</v>
      </c>
      <c r="H20" s="62">
        <v>1</v>
      </c>
      <c r="I20" s="62">
        <v>0</v>
      </c>
      <c r="J20" s="62">
        <v>0</v>
      </c>
      <c r="K20" s="62">
        <v>0</v>
      </c>
      <c r="L20" s="62">
        <v>1</v>
      </c>
      <c r="M20" s="62">
        <v>0</v>
      </c>
      <c r="N20" s="62">
        <v>1</v>
      </c>
      <c r="O20" s="62">
        <v>2</v>
      </c>
      <c r="P20" s="62">
        <v>2</v>
      </c>
      <c r="Q20" s="62">
        <v>2</v>
      </c>
      <c r="R20" s="62">
        <v>2</v>
      </c>
      <c r="S20" s="34">
        <v>10</v>
      </c>
      <c r="T20" s="34">
        <v>10</v>
      </c>
      <c r="U20" s="34" t="s">
        <v>235</v>
      </c>
      <c r="V20" s="34">
        <v>10</v>
      </c>
      <c r="W20" s="90">
        <f t="shared" si="0"/>
        <v>43</v>
      </c>
      <c r="X20" s="91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</row>
    <row r="21" spans="1:527" s="20" customFormat="1" x14ac:dyDescent="0.25">
      <c r="A21" s="20">
        <v>13</v>
      </c>
      <c r="B21" s="20" t="s">
        <v>47</v>
      </c>
      <c r="C21" s="20" t="s">
        <v>176</v>
      </c>
      <c r="D21" s="62">
        <v>0</v>
      </c>
      <c r="E21" s="62">
        <v>0</v>
      </c>
      <c r="F21" s="62">
        <v>0</v>
      </c>
      <c r="G21" s="62">
        <v>1</v>
      </c>
      <c r="H21" s="62">
        <v>1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2</v>
      </c>
      <c r="O21" s="62">
        <v>0</v>
      </c>
      <c r="P21" s="62">
        <v>2</v>
      </c>
      <c r="Q21" s="62">
        <v>2</v>
      </c>
      <c r="R21" s="62">
        <v>2</v>
      </c>
      <c r="S21" s="34">
        <v>8</v>
      </c>
      <c r="T21" s="34">
        <v>0</v>
      </c>
      <c r="U21" s="34" t="s">
        <v>235</v>
      </c>
      <c r="V21" s="34">
        <v>5</v>
      </c>
      <c r="W21" s="90">
        <f t="shared" si="0"/>
        <v>23</v>
      </c>
      <c r="X21" s="91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</row>
    <row r="22" spans="1:527" s="20" customFormat="1" ht="15" customHeight="1" x14ac:dyDescent="0.25">
      <c r="A22" s="20">
        <v>14</v>
      </c>
      <c r="B22" s="20" t="s">
        <v>48</v>
      </c>
      <c r="C22" s="20" t="s">
        <v>177</v>
      </c>
      <c r="D22" s="62">
        <v>0</v>
      </c>
      <c r="E22" s="62">
        <v>0</v>
      </c>
      <c r="F22" s="62">
        <v>1</v>
      </c>
      <c r="G22" s="62">
        <v>1</v>
      </c>
      <c r="H22" s="62">
        <v>1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2</v>
      </c>
      <c r="R22" s="62">
        <v>2</v>
      </c>
      <c r="S22" s="34">
        <v>10</v>
      </c>
      <c r="T22" s="34">
        <v>0</v>
      </c>
      <c r="U22" s="34" t="s">
        <v>235</v>
      </c>
      <c r="V22" s="34">
        <v>10</v>
      </c>
      <c r="W22" s="90">
        <f t="shared" si="0"/>
        <v>27</v>
      </c>
      <c r="X22" s="91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</row>
    <row r="23" spans="1:527" s="20" customFormat="1" ht="15" customHeight="1" x14ac:dyDescent="0.25">
      <c r="A23" s="20">
        <v>15</v>
      </c>
      <c r="B23" s="20" t="s">
        <v>211</v>
      </c>
      <c r="C23" s="20" t="s">
        <v>212</v>
      </c>
      <c r="D23" s="62">
        <v>1</v>
      </c>
      <c r="E23" s="62">
        <v>1</v>
      </c>
      <c r="F23" s="62">
        <v>1</v>
      </c>
      <c r="G23" s="62">
        <v>1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1</v>
      </c>
      <c r="N23" s="62">
        <v>0</v>
      </c>
      <c r="O23" s="62">
        <v>2</v>
      </c>
      <c r="P23" s="62">
        <v>1</v>
      </c>
      <c r="Q23" s="62">
        <v>0</v>
      </c>
      <c r="R23" s="62">
        <v>2</v>
      </c>
      <c r="S23" s="34">
        <v>10</v>
      </c>
      <c r="T23" s="34">
        <v>0</v>
      </c>
      <c r="U23" s="34" t="s">
        <v>235</v>
      </c>
      <c r="V23" s="34">
        <v>7</v>
      </c>
      <c r="W23" s="90">
        <f t="shared" si="0"/>
        <v>27</v>
      </c>
      <c r="X23" s="9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</row>
    <row r="24" spans="1:527" s="20" customFormat="1" ht="15" customHeight="1" x14ac:dyDescent="0.25">
      <c r="A24" s="20">
        <v>16</v>
      </c>
      <c r="B24" s="20" t="s">
        <v>49</v>
      </c>
      <c r="C24" s="20" t="s">
        <v>178</v>
      </c>
      <c r="D24" s="62">
        <v>1</v>
      </c>
      <c r="E24" s="62">
        <v>0</v>
      </c>
      <c r="F24" s="62">
        <v>1</v>
      </c>
      <c r="G24" s="62">
        <v>1</v>
      </c>
      <c r="H24" s="62">
        <v>0</v>
      </c>
      <c r="I24" s="62">
        <v>0</v>
      </c>
      <c r="J24" s="62">
        <v>1</v>
      </c>
      <c r="K24" s="62">
        <v>1</v>
      </c>
      <c r="L24" s="62">
        <v>0</v>
      </c>
      <c r="M24" s="62">
        <v>1</v>
      </c>
      <c r="N24" s="62">
        <v>2</v>
      </c>
      <c r="O24" s="62">
        <v>2</v>
      </c>
      <c r="P24" s="62">
        <v>2</v>
      </c>
      <c r="Q24" s="62">
        <v>2</v>
      </c>
      <c r="R24" s="62">
        <v>2</v>
      </c>
      <c r="S24" s="34">
        <v>6</v>
      </c>
      <c r="T24" s="34">
        <v>3</v>
      </c>
      <c r="U24" s="34" t="s">
        <v>235</v>
      </c>
      <c r="V24" s="34">
        <v>10</v>
      </c>
      <c r="W24" s="90">
        <f t="shared" si="0"/>
        <v>35</v>
      </c>
      <c r="X24" s="91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</row>
    <row r="25" spans="1:527" s="20" customFormat="1" ht="15" customHeight="1" x14ac:dyDescent="0.25">
      <c r="A25" s="20">
        <v>17</v>
      </c>
      <c r="B25" s="20" t="s">
        <v>201</v>
      </c>
      <c r="C25" s="20" t="s">
        <v>202</v>
      </c>
      <c r="D25" s="62">
        <v>0</v>
      </c>
      <c r="E25" s="62">
        <v>0</v>
      </c>
      <c r="F25" s="62">
        <v>0</v>
      </c>
      <c r="G25" s="62">
        <v>1</v>
      </c>
      <c r="H25" s="62">
        <v>1</v>
      </c>
      <c r="I25" s="62">
        <v>1</v>
      </c>
      <c r="J25" s="62">
        <v>1</v>
      </c>
      <c r="K25" s="62">
        <v>1</v>
      </c>
      <c r="L25" s="62">
        <v>1</v>
      </c>
      <c r="M25" s="62">
        <v>0</v>
      </c>
      <c r="N25" s="62">
        <v>2</v>
      </c>
      <c r="O25" s="62">
        <v>2</v>
      </c>
      <c r="P25" s="62">
        <v>0</v>
      </c>
      <c r="Q25" s="62">
        <v>1</v>
      </c>
      <c r="R25" s="62">
        <v>0</v>
      </c>
      <c r="S25" s="34">
        <v>10</v>
      </c>
      <c r="T25" s="34">
        <v>0</v>
      </c>
      <c r="U25" s="34" t="s">
        <v>235</v>
      </c>
      <c r="V25" s="34">
        <v>7</v>
      </c>
      <c r="W25" s="90">
        <f t="shared" ref="W25:W26" si="1">SUM(D25:V25)</f>
        <v>28</v>
      </c>
      <c r="X25" s="91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</row>
    <row r="26" spans="1:527" s="20" customFormat="1" ht="15" customHeight="1" x14ac:dyDescent="0.25">
      <c r="A26" s="20">
        <v>18</v>
      </c>
      <c r="B26" s="20" t="s">
        <v>203</v>
      </c>
      <c r="C26" s="20" t="s">
        <v>204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34">
        <v>0</v>
      </c>
      <c r="T26" s="34">
        <v>0</v>
      </c>
      <c r="U26" s="34">
        <v>0</v>
      </c>
      <c r="V26" s="34">
        <v>0</v>
      </c>
      <c r="W26" s="90">
        <f t="shared" si="1"/>
        <v>0</v>
      </c>
      <c r="X26" s="91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</row>
    <row r="27" spans="1:527" s="20" customFormat="1" x14ac:dyDescent="0.25">
      <c r="A27" s="20">
        <v>19</v>
      </c>
      <c r="B27" s="20" t="s">
        <v>50</v>
      </c>
      <c r="C27" s="20" t="s">
        <v>179</v>
      </c>
      <c r="D27" s="62">
        <v>1</v>
      </c>
      <c r="E27" s="62">
        <v>0</v>
      </c>
      <c r="F27" s="62">
        <v>1</v>
      </c>
      <c r="G27" s="62">
        <v>1</v>
      </c>
      <c r="H27" s="62">
        <v>0</v>
      </c>
      <c r="I27" s="62">
        <v>0</v>
      </c>
      <c r="J27" s="62">
        <v>0</v>
      </c>
      <c r="K27" s="62">
        <v>1</v>
      </c>
      <c r="L27" s="62">
        <v>0</v>
      </c>
      <c r="M27" s="62">
        <v>0</v>
      </c>
      <c r="N27" s="62">
        <v>1</v>
      </c>
      <c r="O27" s="62">
        <v>1</v>
      </c>
      <c r="P27" s="62">
        <v>2</v>
      </c>
      <c r="Q27" s="62">
        <v>2</v>
      </c>
      <c r="R27" s="62">
        <v>2</v>
      </c>
      <c r="S27" s="34">
        <v>6</v>
      </c>
      <c r="T27" s="34">
        <v>0</v>
      </c>
      <c r="U27" s="34" t="s">
        <v>235</v>
      </c>
      <c r="V27" s="34">
        <v>4</v>
      </c>
      <c r="W27" s="90">
        <f t="shared" si="0"/>
        <v>22</v>
      </c>
      <c r="X27" s="91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</row>
    <row r="28" spans="1:527" s="20" customFormat="1" ht="15" customHeight="1" x14ac:dyDescent="0.25">
      <c r="A28" s="20">
        <v>20</v>
      </c>
      <c r="B28" s="20" t="s">
        <v>51</v>
      </c>
      <c r="C28" s="20" t="s">
        <v>180</v>
      </c>
      <c r="D28" s="62">
        <v>1</v>
      </c>
      <c r="E28" s="62">
        <v>0</v>
      </c>
      <c r="F28" s="62">
        <v>1</v>
      </c>
      <c r="G28" s="62">
        <v>1</v>
      </c>
      <c r="H28" s="62">
        <v>1</v>
      </c>
      <c r="I28" s="62">
        <v>0</v>
      </c>
      <c r="J28" s="62">
        <v>0</v>
      </c>
      <c r="K28" s="62">
        <v>0</v>
      </c>
      <c r="L28" s="62">
        <v>1</v>
      </c>
      <c r="M28" s="62">
        <v>0</v>
      </c>
      <c r="N28" s="62">
        <v>2</v>
      </c>
      <c r="O28" s="62">
        <v>2</v>
      </c>
      <c r="P28" s="62">
        <v>2</v>
      </c>
      <c r="Q28" s="62">
        <v>2</v>
      </c>
      <c r="R28" s="62">
        <v>2</v>
      </c>
      <c r="S28" s="34">
        <v>10</v>
      </c>
      <c r="T28" s="34">
        <v>10</v>
      </c>
      <c r="U28" s="34">
        <v>10</v>
      </c>
      <c r="V28" s="34" t="s">
        <v>235</v>
      </c>
      <c r="W28" s="90">
        <f t="shared" si="0"/>
        <v>45</v>
      </c>
      <c r="X28" s="91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</row>
    <row r="29" spans="1:527" s="20" customFormat="1" x14ac:dyDescent="0.25">
      <c r="A29" s="20">
        <v>21</v>
      </c>
      <c r="B29" s="20" t="s">
        <v>52</v>
      </c>
      <c r="C29" s="20" t="s">
        <v>181</v>
      </c>
      <c r="D29" s="62">
        <v>0</v>
      </c>
      <c r="E29" s="62">
        <v>0</v>
      </c>
      <c r="F29" s="62">
        <v>1</v>
      </c>
      <c r="G29" s="62">
        <v>1</v>
      </c>
      <c r="H29" s="62">
        <v>1</v>
      </c>
      <c r="I29" s="62">
        <v>0</v>
      </c>
      <c r="J29" s="62">
        <v>1</v>
      </c>
      <c r="K29" s="62">
        <v>1</v>
      </c>
      <c r="L29" s="62">
        <v>0</v>
      </c>
      <c r="M29" s="62">
        <v>0</v>
      </c>
      <c r="N29" s="62">
        <v>2</v>
      </c>
      <c r="O29" s="62">
        <v>1</v>
      </c>
      <c r="P29" s="62">
        <v>1</v>
      </c>
      <c r="Q29" s="62">
        <v>2</v>
      </c>
      <c r="R29" s="62">
        <v>0</v>
      </c>
      <c r="S29" s="34">
        <v>10</v>
      </c>
      <c r="T29" s="34">
        <v>4</v>
      </c>
      <c r="U29" s="34" t="s">
        <v>235</v>
      </c>
      <c r="V29" s="34">
        <v>10</v>
      </c>
      <c r="W29" s="90">
        <f t="shared" si="0"/>
        <v>35</v>
      </c>
      <c r="X29" s="91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</row>
    <row r="30" spans="1:527" s="20" customFormat="1" ht="15" customHeight="1" x14ac:dyDescent="0.25">
      <c r="A30" s="20">
        <v>22</v>
      </c>
      <c r="B30" s="20" t="s">
        <v>53</v>
      </c>
      <c r="C30" s="20" t="s">
        <v>182</v>
      </c>
      <c r="D30" s="62">
        <v>0</v>
      </c>
      <c r="E30" s="62">
        <v>0</v>
      </c>
      <c r="F30" s="62">
        <v>0</v>
      </c>
      <c r="G30" s="62">
        <v>1</v>
      </c>
      <c r="H30" s="62">
        <v>0</v>
      </c>
      <c r="I30" s="62">
        <v>0</v>
      </c>
      <c r="J30" s="62">
        <v>0</v>
      </c>
      <c r="K30" s="62">
        <v>0</v>
      </c>
      <c r="L30" s="62">
        <v>1</v>
      </c>
      <c r="M30" s="62">
        <v>1</v>
      </c>
      <c r="N30" s="62">
        <v>0</v>
      </c>
      <c r="O30" s="62">
        <v>0</v>
      </c>
      <c r="P30" s="62">
        <v>0</v>
      </c>
      <c r="Q30" s="62">
        <v>0</v>
      </c>
      <c r="R30" s="62">
        <v>0</v>
      </c>
      <c r="S30" s="34">
        <v>0</v>
      </c>
      <c r="T30" s="34">
        <v>0</v>
      </c>
      <c r="U30" s="34" t="s">
        <v>235</v>
      </c>
      <c r="V30" s="34">
        <v>0</v>
      </c>
      <c r="W30" s="90">
        <f t="shared" si="0"/>
        <v>3</v>
      </c>
      <c r="X30" s="9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</row>
    <row r="31" spans="1:527" s="20" customFormat="1" ht="15" customHeight="1" x14ac:dyDescent="0.25">
      <c r="A31" s="20">
        <v>23</v>
      </c>
      <c r="B31" s="20" t="s">
        <v>54</v>
      </c>
      <c r="C31" s="20" t="s">
        <v>183</v>
      </c>
      <c r="D31" s="62">
        <v>0</v>
      </c>
      <c r="E31" s="62">
        <v>0</v>
      </c>
      <c r="F31" s="62">
        <v>1</v>
      </c>
      <c r="G31" s="62">
        <v>1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2">
        <v>2</v>
      </c>
      <c r="R31" s="62">
        <v>0</v>
      </c>
      <c r="S31" s="34">
        <v>10</v>
      </c>
      <c r="T31" s="34">
        <v>0</v>
      </c>
      <c r="U31" s="34" t="s">
        <v>235</v>
      </c>
      <c r="V31" s="34">
        <v>0</v>
      </c>
      <c r="W31" s="90">
        <f t="shared" si="0"/>
        <v>14</v>
      </c>
      <c r="X31" s="91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</row>
    <row r="32" spans="1:527" s="20" customFormat="1" x14ac:dyDescent="0.25">
      <c r="A32" s="20">
        <v>24</v>
      </c>
      <c r="B32" s="20" t="s">
        <v>55</v>
      </c>
      <c r="C32" s="20" t="s">
        <v>184</v>
      </c>
      <c r="D32" s="62">
        <v>0</v>
      </c>
      <c r="E32" s="62">
        <v>0</v>
      </c>
      <c r="F32" s="62">
        <v>1</v>
      </c>
      <c r="G32" s="62">
        <v>1</v>
      </c>
      <c r="H32" s="62">
        <v>0</v>
      </c>
      <c r="I32" s="62">
        <v>0</v>
      </c>
      <c r="J32" s="62">
        <v>1</v>
      </c>
      <c r="K32" s="62">
        <v>1</v>
      </c>
      <c r="L32" s="62">
        <v>0</v>
      </c>
      <c r="M32" s="62">
        <v>0</v>
      </c>
      <c r="N32" s="62">
        <v>0</v>
      </c>
      <c r="O32" s="62">
        <v>2</v>
      </c>
      <c r="P32" s="62">
        <v>2</v>
      </c>
      <c r="Q32" s="62">
        <v>1</v>
      </c>
      <c r="R32" s="62">
        <v>0</v>
      </c>
      <c r="S32" s="34">
        <v>5</v>
      </c>
      <c r="T32" s="34">
        <v>4</v>
      </c>
      <c r="U32" s="34" t="s">
        <v>235</v>
      </c>
      <c r="V32" s="34">
        <v>5</v>
      </c>
      <c r="W32" s="90">
        <f t="shared" si="0"/>
        <v>23</v>
      </c>
      <c r="X32" s="91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</row>
    <row r="33" spans="1:527" s="20" customFormat="1" ht="15" customHeight="1" x14ac:dyDescent="0.25">
      <c r="A33" s="20">
        <v>25</v>
      </c>
      <c r="B33" s="20" t="s">
        <v>56</v>
      </c>
      <c r="C33" s="20" t="s">
        <v>185</v>
      </c>
      <c r="D33" s="62">
        <v>0</v>
      </c>
      <c r="E33" s="62">
        <v>0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0</v>
      </c>
      <c r="N33" s="62">
        <v>1</v>
      </c>
      <c r="O33" s="62">
        <v>2</v>
      </c>
      <c r="P33" s="62">
        <v>2</v>
      </c>
      <c r="Q33" s="62">
        <v>2</v>
      </c>
      <c r="R33" s="62">
        <v>2</v>
      </c>
      <c r="S33" s="34">
        <v>8</v>
      </c>
      <c r="T33" s="34">
        <v>10</v>
      </c>
      <c r="U33" s="34" t="s">
        <v>235</v>
      </c>
      <c r="V33" s="34">
        <v>8</v>
      </c>
      <c r="W33" s="90">
        <f t="shared" si="0"/>
        <v>42</v>
      </c>
      <c r="X33" s="91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</row>
    <row r="34" spans="1:527" s="20" customFormat="1" ht="15" customHeight="1" x14ac:dyDescent="0.25">
      <c r="A34" s="20">
        <v>26</v>
      </c>
      <c r="B34" s="20" t="s">
        <v>57</v>
      </c>
      <c r="C34" s="20" t="s">
        <v>186</v>
      </c>
      <c r="D34" s="62">
        <v>0</v>
      </c>
      <c r="E34" s="62">
        <v>0</v>
      </c>
      <c r="F34" s="62">
        <v>1</v>
      </c>
      <c r="G34" s="62">
        <v>1</v>
      </c>
      <c r="H34" s="62">
        <v>0</v>
      </c>
      <c r="I34" s="62">
        <v>0</v>
      </c>
      <c r="J34" s="62">
        <v>0</v>
      </c>
      <c r="K34" s="62">
        <v>1</v>
      </c>
      <c r="L34" s="62">
        <v>0</v>
      </c>
      <c r="M34" s="62">
        <v>0</v>
      </c>
      <c r="N34" s="62">
        <v>0</v>
      </c>
      <c r="O34" s="62">
        <v>2</v>
      </c>
      <c r="P34" s="62">
        <v>0</v>
      </c>
      <c r="Q34" s="62">
        <v>2</v>
      </c>
      <c r="R34" s="62">
        <v>0</v>
      </c>
      <c r="S34" s="34">
        <v>8</v>
      </c>
      <c r="T34" s="34">
        <v>0</v>
      </c>
      <c r="U34" s="34" t="s">
        <v>235</v>
      </c>
      <c r="V34" s="34">
        <v>10</v>
      </c>
      <c r="W34" s="90">
        <f t="shared" si="0"/>
        <v>25</v>
      </c>
      <c r="X34" s="91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</row>
    <row r="35" spans="1:527" s="20" customFormat="1" ht="15" customHeight="1" x14ac:dyDescent="0.25">
      <c r="A35" s="20">
        <v>27</v>
      </c>
      <c r="B35" s="20" t="s">
        <v>205</v>
      </c>
      <c r="C35" s="20" t="s">
        <v>206</v>
      </c>
      <c r="D35" s="62">
        <v>0</v>
      </c>
      <c r="E35" s="62">
        <v>0</v>
      </c>
      <c r="F35" s="62">
        <v>0</v>
      </c>
      <c r="G35" s="62">
        <v>1</v>
      </c>
      <c r="H35" s="62">
        <v>0</v>
      </c>
      <c r="I35" s="62">
        <v>1</v>
      </c>
      <c r="J35" s="62">
        <v>1</v>
      </c>
      <c r="K35" s="62">
        <v>1</v>
      </c>
      <c r="L35" s="62">
        <v>1</v>
      </c>
      <c r="M35" s="62">
        <v>0</v>
      </c>
      <c r="N35" s="62">
        <v>0</v>
      </c>
      <c r="O35" s="62">
        <v>2</v>
      </c>
      <c r="P35" s="62">
        <v>2</v>
      </c>
      <c r="Q35" s="62">
        <v>2</v>
      </c>
      <c r="R35" s="62">
        <v>1</v>
      </c>
      <c r="S35" s="34">
        <v>5</v>
      </c>
      <c r="T35" s="34">
        <v>0</v>
      </c>
      <c r="U35" s="34" t="s">
        <v>235</v>
      </c>
      <c r="V35" s="34">
        <v>4</v>
      </c>
      <c r="W35" s="90">
        <f t="shared" si="0"/>
        <v>21</v>
      </c>
      <c r="X35" s="91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</row>
    <row r="36" spans="1:527" s="20" customFormat="1" ht="15" customHeight="1" x14ac:dyDescent="0.25">
      <c r="A36" s="20">
        <v>28</v>
      </c>
      <c r="B36" s="20" t="s">
        <v>58</v>
      </c>
      <c r="C36" s="20" t="s">
        <v>187</v>
      </c>
      <c r="D36" s="62">
        <v>1</v>
      </c>
      <c r="E36" s="62">
        <v>0</v>
      </c>
      <c r="F36" s="62">
        <v>0</v>
      </c>
      <c r="G36" s="62">
        <v>1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2</v>
      </c>
      <c r="P36" s="62">
        <v>0</v>
      </c>
      <c r="Q36" s="62">
        <v>2</v>
      </c>
      <c r="R36" s="62">
        <v>1</v>
      </c>
      <c r="S36" s="34">
        <v>10</v>
      </c>
      <c r="T36" s="34">
        <v>0</v>
      </c>
      <c r="U36" s="34" t="s">
        <v>235</v>
      </c>
      <c r="V36" s="34">
        <v>8</v>
      </c>
      <c r="W36" s="90">
        <f t="shared" si="0"/>
        <v>25</v>
      </c>
      <c r="X36" s="91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</row>
    <row r="37" spans="1:527" s="20" customFormat="1" ht="15" customHeight="1" x14ac:dyDescent="0.25">
      <c r="A37" s="20">
        <v>29</v>
      </c>
      <c r="B37" s="20" t="s">
        <v>59</v>
      </c>
      <c r="C37" s="20" t="s">
        <v>188</v>
      </c>
      <c r="D37" s="62">
        <v>0</v>
      </c>
      <c r="E37" s="62">
        <v>0</v>
      </c>
      <c r="F37" s="62">
        <v>1</v>
      </c>
      <c r="G37" s="62">
        <v>1</v>
      </c>
      <c r="H37" s="62">
        <v>1</v>
      </c>
      <c r="I37" s="62">
        <v>0</v>
      </c>
      <c r="J37" s="62">
        <v>1</v>
      </c>
      <c r="K37" s="62">
        <v>1</v>
      </c>
      <c r="L37" s="62">
        <v>0</v>
      </c>
      <c r="M37" s="62">
        <v>0</v>
      </c>
      <c r="N37" s="62">
        <v>2</v>
      </c>
      <c r="O37" s="62">
        <v>2</v>
      </c>
      <c r="P37" s="62">
        <v>1</v>
      </c>
      <c r="Q37" s="62">
        <v>2</v>
      </c>
      <c r="R37" s="62">
        <v>2</v>
      </c>
      <c r="S37" s="34">
        <v>10</v>
      </c>
      <c r="T37" s="34">
        <v>3</v>
      </c>
      <c r="U37" s="34" t="s">
        <v>235</v>
      </c>
      <c r="V37" s="34">
        <v>9</v>
      </c>
      <c r="W37" s="90">
        <f t="shared" si="0"/>
        <v>36</v>
      </c>
      <c r="X37" s="91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</row>
    <row r="38" spans="1:527" s="20" customFormat="1" x14ac:dyDescent="0.25">
      <c r="A38" s="20">
        <v>30</v>
      </c>
      <c r="B38" s="20" t="s">
        <v>60</v>
      </c>
      <c r="C38" s="20" t="s">
        <v>189</v>
      </c>
      <c r="D38" s="62">
        <v>0</v>
      </c>
      <c r="E38" s="62">
        <v>0</v>
      </c>
      <c r="F38" s="62">
        <v>0</v>
      </c>
      <c r="G38" s="62">
        <v>1</v>
      </c>
      <c r="H38" s="62">
        <v>0</v>
      </c>
      <c r="I38" s="62">
        <v>1</v>
      </c>
      <c r="J38" s="62">
        <v>0</v>
      </c>
      <c r="K38" s="62">
        <v>0</v>
      </c>
      <c r="L38" s="62">
        <v>0</v>
      </c>
      <c r="M38" s="62">
        <v>0</v>
      </c>
      <c r="N38" s="62">
        <v>2</v>
      </c>
      <c r="O38" s="62">
        <v>0</v>
      </c>
      <c r="P38" s="62">
        <v>1</v>
      </c>
      <c r="Q38" s="62">
        <v>2</v>
      </c>
      <c r="R38" s="62">
        <v>0</v>
      </c>
      <c r="S38" s="34">
        <v>10</v>
      </c>
      <c r="T38" s="34">
        <v>10</v>
      </c>
      <c r="U38" s="34" t="s">
        <v>235</v>
      </c>
      <c r="V38" s="34">
        <v>9</v>
      </c>
      <c r="W38" s="90">
        <f t="shared" si="0"/>
        <v>36</v>
      </c>
      <c r="X38" s="91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U38" s="22"/>
      <c r="OV38" s="22"/>
      <c r="OW38" s="22"/>
      <c r="OX38" s="22"/>
      <c r="OY38" s="22"/>
      <c r="OZ38" s="22"/>
      <c r="PA38" s="22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</row>
    <row r="39" spans="1:527" s="20" customFormat="1" x14ac:dyDescent="0.25">
      <c r="A39" s="20">
        <v>31</v>
      </c>
      <c r="B39" s="20" t="s">
        <v>213</v>
      </c>
      <c r="C39" s="20" t="s">
        <v>214</v>
      </c>
      <c r="D39" s="62">
        <v>0</v>
      </c>
      <c r="E39" s="62">
        <v>0</v>
      </c>
      <c r="F39" s="62">
        <v>1</v>
      </c>
      <c r="G39" s="62">
        <v>1</v>
      </c>
      <c r="H39" s="62">
        <v>1</v>
      </c>
      <c r="I39" s="62">
        <v>0</v>
      </c>
      <c r="J39" s="62">
        <v>0</v>
      </c>
      <c r="K39" s="62">
        <v>1</v>
      </c>
      <c r="L39" s="62">
        <v>1</v>
      </c>
      <c r="M39" s="62">
        <v>0</v>
      </c>
      <c r="N39" s="62">
        <v>2</v>
      </c>
      <c r="O39" s="62">
        <v>2</v>
      </c>
      <c r="P39" s="62">
        <v>2</v>
      </c>
      <c r="Q39" s="62">
        <v>2</v>
      </c>
      <c r="R39" s="62">
        <v>1</v>
      </c>
      <c r="S39" s="34">
        <v>8</v>
      </c>
      <c r="T39" s="34">
        <v>4</v>
      </c>
      <c r="U39" s="34">
        <v>0</v>
      </c>
      <c r="V39" s="34">
        <v>10</v>
      </c>
      <c r="W39" s="90">
        <f>SUM(D39:V39)</f>
        <v>36</v>
      </c>
      <c r="X39" s="91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</row>
    <row r="40" spans="1:527" s="20" customFormat="1" ht="15" customHeight="1" x14ac:dyDescent="0.25">
      <c r="A40" s="20">
        <v>32</v>
      </c>
      <c r="B40" s="20" t="s">
        <v>61</v>
      </c>
      <c r="C40" s="20" t="s">
        <v>190</v>
      </c>
      <c r="D40" s="62">
        <v>0</v>
      </c>
      <c r="E40" s="62">
        <v>1</v>
      </c>
      <c r="F40" s="62">
        <v>0</v>
      </c>
      <c r="G40" s="62">
        <v>1</v>
      </c>
      <c r="H40" s="62">
        <v>0</v>
      </c>
      <c r="I40" s="62">
        <v>0</v>
      </c>
      <c r="J40" s="62">
        <v>1</v>
      </c>
      <c r="K40" s="62">
        <v>0</v>
      </c>
      <c r="L40" s="62">
        <v>1</v>
      </c>
      <c r="M40" s="62">
        <v>1</v>
      </c>
      <c r="N40" s="62">
        <v>0</v>
      </c>
      <c r="O40" s="62">
        <v>0</v>
      </c>
      <c r="P40" s="62">
        <v>1</v>
      </c>
      <c r="Q40" s="62">
        <v>0</v>
      </c>
      <c r="R40" s="62">
        <v>1</v>
      </c>
      <c r="S40" s="34">
        <v>10</v>
      </c>
      <c r="T40" s="34">
        <v>2</v>
      </c>
      <c r="U40" s="34" t="s">
        <v>235</v>
      </c>
      <c r="V40" s="34">
        <v>3</v>
      </c>
      <c r="W40" s="90">
        <f t="shared" si="0"/>
        <v>22</v>
      </c>
      <c r="X40" s="91"/>
      <c r="Y40" s="94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</row>
    <row r="41" spans="1:527" s="20" customFormat="1" ht="15" customHeight="1" x14ac:dyDescent="0.25">
      <c r="A41" s="20">
        <v>33</v>
      </c>
      <c r="B41" s="20" t="s">
        <v>207</v>
      </c>
      <c r="C41" s="20" t="s">
        <v>208</v>
      </c>
      <c r="D41" s="62">
        <v>1</v>
      </c>
      <c r="E41" s="62">
        <v>0</v>
      </c>
      <c r="F41" s="62">
        <v>0</v>
      </c>
      <c r="G41" s="62">
        <v>1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2</v>
      </c>
      <c r="P41" s="62">
        <v>0</v>
      </c>
      <c r="Q41" s="62">
        <v>2</v>
      </c>
      <c r="R41" s="62">
        <v>1</v>
      </c>
      <c r="S41" s="34">
        <v>10</v>
      </c>
      <c r="T41" s="34">
        <v>0</v>
      </c>
      <c r="U41" s="34" t="s">
        <v>235</v>
      </c>
      <c r="V41" s="34">
        <v>8</v>
      </c>
      <c r="W41" s="90">
        <f t="shared" si="0"/>
        <v>25</v>
      </c>
      <c r="X41" s="91"/>
      <c r="Y41" s="94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</row>
    <row r="42" spans="1:527" s="20" customFormat="1" ht="15" customHeight="1" x14ac:dyDescent="0.25">
      <c r="A42" s="20">
        <v>34</v>
      </c>
      <c r="B42" s="20" t="s">
        <v>62</v>
      </c>
      <c r="C42" s="20" t="s">
        <v>191</v>
      </c>
      <c r="D42" s="62">
        <v>1</v>
      </c>
      <c r="E42" s="62">
        <v>0</v>
      </c>
      <c r="F42" s="62">
        <v>1</v>
      </c>
      <c r="G42" s="62">
        <v>1</v>
      </c>
      <c r="H42" s="62">
        <v>1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2</v>
      </c>
      <c r="P42" s="62">
        <v>0</v>
      </c>
      <c r="Q42" s="62">
        <v>2</v>
      </c>
      <c r="R42" s="62">
        <v>2</v>
      </c>
      <c r="S42" s="34">
        <v>10</v>
      </c>
      <c r="T42" s="34" t="s">
        <v>235</v>
      </c>
      <c r="U42" s="34">
        <v>2</v>
      </c>
      <c r="V42" s="34">
        <v>8</v>
      </c>
      <c r="W42" s="90">
        <f t="shared" si="0"/>
        <v>30</v>
      </c>
      <c r="X42" s="91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Q42" s="22"/>
      <c r="LR42" s="22"/>
      <c r="LS42" s="22"/>
      <c r="LT42" s="22"/>
      <c r="LU42" s="22"/>
      <c r="LV42" s="22"/>
      <c r="LW42" s="22"/>
      <c r="LX42" s="22"/>
      <c r="LY42" s="22"/>
      <c r="LZ42" s="22"/>
      <c r="MA42" s="22"/>
      <c r="MB42" s="22"/>
      <c r="MC42" s="22"/>
      <c r="MD42" s="22"/>
      <c r="ME42" s="22"/>
      <c r="MF42" s="22"/>
      <c r="MG42" s="22"/>
      <c r="MH42" s="22"/>
      <c r="MI42" s="22"/>
      <c r="MJ42" s="22"/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2"/>
      <c r="NC42" s="22"/>
      <c r="ND42" s="22"/>
      <c r="NE42" s="22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  <c r="NY42" s="22"/>
      <c r="NZ42" s="22"/>
      <c r="OA42" s="22"/>
      <c r="OB42" s="22"/>
      <c r="OC42" s="22"/>
      <c r="OD42" s="22"/>
      <c r="OE42" s="22"/>
      <c r="OF42" s="22"/>
      <c r="OG42" s="22"/>
      <c r="OH42" s="22"/>
      <c r="OI42" s="22"/>
      <c r="OJ42" s="22"/>
      <c r="OK42" s="22"/>
      <c r="OL42" s="22"/>
      <c r="OM42" s="22"/>
      <c r="ON42" s="22"/>
      <c r="OO42" s="22"/>
      <c r="OP42" s="22"/>
      <c r="OQ42" s="22"/>
      <c r="OR42" s="22"/>
      <c r="OS42" s="22"/>
      <c r="OT42" s="22"/>
      <c r="OU42" s="22"/>
      <c r="OV42" s="22"/>
      <c r="OW42" s="22"/>
      <c r="OX42" s="22"/>
      <c r="OY42" s="22"/>
      <c r="OZ42" s="22"/>
      <c r="PA42" s="22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</row>
    <row r="43" spans="1:527" s="20" customFormat="1" ht="15" customHeight="1" x14ac:dyDescent="0.25">
      <c r="A43" s="20">
        <v>35</v>
      </c>
      <c r="B43" s="20" t="s">
        <v>63</v>
      </c>
      <c r="C43" s="20" t="s">
        <v>64</v>
      </c>
      <c r="D43" s="62">
        <v>0</v>
      </c>
      <c r="E43" s="62">
        <v>0</v>
      </c>
      <c r="F43" s="62">
        <v>1</v>
      </c>
      <c r="G43" s="62">
        <v>1</v>
      </c>
      <c r="H43" s="62">
        <v>1</v>
      </c>
      <c r="I43" s="62">
        <v>0</v>
      </c>
      <c r="J43" s="62">
        <v>1</v>
      </c>
      <c r="K43" s="62">
        <v>1</v>
      </c>
      <c r="L43" s="62">
        <v>1</v>
      </c>
      <c r="M43" s="62">
        <v>0</v>
      </c>
      <c r="N43" s="62">
        <v>1</v>
      </c>
      <c r="O43" s="62">
        <v>0</v>
      </c>
      <c r="P43" s="62">
        <v>2</v>
      </c>
      <c r="Q43" s="62">
        <v>2</v>
      </c>
      <c r="R43" s="62">
        <v>0</v>
      </c>
      <c r="S43" s="34">
        <v>7</v>
      </c>
      <c r="T43" s="34">
        <v>4</v>
      </c>
      <c r="U43" s="34" t="s">
        <v>235</v>
      </c>
      <c r="V43" s="34">
        <v>10</v>
      </c>
      <c r="W43" s="90">
        <f t="shared" si="0"/>
        <v>32</v>
      </c>
      <c r="X43" s="91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</row>
    <row r="44" spans="1:527" s="20" customFormat="1" ht="15" customHeight="1" x14ac:dyDescent="0.25">
      <c r="A44" s="20">
        <v>36</v>
      </c>
      <c r="B44" s="20" t="s">
        <v>65</v>
      </c>
      <c r="C44" s="20" t="s">
        <v>192</v>
      </c>
      <c r="D44" s="62">
        <v>0</v>
      </c>
      <c r="E44" s="62">
        <v>1</v>
      </c>
      <c r="F44" s="62">
        <v>1</v>
      </c>
      <c r="G44" s="62">
        <v>1</v>
      </c>
      <c r="H44" s="62">
        <v>0</v>
      </c>
      <c r="I44" s="62">
        <v>0</v>
      </c>
      <c r="J44" s="62">
        <v>1</v>
      </c>
      <c r="K44" s="62">
        <v>1</v>
      </c>
      <c r="L44" s="62">
        <v>1</v>
      </c>
      <c r="M44" s="62">
        <v>1</v>
      </c>
      <c r="N44" s="62">
        <v>0</v>
      </c>
      <c r="O44" s="62">
        <v>2</v>
      </c>
      <c r="P44" s="62">
        <v>2</v>
      </c>
      <c r="Q44" s="62">
        <v>2</v>
      </c>
      <c r="R44" s="62">
        <v>2</v>
      </c>
      <c r="S44" s="34">
        <v>9</v>
      </c>
      <c r="T44" s="34">
        <v>0</v>
      </c>
      <c r="U44" s="34" t="s">
        <v>235</v>
      </c>
      <c r="V44" s="34">
        <v>10</v>
      </c>
      <c r="W44" s="90">
        <f t="shared" si="0"/>
        <v>34</v>
      </c>
      <c r="X44" s="91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2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OU44" s="22"/>
      <c r="OV44" s="22"/>
      <c r="OW44" s="22"/>
      <c r="OX44" s="22"/>
      <c r="OY44" s="22"/>
      <c r="OZ44" s="22"/>
      <c r="PA44" s="22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</row>
    <row r="45" spans="1:527" s="20" customFormat="1" ht="15" customHeight="1" x14ac:dyDescent="0.25">
      <c r="A45" s="20">
        <v>37</v>
      </c>
      <c r="B45" s="20" t="s">
        <v>66</v>
      </c>
      <c r="C45" s="20" t="s">
        <v>193</v>
      </c>
      <c r="D45" s="62">
        <v>0</v>
      </c>
      <c r="E45" s="62">
        <v>0</v>
      </c>
      <c r="F45" s="62">
        <v>1</v>
      </c>
      <c r="G45" s="62">
        <v>1</v>
      </c>
      <c r="H45" s="62">
        <v>0</v>
      </c>
      <c r="I45" s="62">
        <v>0</v>
      </c>
      <c r="J45" s="62">
        <v>0</v>
      </c>
      <c r="K45" s="62">
        <v>1</v>
      </c>
      <c r="L45" s="62">
        <v>1</v>
      </c>
      <c r="M45" s="62">
        <v>0</v>
      </c>
      <c r="N45" s="62">
        <v>0</v>
      </c>
      <c r="O45" s="62">
        <v>0</v>
      </c>
      <c r="P45" s="62">
        <v>1</v>
      </c>
      <c r="Q45" s="62">
        <v>1</v>
      </c>
      <c r="R45" s="62">
        <v>2</v>
      </c>
      <c r="S45" s="34">
        <v>10</v>
      </c>
      <c r="T45" s="34" t="s">
        <v>235</v>
      </c>
      <c r="U45" s="34">
        <v>2</v>
      </c>
      <c r="V45" s="34">
        <v>10</v>
      </c>
      <c r="W45" s="90">
        <f t="shared" si="0"/>
        <v>30</v>
      </c>
      <c r="X45" s="91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  <c r="NK45" s="22"/>
      <c r="NL45" s="22"/>
      <c r="NM45" s="22"/>
      <c r="NN45" s="22"/>
      <c r="NO45" s="22"/>
      <c r="NP45" s="22"/>
      <c r="NQ45" s="22"/>
      <c r="NR45" s="22"/>
      <c r="NS45" s="22"/>
      <c r="NT45" s="22"/>
      <c r="NU45" s="22"/>
      <c r="NV45" s="22"/>
      <c r="NW45" s="22"/>
      <c r="NX45" s="22"/>
      <c r="NY45" s="22"/>
      <c r="NZ45" s="22"/>
      <c r="OA45" s="22"/>
      <c r="OB45" s="22"/>
      <c r="OC45" s="22"/>
      <c r="OD45" s="22"/>
      <c r="OE45" s="22"/>
      <c r="OF45" s="22"/>
      <c r="OG45" s="22"/>
      <c r="OH45" s="22"/>
      <c r="OI45" s="22"/>
      <c r="OJ45" s="22"/>
      <c r="OK45" s="22"/>
      <c r="OL45" s="22"/>
      <c r="OM45" s="22"/>
      <c r="ON45" s="22"/>
      <c r="OO45" s="22"/>
      <c r="OP45" s="22"/>
      <c r="OQ45" s="22"/>
      <c r="OR45" s="22"/>
      <c r="OS45" s="22"/>
      <c r="OT45" s="22"/>
      <c r="OU45" s="22"/>
      <c r="OV45" s="22"/>
      <c r="OW45" s="22"/>
      <c r="OX45" s="22"/>
      <c r="OY45" s="22"/>
      <c r="OZ45" s="22"/>
      <c r="PA45" s="22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</row>
    <row r="46" spans="1:527" s="20" customFormat="1" x14ac:dyDescent="0.25">
      <c r="A46" s="20">
        <v>38</v>
      </c>
      <c r="B46" s="20" t="s">
        <v>67</v>
      </c>
      <c r="C46" s="20" t="s">
        <v>194</v>
      </c>
      <c r="D46" s="62">
        <v>0</v>
      </c>
      <c r="E46" s="62">
        <v>0</v>
      </c>
      <c r="F46" s="62">
        <v>0</v>
      </c>
      <c r="G46" s="62">
        <v>1</v>
      </c>
      <c r="H46" s="62">
        <v>0</v>
      </c>
      <c r="I46" s="62">
        <v>0</v>
      </c>
      <c r="J46" s="62">
        <v>0</v>
      </c>
      <c r="K46" s="62">
        <v>0</v>
      </c>
      <c r="L46" s="62">
        <v>1</v>
      </c>
      <c r="M46" s="62">
        <v>1</v>
      </c>
      <c r="N46" s="62">
        <v>0</v>
      </c>
      <c r="O46" s="62">
        <v>0</v>
      </c>
      <c r="P46" s="62">
        <v>0</v>
      </c>
      <c r="Q46" s="62">
        <v>0</v>
      </c>
      <c r="R46" s="62">
        <v>2</v>
      </c>
      <c r="S46" s="34">
        <v>0</v>
      </c>
      <c r="T46" s="34">
        <v>0</v>
      </c>
      <c r="U46" s="34" t="s">
        <v>235</v>
      </c>
      <c r="V46" s="34">
        <v>0</v>
      </c>
      <c r="W46" s="90">
        <f t="shared" si="0"/>
        <v>5</v>
      </c>
      <c r="X46" s="91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</row>
    <row r="47" spans="1:527" s="20" customFormat="1" x14ac:dyDescent="0.25">
      <c r="A47" s="20">
        <v>39</v>
      </c>
      <c r="B47" s="20" t="s">
        <v>209</v>
      </c>
      <c r="C47" s="20" t="s">
        <v>210</v>
      </c>
      <c r="D47" s="62">
        <v>1</v>
      </c>
      <c r="E47" s="62">
        <v>0</v>
      </c>
      <c r="F47" s="62">
        <v>0</v>
      </c>
      <c r="G47" s="62">
        <v>1</v>
      </c>
      <c r="H47" s="62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v>2</v>
      </c>
      <c r="P47" s="62">
        <v>0</v>
      </c>
      <c r="Q47" s="62">
        <v>2</v>
      </c>
      <c r="R47" s="62">
        <v>1</v>
      </c>
      <c r="S47" s="34">
        <v>10</v>
      </c>
      <c r="T47" s="34">
        <v>0</v>
      </c>
      <c r="U47" s="34" t="s">
        <v>235</v>
      </c>
      <c r="V47" s="34">
        <v>8</v>
      </c>
      <c r="W47" s="90">
        <f t="shared" ref="W47" si="2">SUM(D47:V47)</f>
        <v>25</v>
      </c>
      <c r="X47" s="91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  <c r="LZ47" s="22"/>
      <c r="MA47" s="22"/>
      <c r="MB47" s="22"/>
      <c r="MC47" s="22"/>
      <c r="MD47" s="22"/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2"/>
      <c r="MU47" s="22"/>
      <c r="MV47" s="22"/>
      <c r="MW47" s="22"/>
      <c r="MX47" s="22"/>
      <c r="MY47" s="22"/>
      <c r="MZ47" s="22"/>
      <c r="NA47" s="22"/>
      <c r="NB47" s="22"/>
      <c r="NC47" s="22"/>
      <c r="ND47" s="22"/>
      <c r="NE47" s="22"/>
      <c r="NF47" s="22"/>
      <c r="NG47" s="22"/>
      <c r="NH47" s="22"/>
      <c r="NI47" s="22"/>
      <c r="NJ47" s="22"/>
      <c r="NK47" s="22"/>
      <c r="NL47" s="22"/>
      <c r="NM47" s="22"/>
      <c r="NN47" s="22"/>
      <c r="NO47" s="22"/>
      <c r="NP47" s="22"/>
      <c r="NQ47" s="22"/>
      <c r="NR47" s="22"/>
      <c r="NS47" s="22"/>
      <c r="NT47" s="22"/>
      <c r="NU47" s="22"/>
      <c r="NV47" s="22"/>
      <c r="NW47" s="22"/>
      <c r="NX47" s="22"/>
      <c r="NY47" s="22"/>
      <c r="NZ47" s="22"/>
      <c r="OA47" s="22"/>
      <c r="OB47" s="22"/>
      <c r="OC47" s="22"/>
      <c r="OD47" s="22"/>
      <c r="OE47" s="22"/>
      <c r="OF47" s="22"/>
      <c r="OG47" s="22"/>
      <c r="OH47" s="22"/>
      <c r="OI47" s="22"/>
      <c r="OJ47" s="22"/>
      <c r="OK47" s="22"/>
      <c r="OL47" s="22"/>
      <c r="OM47" s="22"/>
      <c r="ON47" s="22"/>
      <c r="OO47" s="22"/>
      <c r="OP47" s="22"/>
      <c r="OQ47" s="22"/>
      <c r="OR47" s="22"/>
      <c r="OS47" s="22"/>
      <c r="OT47" s="22"/>
      <c r="OU47" s="22"/>
      <c r="OV47" s="22"/>
      <c r="OW47" s="22"/>
      <c r="OX47" s="22"/>
      <c r="OY47" s="22"/>
      <c r="OZ47" s="22"/>
      <c r="PA47" s="22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</row>
    <row r="48" spans="1:527" s="20" customFormat="1" x14ac:dyDescent="0.25">
      <c r="A48" s="20">
        <v>40</v>
      </c>
      <c r="B48" s="20" t="s">
        <v>68</v>
      </c>
      <c r="C48" s="20" t="s">
        <v>195</v>
      </c>
      <c r="D48" s="62">
        <v>1</v>
      </c>
      <c r="E48" s="62">
        <v>1</v>
      </c>
      <c r="F48" s="62">
        <v>0</v>
      </c>
      <c r="G48" s="62">
        <v>1</v>
      </c>
      <c r="H48" s="62">
        <v>1</v>
      </c>
      <c r="I48" s="62">
        <v>0</v>
      </c>
      <c r="J48" s="62">
        <v>0</v>
      </c>
      <c r="K48" s="62">
        <v>1</v>
      </c>
      <c r="L48" s="62">
        <v>1</v>
      </c>
      <c r="M48" s="62">
        <v>1</v>
      </c>
      <c r="N48" s="62">
        <v>2</v>
      </c>
      <c r="O48" s="62">
        <v>2</v>
      </c>
      <c r="P48" s="62">
        <v>2</v>
      </c>
      <c r="Q48" s="62">
        <v>2</v>
      </c>
      <c r="R48" s="62">
        <v>2</v>
      </c>
      <c r="S48" s="34">
        <v>5</v>
      </c>
      <c r="T48" s="34">
        <v>10</v>
      </c>
      <c r="U48" s="34" t="s">
        <v>235</v>
      </c>
      <c r="V48" s="34">
        <v>5</v>
      </c>
      <c r="W48" s="90">
        <f t="shared" si="0"/>
        <v>37</v>
      </c>
      <c r="X48" s="91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2"/>
      <c r="LE48" s="22"/>
      <c r="LF48" s="22"/>
      <c r="LG48" s="22"/>
      <c r="LH48" s="22"/>
      <c r="LI48" s="22"/>
      <c r="LJ48" s="22"/>
      <c r="LK48" s="22"/>
      <c r="LL48" s="22"/>
      <c r="LM48" s="22"/>
      <c r="LN48" s="22"/>
      <c r="LO48" s="22"/>
      <c r="LP48" s="22"/>
      <c r="LQ48" s="22"/>
      <c r="LR48" s="22"/>
      <c r="LS48" s="22"/>
      <c r="LT48" s="22"/>
      <c r="LU48" s="22"/>
      <c r="LV48" s="22"/>
      <c r="LW48" s="22"/>
      <c r="LX48" s="22"/>
      <c r="LY48" s="22"/>
      <c r="LZ48" s="22"/>
      <c r="MA48" s="22"/>
      <c r="MB48" s="22"/>
      <c r="MC48" s="22"/>
      <c r="MD48" s="22"/>
      <c r="ME48" s="22"/>
      <c r="MF48" s="22"/>
      <c r="MG48" s="22"/>
      <c r="MH48" s="22"/>
      <c r="MI48" s="22"/>
      <c r="MJ48" s="22"/>
      <c r="MK48" s="22"/>
      <c r="ML48" s="22"/>
      <c r="MM48" s="22"/>
      <c r="MN48" s="22"/>
      <c r="MO48" s="22"/>
      <c r="MP48" s="22"/>
      <c r="MQ48" s="22"/>
      <c r="MR48" s="22"/>
      <c r="MS48" s="22"/>
      <c r="MT48" s="22"/>
      <c r="MU48" s="22"/>
      <c r="MV48" s="22"/>
      <c r="MW48" s="22"/>
      <c r="MX48" s="22"/>
      <c r="MY48" s="22"/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  <c r="NK48" s="22"/>
      <c r="NL48" s="22"/>
      <c r="NM48" s="22"/>
      <c r="NN48" s="22"/>
      <c r="NO48" s="22"/>
      <c r="NP48" s="22"/>
      <c r="NQ48" s="22"/>
      <c r="NR48" s="22"/>
      <c r="NS48" s="22"/>
      <c r="NT48" s="22"/>
      <c r="NU48" s="22"/>
      <c r="NV48" s="22"/>
      <c r="NW48" s="22"/>
      <c r="NX48" s="22"/>
      <c r="NY48" s="22"/>
      <c r="NZ48" s="22"/>
      <c r="OA48" s="22"/>
      <c r="OB48" s="22"/>
      <c r="OC48" s="22"/>
      <c r="OD48" s="22"/>
      <c r="OE48" s="22"/>
      <c r="OF48" s="22"/>
      <c r="OG48" s="22"/>
      <c r="OH48" s="22"/>
      <c r="OI48" s="22"/>
      <c r="OJ48" s="22"/>
      <c r="OK48" s="22"/>
      <c r="OL48" s="22"/>
      <c r="OM48" s="22"/>
      <c r="ON48" s="22"/>
      <c r="OO48" s="22"/>
      <c r="OP48" s="22"/>
      <c r="OQ48" s="22"/>
      <c r="OR48" s="22"/>
      <c r="OS48" s="22"/>
      <c r="OT48" s="22"/>
      <c r="OU48" s="22"/>
      <c r="OV48" s="22"/>
      <c r="OW48" s="22"/>
      <c r="OX48" s="22"/>
      <c r="OY48" s="22"/>
      <c r="OZ48" s="22"/>
      <c r="PA48" s="22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</row>
    <row r="49" spans="1:527" s="20" customFormat="1" x14ac:dyDescent="0.25">
      <c r="A49" s="20">
        <v>41</v>
      </c>
      <c r="B49" s="20" t="s">
        <v>69</v>
      </c>
      <c r="C49" s="20" t="s">
        <v>196</v>
      </c>
      <c r="D49" s="62">
        <v>0</v>
      </c>
      <c r="E49" s="62">
        <v>0</v>
      </c>
      <c r="F49" s="62">
        <v>1</v>
      </c>
      <c r="G49" s="62">
        <v>1</v>
      </c>
      <c r="H49" s="62">
        <v>1</v>
      </c>
      <c r="I49" s="62">
        <v>1</v>
      </c>
      <c r="J49" s="62">
        <v>0</v>
      </c>
      <c r="K49" s="62">
        <v>1</v>
      </c>
      <c r="L49" s="62">
        <v>1</v>
      </c>
      <c r="M49" s="62">
        <v>0</v>
      </c>
      <c r="N49" s="62">
        <v>2</v>
      </c>
      <c r="O49" s="62">
        <v>2</v>
      </c>
      <c r="P49" s="62">
        <v>2</v>
      </c>
      <c r="Q49" s="62">
        <v>2</v>
      </c>
      <c r="R49" s="62">
        <v>0</v>
      </c>
      <c r="S49" s="34">
        <v>10</v>
      </c>
      <c r="T49" s="34">
        <v>10</v>
      </c>
      <c r="U49" s="34" t="s">
        <v>235</v>
      </c>
      <c r="V49" s="34">
        <v>10</v>
      </c>
      <c r="W49" s="90">
        <f t="shared" si="0"/>
        <v>44</v>
      </c>
      <c r="X49" s="91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  <c r="LZ49" s="22"/>
      <c r="MA49" s="22"/>
      <c r="MB49" s="22"/>
      <c r="MC49" s="22"/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2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22"/>
      <c r="NI49" s="22"/>
      <c r="NJ49" s="22"/>
      <c r="NK49" s="22"/>
      <c r="NL49" s="22"/>
      <c r="NM49" s="22"/>
      <c r="NN49" s="22"/>
      <c r="NO49" s="22"/>
      <c r="NP49" s="22"/>
      <c r="NQ49" s="22"/>
      <c r="NR49" s="22"/>
      <c r="NS49" s="22"/>
      <c r="NT49" s="22"/>
      <c r="NU49" s="22"/>
      <c r="NV49" s="22"/>
      <c r="NW49" s="22"/>
      <c r="NX49" s="22"/>
      <c r="NY49" s="22"/>
      <c r="NZ49" s="22"/>
      <c r="OA49" s="22"/>
      <c r="OB49" s="22"/>
      <c r="OC49" s="22"/>
      <c r="OD49" s="22"/>
      <c r="OE49" s="22"/>
      <c r="OF49" s="22"/>
      <c r="OG49" s="22"/>
      <c r="OH49" s="22"/>
      <c r="OI49" s="22"/>
      <c r="OJ49" s="22"/>
      <c r="OK49" s="22"/>
      <c r="OL49" s="22"/>
      <c r="OM49" s="22"/>
      <c r="ON49" s="22"/>
      <c r="OO49" s="22"/>
      <c r="OP49" s="22"/>
      <c r="OQ49" s="22"/>
      <c r="OR49" s="22"/>
      <c r="OS49" s="22"/>
      <c r="OT49" s="22"/>
      <c r="OU49" s="22"/>
      <c r="OV49" s="22"/>
      <c r="OW49" s="22"/>
      <c r="OX49" s="22"/>
      <c r="OY49" s="22"/>
      <c r="OZ49" s="22"/>
      <c r="PA49" s="22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/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/>
      <c r="TC49" s="22"/>
      <c r="TD49" s="22"/>
      <c r="TE49" s="22"/>
      <c r="TF49" s="22"/>
      <c r="TG49" s="22"/>
    </row>
    <row r="50" spans="1:527" s="20" customFormat="1" x14ac:dyDescent="0.25">
      <c r="A50" s="20">
        <v>42</v>
      </c>
      <c r="B50" s="20" t="s">
        <v>70</v>
      </c>
      <c r="C50" s="20" t="s">
        <v>197</v>
      </c>
      <c r="D50" s="62">
        <v>0</v>
      </c>
      <c r="E50" s="62">
        <v>0</v>
      </c>
      <c r="F50" s="62">
        <v>1</v>
      </c>
      <c r="G50" s="62">
        <v>1</v>
      </c>
      <c r="H50" s="62">
        <v>0</v>
      </c>
      <c r="I50" s="62">
        <v>0</v>
      </c>
      <c r="J50" s="62">
        <v>0</v>
      </c>
      <c r="K50" s="62">
        <v>1</v>
      </c>
      <c r="L50" s="62">
        <v>1</v>
      </c>
      <c r="M50" s="62">
        <v>0</v>
      </c>
      <c r="N50" s="62">
        <v>2</v>
      </c>
      <c r="O50" s="62">
        <v>2</v>
      </c>
      <c r="P50" s="62">
        <v>2</v>
      </c>
      <c r="Q50" s="62">
        <v>2</v>
      </c>
      <c r="R50" s="62">
        <v>2</v>
      </c>
      <c r="S50" s="34">
        <v>3</v>
      </c>
      <c r="T50" s="34">
        <v>0</v>
      </c>
      <c r="U50" s="34" t="s">
        <v>235</v>
      </c>
      <c r="V50" s="34">
        <v>5</v>
      </c>
      <c r="W50" s="90">
        <f t="shared" si="0"/>
        <v>22</v>
      </c>
      <c r="X50" s="91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2"/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</row>
    <row r="51" spans="1:527" s="20" customFormat="1" x14ac:dyDescent="0.25">
      <c r="A51" s="20">
        <v>43</v>
      </c>
      <c r="B51" s="20" t="s">
        <v>71</v>
      </c>
      <c r="C51" s="20" t="s">
        <v>198</v>
      </c>
      <c r="D51" s="62">
        <v>0</v>
      </c>
      <c r="E51" s="62">
        <v>0</v>
      </c>
      <c r="F51" s="62">
        <v>1</v>
      </c>
      <c r="G51" s="62">
        <v>1</v>
      </c>
      <c r="H51" s="62">
        <v>0</v>
      </c>
      <c r="I51" s="62">
        <v>0</v>
      </c>
      <c r="J51" s="62">
        <v>0</v>
      </c>
      <c r="K51" s="62">
        <v>1</v>
      </c>
      <c r="L51" s="62">
        <v>0</v>
      </c>
      <c r="M51" s="62">
        <v>0</v>
      </c>
      <c r="N51" s="62">
        <v>0</v>
      </c>
      <c r="O51" s="62">
        <v>2</v>
      </c>
      <c r="P51" s="62">
        <v>0</v>
      </c>
      <c r="Q51" s="62">
        <v>0</v>
      </c>
      <c r="R51" s="62">
        <v>0</v>
      </c>
      <c r="S51" s="34">
        <v>3</v>
      </c>
      <c r="T51" s="34">
        <v>0</v>
      </c>
      <c r="U51" s="34" t="s">
        <v>235</v>
      </c>
      <c r="V51" s="34">
        <v>3</v>
      </c>
      <c r="W51" s="90">
        <f t="shared" si="0"/>
        <v>11</v>
      </c>
      <c r="X51" s="91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  <c r="KY51" s="22"/>
      <c r="KZ51" s="22"/>
      <c r="LA51" s="22"/>
      <c r="LB51" s="22"/>
      <c r="LC51" s="22"/>
      <c r="LD51" s="22"/>
      <c r="LE51" s="22"/>
      <c r="LF51" s="22"/>
      <c r="LG51" s="22"/>
      <c r="LH51" s="22"/>
      <c r="LI51" s="22"/>
      <c r="LJ51" s="22"/>
      <c r="LK51" s="22"/>
      <c r="LL51" s="22"/>
      <c r="LM51" s="22"/>
      <c r="LN51" s="22"/>
      <c r="LO51" s="22"/>
      <c r="LP51" s="22"/>
      <c r="LQ51" s="22"/>
      <c r="LR51" s="22"/>
      <c r="LS51" s="22"/>
      <c r="LT51" s="22"/>
      <c r="LU51" s="22"/>
      <c r="LV51" s="22"/>
      <c r="LW51" s="22"/>
      <c r="LX51" s="22"/>
      <c r="LY51" s="22"/>
      <c r="LZ51" s="22"/>
      <c r="MA51" s="22"/>
      <c r="MB51" s="22"/>
      <c r="MC51" s="22"/>
      <c r="MD51" s="22"/>
      <c r="ME51" s="22"/>
      <c r="MF51" s="22"/>
      <c r="MG51" s="22"/>
      <c r="MH51" s="22"/>
      <c r="MI51" s="22"/>
      <c r="MJ51" s="22"/>
      <c r="MK51" s="22"/>
      <c r="ML51" s="22"/>
      <c r="MM51" s="22"/>
      <c r="MN51" s="22"/>
      <c r="MO51" s="22"/>
      <c r="MP51" s="22"/>
      <c r="MQ51" s="22"/>
      <c r="MR51" s="22"/>
      <c r="MS51" s="22"/>
      <c r="MT51" s="22"/>
      <c r="MU51" s="22"/>
      <c r="MV51" s="22"/>
      <c r="MW51" s="22"/>
      <c r="MX51" s="22"/>
      <c r="MY51" s="22"/>
      <c r="MZ51" s="22"/>
      <c r="NA51" s="22"/>
      <c r="NB51" s="22"/>
      <c r="NC51" s="22"/>
      <c r="ND51" s="22"/>
      <c r="NE51" s="22"/>
      <c r="NF51" s="22"/>
      <c r="NG51" s="22"/>
      <c r="NH51" s="22"/>
      <c r="NI51" s="22"/>
      <c r="NJ51" s="22"/>
      <c r="NK51" s="22"/>
      <c r="NL51" s="22"/>
      <c r="NM51" s="22"/>
      <c r="NN51" s="22"/>
      <c r="NO51" s="22"/>
      <c r="NP51" s="22"/>
      <c r="NQ51" s="22"/>
      <c r="NR51" s="22"/>
      <c r="NS51" s="22"/>
      <c r="NT51" s="22"/>
      <c r="NU51" s="22"/>
      <c r="NV51" s="22"/>
      <c r="NW51" s="22"/>
      <c r="NX51" s="22"/>
      <c r="NY51" s="22"/>
      <c r="NZ51" s="22"/>
      <c r="OA51" s="22"/>
      <c r="OB51" s="22"/>
      <c r="OC51" s="22"/>
      <c r="OD51" s="22"/>
      <c r="OE51" s="22"/>
      <c r="OF51" s="22"/>
      <c r="OG51" s="22"/>
      <c r="OH51" s="22"/>
      <c r="OI51" s="22"/>
      <c r="OJ51" s="22"/>
      <c r="OK51" s="22"/>
      <c r="OL51" s="22"/>
      <c r="OM51" s="22"/>
      <c r="ON51" s="22"/>
      <c r="OO51" s="22"/>
      <c r="OP51" s="22"/>
      <c r="OQ51" s="22"/>
      <c r="OR51" s="22"/>
      <c r="OS51" s="22"/>
      <c r="OT51" s="22"/>
      <c r="OU51" s="22"/>
      <c r="OV51" s="22"/>
      <c r="OW51" s="22"/>
      <c r="OX51" s="22"/>
      <c r="OY51" s="22"/>
      <c r="OZ51" s="22"/>
      <c r="PA51" s="22"/>
      <c r="PB51" s="22"/>
      <c r="PC51" s="22"/>
      <c r="PD51" s="22"/>
      <c r="PE51" s="22"/>
      <c r="PF51" s="22"/>
      <c r="PG51" s="22"/>
      <c r="PH51" s="22"/>
      <c r="PI51" s="22"/>
      <c r="PJ51" s="22"/>
      <c r="PK51" s="22"/>
      <c r="PL51" s="22"/>
      <c r="PM51" s="22"/>
      <c r="PN51" s="22"/>
      <c r="PO51" s="22"/>
      <c r="PP51" s="22"/>
      <c r="PQ51" s="22"/>
      <c r="PR51" s="22"/>
      <c r="PS51" s="22"/>
      <c r="PT51" s="22"/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  <c r="QN51" s="22"/>
      <c r="QO51" s="22"/>
      <c r="QP51" s="22"/>
      <c r="QQ51" s="22"/>
      <c r="QR51" s="22"/>
      <c r="QS51" s="22"/>
      <c r="QT51" s="22"/>
      <c r="QU51" s="22"/>
      <c r="QV51" s="22"/>
      <c r="QW51" s="22"/>
      <c r="QX51" s="22"/>
      <c r="QY51" s="22"/>
      <c r="QZ51" s="22"/>
      <c r="RA51" s="22"/>
      <c r="RB51" s="22"/>
      <c r="RC51" s="22"/>
      <c r="RD51" s="22"/>
      <c r="RE51" s="22"/>
      <c r="RF51" s="22"/>
      <c r="RG51" s="22"/>
      <c r="RH51" s="22"/>
      <c r="RI51" s="22"/>
      <c r="RJ51" s="22"/>
      <c r="RK51" s="22"/>
      <c r="RL51" s="22"/>
      <c r="RM51" s="22"/>
      <c r="RN51" s="22"/>
      <c r="RO51" s="22"/>
      <c r="RP51" s="22"/>
      <c r="RQ51" s="22"/>
      <c r="RR51" s="22"/>
      <c r="RS51" s="22"/>
      <c r="RT51" s="22"/>
      <c r="RU51" s="22"/>
      <c r="RV51" s="22"/>
      <c r="RW51" s="22"/>
      <c r="RX51" s="22"/>
      <c r="RY51" s="22"/>
      <c r="RZ51" s="22"/>
      <c r="SA51" s="22"/>
      <c r="SB51" s="22"/>
      <c r="SC51" s="22"/>
      <c r="SD51" s="22"/>
      <c r="SE51" s="22"/>
      <c r="SF51" s="22"/>
      <c r="SG51" s="22"/>
      <c r="SH51" s="22"/>
      <c r="SI51" s="22"/>
      <c r="SJ51" s="22"/>
      <c r="SK51" s="22"/>
      <c r="SL51" s="22"/>
      <c r="SM51" s="22"/>
      <c r="SN51" s="22"/>
      <c r="SO51" s="22"/>
      <c r="SP51" s="22"/>
      <c r="SQ51" s="22"/>
      <c r="SR51" s="22"/>
      <c r="SS51" s="22"/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TE51" s="22"/>
      <c r="TF51" s="22"/>
      <c r="TG51" s="22"/>
    </row>
    <row r="52" spans="1:527" s="20" customFormat="1" x14ac:dyDescent="0.25">
      <c r="A52" s="20">
        <v>44</v>
      </c>
      <c r="B52" s="20" t="s">
        <v>215</v>
      </c>
      <c r="C52" s="20" t="s">
        <v>216</v>
      </c>
      <c r="D52" s="62">
        <v>0</v>
      </c>
      <c r="E52" s="62">
        <v>0</v>
      </c>
      <c r="F52" s="62">
        <v>0</v>
      </c>
      <c r="G52" s="62">
        <v>1</v>
      </c>
      <c r="H52" s="62">
        <v>1</v>
      </c>
      <c r="I52" s="62">
        <v>1</v>
      </c>
      <c r="J52" s="62">
        <v>1</v>
      </c>
      <c r="K52" s="62">
        <v>0</v>
      </c>
      <c r="L52" s="62">
        <v>1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34">
        <v>0</v>
      </c>
      <c r="T52" s="34">
        <v>3</v>
      </c>
      <c r="U52" s="34">
        <v>0</v>
      </c>
      <c r="V52" s="34">
        <v>5</v>
      </c>
      <c r="W52" s="90">
        <f t="shared" si="0"/>
        <v>13</v>
      </c>
      <c r="X52" s="91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  <c r="KY52" s="22"/>
      <c r="KZ52" s="22"/>
      <c r="LA52" s="22"/>
      <c r="LB52" s="22"/>
      <c r="LC52" s="22"/>
      <c r="LD52" s="22"/>
      <c r="LE52" s="22"/>
      <c r="LF52" s="22"/>
      <c r="LG52" s="22"/>
      <c r="LH52" s="22"/>
      <c r="LI52" s="22"/>
      <c r="LJ52" s="22"/>
      <c r="LK52" s="22"/>
      <c r="LL52" s="22"/>
      <c r="LM52" s="22"/>
      <c r="LN52" s="22"/>
      <c r="LO52" s="22"/>
      <c r="LP52" s="22"/>
      <c r="LQ52" s="22"/>
      <c r="LR52" s="22"/>
      <c r="LS52" s="22"/>
      <c r="LT52" s="22"/>
      <c r="LU52" s="22"/>
      <c r="LV52" s="22"/>
      <c r="LW52" s="22"/>
      <c r="LX52" s="22"/>
      <c r="LY52" s="22"/>
      <c r="LZ52" s="22"/>
      <c r="MA52" s="22"/>
      <c r="MB52" s="22"/>
      <c r="MC52" s="22"/>
      <c r="MD52" s="22"/>
      <c r="ME52" s="22"/>
      <c r="MF52" s="22"/>
      <c r="MG52" s="22"/>
      <c r="MH52" s="22"/>
      <c r="MI52" s="22"/>
      <c r="MJ52" s="22"/>
      <c r="MK52" s="22"/>
      <c r="ML52" s="22"/>
      <c r="MM52" s="22"/>
      <c r="MN52" s="22"/>
      <c r="MO52" s="22"/>
      <c r="MP52" s="22"/>
      <c r="MQ52" s="22"/>
      <c r="MR52" s="22"/>
      <c r="MS52" s="22"/>
      <c r="MT52" s="22"/>
      <c r="MU52" s="22"/>
      <c r="MV52" s="22"/>
      <c r="MW52" s="22"/>
      <c r="MX52" s="22"/>
      <c r="MY52" s="22"/>
      <c r="MZ52" s="22"/>
      <c r="NA52" s="22"/>
      <c r="NB52" s="22"/>
      <c r="NC52" s="22"/>
      <c r="ND52" s="22"/>
      <c r="NE52" s="22"/>
      <c r="NF52" s="22"/>
      <c r="NG52" s="22"/>
      <c r="NH52" s="22"/>
      <c r="NI52" s="22"/>
      <c r="NJ52" s="22"/>
      <c r="NK52" s="22"/>
      <c r="NL52" s="22"/>
      <c r="NM52" s="22"/>
      <c r="NN52" s="22"/>
      <c r="NO52" s="22"/>
      <c r="NP52" s="22"/>
      <c r="NQ52" s="22"/>
      <c r="NR52" s="22"/>
      <c r="NS52" s="22"/>
      <c r="NT52" s="22"/>
      <c r="NU52" s="22"/>
      <c r="NV52" s="22"/>
      <c r="NW52" s="22"/>
      <c r="NX52" s="22"/>
      <c r="NY52" s="22"/>
      <c r="NZ52" s="22"/>
      <c r="OA52" s="22"/>
      <c r="OB52" s="22"/>
      <c r="OC52" s="22"/>
      <c r="OD52" s="22"/>
      <c r="OE52" s="22"/>
      <c r="OF52" s="22"/>
      <c r="OG52" s="22"/>
      <c r="OH52" s="22"/>
      <c r="OI52" s="22"/>
      <c r="OJ52" s="22"/>
      <c r="OK52" s="22"/>
      <c r="OL52" s="22"/>
      <c r="OM52" s="22"/>
      <c r="ON52" s="22"/>
      <c r="OO52" s="22"/>
      <c r="OP52" s="22"/>
      <c r="OQ52" s="22"/>
      <c r="OR52" s="22"/>
      <c r="OS52" s="22"/>
      <c r="OT52" s="22"/>
      <c r="OU52" s="22"/>
      <c r="OV52" s="22"/>
      <c r="OW52" s="22"/>
      <c r="OX52" s="22"/>
      <c r="OY52" s="22"/>
      <c r="OZ52" s="22"/>
      <c r="PA52" s="22"/>
      <c r="PB52" s="22"/>
      <c r="PC52" s="22"/>
      <c r="PD52" s="22"/>
      <c r="PE52" s="22"/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/>
      <c r="QO52" s="22"/>
      <c r="QP52" s="22"/>
      <c r="QQ52" s="22"/>
      <c r="QR52" s="22"/>
      <c r="QS52" s="22"/>
      <c r="QT52" s="22"/>
      <c r="QU52" s="22"/>
      <c r="QV52" s="22"/>
      <c r="QW52" s="22"/>
      <c r="QX52" s="22"/>
      <c r="QY52" s="22"/>
      <c r="QZ52" s="22"/>
      <c r="RA52" s="22"/>
      <c r="RB52" s="22"/>
      <c r="RC52" s="22"/>
      <c r="RD52" s="22"/>
      <c r="RE52" s="22"/>
      <c r="RF52" s="22"/>
      <c r="RG52" s="22"/>
      <c r="RH52" s="22"/>
      <c r="RI52" s="22"/>
      <c r="RJ52" s="22"/>
      <c r="RK52" s="22"/>
      <c r="RL52" s="22"/>
      <c r="RM52" s="22"/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2"/>
      <c r="SG52" s="22"/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</row>
    <row r="53" spans="1:527" s="20" customFormat="1" x14ac:dyDescent="0.25">
      <c r="A53" s="20">
        <v>45</v>
      </c>
      <c r="B53" s="20" t="s">
        <v>72</v>
      </c>
      <c r="C53" s="20" t="s">
        <v>73</v>
      </c>
      <c r="D53" s="62">
        <v>0</v>
      </c>
      <c r="E53" s="62">
        <v>0</v>
      </c>
      <c r="F53" s="62">
        <v>0</v>
      </c>
      <c r="G53" s="62">
        <v>1</v>
      </c>
      <c r="H53" s="62">
        <v>1</v>
      </c>
      <c r="I53" s="62">
        <v>0</v>
      </c>
      <c r="J53" s="62">
        <v>1</v>
      </c>
      <c r="K53" s="62">
        <v>1</v>
      </c>
      <c r="L53" s="62">
        <v>0</v>
      </c>
      <c r="M53" s="62">
        <v>1</v>
      </c>
      <c r="N53" s="62">
        <v>0</v>
      </c>
      <c r="O53" s="62">
        <v>2</v>
      </c>
      <c r="P53" s="62">
        <v>0</v>
      </c>
      <c r="Q53" s="62">
        <v>0</v>
      </c>
      <c r="R53" s="62">
        <v>0</v>
      </c>
      <c r="S53" s="34">
        <v>6</v>
      </c>
      <c r="T53" s="34">
        <v>0</v>
      </c>
      <c r="U53" s="34" t="s">
        <v>235</v>
      </c>
      <c r="V53" s="34">
        <v>4</v>
      </c>
      <c r="W53" s="90">
        <f t="shared" si="0"/>
        <v>17</v>
      </c>
      <c r="X53" s="91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  <c r="KY53" s="22"/>
      <c r="KZ53" s="22"/>
      <c r="LA53" s="22"/>
      <c r="LB53" s="22"/>
      <c r="LC53" s="22"/>
      <c r="LD53" s="22"/>
      <c r="LE53" s="22"/>
      <c r="LF53" s="22"/>
      <c r="LG53" s="22"/>
      <c r="LH53" s="22"/>
      <c r="LI53" s="22"/>
      <c r="LJ53" s="22"/>
      <c r="LK53" s="22"/>
      <c r="LL53" s="22"/>
      <c r="LM53" s="22"/>
      <c r="LN53" s="22"/>
      <c r="LO53" s="22"/>
      <c r="LP53" s="22"/>
      <c r="LQ53" s="22"/>
      <c r="LR53" s="22"/>
      <c r="LS53" s="22"/>
      <c r="LT53" s="22"/>
      <c r="LU53" s="22"/>
      <c r="LV53" s="22"/>
      <c r="LW53" s="22"/>
      <c r="LX53" s="22"/>
      <c r="LY53" s="22"/>
      <c r="LZ53" s="22"/>
      <c r="MA53" s="22"/>
      <c r="MB53" s="22"/>
      <c r="MC53" s="22"/>
      <c r="MD53" s="22"/>
      <c r="ME53" s="22"/>
      <c r="MF53" s="22"/>
      <c r="MG53" s="22"/>
      <c r="MH53" s="22"/>
      <c r="MI53" s="22"/>
      <c r="MJ53" s="22"/>
      <c r="MK53" s="22"/>
      <c r="ML53" s="22"/>
      <c r="MM53" s="22"/>
      <c r="MN53" s="22"/>
      <c r="MO53" s="22"/>
      <c r="MP53" s="22"/>
      <c r="MQ53" s="22"/>
      <c r="MR53" s="22"/>
      <c r="MS53" s="22"/>
      <c r="MT53" s="22"/>
      <c r="MU53" s="22"/>
      <c r="MV53" s="22"/>
      <c r="MW53" s="22"/>
      <c r="MX53" s="22"/>
      <c r="MY53" s="22"/>
      <c r="MZ53" s="22"/>
      <c r="NA53" s="22"/>
      <c r="NB53" s="22"/>
      <c r="NC53" s="22"/>
      <c r="ND53" s="22"/>
      <c r="NE53" s="22"/>
      <c r="NF53" s="22"/>
      <c r="NG53" s="22"/>
      <c r="NH53" s="22"/>
      <c r="NI53" s="22"/>
      <c r="NJ53" s="22"/>
      <c r="NK53" s="22"/>
      <c r="NL53" s="22"/>
      <c r="NM53" s="22"/>
      <c r="NN53" s="22"/>
      <c r="NO53" s="22"/>
      <c r="NP53" s="22"/>
      <c r="NQ53" s="22"/>
      <c r="NR53" s="22"/>
      <c r="NS53" s="22"/>
      <c r="NT53" s="22"/>
      <c r="NU53" s="22"/>
      <c r="NV53" s="22"/>
      <c r="NW53" s="22"/>
      <c r="NX53" s="22"/>
      <c r="NY53" s="22"/>
      <c r="NZ53" s="22"/>
      <c r="OA53" s="22"/>
      <c r="OB53" s="22"/>
      <c r="OC53" s="22"/>
      <c r="OD53" s="22"/>
      <c r="OE53" s="22"/>
      <c r="OF53" s="22"/>
      <c r="OG53" s="22"/>
      <c r="OH53" s="22"/>
      <c r="OI53" s="22"/>
      <c r="OJ53" s="22"/>
      <c r="OK53" s="22"/>
      <c r="OL53" s="22"/>
      <c r="OM53" s="22"/>
      <c r="ON53" s="22"/>
      <c r="OO53" s="22"/>
      <c r="OP53" s="22"/>
      <c r="OQ53" s="22"/>
      <c r="OR53" s="22"/>
      <c r="OS53" s="22"/>
      <c r="OT53" s="22"/>
      <c r="OU53" s="22"/>
      <c r="OV53" s="22"/>
      <c r="OW53" s="22"/>
      <c r="OX53" s="22"/>
      <c r="OY53" s="22"/>
      <c r="OZ53" s="22"/>
      <c r="PA53" s="22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</row>
    <row r="54" spans="1:527" s="20" customFormat="1" x14ac:dyDescent="0.25">
      <c r="A54" s="20">
        <v>46</v>
      </c>
      <c r="B54" s="20" t="s">
        <v>74</v>
      </c>
      <c r="C54" s="20" t="s">
        <v>75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1</v>
      </c>
      <c r="O54" s="62">
        <v>2</v>
      </c>
      <c r="P54" s="62">
        <v>0</v>
      </c>
      <c r="Q54" s="62">
        <v>2</v>
      </c>
      <c r="R54" s="62">
        <v>0</v>
      </c>
      <c r="S54" s="34">
        <v>4</v>
      </c>
      <c r="T54" s="34" t="s">
        <v>235</v>
      </c>
      <c r="U54" s="34">
        <v>8</v>
      </c>
      <c r="V54" s="34">
        <v>0</v>
      </c>
      <c r="W54" s="90">
        <f t="shared" si="0"/>
        <v>17</v>
      </c>
      <c r="X54" s="91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</row>
    <row r="55" spans="1:527" s="20" customFormat="1" x14ac:dyDescent="0.25">
      <c r="A55" s="20">
        <v>47</v>
      </c>
      <c r="B55" s="20" t="s">
        <v>76</v>
      </c>
      <c r="C55" s="20" t="s">
        <v>77</v>
      </c>
      <c r="D55" s="62">
        <v>0</v>
      </c>
      <c r="E55" s="62">
        <v>0</v>
      </c>
      <c r="F55" s="62">
        <v>0</v>
      </c>
      <c r="G55" s="62">
        <v>1</v>
      </c>
      <c r="H55" s="62">
        <v>0</v>
      </c>
      <c r="I55" s="62">
        <v>1</v>
      </c>
      <c r="J55" s="62">
        <v>1</v>
      </c>
      <c r="K55" s="62">
        <v>1</v>
      </c>
      <c r="L55" s="62">
        <v>1</v>
      </c>
      <c r="M55" s="62">
        <v>0</v>
      </c>
      <c r="N55" s="62">
        <v>0</v>
      </c>
      <c r="O55" s="62">
        <v>2</v>
      </c>
      <c r="P55" s="62">
        <v>2</v>
      </c>
      <c r="Q55" s="62">
        <v>2</v>
      </c>
      <c r="R55" s="62">
        <v>1</v>
      </c>
      <c r="S55" s="34">
        <v>4</v>
      </c>
      <c r="T55" s="34">
        <v>0</v>
      </c>
      <c r="U55" s="34" t="s">
        <v>235</v>
      </c>
      <c r="V55" s="34">
        <v>4</v>
      </c>
      <c r="W55" s="90">
        <f t="shared" si="0"/>
        <v>20</v>
      </c>
      <c r="X55" s="91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2"/>
      <c r="LT55" s="22"/>
      <c r="LU55" s="22"/>
      <c r="LV55" s="22"/>
      <c r="LW55" s="22"/>
      <c r="LX55" s="22"/>
      <c r="LY55" s="22"/>
      <c r="LZ55" s="22"/>
      <c r="MA55" s="22"/>
      <c r="MB55" s="22"/>
      <c r="MC55" s="22"/>
      <c r="MD55" s="22"/>
      <c r="ME55" s="22"/>
      <c r="MF55" s="22"/>
      <c r="MG55" s="22"/>
      <c r="MH55" s="22"/>
      <c r="MI55" s="22"/>
      <c r="MJ55" s="22"/>
      <c r="MK55" s="22"/>
      <c r="ML55" s="22"/>
      <c r="MM55" s="22"/>
      <c r="MN55" s="22"/>
      <c r="MO55" s="22"/>
      <c r="MP55" s="22"/>
      <c r="MQ55" s="22"/>
      <c r="MR55" s="22"/>
      <c r="MS55" s="22"/>
      <c r="MT55" s="22"/>
      <c r="MU55" s="22"/>
      <c r="MV55" s="22"/>
      <c r="MW55" s="22"/>
      <c r="MX55" s="22"/>
      <c r="MY55" s="22"/>
      <c r="MZ55" s="22"/>
      <c r="NA55" s="22"/>
      <c r="NB55" s="22"/>
      <c r="NC55" s="22"/>
      <c r="ND55" s="22"/>
      <c r="NE55" s="22"/>
      <c r="NF55" s="22"/>
      <c r="NG55" s="22"/>
      <c r="NH55" s="22"/>
      <c r="NI55" s="22"/>
      <c r="NJ55" s="22"/>
      <c r="NK55" s="22"/>
      <c r="NL55" s="22"/>
      <c r="NM55" s="22"/>
      <c r="NN55" s="22"/>
      <c r="NO55" s="22"/>
      <c r="NP55" s="22"/>
      <c r="NQ55" s="22"/>
      <c r="NR55" s="22"/>
      <c r="NS55" s="22"/>
      <c r="NT55" s="22"/>
      <c r="NU55" s="22"/>
      <c r="NV55" s="22"/>
      <c r="NW55" s="22"/>
      <c r="NX55" s="22"/>
      <c r="NY55" s="22"/>
      <c r="NZ55" s="22"/>
      <c r="OA55" s="22"/>
      <c r="OB55" s="22"/>
      <c r="OC55" s="22"/>
      <c r="OD55" s="22"/>
      <c r="OE55" s="22"/>
      <c r="OF55" s="22"/>
      <c r="OG55" s="22"/>
      <c r="OH55" s="22"/>
      <c r="OI55" s="22"/>
      <c r="OJ55" s="22"/>
      <c r="OK55" s="22"/>
      <c r="OL55" s="22"/>
      <c r="OM55" s="22"/>
      <c r="ON55" s="22"/>
      <c r="OO55" s="22"/>
      <c r="OP55" s="22"/>
      <c r="OQ55" s="22"/>
      <c r="OR55" s="22"/>
      <c r="OS55" s="22"/>
      <c r="OT55" s="22"/>
      <c r="OU55" s="22"/>
      <c r="OV55" s="22"/>
      <c r="OW55" s="22"/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</row>
    <row r="56" spans="1:527" s="20" customFormat="1" x14ac:dyDescent="0.25">
      <c r="A56" s="20">
        <v>48</v>
      </c>
      <c r="B56" s="20" t="s">
        <v>78</v>
      </c>
      <c r="C56" s="20" t="s">
        <v>79</v>
      </c>
      <c r="D56" s="62">
        <v>0</v>
      </c>
      <c r="E56" s="62">
        <v>0</v>
      </c>
      <c r="F56" s="62">
        <v>1</v>
      </c>
      <c r="G56" s="62">
        <v>1</v>
      </c>
      <c r="H56" s="62">
        <v>0</v>
      </c>
      <c r="I56" s="62">
        <v>0</v>
      </c>
      <c r="J56" s="62">
        <v>0</v>
      </c>
      <c r="K56" s="62">
        <v>0</v>
      </c>
      <c r="L56" s="62">
        <v>1</v>
      </c>
      <c r="M56" s="62">
        <v>0</v>
      </c>
      <c r="N56" s="62">
        <v>0</v>
      </c>
      <c r="O56" s="62">
        <v>2</v>
      </c>
      <c r="P56" s="62">
        <v>2</v>
      </c>
      <c r="Q56" s="62">
        <v>2</v>
      </c>
      <c r="R56" s="62">
        <v>0</v>
      </c>
      <c r="S56" s="34">
        <v>6</v>
      </c>
      <c r="T56" s="34" t="s">
        <v>235</v>
      </c>
      <c r="U56" s="34">
        <v>2</v>
      </c>
      <c r="V56" s="34">
        <v>5</v>
      </c>
      <c r="W56" s="90">
        <f t="shared" si="0"/>
        <v>22</v>
      </c>
      <c r="X56" s="91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2"/>
      <c r="LK56" s="22"/>
      <c r="LL56" s="22"/>
      <c r="LM56" s="22"/>
      <c r="LN56" s="22"/>
      <c r="LO56" s="22"/>
      <c r="LP56" s="22"/>
      <c r="LQ56" s="22"/>
      <c r="LR56" s="22"/>
      <c r="LS56" s="22"/>
      <c r="LT56" s="22"/>
      <c r="LU56" s="22"/>
      <c r="LV56" s="22"/>
      <c r="LW56" s="22"/>
      <c r="LX56" s="22"/>
      <c r="LY56" s="22"/>
      <c r="LZ56" s="22"/>
      <c r="MA56" s="22"/>
      <c r="MB56" s="22"/>
      <c r="MC56" s="22"/>
      <c r="MD56" s="22"/>
      <c r="ME56" s="22"/>
      <c r="MF56" s="22"/>
      <c r="MG56" s="22"/>
      <c r="MH56" s="22"/>
      <c r="MI56" s="22"/>
      <c r="MJ56" s="22"/>
      <c r="MK56" s="22"/>
      <c r="ML56" s="22"/>
      <c r="MM56" s="22"/>
      <c r="MN56" s="22"/>
      <c r="MO56" s="22"/>
      <c r="MP56" s="22"/>
      <c r="MQ56" s="22"/>
      <c r="MR56" s="22"/>
      <c r="MS56" s="22"/>
      <c r="MT56" s="22"/>
      <c r="MU56" s="22"/>
      <c r="MV56" s="22"/>
      <c r="MW56" s="22"/>
      <c r="MX56" s="22"/>
      <c r="MY56" s="22"/>
      <c r="MZ56" s="22"/>
      <c r="NA56" s="22"/>
      <c r="NB56" s="22"/>
      <c r="NC56" s="22"/>
      <c r="ND56" s="22"/>
      <c r="NE56" s="22"/>
      <c r="NF56" s="22"/>
      <c r="NG56" s="22"/>
      <c r="NH56" s="22"/>
      <c r="NI56" s="22"/>
      <c r="NJ56" s="22"/>
      <c r="NK56" s="22"/>
      <c r="NL56" s="22"/>
      <c r="NM56" s="22"/>
      <c r="NN56" s="22"/>
      <c r="NO56" s="22"/>
      <c r="NP56" s="22"/>
      <c r="NQ56" s="22"/>
      <c r="NR56" s="22"/>
      <c r="NS56" s="22"/>
      <c r="NT56" s="22"/>
      <c r="NU56" s="22"/>
      <c r="NV56" s="22"/>
      <c r="NW56" s="22"/>
      <c r="NX56" s="22"/>
      <c r="NY56" s="22"/>
      <c r="NZ56" s="22"/>
      <c r="OA56" s="22"/>
      <c r="OB56" s="22"/>
      <c r="OC56" s="22"/>
      <c r="OD56" s="22"/>
      <c r="OE56" s="22"/>
      <c r="OF56" s="22"/>
      <c r="OG56" s="22"/>
      <c r="OH56" s="22"/>
      <c r="OI56" s="22"/>
      <c r="OJ56" s="22"/>
      <c r="OK56" s="22"/>
      <c r="OL56" s="22"/>
      <c r="OM56" s="22"/>
      <c r="ON56" s="22"/>
      <c r="OO56" s="22"/>
      <c r="OP56" s="22"/>
      <c r="OQ56" s="22"/>
      <c r="OR56" s="22"/>
      <c r="OS56" s="22"/>
      <c r="OT56" s="22"/>
      <c r="OU56" s="22"/>
      <c r="OV56" s="22"/>
      <c r="OW56" s="22"/>
      <c r="OX56" s="22"/>
      <c r="OY56" s="22"/>
      <c r="OZ56" s="22"/>
      <c r="PA56" s="22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</row>
    <row r="57" spans="1:527" s="20" customFormat="1" x14ac:dyDescent="0.25">
      <c r="A57" s="20">
        <v>49</v>
      </c>
      <c r="B57" s="20" t="s">
        <v>80</v>
      </c>
      <c r="C57" s="20" t="s">
        <v>81</v>
      </c>
      <c r="D57" s="62">
        <v>0</v>
      </c>
      <c r="E57" s="62">
        <v>1</v>
      </c>
      <c r="F57" s="62">
        <v>0</v>
      </c>
      <c r="G57" s="62">
        <v>1</v>
      </c>
      <c r="H57" s="62">
        <v>0</v>
      </c>
      <c r="I57" s="62">
        <v>0</v>
      </c>
      <c r="J57" s="62">
        <v>1</v>
      </c>
      <c r="K57" s="62">
        <v>1</v>
      </c>
      <c r="L57" s="62">
        <v>0</v>
      </c>
      <c r="M57" s="62">
        <v>1</v>
      </c>
      <c r="N57" s="62">
        <v>0</v>
      </c>
      <c r="O57" s="62">
        <v>0</v>
      </c>
      <c r="P57" s="62">
        <v>1</v>
      </c>
      <c r="Q57" s="62">
        <v>0</v>
      </c>
      <c r="R57" s="62">
        <v>0</v>
      </c>
      <c r="S57" s="34">
        <v>3</v>
      </c>
      <c r="T57" s="34" t="s">
        <v>235</v>
      </c>
      <c r="U57" s="34">
        <v>0</v>
      </c>
      <c r="V57" s="34">
        <v>2</v>
      </c>
      <c r="W57" s="90">
        <f t="shared" si="0"/>
        <v>11</v>
      </c>
      <c r="X57" s="91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  <c r="KY57" s="22"/>
      <c r="KZ57" s="22"/>
      <c r="LA57" s="22"/>
      <c r="LB57" s="22"/>
      <c r="LC57" s="22"/>
      <c r="LD57" s="22"/>
      <c r="LE57" s="22"/>
      <c r="LF57" s="22"/>
      <c r="LG57" s="22"/>
      <c r="LH57" s="22"/>
      <c r="LI57" s="22"/>
      <c r="LJ57" s="22"/>
      <c r="LK57" s="22"/>
      <c r="LL57" s="22"/>
      <c r="LM57" s="22"/>
      <c r="LN57" s="22"/>
      <c r="LO57" s="22"/>
      <c r="LP57" s="22"/>
      <c r="LQ57" s="22"/>
      <c r="LR57" s="22"/>
      <c r="LS57" s="22"/>
      <c r="LT57" s="22"/>
      <c r="LU57" s="22"/>
      <c r="LV57" s="22"/>
      <c r="LW57" s="22"/>
      <c r="LX57" s="22"/>
      <c r="LY57" s="22"/>
      <c r="LZ57" s="22"/>
      <c r="MA57" s="22"/>
      <c r="MB57" s="22"/>
      <c r="MC57" s="22"/>
      <c r="MD57" s="22"/>
      <c r="ME57" s="22"/>
      <c r="MF57" s="22"/>
      <c r="MG57" s="22"/>
      <c r="MH57" s="22"/>
      <c r="MI57" s="22"/>
      <c r="MJ57" s="22"/>
      <c r="MK57" s="22"/>
      <c r="ML57" s="22"/>
      <c r="MM57" s="22"/>
      <c r="MN57" s="22"/>
      <c r="MO57" s="22"/>
      <c r="MP57" s="22"/>
      <c r="MQ57" s="22"/>
      <c r="MR57" s="22"/>
      <c r="MS57" s="22"/>
      <c r="MT57" s="22"/>
      <c r="MU57" s="22"/>
      <c r="MV57" s="22"/>
      <c r="MW57" s="22"/>
      <c r="MX57" s="22"/>
      <c r="MY57" s="22"/>
      <c r="MZ57" s="22"/>
      <c r="NA57" s="22"/>
      <c r="NB57" s="22"/>
      <c r="NC57" s="22"/>
      <c r="ND57" s="22"/>
      <c r="NE57" s="22"/>
      <c r="NF57" s="22"/>
      <c r="NG57" s="22"/>
      <c r="NH57" s="22"/>
      <c r="NI57" s="22"/>
      <c r="NJ57" s="22"/>
      <c r="NK57" s="22"/>
      <c r="NL57" s="22"/>
      <c r="NM57" s="22"/>
      <c r="NN57" s="22"/>
      <c r="NO57" s="22"/>
      <c r="NP57" s="22"/>
      <c r="NQ57" s="22"/>
      <c r="NR57" s="22"/>
      <c r="NS57" s="22"/>
      <c r="NT57" s="22"/>
      <c r="NU57" s="22"/>
      <c r="NV57" s="22"/>
      <c r="NW57" s="22"/>
      <c r="NX57" s="22"/>
      <c r="NY57" s="22"/>
      <c r="NZ57" s="22"/>
      <c r="OA57" s="22"/>
      <c r="OB57" s="22"/>
      <c r="OC57" s="22"/>
      <c r="OD57" s="22"/>
      <c r="OE57" s="22"/>
      <c r="OF57" s="22"/>
      <c r="OG57" s="22"/>
      <c r="OH57" s="22"/>
      <c r="OI57" s="22"/>
      <c r="OJ57" s="22"/>
      <c r="OK57" s="22"/>
      <c r="OL57" s="22"/>
      <c r="OM57" s="22"/>
      <c r="ON57" s="22"/>
      <c r="OO57" s="22"/>
      <c r="OP57" s="22"/>
      <c r="OQ57" s="22"/>
      <c r="OR57" s="22"/>
      <c r="OS57" s="22"/>
      <c r="OT57" s="22"/>
      <c r="OU57" s="22"/>
      <c r="OV57" s="22"/>
      <c r="OW57" s="22"/>
      <c r="OX57" s="22"/>
      <c r="OY57" s="22"/>
      <c r="OZ57" s="22"/>
      <c r="PA57" s="22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2"/>
      <c r="QW57" s="22"/>
      <c r="QX57" s="22"/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/>
      <c r="RM57" s="22"/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2"/>
      <c r="SV57" s="22"/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</row>
    <row r="58" spans="1:527" s="20" customFormat="1" x14ac:dyDescent="0.25">
      <c r="A58" s="20">
        <v>50</v>
      </c>
      <c r="B58" s="20" t="s">
        <v>82</v>
      </c>
      <c r="C58" s="20" t="s">
        <v>83</v>
      </c>
      <c r="D58" s="62">
        <v>1</v>
      </c>
      <c r="E58" s="62">
        <v>0</v>
      </c>
      <c r="F58" s="62">
        <v>0</v>
      </c>
      <c r="G58" s="62">
        <v>1</v>
      </c>
      <c r="H58" s="62">
        <v>1</v>
      </c>
      <c r="I58" s="62">
        <v>0</v>
      </c>
      <c r="J58" s="62">
        <v>0</v>
      </c>
      <c r="K58" s="62">
        <v>1</v>
      </c>
      <c r="L58" s="62">
        <v>1</v>
      </c>
      <c r="M58" s="62">
        <v>0</v>
      </c>
      <c r="N58" s="62">
        <v>1</v>
      </c>
      <c r="O58" s="62">
        <v>0</v>
      </c>
      <c r="P58" s="62">
        <v>0</v>
      </c>
      <c r="Q58" s="62">
        <v>0</v>
      </c>
      <c r="R58" s="62">
        <v>0</v>
      </c>
      <c r="S58" s="34">
        <v>3</v>
      </c>
      <c r="T58" s="34" t="s">
        <v>235</v>
      </c>
      <c r="U58" s="34">
        <v>0</v>
      </c>
      <c r="V58" s="34">
        <v>3</v>
      </c>
      <c r="W58" s="90">
        <f t="shared" si="0"/>
        <v>12</v>
      </c>
      <c r="X58" s="91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2"/>
      <c r="LE58" s="22"/>
      <c r="LF58" s="22"/>
      <c r="LG58" s="22"/>
      <c r="LH58" s="22"/>
      <c r="LI58" s="22"/>
      <c r="LJ58" s="22"/>
      <c r="LK58" s="22"/>
      <c r="LL58" s="22"/>
      <c r="LM58" s="22"/>
      <c r="LN58" s="22"/>
      <c r="LO58" s="22"/>
      <c r="LP58" s="22"/>
      <c r="LQ58" s="22"/>
      <c r="LR58" s="22"/>
      <c r="LS58" s="22"/>
      <c r="LT58" s="22"/>
      <c r="LU58" s="22"/>
      <c r="LV58" s="22"/>
      <c r="LW58" s="22"/>
      <c r="LX58" s="22"/>
      <c r="LY58" s="22"/>
      <c r="LZ58" s="22"/>
      <c r="MA58" s="22"/>
      <c r="MB58" s="22"/>
      <c r="MC58" s="22"/>
      <c r="MD58" s="22"/>
      <c r="ME58" s="22"/>
      <c r="MF58" s="22"/>
      <c r="MG58" s="22"/>
      <c r="MH58" s="22"/>
      <c r="MI58" s="22"/>
      <c r="MJ58" s="22"/>
      <c r="MK58" s="22"/>
      <c r="ML58" s="22"/>
      <c r="MM58" s="22"/>
      <c r="MN58" s="22"/>
      <c r="MO58" s="22"/>
      <c r="MP58" s="22"/>
      <c r="MQ58" s="22"/>
      <c r="MR58" s="22"/>
      <c r="MS58" s="22"/>
      <c r="MT58" s="22"/>
      <c r="MU58" s="22"/>
      <c r="MV58" s="22"/>
      <c r="MW58" s="22"/>
      <c r="MX58" s="22"/>
      <c r="MY58" s="22"/>
      <c r="MZ58" s="22"/>
      <c r="NA58" s="22"/>
      <c r="NB58" s="22"/>
      <c r="NC58" s="22"/>
      <c r="ND58" s="22"/>
      <c r="NE58" s="22"/>
      <c r="NF58" s="22"/>
      <c r="NG58" s="22"/>
      <c r="NH58" s="22"/>
      <c r="NI58" s="22"/>
      <c r="NJ58" s="22"/>
      <c r="NK58" s="22"/>
      <c r="NL58" s="22"/>
      <c r="NM58" s="22"/>
      <c r="NN58" s="22"/>
      <c r="NO58" s="22"/>
      <c r="NP58" s="22"/>
      <c r="NQ58" s="22"/>
      <c r="NR58" s="22"/>
      <c r="NS58" s="22"/>
      <c r="NT58" s="22"/>
      <c r="NU58" s="22"/>
      <c r="NV58" s="22"/>
      <c r="NW58" s="22"/>
      <c r="NX58" s="22"/>
      <c r="NY58" s="22"/>
      <c r="NZ58" s="22"/>
      <c r="OA58" s="22"/>
      <c r="OB58" s="22"/>
      <c r="OC58" s="22"/>
      <c r="OD58" s="22"/>
      <c r="OE58" s="22"/>
      <c r="OF58" s="22"/>
      <c r="OG58" s="22"/>
      <c r="OH58" s="22"/>
      <c r="OI58" s="22"/>
      <c r="OJ58" s="22"/>
      <c r="OK58" s="22"/>
      <c r="OL58" s="22"/>
      <c r="OM58" s="22"/>
      <c r="ON58" s="22"/>
      <c r="OO58" s="22"/>
      <c r="OP58" s="22"/>
      <c r="OQ58" s="22"/>
      <c r="OR58" s="22"/>
      <c r="OS58" s="22"/>
      <c r="OT58" s="22"/>
      <c r="OU58" s="22"/>
      <c r="OV58" s="22"/>
      <c r="OW58" s="22"/>
      <c r="OX58" s="22"/>
      <c r="OY58" s="22"/>
      <c r="OZ58" s="22"/>
      <c r="PA58" s="22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</row>
    <row r="59" spans="1:527" s="20" customFormat="1" x14ac:dyDescent="0.25">
      <c r="A59" s="20">
        <v>51</v>
      </c>
      <c r="B59" s="20" t="s">
        <v>84</v>
      </c>
      <c r="C59" s="20" t="s">
        <v>85</v>
      </c>
      <c r="D59" s="62">
        <v>1</v>
      </c>
      <c r="E59" s="62">
        <v>0</v>
      </c>
      <c r="F59" s="62">
        <v>1</v>
      </c>
      <c r="G59" s="62">
        <v>1</v>
      </c>
      <c r="H59" s="62">
        <v>1</v>
      </c>
      <c r="I59" s="62">
        <v>0</v>
      </c>
      <c r="J59" s="62">
        <v>0</v>
      </c>
      <c r="K59" s="62">
        <v>0</v>
      </c>
      <c r="L59" s="62">
        <v>1</v>
      </c>
      <c r="M59" s="62">
        <v>1</v>
      </c>
      <c r="N59" s="62">
        <v>0</v>
      </c>
      <c r="O59" s="62">
        <v>0</v>
      </c>
      <c r="P59" s="62">
        <v>0</v>
      </c>
      <c r="Q59" s="62">
        <v>0</v>
      </c>
      <c r="R59" s="62">
        <v>1</v>
      </c>
      <c r="S59" s="34">
        <v>6</v>
      </c>
      <c r="T59" s="34" t="s">
        <v>235</v>
      </c>
      <c r="U59" s="34">
        <v>0</v>
      </c>
      <c r="V59" s="34">
        <v>4</v>
      </c>
      <c r="W59" s="90">
        <f t="shared" si="0"/>
        <v>17</v>
      </c>
      <c r="X59" s="91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  <c r="NK59" s="22"/>
      <c r="NL59" s="22"/>
      <c r="NM59" s="22"/>
      <c r="NN59" s="22"/>
      <c r="NO59" s="22"/>
      <c r="NP59" s="22"/>
      <c r="NQ59" s="22"/>
      <c r="NR59" s="22"/>
      <c r="NS59" s="22"/>
      <c r="NT59" s="22"/>
      <c r="NU59" s="22"/>
      <c r="NV59" s="22"/>
      <c r="NW59" s="22"/>
      <c r="NX59" s="22"/>
      <c r="NY59" s="22"/>
      <c r="NZ59" s="22"/>
      <c r="OA59" s="22"/>
      <c r="OB59" s="22"/>
      <c r="OC59" s="22"/>
      <c r="OD59" s="22"/>
      <c r="OE59" s="22"/>
      <c r="OF59" s="22"/>
      <c r="OG59" s="22"/>
      <c r="OH59" s="22"/>
      <c r="OI59" s="22"/>
      <c r="OJ59" s="22"/>
      <c r="OK59" s="22"/>
      <c r="OL59" s="22"/>
      <c r="OM59" s="22"/>
      <c r="ON59" s="22"/>
      <c r="OO59" s="22"/>
      <c r="OP59" s="22"/>
      <c r="OQ59" s="22"/>
      <c r="OR59" s="22"/>
      <c r="OS59" s="22"/>
      <c r="OT59" s="22"/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</row>
    <row r="60" spans="1:527" s="20" customFormat="1" x14ac:dyDescent="0.25">
      <c r="A60" s="20">
        <v>52</v>
      </c>
      <c r="B60" s="20" t="s">
        <v>86</v>
      </c>
      <c r="C60" s="20" t="s">
        <v>87</v>
      </c>
      <c r="D60" s="62">
        <v>1</v>
      </c>
      <c r="E60" s="62">
        <v>0</v>
      </c>
      <c r="F60" s="62">
        <v>1</v>
      </c>
      <c r="G60" s="62">
        <v>1</v>
      </c>
      <c r="H60" s="62">
        <v>1</v>
      </c>
      <c r="I60" s="62">
        <v>1</v>
      </c>
      <c r="J60" s="62">
        <v>1</v>
      </c>
      <c r="K60" s="62">
        <v>0</v>
      </c>
      <c r="L60" s="62">
        <v>1</v>
      </c>
      <c r="M60" s="62">
        <v>0</v>
      </c>
      <c r="N60" s="62">
        <v>1</v>
      </c>
      <c r="O60" s="62">
        <v>2</v>
      </c>
      <c r="P60" s="62">
        <v>2</v>
      </c>
      <c r="Q60" s="62">
        <v>0</v>
      </c>
      <c r="R60" s="62">
        <v>1</v>
      </c>
      <c r="S60" s="34">
        <v>0</v>
      </c>
      <c r="T60" s="34" t="s">
        <v>235</v>
      </c>
      <c r="U60" s="34">
        <v>0</v>
      </c>
      <c r="V60" s="34">
        <v>0</v>
      </c>
      <c r="W60" s="90">
        <f t="shared" si="0"/>
        <v>13</v>
      </c>
      <c r="X60" s="91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2"/>
      <c r="LI60" s="22"/>
      <c r="LJ60" s="22"/>
      <c r="LK60" s="22"/>
      <c r="LL60" s="22"/>
      <c r="LM60" s="22"/>
      <c r="LN60" s="22"/>
      <c r="LO60" s="22"/>
      <c r="LP60" s="22"/>
      <c r="LQ60" s="22"/>
      <c r="LR60" s="22"/>
      <c r="LS60" s="22"/>
      <c r="LT60" s="22"/>
      <c r="LU60" s="22"/>
      <c r="LV60" s="22"/>
      <c r="LW60" s="22"/>
      <c r="LX60" s="22"/>
      <c r="LY60" s="22"/>
      <c r="LZ60" s="22"/>
      <c r="MA60" s="22"/>
      <c r="MB60" s="22"/>
      <c r="MC60" s="22"/>
      <c r="MD60" s="22"/>
      <c r="ME60" s="22"/>
      <c r="MF60" s="22"/>
      <c r="MG60" s="22"/>
      <c r="MH60" s="22"/>
      <c r="MI60" s="22"/>
      <c r="MJ60" s="22"/>
      <c r="MK60" s="22"/>
      <c r="ML60" s="22"/>
      <c r="MM60" s="22"/>
      <c r="MN60" s="22"/>
      <c r="MO60" s="22"/>
      <c r="MP60" s="22"/>
      <c r="MQ60" s="22"/>
      <c r="MR60" s="22"/>
      <c r="MS60" s="22"/>
      <c r="MT60" s="22"/>
      <c r="MU60" s="22"/>
      <c r="MV60" s="22"/>
      <c r="MW60" s="22"/>
      <c r="MX60" s="22"/>
      <c r="MY60" s="22"/>
      <c r="MZ60" s="22"/>
      <c r="NA60" s="22"/>
      <c r="NB60" s="22"/>
      <c r="NC60" s="22"/>
      <c r="ND60" s="22"/>
      <c r="NE60" s="22"/>
      <c r="NF60" s="22"/>
      <c r="NG60" s="22"/>
      <c r="NH60" s="22"/>
      <c r="NI60" s="22"/>
      <c r="NJ60" s="22"/>
      <c r="NK60" s="22"/>
      <c r="NL60" s="22"/>
      <c r="NM60" s="22"/>
      <c r="NN60" s="22"/>
      <c r="NO60" s="22"/>
      <c r="NP60" s="22"/>
      <c r="NQ60" s="22"/>
      <c r="NR60" s="22"/>
      <c r="NS60" s="22"/>
      <c r="NT60" s="22"/>
      <c r="NU60" s="22"/>
      <c r="NV60" s="22"/>
      <c r="NW60" s="22"/>
      <c r="NX60" s="22"/>
      <c r="NY60" s="22"/>
      <c r="NZ60" s="22"/>
      <c r="OA60" s="22"/>
      <c r="OB60" s="22"/>
      <c r="OC60" s="22"/>
      <c r="OD60" s="22"/>
      <c r="OE60" s="22"/>
      <c r="OF60" s="22"/>
      <c r="OG60" s="22"/>
      <c r="OH60" s="22"/>
      <c r="OI60" s="22"/>
      <c r="OJ60" s="22"/>
      <c r="OK60" s="22"/>
      <c r="OL60" s="22"/>
      <c r="OM60" s="22"/>
      <c r="ON60" s="22"/>
      <c r="OO60" s="22"/>
      <c r="OP60" s="22"/>
      <c r="OQ60" s="22"/>
      <c r="OR60" s="22"/>
      <c r="OS60" s="22"/>
      <c r="OT60" s="22"/>
      <c r="OU60" s="22"/>
      <c r="OV60" s="22"/>
      <c r="OW60" s="22"/>
      <c r="OX60" s="22"/>
      <c r="OY60" s="22"/>
      <c r="OZ60" s="22"/>
      <c r="PA60" s="22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</row>
    <row r="61" spans="1:527" s="20" customFormat="1" x14ac:dyDescent="0.25">
      <c r="A61" s="20">
        <v>53</v>
      </c>
      <c r="B61" s="26" t="s">
        <v>88</v>
      </c>
      <c r="C61" s="26" t="s">
        <v>89</v>
      </c>
      <c r="D61" s="66">
        <v>0</v>
      </c>
      <c r="E61" s="62">
        <v>0</v>
      </c>
      <c r="F61" s="62">
        <v>1</v>
      </c>
      <c r="G61" s="67">
        <v>1</v>
      </c>
      <c r="H61" s="67">
        <v>1</v>
      </c>
      <c r="I61" s="67">
        <v>0</v>
      </c>
      <c r="J61" s="67">
        <v>1</v>
      </c>
      <c r="K61" s="67">
        <v>0</v>
      </c>
      <c r="L61" s="67">
        <v>1</v>
      </c>
      <c r="M61" s="67">
        <v>1</v>
      </c>
      <c r="N61" s="67">
        <v>1</v>
      </c>
      <c r="O61" s="67">
        <v>2</v>
      </c>
      <c r="P61" s="67">
        <v>0</v>
      </c>
      <c r="Q61" s="67">
        <v>2</v>
      </c>
      <c r="R61" s="67">
        <v>0</v>
      </c>
      <c r="S61" s="68">
        <v>10</v>
      </c>
      <c r="T61" s="34" t="s">
        <v>235</v>
      </c>
      <c r="U61" s="68">
        <v>2</v>
      </c>
      <c r="V61" s="34">
        <v>5</v>
      </c>
      <c r="W61" s="90">
        <f t="shared" si="0"/>
        <v>28</v>
      </c>
      <c r="X61" s="91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</row>
    <row r="62" spans="1:527" s="20" customFormat="1" x14ac:dyDescent="0.25">
      <c r="A62" s="20">
        <v>54</v>
      </c>
      <c r="B62" s="26" t="s">
        <v>90</v>
      </c>
      <c r="C62" s="26" t="s">
        <v>91</v>
      </c>
      <c r="D62" s="66">
        <v>0</v>
      </c>
      <c r="E62" s="62">
        <v>1</v>
      </c>
      <c r="F62" s="62">
        <v>0</v>
      </c>
      <c r="G62" s="67">
        <v>1</v>
      </c>
      <c r="H62" s="67">
        <v>0</v>
      </c>
      <c r="I62" s="67">
        <v>1</v>
      </c>
      <c r="J62" s="67">
        <v>0</v>
      </c>
      <c r="K62" s="67">
        <v>1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67">
        <v>0</v>
      </c>
      <c r="S62" s="68">
        <v>0</v>
      </c>
      <c r="T62" s="34" t="s">
        <v>235</v>
      </c>
      <c r="U62" s="68">
        <v>0</v>
      </c>
      <c r="V62" s="34">
        <v>0</v>
      </c>
      <c r="W62" s="90">
        <f t="shared" si="0"/>
        <v>4</v>
      </c>
      <c r="X62" s="91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LU62" s="22"/>
      <c r="LV62" s="22"/>
      <c r="LW62" s="22"/>
      <c r="LX62" s="22"/>
      <c r="LY62" s="22"/>
      <c r="LZ62" s="22"/>
      <c r="MA62" s="22"/>
      <c r="MB62" s="22"/>
      <c r="MC62" s="22"/>
      <c r="MD62" s="22"/>
      <c r="ME62" s="22"/>
      <c r="MF62" s="22"/>
      <c r="MG62" s="22"/>
      <c r="MH62" s="22"/>
      <c r="MI62" s="22"/>
      <c r="MJ62" s="22"/>
      <c r="MK62" s="22"/>
      <c r="ML62" s="22"/>
      <c r="MM62" s="22"/>
      <c r="MN62" s="22"/>
      <c r="MO62" s="22"/>
      <c r="MP62" s="22"/>
      <c r="MQ62" s="22"/>
      <c r="MR62" s="22"/>
      <c r="MS62" s="22"/>
      <c r="MT62" s="22"/>
      <c r="MU62" s="22"/>
      <c r="MV62" s="22"/>
      <c r="MW62" s="22"/>
      <c r="MX62" s="22"/>
      <c r="MY62" s="22"/>
      <c r="MZ62" s="22"/>
      <c r="NA62" s="22"/>
      <c r="NB62" s="22"/>
      <c r="NC62" s="22"/>
      <c r="ND62" s="22"/>
      <c r="NE62" s="22"/>
      <c r="NF62" s="22"/>
      <c r="NG62" s="22"/>
      <c r="NH62" s="22"/>
      <c r="NI62" s="22"/>
      <c r="NJ62" s="22"/>
      <c r="NK62" s="22"/>
      <c r="NL62" s="22"/>
      <c r="NM62" s="22"/>
      <c r="NN62" s="22"/>
      <c r="NO62" s="22"/>
      <c r="NP62" s="22"/>
      <c r="NQ62" s="22"/>
      <c r="NR62" s="22"/>
      <c r="NS62" s="22"/>
      <c r="NT62" s="22"/>
      <c r="NU62" s="22"/>
      <c r="NV62" s="22"/>
      <c r="NW62" s="22"/>
      <c r="NX62" s="22"/>
      <c r="NY62" s="22"/>
      <c r="NZ62" s="22"/>
      <c r="OA62" s="22"/>
      <c r="OB62" s="22"/>
      <c r="OC62" s="22"/>
      <c r="OD62" s="22"/>
      <c r="OE62" s="22"/>
      <c r="OF62" s="22"/>
      <c r="OG62" s="22"/>
      <c r="OH62" s="22"/>
      <c r="OI62" s="22"/>
      <c r="OJ62" s="22"/>
      <c r="OK62" s="22"/>
      <c r="OL62" s="22"/>
      <c r="OM62" s="22"/>
      <c r="ON62" s="22"/>
      <c r="OO62" s="22"/>
      <c r="OP62" s="22"/>
      <c r="OQ62" s="22"/>
      <c r="OR62" s="22"/>
      <c r="OS62" s="22"/>
      <c r="OT62" s="22"/>
      <c r="OU62" s="22"/>
      <c r="OV62" s="22"/>
      <c r="OW62" s="22"/>
      <c r="OX62" s="22"/>
      <c r="OY62" s="22"/>
      <c r="OZ62" s="22"/>
      <c r="PA62" s="22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2"/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TE62" s="22"/>
      <c r="TF62" s="22"/>
      <c r="TG62" s="22"/>
    </row>
    <row r="63" spans="1:527" s="20" customFormat="1" x14ac:dyDescent="0.25">
      <c r="A63" s="20">
        <v>55</v>
      </c>
      <c r="B63" s="26" t="s">
        <v>217</v>
      </c>
      <c r="C63" s="26" t="s">
        <v>218</v>
      </c>
      <c r="D63" s="66">
        <v>1</v>
      </c>
      <c r="E63" s="62">
        <v>1</v>
      </c>
      <c r="F63" s="62">
        <v>1</v>
      </c>
      <c r="G63" s="67">
        <v>1</v>
      </c>
      <c r="H63" s="67">
        <v>0</v>
      </c>
      <c r="I63" s="67">
        <v>0</v>
      </c>
      <c r="J63" s="67">
        <v>1</v>
      </c>
      <c r="K63" s="67">
        <v>0</v>
      </c>
      <c r="L63" s="67">
        <v>1</v>
      </c>
      <c r="M63" s="67">
        <v>0</v>
      </c>
      <c r="N63" s="67">
        <v>2</v>
      </c>
      <c r="O63" s="67">
        <v>2</v>
      </c>
      <c r="P63" s="67">
        <v>2</v>
      </c>
      <c r="Q63" s="67">
        <v>2</v>
      </c>
      <c r="R63" s="67">
        <v>0</v>
      </c>
      <c r="S63" s="68">
        <v>0</v>
      </c>
      <c r="T63" s="68">
        <v>10</v>
      </c>
      <c r="U63" s="68">
        <v>5</v>
      </c>
      <c r="V63" s="34">
        <v>10</v>
      </c>
      <c r="W63" s="90">
        <f>SUM(D63:V63)</f>
        <v>39</v>
      </c>
      <c r="X63" s="91"/>
      <c r="Y63" s="22"/>
      <c r="Z63" s="22"/>
      <c r="AA63" s="22"/>
      <c r="AB63" s="22"/>
      <c r="AC63" s="22"/>
      <c r="AD63" s="22"/>
      <c r="AE63" s="22"/>
      <c r="AF63" s="22"/>
      <c r="AG63" s="22"/>
      <c r="AH63" s="77"/>
    </row>
    <row r="64" spans="1:527" x14ac:dyDescent="0.25"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2"/>
      <c r="ML64" s="22"/>
      <c r="MM64" s="22"/>
      <c r="MN64" s="22"/>
      <c r="MO64" s="22"/>
      <c r="MP64" s="22"/>
      <c r="MQ64" s="22"/>
      <c r="MR64" s="22"/>
      <c r="MS64" s="22"/>
      <c r="MT64" s="22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</row>
    <row r="65" spans="34:527" x14ac:dyDescent="0.25"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</row>
  </sheetData>
  <mergeCells count="3">
    <mergeCell ref="D4:M4"/>
    <mergeCell ref="N4:R4"/>
    <mergeCell ref="S4:V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" workbookViewId="0">
      <selection activeCell="B9" sqref="B9"/>
    </sheetView>
  </sheetViews>
  <sheetFormatPr defaultRowHeight="15" x14ac:dyDescent="0.25"/>
  <cols>
    <col min="1" max="1" width="6.42578125" style="18" customWidth="1"/>
    <col min="2" max="2" width="13.42578125" style="18" customWidth="1"/>
    <col min="3" max="3" width="26.28515625" style="18" customWidth="1"/>
    <col min="4" max="4" width="6.5703125" style="18" customWidth="1"/>
    <col min="5" max="6" width="6.140625" style="18" customWidth="1"/>
    <col min="7" max="7" width="6.42578125" style="18" customWidth="1"/>
    <col min="8" max="8" width="6.28515625" style="18" customWidth="1"/>
    <col min="9" max="9" width="6" style="18" customWidth="1"/>
    <col min="10" max="10" width="7.42578125" style="18" customWidth="1"/>
    <col min="11" max="11" width="6.42578125" style="18" customWidth="1"/>
    <col min="12" max="12" width="6.28515625" style="18" customWidth="1"/>
    <col min="13" max="13" width="6.7109375" style="18" customWidth="1"/>
    <col min="14" max="15" width="7.28515625" style="18" customWidth="1"/>
    <col min="16" max="16" width="6.42578125" style="18" customWidth="1"/>
    <col min="17" max="17" width="7.140625" style="18" customWidth="1"/>
    <col min="18" max="16384" width="9.140625" style="18"/>
  </cols>
  <sheetData>
    <row r="1" spans="1:18" x14ac:dyDescent="0.25">
      <c r="A1" s="296"/>
      <c r="B1" s="296"/>
      <c r="C1" s="296"/>
    </row>
    <row r="2" spans="1:18" x14ac:dyDescent="0.25">
      <c r="A2" s="64"/>
      <c r="B2" s="64"/>
      <c r="C2" s="64"/>
    </row>
    <row r="3" spans="1:18" x14ac:dyDescent="0.25">
      <c r="A3" s="296"/>
      <c r="B3" s="296"/>
      <c r="C3" s="296"/>
    </row>
    <row r="4" spans="1:18" ht="19.5" customHeight="1" x14ac:dyDescent="0.25">
      <c r="D4" s="293" t="s">
        <v>219</v>
      </c>
      <c r="E4" s="293"/>
      <c r="F4" s="293"/>
      <c r="G4" s="293"/>
      <c r="H4" s="293"/>
      <c r="I4" s="293"/>
      <c r="J4" s="293"/>
      <c r="K4" s="293"/>
      <c r="L4" s="293"/>
      <c r="M4" s="293"/>
      <c r="N4" s="73" t="s">
        <v>220</v>
      </c>
      <c r="O4" s="73"/>
      <c r="P4" s="73"/>
      <c r="Q4" s="73"/>
      <c r="R4" s="294" t="s">
        <v>163</v>
      </c>
    </row>
    <row r="5" spans="1:18" s="20" customFormat="1" x14ac:dyDescent="0.25">
      <c r="C5" s="20" t="s">
        <v>240</v>
      </c>
      <c r="D5" s="71">
        <v>2</v>
      </c>
      <c r="E5" s="71">
        <v>2</v>
      </c>
      <c r="F5" s="71">
        <v>2</v>
      </c>
      <c r="G5" s="71">
        <v>2</v>
      </c>
      <c r="H5" s="71">
        <v>2</v>
      </c>
      <c r="I5" s="71">
        <v>2</v>
      </c>
      <c r="J5" s="71">
        <v>2</v>
      </c>
      <c r="K5" s="71">
        <v>2</v>
      </c>
      <c r="L5" s="71">
        <v>2</v>
      </c>
      <c r="M5" s="71">
        <v>2</v>
      </c>
      <c r="N5" s="34">
        <v>10</v>
      </c>
      <c r="O5" s="34">
        <v>10</v>
      </c>
      <c r="P5" s="34">
        <v>10</v>
      </c>
      <c r="Q5" s="74">
        <v>10</v>
      </c>
      <c r="R5" s="294"/>
    </row>
    <row r="6" spans="1:18" x14ac:dyDescent="0.25">
      <c r="D6" s="31" t="s">
        <v>221</v>
      </c>
      <c r="E6" s="31" t="s">
        <v>222</v>
      </c>
      <c r="F6" s="31" t="s">
        <v>223</v>
      </c>
      <c r="G6" s="31" t="s">
        <v>224</v>
      </c>
      <c r="H6" s="31" t="s">
        <v>225</v>
      </c>
      <c r="I6" s="31" t="s">
        <v>226</v>
      </c>
      <c r="J6" s="31" t="s">
        <v>227</v>
      </c>
      <c r="K6" s="31" t="s">
        <v>228</v>
      </c>
      <c r="L6" s="31" t="s">
        <v>229</v>
      </c>
      <c r="M6" s="31" t="s">
        <v>230</v>
      </c>
      <c r="N6" s="75" t="s">
        <v>231</v>
      </c>
      <c r="O6" s="75" t="s">
        <v>232</v>
      </c>
      <c r="P6" s="75" t="s">
        <v>233</v>
      </c>
      <c r="Q6" s="76" t="s">
        <v>234</v>
      </c>
      <c r="R6" s="295"/>
    </row>
    <row r="7" spans="1:18" x14ac:dyDescent="0.25">
      <c r="D7" s="71" t="s">
        <v>2</v>
      </c>
      <c r="E7" s="71" t="s">
        <v>2</v>
      </c>
      <c r="F7" s="71" t="s">
        <v>2</v>
      </c>
      <c r="G7" s="71" t="s">
        <v>2</v>
      </c>
      <c r="H7" s="71" t="s">
        <v>2</v>
      </c>
      <c r="I7" s="71" t="s">
        <v>2</v>
      </c>
      <c r="J7" s="71" t="s">
        <v>3</v>
      </c>
      <c r="K7" s="71" t="s">
        <v>3</v>
      </c>
      <c r="L7" s="71" t="s">
        <v>3</v>
      </c>
      <c r="M7" s="71" t="s">
        <v>3</v>
      </c>
      <c r="N7" s="34" t="s">
        <v>2</v>
      </c>
      <c r="O7" s="34" t="s">
        <v>2</v>
      </c>
      <c r="P7" s="34" t="s">
        <v>3</v>
      </c>
      <c r="Q7" s="74" t="s">
        <v>3</v>
      </c>
      <c r="R7" s="72"/>
    </row>
    <row r="8" spans="1:18" s="20" customFormat="1" x14ac:dyDescent="0.25">
      <c r="A8" s="25" t="s">
        <v>164</v>
      </c>
      <c r="B8" s="25" t="s">
        <v>35</v>
      </c>
      <c r="C8" s="25" t="s">
        <v>0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34"/>
      <c r="O8" s="34"/>
      <c r="P8" s="34"/>
      <c r="Q8" s="74"/>
    </row>
    <row r="9" spans="1:18" s="20" customFormat="1" x14ac:dyDescent="0.25">
      <c r="A9" s="20">
        <v>1</v>
      </c>
      <c r="B9" s="20" t="s">
        <v>199</v>
      </c>
      <c r="C9" s="20" t="s">
        <v>200</v>
      </c>
      <c r="D9" s="62">
        <v>2</v>
      </c>
      <c r="E9" s="62">
        <v>2</v>
      </c>
      <c r="F9" s="62">
        <v>2</v>
      </c>
      <c r="G9" s="62">
        <v>1</v>
      </c>
      <c r="H9" s="62">
        <v>2</v>
      </c>
      <c r="I9" s="62">
        <v>2</v>
      </c>
      <c r="J9" s="62">
        <v>2</v>
      </c>
      <c r="K9" s="62">
        <v>2</v>
      </c>
      <c r="L9" s="62">
        <v>1</v>
      </c>
      <c r="M9" s="62">
        <v>1</v>
      </c>
      <c r="N9" s="34">
        <v>10</v>
      </c>
      <c r="O9" s="34">
        <v>0</v>
      </c>
      <c r="P9" s="34">
        <v>10</v>
      </c>
      <c r="Q9" s="74" t="s">
        <v>235</v>
      </c>
      <c r="R9" s="62">
        <f t="shared" ref="R9:R63" si="0">SUM(D9:Q9)</f>
        <v>37</v>
      </c>
    </row>
    <row r="10" spans="1:18" s="20" customFormat="1" x14ac:dyDescent="0.25">
      <c r="A10" s="20">
        <v>2</v>
      </c>
      <c r="B10" s="20" t="s">
        <v>36</v>
      </c>
      <c r="C10" s="20" t="s">
        <v>165</v>
      </c>
      <c r="D10" s="62">
        <v>2</v>
      </c>
      <c r="E10" s="62">
        <v>1</v>
      </c>
      <c r="F10" s="62">
        <v>2</v>
      </c>
      <c r="G10" s="62">
        <v>0</v>
      </c>
      <c r="H10" s="62">
        <v>1</v>
      </c>
      <c r="I10" s="62">
        <v>2</v>
      </c>
      <c r="J10" s="62">
        <v>0</v>
      </c>
      <c r="K10" s="62">
        <v>1</v>
      </c>
      <c r="L10" s="62">
        <v>0</v>
      </c>
      <c r="M10" s="62">
        <v>2</v>
      </c>
      <c r="N10" s="34">
        <v>9</v>
      </c>
      <c r="O10" s="34">
        <v>0</v>
      </c>
      <c r="P10" s="34">
        <v>6</v>
      </c>
      <c r="Q10" s="74" t="s">
        <v>235</v>
      </c>
      <c r="R10" s="62">
        <f>SUM(D10:Q10)</f>
        <v>26</v>
      </c>
    </row>
    <row r="11" spans="1:18" s="20" customFormat="1" x14ac:dyDescent="0.25">
      <c r="A11" s="20">
        <v>3</v>
      </c>
      <c r="B11" s="20" t="s">
        <v>37</v>
      </c>
      <c r="C11" s="20" t="s">
        <v>166</v>
      </c>
      <c r="D11" s="62">
        <v>1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62">
        <v>0</v>
      </c>
      <c r="M11" s="62">
        <v>0</v>
      </c>
      <c r="N11" s="34">
        <v>10</v>
      </c>
      <c r="O11" s="34">
        <v>0</v>
      </c>
      <c r="P11" s="34">
        <v>0</v>
      </c>
      <c r="Q11" s="74" t="s">
        <v>235</v>
      </c>
      <c r="R11" s="62">
        <f t="shared" si="0"/>
        <v>11</v>
      </c>
    </row>
    <row r="12" spans="1:18" s="20" customFormat="1" x14ac:dyDescent="0.25">
      <c r="A12" s="20">
        <v>4</v>
      </c>
      <c r="B12" s="20" t="s">
        <v>38</v>
      </c>
      <c r="C12" s="20" t="s">
        <v>167</v>
      </c>
      <c r="D12" s="62">
        <v>2</v>
      </c>
      <c r="E12" s="62">
        <v>1</v>
      </c>
      <c r="F12" s="62">
        <v>0</v>
      </c>
      <c r="G12" s="62">
        <v>0</v>
      </c>
      <c r="H12" s="62">
        <v>0</v>
      </c>
      <c r="I12" s="62">
        <v>1</v>
      </c>
      <c r="J12" s="62">
        <v>1</v>
      </c>
      <c r="K12" s="62">
        <v>0</v>
      </c>
      <c r="L12" s="62">
        <v>0</v>
      </c>
      <c r="M12" s="62">
        <v>0</v>
      </c>
      <c r="N12" s="34">
        <v>10</v>
      </c>
      <c r="O12" s="34">
        <v>0</v>
      </c>
      <c r="P12" s="34">
        <v>10</v>
      </c>
      <c r="Q12" s="74">
        <v>3</v>
      </c>
      <c r="R12" s="62">
        <f t="shared" si="0"/>
        <v>28</v>
      </c>
    </row>
    <row r="13" spans="1:18" s="20" customFormat="1" x14ac:dyDescent="0.25">
      <c r="A13" s="20">
        <v>5</v>
      </c>
      <c r="B13" s="20" t="s">
        <v>39</v>
      </c>
      <c r="C13" s="20" t="s">
        <v>168</v>
      </c>
      <c r="D13" s="62">
        <v>2</v>
      </c>
      <c r="E13" s="62">
        <v>2</v>
      </c>
      <c r="F13" s="62">
        <v>2</v>
      </c>
      <c r="G13" s="62">
        <v>0</v>
      </c>
      <c r="H13" s="62">
        <v>2</v>
      </c>
      <c r="I13" s="62">
        <v>1</v>
      </c>
      <c r="J13" s="62">
        <v>1</v>
      </c>
      <c r="K13" s="62">
        <v>1</v>
      </c>
      <c r="L13" s="62">
        <v>1</v>
      </c>
      <c r="M13" s="62"/>
      <c r="N13" s="34">
        <v>10</v>
      </c>
      <c r="O13" s="34" t="s">
        <v>235</v>
      </c>
      <c r="P13" s="34">
        <v>5</v>
      </c>
      <c r="Q13" s="74">
        <v>5</v>
      </c>
      <c r="R13" s="62">
        <f t="shared" si="0"/>
        <v>32</v>
      </c>
    </row>
    <row r="14" spans="1:18" s="20" customFormat="1" x14ac:dyDescent="0.25">
      <c r="A14" s="20">
        <v>6</v>
      </c>
      <c r="B14" s="20" t="s">
        <v>40</v>
      </c>
      <c r="C14" s="20" t="s">
        <v>169</v>
      </c>
      <c r="D14" s="62">
        <v>1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1</v>
      </c>
      <c r="K14" s="62">
        <v>0</v>
      </c>
      <c r="L14" s="62">
        <v>0</v>
      </c>
      <c r="M14" s="62">
        <v>0</v>
      </c>
      <c r="N14" s="34">
        <v>10</v>
      </c>
      <c r="O14" s="34" t="s">
        <v>235</v>
      </c>
      <c r="P14" s="34">
        <v>4</v>
      </c>
      <c r="Q14" s="74">
        <v>5</v>
      </c>
      <c r="R14" s="62">
        <f t="shared" si="0"/>
        <v>21</v>
      </c>
    </row>
    <row r="15" spans="1:18" s="20" customFormat="1" x14ac:dyDescent="0.25">
      <c r="A15" s="20">
        <v>7</v>
      </c>
      <c r="B15" s="20" t="s">
        <v>41</v>
      </c>
      <c r="C15" s="20" t="s">
        <v>170</v>
      </c>
      <c r="D15" s="62">
        <v>2</v>
      </c>
      <c r="E15" s="62">
        <v>0</v>
      </c>
      <c r="F15" s="62">
        <v>2</v>
      </c>
      <c r="G15" s="62">
        <v>1</v>
      </c>
      <c r="H15" s="62">
        <v>0</v>
      </c>
      <c r="I15" s="62">
        <v>0</v>
      </c>
      <c r="J15" s="62">
        <v>2</v>
      </c>
      <c r="K15" s="62">
        <v>1</v>
      </c>
      <c r="L15" s="62">
        <v>0</v>
      </c>
      <c r="M15" s="62">
        <v>2</v>
      </c>
      <c r="N15" s="34">
        <v>10</v>
      </c>
      <c r="O15" s="34">
        <v>0</v>
      </c>
      <c r="P15" s="34">
        <v>3</v>
      </c>
      <c r="Q15" s="74" t="s">
        <v>235</v>
      </c>
      <c r="R15" s="62">
        <f t="shared" si="0"/>
        <v>23</v>
      </c>
    </row>
    <row r="16" spans="1:18" s="20" customFormat="1" x14ac:dyDescent="0.25">
      <c r="A16" s="20">
        <v>8</v>
      </c>
      <c r="B16" s="20" t="s">
        <v>42</v>
      </c>
      <c r="C16" s="20" t="s">
        <v>171</v>
      </c>
      <c r="D16" s="62">
        <v>2</v>
      </c>
      <c r="E16" s="62">
        <v>2</v>
      </c>
      <c r="F16" s="62">
        <v>2</v>
      </c>
      <c r="G16" s="62">
        <v>1</v>
      </c>
      <c r="H16" s="62">
        <v>2</v>
      </c>
      <c r="I16" s="62">
        <v>2</v>
      </c>
      <c r="J16" s="62">
        <v>2</v>
      </c>
      <c r="K16" s="62">
        <v>2</v>
      </c>
      <c r="L16" s="62">
        <v>1</v>
      </c>
      <c r="M16" s="62">
        <v>2</v>
      </c>
      <c r="N16" s="34">
        <v>10</v>
      </c>
      <c r="O16" s="34">
        <v>0</v>
      </c>
      <c r="P16" s="34">
        <v>10</v>
      </c>
      <c r="Q16" s="74" t="s">
        <v>235</v>
      </c>
      <c r="R16" s="62">
        <f t="shared" si="0"/>
        <v>38</v>
      </c>
    </row>
    <row r="17" spans="1:18" s="20" customFormat="1" x14ac:dyDescent="0.25">
      <c r="A17" s="20">
        <v>9</v>
      </c>
      <c r="B17" s="20" t="s">
        <v>43</v>
      </c>
      <c r="C17" s="20" t="s">
        <v>172</v>
      </c>
      <c r="D17" s="62">
        <v>2</v>
      </c>
      <c r="E17" s="62">
        <v>2</v>
      </c>
      <c r="F17" s="62">
        <v>2</v>
      </c>
      <c r="G17" s="62">
        <v>1</v>
      </c>
      <c r="H17" s="62">
        <v>2</v>
      </c>
      <c r="I17" s="62">
        <v>2</v>
      </c>
      <c r="J17" s="62">
        <v>2</v>
      </c>
      <c r="K17" s="62">
        <v>2</v>
      </c>
      <c r="L17" s="62">
        <v>1</v>
      </c>
      <c r="M17" s="62">
        <v>2</v>
      </c>
      <c r="N17" s="34">
        <v>10</v>
      </c>
      <c r="O17" s="34" t="s">
        <v>235</v>
      </c>
      <c r="P17" s="34">
        <v>10</v>
      </c>
      <c r="Q17" s="74">
        <v>8</v>
      </c>
      <c r="R17" s="62">
        <f t="shared" si="0"/>
        <v>46</v>
      </c>
    </row>
    <row r="18" spans="1:18" s="20" customFormat="1" x14ac:dyDescent="0.25">
      <c r="A18" s="20">
        <v>10</v>
      </c>
      <c r="B18" s="20" t="s">
        <v>44</v>
      </c>
      <c r="C18" s="20" t="s">
        <v>173</v>
      </c>
      <c r="D18" s="62">
        <v>2</v>
      </c>
      <c r="E18" s="62">
        <v>2</v>
      </c>
      <c r="F18" s="62">
        <v>2</v>
      </c>
      <c r="G18" s="62">
        <v>0</v>
      </c>
      <c r="H18" s="62">
        <v>2</v>
      </c>
      <c r="I18" s="62">
        <v>2</v>
      </c>
      <c r="J18" s="62">
        <v>0</v>
      </c>
      <c r="K18" s="62">
        <v>0</v>
      </c>
      <c r="L18" s="62">
        <v>0</v>
      </c>
      <c r="M18" s="62">
        <v>2</v>
      </c>
      <c r="N18" s="34">
        <v>8</v>
      </c>
      <c r="O18" s="34">
        <v>5</v>
      </c>
      <c r="P18" s="34">
        <v>0</v>
      </c>
      <c r="Q18" s="74" t="s">
        <v>235</v>
      </c>
      <c r="R18" s="62">
        <f t="shared" si="0"/>
        <v>25</v>
      </c>
    </row>
    <row r="19" spans="1:18" s="20" customFormat="1" x14ac:dyDescent="0.25">
      <c r="A19" s="20">
        <v>11</v>
      </c>
      <c r="B19" s="20" t="s">
        <v>45</v>
      </c>
      <c r="C19" s="20" t="s">
        <v>174</v>
      </c>
      <c r="D19" s="62">
        <v>2</v>
      </c>
      <c r="E19" s="62">
        <v>0</v>
      </c>
      <c r="F19" s="62">
        <v>1</v>
      </c>
      <c r="G19" s="62">
        <v>2</v>
      </c>
      <c r="H19" s="62">
        <v>2</v>
      </c>
      <c r="I19" s="62">
        <v>0</v>
      </c>
      <c r="J19" s="62">
        <v>2</v>
      </c>
      <c r="K19" s="62">
        <v>2</v>
      </c>
      <c r="L19" s="62">
        <v>0</v>
      </c>
      <c r="M19" s="62">
        <v>1</v>
      </c>
      <c r="N19" s="34">
        <v>10</v>
      </c>
      <c r="O19" s="34">
        <v>10</v>
      </c>
      <c r="P19" s="34">
        <v>10</v>
      </c>
      <c r="Q19" s="74" t="s">
        <v>235</v>
      </c>
      <c r="R19" s="62">
        <f t="shared" si="0"/>
        <v>42</v>
      </c>
    </row>
    <row r="20" spans="1:18" s="20" customFormat="1" x14ac:dyDescent="0.25">
      <c r="A20" s="20">
        <v>12</v>
      </c>
      <c r="B20" s="20" t="s">
        <v>46</v>
      </c>
      <c r="C20" s="20" t="s">
        <v>175</v>
      </c>
      <c r="D20" s="62">
        <v>2</v>
      </c>
      <c r="E20" s="62">
        <v>2</v>
      </c>
      <c r="F20" s="62">
        <v>2</v>
      </c>
      <c r="G20" s="62">
        <v>1</v>
      </c>
      <c r="H20" s="62">
        <v>2</v>
      </c>
      <c r="I20" s="62">
        <v>1</v>
      </c>
      <c r="J20" s="62">
        <v>2</v>
      </c>
      <c r="K20" s="62">
        <v>1</v>
      </c>
      <c r="L20" s="62">
        <v>1</v>
      </c>
      <c r="M20" s="62">
        <v>2</v>
      </c>
      <c r="N20" s="34">
        <v>10</v>
      </c>
      <c r="O20" s="34">
        <v>0</v>
      </c>
      <c r="P20" s="34">
        <v>10</v>
      </c>
      <c r="Q20" s="74">
        <v>4</v>
      </c>
      <c r="R20" s="62">
        <f t="shared" si="0"/>
        <v>40</v>
      </c>
    </row>
    <row r="21" spans="1:18" s="20" customFormat="1" x14ac:dyDescent="0.25">
      <c r="A21" s="20">
        <v>13</v>
      </c>
      <c r="B21" s="20" t="s">
        <v>47</v>
      </c>
      <c r="C21" s="20" t="s">
        <v>176</v>
      </c>
      <c r="D21" s="62">
        <v>2</v>
      </c>
      <c r="E21" s="62">
        <v>0</v>
      </c>
      <c r="F21" s="62">
        <v>2</v>
      </c>
      <c r="G21" s="62">
        <v>0</v>
      </c>
      <c r="H21" s="62">
        <v>0</v>
      </c>
      <c r="I21" s="62">
        <v>0</v>
      </c>
      <c r="J21" s="62">
        <v>0</v>
      </c>
      <c r="K21" s="62">
        <v>1</v>
      </c>
      <c r="L21" s="62">
        <v>0</v>
      </c>
      <c r="M21" s="62">
        <v>2</v>
      </c>
      <c r="N21" s="34">
        <v>10</v>
      </c>
      <c r="O21" s="34">
        <v>0</v>
      </c>
      <c r="P21" s="34">
        <v>9</v>
      </c>
      <c r="Q21" s="74">
        <v>2</v>
      </c>
      <c r="R21" s="62">
        <f t="shared" si="0"/>
        <v>28</v>
      </c>
    </row>
    <row r="22" spans="1:18" s="20" customFormat="1" x14ac:dyDescent="0.25">
      <c r="A22" s="20">
        <v>14</v>
      </c>
      <c r="B22" s="20" t="s">
        <v>48</v>
      </c>
      <c r="C22" s="20" t="s">
        <v>177</v>
      </c>
      <c r="D22" s="62">
        <v>1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2</v>
      </c>
      <c r="K22" s="62">
        <v>1</v>
      </c>
      <c r="L22" s="62">
        <v>0</v>
      </c>
      <c r="M22" s="62">
        <v>2</v>
      </c>
      <c r="N22" s="34">
        <v>10</v>
      </c>
      <c r="O22" s="34">
        <v>0</v>
      </c>
      <c r="P22" s="34">
        <v>10</v>
      </c>
      <c r="Q22" s="74">
        <v>10</v>
      </c>
      <c r="R22" s="62">
        <f t="shared" si="0"/>
        <v>36</v>
      </c>
    </row>
    <row r="23" spans="1:18" s="20" customFormat="1" x14ac:dyDescent="0.25">
      <c r="A23" s="20">
        <v>15</v>
      </c>
      <c r="B23" s="20" t="s">
        <v>211</v>
      </c>
      <c r="C23" s="20" t="s">
        <v>212</v>
      </c>
      <c r="D23" s="62">
        <v>2</v>
      </c>
      <c r="E23" s="62">
        <v>2</v>
      </c>
      <c r="F23" s="62">
        <v>2</v>
      </c>
      <c r="G23" s="62">
        <v>0</v>
      </c>
      <c r="H23" s="62">
        <v>2</v>
      </c>
      <c r="I23" s="62">
        <v>2</v>
      </c>
      <c r="J23" s="62">
        <v>2</v>
      </c>
      <c r="K23" s="62">
        <v>1</v>
      </c>
      <c r="L23" s="62">
        <v>0</v>
      </c>
      <c r="M23" s="62">
        <v>0</v>
      </c>
      <c r="N23" s="34">
        <v>10</v>
      </c>
      <c r="O23" s="34">
        <v>10</v>
      </c>
      <c r="P23" s="34">
        <v>2</v>
      </c>
      <c r="Q23" s="74" t="s">
        <v>235</v>
      </c>
      <c r="R23" s="62">
        <f t="shared" ref="R23" si="1">SUM(D23:Q23)</f>
        <v>35</v>
      </c>
    </row>
    <row r="24" spans="1:18" s="20" customFormat="1" x14ac:dyDescent="0.25">
      <c r="A24" s="20">
        <v>16</v>
      </c>
      <c r="B24" s="20" t="s">
        <v>49</v>
      </c>
      <c r="C24" s="20" t="s">
        <v>178</v>
      </c>
      <c r="D24" s="62">
        <v>2</v>
      </c>
      <c r="E24" s="62">
        <v>2</v>
      </c>
      <c r="F24" s="62">
        <v>2</v>
      </c>
      <c r="G24" s="62">
        <v>0</v>
      </c>
      <c r="H24" s="62">
        <v>2</v>
      </c>
      <c r="I24" s="62">
        <v>0</v>
      </c>
      <c r="J24" s="62">
        <v>0</v>
      </c>
      <c r="K24" s="62">
        <v>2</v>
      </c>
      <c r="L24" s="62">
        <v>2</v>
      </c>
      <c r="M24" s="62">
        <v>2</v>
      </c>
      <c r="N24" s="34">
        <v>10</v>
      </c>
      <c r="O24" s="34">
        <v>0</v>
      </c>
      <c r="P24" s="34">
        <v>10</v>
      </c>
      <c r="Q24" s="74">
        <v>5</v>
      </c>
      <c r="R24" s="62">
        <f t="shared" si="0"/>
        <v>39</v>
      </c>
    </row>
    <row r="25" spans="1:18" s="20" customFormat="1" x14ac:dyDescent="0.25">
      <c r="A25" s="20">
        <v>17</v>
      </c>
      <c r="B25" s="20" t="s">
        <v>201</v>
      </c>
      <c r="C25" s="20" t="s">
        <v>202</v>
      </c>
      <c r="D25" s="62">
        <v>2</v>
      </c>
      <c r="E25" s="62">
        <v>2</v>
      </c>
      <c r="F25" s="62">
        <v>1</v>
      </c>
      <c r="G25" s="62">
        <v>1</v>
      </c>
      <c r="H25" s="62">
        <v>2</v>
      </c>
      <c r="I25" s="62">
        <v>2</v>
      </c>
      <c r="J25" s="62">
        <v>0</v>
      </c>
      <c r="K25" s="62">
        <v>2</v>
      </c>
      <c r="L25" s="62">
        <v>0</v>
      </c>
      <c r="M25" s="62">
        <v>2</v>
      </c>
      <c r="N25" s="34">
        <v>10</v>
      </c>
      <c r="O25" s="34">
        <v>10</v>
      </c>
      <c r="P25" s="34">
        <v>10</v>
      </c>
      <c r="Q25" s="34" t="s">
        <v>235</v>
      </c>
      <c r="R25" s="62">
        <f>SUM(D25:Q25)</f>
        <v>44</v>
      </c>
    </row>
    <row r="26" spans="1:18" s="20" customFormat="1" x14ac:dyDescent="0.25">
      <c r="A26" s="20">
        <v>18</v>
      </c>
      <c r="B26" s="20" t="s">
        <v>203</v>
      </c>
      <c r="C26" s="20" t="s">
        <v>204</v>
      </c>
      <c r="D26" s="62">
        <v>2</v>
      </c>
      <c r="E26" s="62">
        <v>2</v>
      </c>
      <c r="F26" s="62">
        <v>2</v>
      </c>
      <c r="G26" s="62">
        <v>2</v>
      </c>
      <c r="H26" s="62">
        <v>2</v>
      </c>
      <c r="I26" s="62">
        <v>2</v>
      </c>
      <c r="J26" s="62">
        <v>2</v>
      </c>
      <c r="K26" s="62">
        <v>2</v>
      </c>
      <c r="L26" s="62">
        <v>0</v>
      </c>
      <c r="M26" s="62">
        <v>2</v>
      </c>
      <c r="N26" s="34">
        <v>10</v>
      </c>
      <c r="O26" s="34">
        <v>0</v>
      </c>
      <c r="P26" s="34">
        <v>10</v>
      </c>
      <c r="Q26" s="34" t="s">
        <v>235</v>
      </c>
      <c r="R26" s="62">
        <f t="shared" ref="R26" si="2">SUM(D26:Q26)</f>
        <v>38</v>
      </c>
    </row>
    <row r="27" spans="1:18" s="20" customFormat="1" x14ac:dyDescent="0.25">
      <c r="A27" s="20">
        <v>19</v>
      </c>
      <c r="B27" s="20" t="s">
        <v>50</v>
      </c>
      <c r="C27" s="20" t="s">
        <v>179</v>
      </c>
      <c r="D27" s="62">
        <v>2</v>
      </c>
      <c r="E27" s="62">
        <v>2</v>
      </c>
      <c r="F27" s="62">
        <v>2</v>
      </c>
      <c r="G27" s="62">
        <v>0</v>
      </c>
      <c r="H27" s="62">
        <v>2</v>
      </c>
      <c r="I27" s="62">
        <v>2</v>
      </c>
      <c r="J27" s="62">
        <v>2</v>
      </c>
      <c r="K27" s="62">
        <v>1</v>
      </c>
      <c r="L27" s="62">
        <v>0</v>
      </c>
      <c r="M27" s="62">
        <v>0</v>
      </c>
      <c r="N27" s="34">
        <v>10</v>
      </c>
      <c r="O27" s="34">
        <v>10</v>
      </c>
      <c r="P27" s="34">
        <v>3</v>
      </c>
      <c r="Q27" s="74" t="s">
        <v>235</v>
      </c>
      <c r="R27" s="62">
        <f t="shared" si="0"/>
        <v>36</v>
      </c>
    </row>
    <row r="28" spans="1:18" s="20" customFormat="1" x14ac:dyDescent="0.25">
      <c r="A28" s="20">
        <v>20</v>
      </c>
      <c r="B28" s="20" t="s">
        <v>51</v>
      </c>
      <c r="C28" s="20" t="s">
        <v>180</v>
      </c>
      <c r="D28" s="62">
        <v>2</v>
      </c>
      <c r="E28" s="62">
        <v>1</v>
      </c>
      <c r="F28" s="62">
        <v>2</v>
      </c>
      <c r="G28" s="62">
        <v>2</v>
      </c>
      <c r="H28" s="62">
        <v>2</v>
      </c>
      <c r="I28" s="62">
        <v>2</v>
      </c>
      <c r="J28" s="62">
        <v>2</v>
      </c>
      <c r="K28" s="62">
        <v>2</v>
      </c>
      <c r="L28" s="62">
        <v>1</v>
      </c>
      <c r="M28" s="62">
        <v>2</v>
      </c>
      <c r="N28" s="34">
        <v>10</v>
      </c>
      <c r="O28" s="34">
        <v>10</v>
      </c>
      <c r="P28" s="34">
        <v>10</v>
      </c>
      <c r="Q28" s="74" t="s">
        <v>235</v>
      </c>
      <c r="R28" s="62">
        <f t="shared" si="0"/>
        <v>48</v>
      </c>
    </row>
    <row r="29" spans="1:18" s="20" customFormat="1" x14ac:dyDescent="0.25">
      <c r="A29" s="20">
        <v>21</v>
      </c>
      <c r="B29" s="20" t="s">
        <v>52</v>
      </c>
      <c r="C29" s="20" t="s">
        <v>181</v>
      </c>
      <c r="D29" s="62">
        <v>2</v>
      </c>
      <c r="E29" s="62">
        <v>2</v>
      </c>
      <c r="F29" s="62">
        <v>0</v>
      </c>
      <c r="G29" s="62">
        <v>2</v>
      </c>
      <c r="H29" s="62">
        <v>2</v>
      </c>
      <c r="I29" s="62">
        <v>2</v>
      </c>
      <c r="J29" s="62">
        <v>2</v>
      </c>
      <c r="K29" s="62">
        <v>2</v>
      </c>
      <c r="L29" s="62">
        <v>1</v>
      </c>
      <c r="M29" s="62">
        <v>1</v>
      </c>
      <c r="N29" s="34">
        <v>10</v>
      </c>
      <c r="O29" s="34">
        <v>0</v>
      </c>
      <c r="P29" s="34">
        <v>10</v>
      </c>
      <c r="Q29" s="74">
        <v>6</v>
      </c>
      <c r="R29" s="62">
        <f t="shared" si="0"/>
        <v>42</v>
      </c>
    </row>
    <row r="30" spans="1:18" s="20" customFormat="1" x14ac:dyDescent="0.25">
      <c r="A30" s="20">
        <v>22</v>
      </c>
      <c r="B30" s="20" t="s">
        <v>53</v>
      </c>
      <c r="C30" s="20" t="s">
        <v>182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1</v>
      </c>
      <c r="N30" s="34">
        <v>0</v>
      </c>
      <c r="O30" s="34">
        <v>0</v>
      </c>
      <c r="P30" s="34">
        <v>0</v>
      </c>
      <c r="Q30" s="74">
        <v>0</v>
      </c>
      <c r="R30" s="62">
        <f t="shared" si="0"/>
        <v>1</v>
      </c>
    </row>
    <row r="31" spans="1:18" s="20" customFormat="1" x14ac:dyDescent="0.25">
      <c r="A31" s="20">
        <v>23</v>
      </c>
      <c r="B31" s="20" t="s">
        <v>54</v>
      </c>
      <c r="C31" s="20" t="s">
        <v>183</v>
      </c>
      <c r="D31" s="62">
        <v>1</v>
      </c>
      <c r="E31" s="62">
        <v>0</v>
      </c>
      <c r="F31" s="62">
        <v>0</v>
      </c>
      <c r="G31" s="62">
        <v>0</v>
      </c>
      <c r="H31" s="62">
        <v>1</v>
      </c>
      <c r="I31" s="62">
        <v>0</v>
      </c>
      <c r="J31" s="62">
        <v>2</v>
      </c>
      <c r="K31" s="62">
        <v>0</v>
      </c>
      <c r="L31" s="62">
        <v>0</v>
      </c>
      <c r="M31" s="62">
        <v>6</v>
      </c>
      <c r="N31" s="34">
        <v>3</v>
      </c>
      <c r="O31" s="34">
        <v>0</v>
      </c>
      <c r="P31" s="34">
        <v>0</v>
      </c>
      <c r="Q31" s="74" t="s">
        <v>235</v>
      </c>
      <c r="R31" s="62">
        <f t="shared" si="0"/>
        <v>13</v>
      </c>
    </row>
    <row r="32" spans="1:18" s="20" customFormat="1" x14ac:dyDescent="0.25">
      <c r="A32" s="20">
        <v>24</v>
      </c>
      <c r="B32" s="20" t="s">
        <v>55</v>
      </c>
      <c r="C32" s="20" t="s">
        <v>184</v>
      </c>
      <c r="D32" s="62">
        <v>1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2</v>
      </c>
      <c r="K32" s="62">
        <v>1</v>
      </c>
      <c r="L32" s="62">
        <v>0</v>
      </c>
      <c r="M32" s="62">
        <v>1</v>
      </c>
      <c r="N32" s="34">
        <v>6</v>
      </c>
      <c r="O32" s="34">
        <v>0</v>
      </c>
      <c r="P32" s="34">
        <v>10</v>
      </c>
      <c r="Q32" s="74">
        <v>5</v>
      </c>
      <c r="R32" s="62">
        <f t="shared" si="0"/>
        <v>26</v>
      </c>
    </row>
    <row r="33" spans="1:18" s="20" customFormat="1" x14ac:dyDescent="0.25">
      <c r="A33" s="20">
        <v>25</v>
      </c>
      <c r="B33" s="20" t="s">
        <v>56</v>
      </c>
      <c r="C33" s="20" t="s">
        <v>185</v>
      </c>
      <c r="D33" s="62">
        <v>2</v>
      </c>
      <c r="E33" s="62">
        <v>2</v>
      </c>
      <c r="F33" s="62">
        <v>2</v>
      </c>
      <c r="G33" s="62">
        <v>0</v>
      </c>
      <c r="H33" s="62">
        <v>2</v>
      </c>
      <c r="I33" s="62">
        <v>2</v>
      </c>
      <c r="J33" s="62">
        <v>2</v>
      </c>
      <c r="K33" s="62">
        <v>2</v>
      </c>
      <c r="L33" s="62">
        <v>1</v>
      </c>
      <c r="M33" s="62">
        <v>2</v>
      </c>
      <c r="N33" s="34">
        <v>10</v>
      </c>
      <c r="O33" s="34">
        <v>0</v>
      </c>
      <c r="P33" s="34">
        <v>10</v>
      </c>
      <c r="Q33" s="74">
        <v>4</v>
      </c>
      <c r="R33" s="62">
        <f t="shared" si="0"/>
        <v>41</v>
      </c>
    </row>
    <row r="34" spans="1:18" s="20" customFormat="1" x14ac:dyDescent="0.25">
      <c r="A34" s="20">
        <v>26</v>
      </c>
      <c r="B34" s="20" t="s">
        <v>57</v>
      </c>
      <c r="C34" s="20" t="s">
        <v>186</v>
      </c>
      <c r="D34" s="62">
        <v>2</v>
      </c>
      <c r="E34" s="62">
        <v>2</v>
      </c>
      <c r="F34" s="62">
        <v>0</v>
      </c>
      <c r="G34" s="62">
        <v>0</v>
      </c>
      <c r="H34" s="62">
        <v>2</v>
      </c>
      <c r="I34" s="62">
        <v>0</v>
      </c>
      <c r="J34" s="62">
        <v>0</v>
      </c>
      <c r="K34" s="62">
        <v>1</v>
      </c>
      <c r="L34" s="62">
        <v>0</v>
      </c>
      <c r="M34" s="62">
        <v>0</v>
      </c>
      <c r="N34" s="34">
        <v>10</v>
      </c>
      <c r="O34" s="34">
        <v>0</v>
      </c>
      <c r="P34" s="34">
        <v>8</v>
      </c>
      <c r="Q34" s="74">
        <v>3</v>
      </c>
      <c r="R34" s="62">
        <f t="shared" si="0"/>
        <v>28</v>
      </c>
    </row>
    <row r="35" spans="1:18" s="20" customFormat="1" x14ac:dyDescent="0.25">
      <c r="A35" s="20">
        <v>27</v>
      </c>
      <c r="B35" s="20" t="s">
        <v>205</v>
      </c>
      <c r="C35" s="20" t="s">
        <v>206</v>
      </c>
      <c r="D35" s="62">
        <v>2</v>
      </c>
      <c r="E35" s="62">
        <v>0</v>
      </c>
      <c r="F35" s="62">
        <v>1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34">
        <v>8</v>
      </c>
      <c r="O35" s="34">
        <v>10</v>
      </c>
      <c r="P35" s="34">
        <v>0</v>
      </c>
      <c r="Q35" s="74" t="s">
        <v>235</v>
      </c>
      <c r="R35" s="62">
        <f>SUM(D35:Q35)</f>
        <v>21</v>
      </c>
    </row>
    <row r="36" spans="1:18" s="20" customFormat="1" x14ac:dyDescent="0.25">
      <c r="A36" s="20">
        <v>28</v>
      </c>
      <c r="B36" s="20" t="s">
        <v>58</v>
      </c>
      <c r="C36" s="20" t="s">
        <v>187</v>
      </c>
      <c r="D36" s="62">
        <v>1</v>
      </c>
      <c r="E36" s="62">
        <v>0</v>
      </c>
      <c r="F36" s="62">
        <v>1</v>
      </c>
      <c r="G36" s="62">
        <v>0</v>
      </c>
      <c r="H36" s="62">
        <v>2</v>
      </c>
      <c r="I36" s="62">
        <v>1</v>
      </c>
      <c r="J36" s="62">
        <v>2</v>
      </c>
      <c r="K36" s="62">
        <v>0</v>
      </c>
      <c r="L36" s="62">
        <v>0</v>
      </c>
      <c r="M36" s="62">
        <v>0</v>
      </c>
      <c r="N36" s="34">
        <v>10</v>
      </c>
      <c r="O36" s="34">
        <v>0</v>
      </c>
      <c r="P36" s="34">
        <v>5</v>
      </c>
      <c r="Q36" s="74" t="s">
        <v>235</v>
      </c>
      <c r="R36" s="62">
        <f t="shared" si="0"/>
        <v>22</v>
      </c>
    </row>
    <row r="37" spans="1:18" s="20" customFormat="1" x14ac:dyDescent="0.25">
      <c r="A37" s="20">
        <v>29</v>
      </c>
      <c r="B37" s="20" t="s">
        <v>59</v>
      </c>
      <c r="C37" s="20" t="s">
        <v>188</v>
      </c>
      <c r="D37" s="62">
        <v>2</v>
      </c>
      <c r="E37" s="62">
        <v>0</v>
      </c>
      <c r="F37" s="62">
        <v>2</v>
      </c>
      <c r="G37" s="62">
        <v>0</v>
      </c>
      <c r="H37" s="62">
        <v>2</v>
      </c>
      <c r="I37" s="62">
        <v>2</v>
      </c>
      <c r="J37" s="62">
        <v>2</v>
      </c>
      <c r="K37" s="62">
        <v>1</v>
      </c>
      <c r="L37" s="62">
        <v>0</v>
      </c>
      <c r="M37" s="62">
        <v>2</v>
      </c>
      <c r="N37" s="34">
        <v>10</v>
      </c>
      <c r="O37" s="34">
        <v>10</v>
      </c>
      <c r="P37" s="34">
        <v>10</v>
      </c>
      <c r="Q37" s="74" t="s">
        <v>235</v>
      </c>
      <c r="R37" s="62">
        <f t="shared" si="0"/>
        <v>43</v>
      </c>
    </row>
    <row r="38" spans="1:18" s="20" customFormat="1" x14ac:dyDescent="0.25">
      <c r="A38" s="20">
        <v>30</v>
      </c>
      <c r="B38" s="20" t="s">
        <v>60</v>
      </c>
      <c r="C38" s="20" t="s">
        <v>189</v>
      </c>
      <c r="D38" s="62">
        <v>2</v>
      </c>
      <c r="E38" s="62">
        <v>0</v>
      </c>
      <c r="F38" s="62">
        <v>1</v>
      </c>
      <c r="G38" s="62">
        <v>0</v>
      </c>
      <c r="H38" s="62">
        <v>0</v>
      </c>
      <c r="I38" s="62">
        <v>0</v>
      </c>
      <c r="J38" s="62">
        <v>0</v>
      </c>
      <c r="K38" s="62">
        <v>2</v>
      </c>
      <c r="L38" s="62">
        <v>0</v>
      </c>
      <c r="M38" s="62">
        <v>2</v>
      </c>
      <c r="N38" s="34">
        <v>10</v>
      </c>
      <c r="O38" s="34">
        <v>0</v>
      </c>
      <c r="P38" s="34">
        <v>7</v>
      </c>
      <c r="Q38" s="74">
        <v>6</v>
      </c>
      <c r="R38" s="62">
        <f t="shared" si="0"/>
        <v>30</v>
      </c>
    </row>
    <row r="39" spans="1:18" s="20" customFormat="1" x14ac:dyDescent="0.25">
      <c r="A39" s="20">
        <v>31</v>
      </c>
      <c r="B39" s="20" t="s">
        <v>213</v>
      </c>
      <c r="C39" s="20" t="s">
        <v>214</v>
      </c>
      <c r="D39" s="62">
        <v>2</v>
      </c>
      <c r="E39" s="62">
        <v>0</v>
      </c>
      <c r="F39" s="62">
        <v>2</v>
      </c>
      <c r="G39" s="62">
        <v>0</v>
      </c>
      <c r="H39" s="62">
        <v>2</v>
      </c>
      <c r="I39" s="62">
        <v>2</v>
      </c>
      <c r="J39" s="62">
        <v>2</v>
      </c>
      <c r="K39" s="62">
        <v>1</v>
      </c>
      <c r="L39" s="62">
        <v>0</v>
      </c>
      <c r="M39" s="62">
        <v>1</v>
      </c>
      <c r="N39" s="34">
        <v>8</v>
      </c>
      <c r="O39" s="34">
        <v>10</v>
      </c>
      <c r="P39" s="34">
        <v>10</v>
      </c>
      <c r="Q39" s="74" t="s">
        <v>235</v>
      </c>
      <c r="R39" s="62">
        <f t="shared" si="0"/>
        <v>40</v>
      </c>
    </row>
    <row r="40" spans="1:18" s="20" customFormat="1" x14ac:dyDescent="0.25">
      <c r="A40" s="20">
        <v>32</v>
      </c>
      <c r="B40" s="20" t="s">
        <v>61</v>
      </c>
      <c r="C40" s="20" t="s">
        <v>190</v>
      </c>
      <c r="D40" s="62">
        <v>2</v>
      </c>
      <c r="E40" s="62">
        <v>0</v>
      </c>
      <c r="F40" s="62">
        <v>2</v>
      </c>
      <c r="G40" s="62">
        <v>0</v>
      </c>
      <c r="H40" s="62">
        <v>0</v>
      </c>
      <c r="I40" s="62">
        <v>0</v>
      </c>
      <c r="J40" s="62">
        <v>2</v>
      </c>
      <c r="K40" s="62">
        <v>0</v>
      </c>
      <c r="L40" s="62">
        <v>1</v>
      </c>
      <c r="M40" s="62">
        <v>2</v>
      </c>
      <c r="N40" s="34">
        <v>10</v>
      </c>
      <c r="O40" s="34">
        <v>6</v>
      </c>
      <c r="P40" s="34">
        <v>7</v>
      </c>
      <c r="Q40" s="74" t="s">
        <v>235</v>
      </c>
      <c r="R40" s="62">
        <f t="shared" si="0"/>
        <v>32</v>
      </c>
    </row>
    <row r="41" spans="1:18" s="20" customFormat="1" x14ac:dyDescent="0.25">
      <c r="A41" s="20">
        <v>33</v>
      </c>
      <c r="B41" s="20" t="s">
        <v>207</v>
      </c>
      <c r="C41" s="20" t="s">
        <v>208</v>
      </c>
      <c r="D41" s="62">
        <v>2</v>
      </c>
      <c r="E41" s="62">
        <v>0</v>
      </c>
      <c r="F41" s="62">
        <v>2</v>
      </c>
      <c r="G41" s="62">
        <v>0</v>
      </c>
      <c r="H41" s="62">
        <v>2</v>
      </c>
      <c r="I41" s="62">
        <v>0</v>
      </c>
      <c r="J41" s="62">
        <v>0</v>
      </c>
      <c r="K41" s="62">
        <v>2</v>
      </c>
      <c r="L41" s="62">
        <v>0</v>
      </c>
      <c r="M41" s="62">
        <v>0</v>
      </c>
      <c r="N41" s="34">
        <v>10</v>
      </c>
      <c r="O41" s="34">
        <v>0</v>
      </c>
      <c r="P41" s="34">
        <v>6</v>
      </c>
      <c r="Q41" s="34">
        <v>5</v>
      </c>
      <c r="R41" s="62">
        <f>SUM(D41:Q41)</f>
        <v>29</v>
      </c>
    </row>
    <row r="42" spans="1:18" s="20" customFormat="1" x14ac:dyDescent="0.25">
      <c r="A42" s="20">
        <v>34</v>
      </c>
      <c r="B42" s="20" t="s">
        <v>62</v>
      </c>
      <c r="C42" s="20" t="s">
        <v>191</v>
      </c>
      <c r="D42" s="62">
        <v>2</v>
      </c>
      <c r="E42" s="62">
        <v>1</v>
      </c>
      <c r="F42" s="62">
        <v>2</v>
      </c>
      <c r="G42" s="62">
        <v>1</v>
      </c>
      <c r="H42" s="62">
        <v>2</v>
      </c>
      <c r="I42" s="62">
        <v>0</v>
      </c>
      <c r="J42" s="62">
        <v>2</v>
      </c>
      <c r="K42" s="62">
        <v>2</v>
      </c>
      <c r="L42" s="62">
        <v>0</v>
      </c>
      <c r="M42" s="62">
        <v>2</v>
      </c>
      <c r="N42" s="34">
        <v>10</v>
      </c>
      <c r="O42" s="34">
        <v>10</v>
      </c>
      <c r="P42" s="34">
        <v>10</v>
      </c>
      <c r="Q42" s="74" t="s">
        <v>235</v>
      </c>
      <c r="R42" s="62">
        <f t="shared" si="0"/>
        <v>44</v>
      </c>
    </row>
    <row r="43" spans="1:18" s="20" customFormat="1" x14ac:dyDescent="0.25">
      <c r="A43" s="20">
        <v>35</v>
      </c>
      <c r="B43" s="20" t="s">
        <v>63</v>
      </c>
      <c r="C43" s="20" t="s">
        <v>64</v>
      </c>
      <c r="D43" s="62">
        <v>2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2</v>
      </c>
      <c r="L43" s="62">
        <v>0</v>
      </c>
      <c r="M43" s="62">
        <v>0</v>
      </c>
      <c r="N43" s="34">
        <v>10</v>
      </c>
      <c r="O43" s="34">
        <v>0</v>
      </c>
      <c r="P43" s="34">
        <v>6</v>
      </c>
      <c r="Q43" s="74">
        <v>7</v>
      </c>
      <c r="R43" s="62">
        <f t="shared" si="0"/>
        <v>27</v>
      </c>
    </row>
    <row r="44" spans="1:18" s="20" customFormat="1" x14ac:dyDescent="0.25">
      <c r="A44" s="20">
        <v>36</v>
      </c>
      <c r="B44" s="20" t="s">
        <v>65</v>
      </c>
      <c r="C44" s="20" t="s">
        <v>192</v>
      </c>
      <c r="D44" s="62">
        <v>2</v>
      </c>
      <c r="E44" s="62">
        <v>2</v>
      </c>
      <c r="F44" s="62">
        <v>2</v>
      </c>
      <c r="G44" s="62">
        <v>0</v>
      </c>
      <c r="H44" s="62">
        <v>2</v>
      </c>
      <c r="I44" s="62">
        <v>0</v>
      </c>
      <c r="J44" s="62">
        <v>2</v>
      </c>
      <c r="K44" s="62">
        <v>1</v>
      </c>
      <c r="L44" s="62">
        <v>0</v>
      </c>
      <c r="M44" s="62">
        <v>0</v>
      </c>
      <c r="N44" s="34">
        <v>10</v>
      </c>
      <c r="O44" s="34">
        <v>3</v>
      </c>
      <c r="P44" s="34">
        <v>10</v>
      </c>
      <c r="Q44" s="74" t="s">
        <v>235</v>
      </c>
      <c r="R44" s="62">
        <f t="shared" si="0"/>
        <v>34</v>
      </c>
    </row>
    <row r="45" spans="1:18" s="20" customFormat="1" x14ac:dyDescent="0.25">
      <c r="A45" s="20">
        <v>37</v>
      </c>
      <c r="B45" s="20" t="s">
        <v>66</v>
      </c>
      <c r="C45" s="20" t="s">
        <v>193</v>
      </c>
      <c r="D45" s="62">
        <v>0</v>
      </c>
      <c r="E45" s="62">
        <v>1</v>
      </c>
      <c r="F45" s="62">
        <v>0</v>
      </c>
      <c r="G45" s="62">
        <v>0</v>
      </c>
      <c r="H45" s="62">
        <v>0</v>
      </c>
      <c r="I45" s="62">
        <v>0</v>
      </c>
      <c r="J45" s="62">
        <v>2</v>
      </c>
      <c r="K45" s="62">
        <v>2</v>
      </c>
      <c r="L45" s="62">
        <v>2</v>
      </c>
      <c r="M45" s="62">
        <v>2</v>
      </c>
      <c r="N45" s="34">
        <v>6</v>
      </c>
      <c r="O45" s="34">
        <v>7</v>
      </c>
      <c r="P45" s="34">
        <v>6</v>
      </c>
      <c r="Q45" s="74" t="s">
        <v>235</v>
      </c>
      <c r="R45" s="62">
        <f t="shared" si="0"/>
        <v>28</v>
      </c>
    </row>
    <row r="46" spans="1:18" s="20" customFormat="1" x14ac:dyDescent="0.25">
      <c r="A46" s="20">
        <v>38</v>
      </c>
      <c r="B46" s="20" t="s">
        <v>67</v>
      </c>
      <c r="C46" s="20" t="s">
        <v>194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34">
        <v>0</v>
      </c>
      <c r="O46" s="34">
        <v>1</v>
      </c>
      <c r="P46" s="34">
        <v>0</v>
      </c>
      <c r="Q46" s="74" t="s">
        <v>235</v>
      </c>
      <c r="R46" s="62">
        <f t="shared" si="0"/>
        <v>1</v>
      </c>
    </row>
    <row r="47" spans="1:18" s="20" customFormat="1" x14ac:dyDescent="0.25">
      <c r="A47" s="20">
        <v>39</v>
      </c>
      <c r="B47" s="20" t="s">
        <v>209</v>
      </c>
      <c r="C47" s="20" t="s">
        <v>210</v>
      </c>
      <c r="D47" s="62">
        <v>1</v>
      </c>
      <c r="E47" s="62">
        <v>2</v>
      </c>
      <c r="F47" s="62">
        <v>0</v>
      </c>
      <c r="G47" s="62">
        <v>0</v>
      </c>
      <c r="H47" s="62">
        <v>0</v>
      </c>
      <c r="I47" s="62">
        <v>2</v>
      </c>
      <c r="J47" s="62">
        <v>2</v>
      </c>
      <c r="K47" s="62">
        <v>2</v>
      </c>
      <c r="L47" s="62">
        <v>0</v>
      </c>
      <c r="M47" s="62">
        <v>2</v>
      </c>
      <c r="N47" s="34">
        <v>10</v>
      </c>
      <c r="O47" s="34">
        <v>8</v>
      </c>
      <c r="P47" s="34">
        <v>3</v>
      </c>
      <c r="Q47" s="74" t="s">
        <v>235</v>
      </c>
      <c r="R47" s="62">
        <f t="shared" ref="R47" si="3">SUM(D47:Q47)</f>
        <v>32</v>
      </c>
    </row>
    <row r="48" spans="1:18" s="20" customFormat="1" x14ac:dyDescent="0.25">
      <c r="A48" s="20">
        <v>40</v>
      </c>
      <c r="B48" s="20" t="s">
        <v>68</v>
      </c>
      <c r="C48" s="20" t="s">
        <v>195</v>
      </c>
      <c r="D48" s="62">
        <v>2</v>
      </c>
      <c r="E48" s="62">
        <v>2</v>
      </c>
      <c r="F48" s="62">
        <v>2</v>
      </c>
      <c r="G48" s="62">
        <v>2</v>
      </c>
      <c r="H48" s="62">
        <v>2</v>
      </c>
      <c r="I48" s="62">
        <v>2</v>
      </c>
      <c r="J48" s="62">
        <v>2</v>
      </c>
      <c r="K48" s="62">
        <v>2</v>
      </c>
      <c r="L48" s="62">
        <v>2</v>
      </c>
      <c r="M48" s="62">
        <v>2</v>
      </c>
      <c r="N48" s="34">
        <v>10</v>
      </c>
      <c r="O48" s="34">
        <v>10</v>
      </c>
      <c r="P48" s="34">
        <v>10</v>
      </c>
      <c r="Q48" s="74" t="s">
        <v>235</v>
      </c>
      <c r="R48" s="62">
        <f t="shared" si="0"/>
        <v>50</v>
      </c>
    </row>
    <row r="49" spans="1:18" s="20" customFormat="1" x14ac:dyDescent="0.25">
      <c r="A49" s="20">
        <v>41</v>
      </c>
      <c r="B49" s="20" t="s">
        <v>69</v>
      </c>
      <c r="C49" s="20" t="s">
        <v>196</v>
      </c>
      <c r="D49" s="62">
        <v>2</v>
      </c>
      <c r="E49" s="62">
        <v>2</v>
      </c>
      <c r="F49" s="62">
        <v>2</v>
      </c>
      <c r="G49" s="62">
        <v>2</v>
      </c>
      <c r="H49" s="62">
        <v>2</v>
      </c>
      <c r="I49" s="62">
        <v>2</v>
      </c>
      <c r="J49" s="62">
        <v>2</v>
      </c>
      <c r="K49" s="62">
        <v>2</v>
      </c>
      <c r="L49" s="62">
        <v>2</v>
      </c>
      <c r="M49" s="62">
        <v>2</v>
      </c>
      <c r="N49" s="34">
        <v>10</v>
      </c>
      <c r="O49" s="34">
        <v>10</v>
      </c>
      <c r="P49" s="34">
        <v>0</v>
      </c>
      <c r="Q49" s="74">
        <v>10</v>
      </c>
      <c r="R49" s="62">
        <f t="shared" si="0"/>
        <v>50</v>
      </c>
    </row>
    <row r="50" spans="1:18" s="20" customFormat="1" x14ac:dyDescent="0.25">
      <c r="A50" s="20">
        <v>42</v>
      </c>
      <c r="B50" s="20" t="s">
        <v>70</v>
      </c>
      <c r="C50" s="20" t="s">
        <v>197</v>
      </c>
      <c r="D50" s="62">
        <v>2</v>
      </c>
      <c r="E50" s="62">
        <v>2</v>
      </c>
      <c r="F50" s="62">
        <v>2</v>
      </c>
      <c r="G50" s="62">
        <v>1</v>
      </c>
      <c r="H50" s="62">
        <v>2</v>
      </c>
      <c r="I50" s="62">
        <v>1</v>
      </c>
      <c r="J50" s="62">
        <v>2</v>
      </c>
      <c r="K50" s="62">
        <v>2</v>
      </c>
      <c r="L50" s="62">
        <v>2</v>
      </c>
      <c r="M50" s="62">
        <v>2</v>
      </c>
      <c r="N50" s="34">
        <v>10</v>
      </c>
      <c r="O50" s="34">
        <v>10</v>
      </c>
      <c r="P50" s="34">
        <v>9</v>
      </c>
      <c r="Q50" s="74" t="s">
        <v>235</v>
      </c>
      <c r="R50" s="62">
        <f t="shared" si="0"/>
        <v>47</v>
      </c>
    </row>
    <row r="51" spans="1:18" s="20" customFormat="1" x14ac:dyDescent="0.25">
      <c r="A51" s="20">
        <v>43</v>
      </c>
      <c r="B51" s="20" t="s">
        <v>71</v>
      </c>
      <c r="C51" s="20" t="s">
        <v>198</v>
      </c>
      <c r="D51" s="62">
        <v>2</v>
      </c>
      <c r="E51" s="62">
        <v>0</v>
      </c>
      <c r="F51" s="62">
        <v>0</v>
      </c>
      <c r="G51" s="62">
        <v>0</v>
      </c>
      <c r="H51" s="62">
        <v>2</v>
      </c>
      <c r="I51" s="62">
        <v>0</v>
      </c>
      <c r="J51" s="62">
        <v>0</v>
      </c>
      <c r="K51" s="62">
        <v>0</v>
      </c>
      <c r="L51" s="62">
        <v>0</v>
      </c>
      <c r="M51" s="62">
        <v>2</v>
      </c>
      <c r="N51" s="34">
        <v>10</v>
      </c>
      <c r="O51" s="34">
        <v>0</v>
      </c>
      <c r="P51" s="34">
        <v>5</v>
      </c>
      <c r="Q51" s="74">
        <v>4</v>
      </c>
      <c r="R51" s="62">
        <f t="shared" si="0"/>
        <v>25</v>
      </c>
    </row>
    <row r="52" spans="1:18" s="20" customFormat="1" x14ac:dyDescent="0.25">
      <c r="A52" s="20">
        <v>44</v>
      </c>
      <c r="B52" s="20" t="s">
        <v>215</v>
      </c>
      <c r="C52" s="20" t="s">
        <v>216</v>
      </c>
      <c r="D52" s="62">
        <v>2</v>
      </c>
      <c r="E52" s="62">
        <v>0</v>
      </c>
      <c r="F52" s="62">
        <v>2</v>
      </c>
      <c r="G52" s="62">
        <v>0</v>
      </c>
      <c r="H52" s="62">
        <v>2</v>
      </c>
      <c r="I52" s="62">
        <v>0</v>
      </c>
      <c r="J52" s="62">
        <v>1</v>
      </c>
      <c r="K52" s="62">
        <v>0</v>
      </c>
      <c r="L52" s="62">
        <v>0</v>
      </c>
      <c r="M52" s="62">
        <v>0</v>
      </c>
      <c r="N52" s="34">
        <v>10</v>
      </c>
      <c r="O52" s="34">
        <v>10</v>
      </c>
      <c r="P52" s="34">
        <v>0</v>
      </c>
      <c r="Q52" s="74" t="s">
        <v>235</v>
      </c>
      <c r="R52" s="62">
        <f t="shared" si="0"/>
        <v>27</v>
      </c>
    </row>
    <row r="53" spans="1:18" s="20" customFormat="1" x14ac:dyDescent="0.25">
      <c r="A53" s="20">
        <v>45</v>
      </c>
      <c r="B53" s="20" t="s">
        <v>72</v>
      </c>
      <c r="C53" s="20" t="s">
        <v>73</v>
      </c>
      <c r="D53" s="62">
        <v>0</v>
      </c>
      <c r="E53" s="62">
        <v>0</v>
      </c>
      <c r="F53" s="62">
        <v>2</v>
      </c>
      <c r="G53" s="62">
        <v>0</v>
      </c>
      <c r="H53" s="62">
        <v>0</v>
      </c>
      <c r="I53" s="62">
        <v>0</v>
      </c>
      <c r="J53" s="62">
        <v>2</v>
      </c>
      <c r="K53" s="62">
        <v>0</v>
      </c>
      <c r="L53" s="62">
        <v>0</v>
      </c>
      <c r="M53" s="62">
        <v>2</v>
      </c>
      <c r="N53" s="34">
        <v>8</v>
      </c>
      <c r="O53" s="34">
        <v>3</v>
      </c>
      <c r="P53" s="34">
        <v>3</v>
      </c>
      <c r="Q53" s="74" t="s">
        <v>235</v>
      </c>
      <c r="R53" s="62">
        <f t="shared" si="0"/>
        <v>20</v>
      </c>
    </row>
    <row r="54" spans="1:18" s="20" customFormat="1" x14ac:dyDescent="0.25">
      <c r="A54" s="20">
        <v>46</v>
      </c>
      <c r="B54" s="20" t="s">
        <v>74</v>
      </c>
      <c r="C54" s="20" t="s">
        <v>75</v>
      </c>
      <c r="D54" s="62">
        <v>2</v>
      </c>
      <c r="E54" s="62">
        <v>0</v>
      </c>
      <c r="F54" s="62">
        <v>2</v>
      </c>
      <c r="G54" s="62">
        <v>0</v>
      </c>
      <c r="H54" s="62">
        <v>2</v>
      </c>
      <c r="I54" s="62">
        <v>0</v>
      </c>
      <c r="J54" s="62">
        <v>1</v>
      </c>
      <c r="K54" s="62">
        <v>0</v>
      </c>
      <c r="L54" s="62">
        <v>0</v>
      </c>
      <c r="M54" s="62">
        <v>0</v>
      </c>
      <c r="N54" s="34">
        <v>10</v>
      </c>
      <c r="O54" s="34">
        <v>10</v>
      </c>
      <c r="P54" s="34">
        <v>0</v>
      </c>
      <c r="Q54" s="74" t="s">
        <v>235</v>
      </c>
      <c r="R54" s="62">
        <f t="shared" si="0"/>
        <v>27</v>
      </c>
    </row>
    <row r="55" spans="1:18" s="20" customFormat="1" x14ac:dyDescent="0.25">
      <c r="A55" s="20">
        <v>47</v>
      </c>
      <c r="B55" s="20" t="s">
        <v>76</v>
      </c>
      <c r="C55" s="20" t="s">
        <v>77</v>
      </c>
      <c r="D55" s="62">
        <v>2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0</v>
      </c>
      <c r="M55" s="62">
        <v>2</v>
      </c>
      <c r="N55" s="34">
        <v>10</v>
      </c>
      <c r="O55" s="34">
        <v>0</v>
      </c>
      <c r="P55" s="34">
        <v>0</v>
      </c>
      <c r="Q55" s="74" t="s">
        <v>235</v>
      </c>
      <c r="R55" s="62">
        <f t="shared" si="0"/>
        <v>14</v>
      </c>
    </row>
    <row r="56" spans="1:18" s="20" customFormat="1" x14ac:dyDescent="0.25">
      <c r="A56" s="20">
        <v>48</v>
      </c>
      <c r="B56" s="20" t="s">
        <v>78</v>
      </c>
      <c r="C56" s="20" t="s">
        <v>79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</v>
      </c>
      <c r="J56" s="62">
        <v>2</v>
      </c>
      <c r="K56" s="62">
        <v>2</v>
      </c>
      <c r="L56" s="62">
        <v>0</v>
      </c>
      <c r="M56" s="62">
        <v>2</v>
      </c>
      <c r="N56" s="34">
        <v>8</v>
      </c>
      <c r="O56" s="34">
        <v>0</v>
      </c>
      <c r="P56" s="34">
        <v>4</v>
      </c>
      <c r="Q56" s="74">
        <v>3</v>
      </c>
      <c r="R56" s="62">
        <f t="shared" si="0"/>
        <v>21</v>
      </c>
    </row>
    <row r="57" spans="1:18" s="20" customFormat="1" x14ac:dyDescent="0.25">
      <c r="A57" s="20">
        <v>49</v>
      </c>
      <c r="B57" s="20" t="s">
        <v>80</v>
      </c>
      <c r="C57" s="20" t="s">
        <v>81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34">
        <v>3</v>
      </c>
      <c r="O57" s="34">
        <v>0</v>
      </c>
      <c r="P57" s="34">
        <v>0</v>
      </c>
      <c r="Q57" s="74">
        <v>0</v>
      </c>
      <c r="R57" s="62">
        <f t="shared" si="0"/>
        <v>3</v>
      </c>
    </row>
    <row r="58" spans="1:18" s="20" customFormat="1" x14ac:dyDescent="0.25">
      <c r="A58" s="20">
        <v>50</v>
      </c>
      <c r="B58" s="20" t="s">
        <v>82</v>
      </c>
      <c r="C58" s="20" t="s">
        <v>83</v>
      </c>
      <c r="D58" s="62">
        <v>2</v>
      </c>
      <c r="E58" s="62">
        <v>0</v>
      </c>
      <c r="F58" s="62">
        <v>1</v>
      </c>
      <c r="G58" s="62">
        <v>0</v>
      </c>
      <c r="H58" s="62">
        <v>0</v>
      </c>
      <c r="I58" s="62">
        <v>0</v>
      </c>
      <c r="J58" s="62">
        <v>0</v>
      </c>
      <c r="K58" s="62">
        <v>1</v>
      </c>
      <c r="L58" s="62">
        <v>0</v>
      </c>
      <c r="M58" s="62">
        <v>2</v>
      </c>
      <c r="N58" s="34">
        <v>0</v>
      </c>
      <c r="O58" s="34">
        <v>0</v>
      </c>
      <c r="P58" s="34">
        <v>3</v>
      </c>
      <c r="Q58" s="74" t="s">
        <v>235</v>
      </c>
      <c r="R58" s="62">
        <f t="shared" si="0"/>
        <v>9</v>
      </c>
    </row>
    <row r="59" spans="1:18" s="20" customFormat="1" x14ac:dyDescent="0.25">
      <c r="A59" s="20">
        <v>51</v>
      </c>
      <c r="B59" s="20" t="s">
        <v>84</v>
      </c>
      <c r="C59" s="20" t="s">
        <v>85</v>
      </c>
      <c r="D59" s="62">
        <v>2</v>
      </c>
      <c r="E59" s="62">
        <v>0</v>
      </c>
      <c r="F59" s="62">
        <v>2</v>
      </c>
      <c r="G59" s="62">
        <v>0</v>
      </c>
      <c r="H59" s="62">
        <v>0</v>
      </c>
      <c r="I59" s="62">
        <v>0</v>
      </c>
      <c r="J59" s="62">
        <v>2</v>
      </c>
      <c r="K59" s="62">
        <v>1</v>
      </c>
      <c r="L59" s="62">
        <v>0</v>
      </c>
      <c r="M59" s="62">
        <v>0</v>
      </c>
      <c r="N59" s="34">
        <v>5</v>
      </c>
      <c r="O59" s="34">
        <v>0</v>
      </c>
      <c r="P59" s="34">
        <v>3</v>
      </c>
      <c r="Q59" s="74">
        <v>0</v>
      </c>
      <c r="R59" s="62">
        <f t="shared" si="0"/>
        <v>15</v>
      </c>
    </row>
    <row r="60" spans="1:18" s="20" customFormat="1" x14ac:dyDescent="0.25">
      <c r="A60" s="20">
        <v>52</v>
      </c>
      <c r="B60" s="20" t="s">
        <v>86</v>
      </c>
      <c r="C60" s="20" t="s">
        <v>87</v>
      </c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0</v>
      </c>
      <c r="M60" s="62">
        <v>0</v>
      </c>
      <c r="N60" s="34">
        <v>0</v>
      </c>
      <c r="O60" s="34">
        <v>0</v>
      </c>
      <c r="P60" s="34" t="s">
        <v>235</v>
      </c>
      <c r="Q60" s="74">
        <v>1</v>
      </c>
      <c r="R60" s="62">
        <f t="shared" si="0"/>
        <v>1</v>
      </c>
    </row>
    <row r="61" spans="1:18" s="20" customFormat="1" x14ac:dyDescent="0.25">
      <c r="A61" s="20">
        <v>53</v>
      </c>
      <c r="B61" s="26" t="s">
        <v>88</v>
      </c>
      <c r="C61" s="26" t="s">
        <v>89</v>
      </c>
      <c r="D61" s="66">
        <v>2</v>
      </c>
      <c r="E61" s="62">
        <v>2</v>
      </c>
      <c r="F61" s="62">
        <v>2</v>
      </c>
      <c r="G61" s="67">
        <v>2</v>
      </c>
      <c r="H61" s="67">
        <v>2</v>
      </c>
      <c r="I61" s="67">
        <v>2</v>
      </c>
      <c r="J61" s="67">
        <v>2</v>
      </c>
      <c r="K61" s="67">
        <v>2</v>
      </c>
      <c r="L61" s="67">
        <v>2</v>
      </c>
      <c r="M61" s="67">
        <v>2</v>
      </c>
      <c r="N61" s="68">
        <v>10</v>
      </c>
      <c r="O61" s="68">
        <v>10</v>
      </c>
      <c r="P61" s="68">
        <v>10</v>
      </c>
      <c r="Q61" s="74" t="s">
        <v>235</v>
      </c>
      <c r="R61" s="62">
        <f t="shared" si="0"/>
        <v>50</v>
      </c>
    </row>
    <row r="62" spans="1:18" s="20" customFormat="1" x14ac:dyDescent="0.25">
      <c r="A62" s="20">
        <v>54</v>
      </c>
      <c r="B62" s="26" t="s">
        <v>90</v>
      </c>
      <c r="C62" s="26" t="s">
        <v>91</v>
      </c>
      <c r="D62" s="66">
        <v>0</v>
      </c>
      <c r="E62" s="62">
        <v>0</v>
      </c>
      <c r="F62" s="62">
        <v>0</v>
      </c>
      <c r="G62" s="67">
        <v>0</v>
      </c>
      <c r="H62" s="67">
        <v>0</v>
      </c>
      <c r="I62" s="67">
        <v>0</v>
      </c>
      <c r="J62" s="67">
        <v>0</v>
      </c>
      <c r="K62" s="67">
        <v>0</v>
      </c>
      <c r="L62" s="67">
        <v>0</v>
      </c>
      <c r="M62" s="67">
        <v>0</v>
      </c>
      <c r="N62" s="68">
        <v>8</v>
      </c>
      <c r="O62" s="68">
        <v>2</v>
      </c>
      <c r="P62" s="68">
        <v>0</v>
      </c>
      <c r="Q62" s="74" t="s">
        <v>235</v>
      </c>
      <c r="R62" s="62">
        <f t="shared" si="0"/>
        <v>10</v>
      </c>
    </row>
    <row r="63" spans="1:18" s="20" customFormat="1" x14ac:dyDescent="0.25">
      <c r="A63" s="20">
        <v>55</v>
      </c>
      <c r="B63" s="26" t="s">
        <v>217</v>
      </c>
      <c r="C63" s="26" t="s">
        <v>218</v>
      </c>
      <c r="D63" s="62">
        <v>2</v>
      </c>
      <c r="E63" s="62">
        <v>2</v>
      </c>
      <c r="F63" s="62">
        <v>1</v>
      </c>
      <c r="G63" s="62">
        <v>1</v>
      </c>
      <c r="H63" s="62">
        <v>2</v>
      </c>
      <c r="I63" s="62">
        <v>2</v>
      </c>
      <c r="J63" s="62">
        <v>0</v>
      </c>
      <c r="K63" s="62">
        <v>2</v>
      </c>
      <c r="L63" s="62">
        <v>2</v>
      </c>
      <c r="M63" s="62">
        <v>2</v>
      </c>
      <c r="N63" s="34">
        <v>10</v>
      </c>
      <c r="O63" s="34">
        <v>10</v>
      </c>
      <c r="P63" s="34">
        <v>10</v>
      </c>
      <c r="Q63" s="74" t="s">
        <v>235</v>
      </c>
      <c r="R63" s="62">
        <f t="shared" si="0"/>
        <v>46</v>
      </c>
    </row>
  </sheetData>
  <mergeCells count="4">
    <mergeCell ref="R4:R6"/>
    <mergeCell ref="A1:C1"/>
    <mergeCell ref="A3:C3"/>
    <mergeCell ref="D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K7" sqref="K7"/>
    </sheetView>
  </sheetViews>
  <sheetFormatPr defaultRowHeight="15" x14ac:dyDescent="0.25"/>
  <cols>
    <col min="2" max="2" width="8.140625" customWidth="1"/>
    <col min="3" max="3" width="6.42578125" customWidth="1"/>
  </cols>
  <sheetData>
    <row r="1" spans="1:13" s="18" customFormat="1" x14ac:dyDescent="0.25"/>
    <row r="2" spans="1:13" s="18" customFormat="1" x14ac:dyDescent="0.25"/>
    <row r="3" spans="1:13" s="18" customFormat="1" x14ac:dyDescent="0.25"/>
    <row r="4" spans="1:13" s="18" customFormat="1" x14ac:dyDescent="0.25"/>
    <row r="5" spans="1:13" s="18" customFormat="1" x14ac:dyDescent="0.25"/>
    <row r="6" spans="1:13" s="18" customFormat="1" x14ac:dyDescent="0.25">
      <c r="H6" s="128">
        <v>50</v>
      </c>
      <c r="I6" s="128">
        <v>25</v>
      </c>
      <c r="J6" s="128">
        <v>25</v>
      </c>
      <c r="K6" s="128">
        <v>50</v>
      </c>
      <c r="L6" s="128">
        <v>25</v>
      </c>
      <c r="M6" s="128">
        <v>25</v>
      </c>
    </row>
    <row r="7" spans="1:13" x14ac:dyDescent="0.25">
      <c r="H7" s="128"/>
      <c r="I7" s="128" t="s">
        <v>307</v>
      </c>
      <c r="J7" s="128" t="s">
        <v>308</v>
      </c>
      <c r="K7" s="128"/>
      <c r="L7" s="128" t="s">
        <v>309</v>
      </c>
      <c r="M7" s="128" t="s">
        <v>310</v>
      </c>
    </row>
    <row r="8" spans="1:13" ht="60" x14ac:dyDescent="0.25">
      <c r="H8" s="127" t="s">
        <v>305</v>
      </c>
      <c r="I8" s="128" t="s">
        <v>1</v>
      </c>
      <c r="J8" s="128" t="s">
        <v>2</v>
      </c>
      <c r="K8" s="127" t="s">
        <v>306</v>
      </c>
      <c r="L8" s="128" t="s">
        <v>3</v>
      </c>
      <c r="M8" s="128" t="s">
        <v>23</v>
      </c>
    </row>
    <row r="10" spans="1:13" x14ac:dyDescent="0.25">
      <c r="A10" s="126">
        <v>1</v>
      </c>
      <c r="B10" s="297" t="s">
        <v>199</v>
      </c>
      <c r="C10" s="297" t="s">
        <v>199</v>
      </c>
      <c r="D10" s="298" t="s">
        <v>262</v>
      </c>
      <c r="E10" s="298" t="s">
        <v>262</v>
      </c>
      <c r="F10" s="298" t="s">
        <v>262</v>
      </c>
      <c r="G10" s="298" t="s">
        <v>262</v>
      </c>
      <c r="H10" s="37">
        <v>50</v>
      </c>
      <c r="I10">
        <f>H10/2</f>
        <v>25</v>
      </c>
      <c r="J10" s="18">
        <f>I10/2</f>
        <v>12.5</v>
      </c>
      <c r="K10" s="37">
        <v>40</v>
      </c>
      <c r="L10">
        <f>K10/2</f>
        <v>20</v>
      </c>
      <c r="M10">
        <v>20</v>
      </c>
    </row>
    <row r="11" spans="1:13" x14ac:dyDescent="0.25">
      <c r="A11" s="126">
        <v>2</v>
      </c>
      <c r="B11" s="297" t="s">
        <v>36</v>
      </c>
      <c r="C11" s="297" t="s">
        <v>36</v>
      </c>
      <c r="D11" s="298" t="s">
        <v>263</v>
      </c>
      <c r="E11" s="298" t="s">
        <v>263</v>
      </c>
      <c r="F11" s="298" t="s">
        <v>263</v>
      </c>
      <c r="G11" s="298" t="s">
        <v>263</v>
      </c>
      <c r="H11" s="37">
        <v>37.5</v>
      </c>
      <c r="I11" s="18">
        <f t="shared" ref="I11:J64" si="0">H11/2</f>
        <v>18.75</v>
      </c>
      <c r="J11" s="18">
        <f t="shared" si="0"/>
        <v>9.375</v>
      </c>
      <c r="K11" s="37">
        <v>37.5</v>
      </c>
      <c r="L11" s="18">
        <f t="shared" ref="L11:L64" si="1">K11/2</f>
        <v>18.75</v>
      </c>
      <c r="M11">
        <v>18.75</v>
      </c>
    </row>
    <row r="12" spans="1:13" x14ac:dyDescent="0.25">
      <c r="A12" s="126">
        <v>3</v>
      </c>
      <c r="B12" s="297" t="s">
        <v>37</v>
      </c>
      <c r="C12" s="297" t="s">
        <v>37</v>
      </c>
      <c r="D12" s="298" t="s">
        <v>264</v>
      </c>
      <c r="E12" s="298" t="s">
        <v>264</v>
      </c>
      <c r="F12" s="298" t="s">
        <v>264</v>
      </c>
      <c r="G12" s="298" t="s">
        <v>264</v>
      </c>
      <c r="H12" s="37">
        <v>30</v>
      </c>
      <c r="I12" s="18">
        <f t="shared" si="0"/>
        <v>15</v>
      </c>
      <c r="J12" s="18">
        <f t="shared" si="0"/>
        <v>7.5</v>
      </c>
      <c r="K12" s="37">
        <v>40</v>
      </c>
      <c r="L12" s="18">
        <f t="shared" si="1"/>
        <v>20</v>
      </c>
      <c r="M12">
        <v>20</v>
      </c>
    </row>
    <row r="13" spans="1:13" x14ac:dyDescent="0.25">
      <c r="A13" s="126">
        <v>4</v>
      </c>
      <c r="B13" s="297" t="s">
        <v>38</v>
      </c>
      <c r="C13" s="297" t="s">
        <v>38</v>
      </c>
      <c r="D13" s="298" t="s">
        <v>265</v>
      </c>
      <c r="E13" s="298" t="s">
        <v>265</v>
      </c>
      <c r="F13" s="298" t="s">
        <v>265</v>
      </c>
      <c r="G13" s="298" t="s">
        <v>265</v>
      </c>
      <c r="H13" s="37">
        <v>45</v>
      </c>
      <c r="I13" s="18">
        <f t="shared" si="0"/>
        <v>22.5</v>
      </c>
      <c r="J13" s="18">
        <f t="shared" si="0"/>
        <v>11.25</v>
      </c>
      <c r="K13" s="37">
        <v>35</v>
      </c>
      <c r="L13" s="18">
        <f t="shared" si="1"/>
        <v>17.5</v>
      </c>
      <c r="M13">
        <v>17.5</v>
      </c>
    </row>
    <row r="14" spans="1:13" x14ac:dyDescent="0.25">
      <c r="A14" s="126">
        <v>5</v>
      </c>
      <c r="B14" s="297" t="s">
        <v>39</v>
      </c>
      <c r="C14" s="297" t="s">
        <v>39</v>
      </c>
      <c r="D14" s="298" t="s">
        <v>266</v>
      </c>
      <c r="E14" s="298" t="s">
        <v>266</v>
      </c>
      <c r="F14" s="298" t="s">
        <v>266</v>
      </c>
      <c r="G14" s="298" t="s">
        <v>266</v>
      </c>
      <c r="H14" s="37">
        <v>35</v>
      </c>
      <c r="I14" s="18">
        <f t="shared" si="0"/>
        <v>17.5</v>
      </c>
      <c r="J14" s="18">
        <f t="shared" si="0"/>
        <v>8.75</v>
      </c>
      <c r="K14" s="37">
        <v>45</v>
      </c>
      <c r="L14" s="18">
        <f t="shared" si="1"/>
        <v>22.5</v>
      </c>
      <c r="M14">
        <v>22.5</v>
      </c>
    </row>
    <row r="15" spans="1:13" x14ac:dyDescent="0.25">
      <c r="A15" s="126">
        <v>6</v>
      </c>
      <c r="B15" s="297" t="s">
        <v>40</v>
      </c>
      <c r="C15" s="297" t="s">
        <v>40</v>
      </c>
      <c r="D15" s="298" t="s">
        <v>267</v>
      </c>
      <c r="E15" s="298" t="s">
        <v>267</v>
      </c>
      <c r="F15" s="298" t="s">
        <v>267</v>
      </c>
      <c r="G15" s="298" t="s">
        <v>267</v>
      </c>
      <c r="H15" s="37">
        <v>37.5</v>
      </c>
      <c r="I15" s="18">
        <f t="shared" si="0"/>
        <v>18.75</v>
      </c>
      <c r="J15" s="18">
        <f t="shared" si="0"/>
        <v>9.375</v>
      </c>
      <c r="K15" s="37">
        <v>37.5</v>
      </c>
      <c r="L15" s="18">
        <f t="shared" si="1"/>
        <v>18.75</v>
      </c>
      <c r="M15">
        <v>18.75</v>
      </c>
    </row>
    <row r="16" spans="1:13" x14ac:dyDescent="0.25">
      <c r="A16" s="126">
        <v>7</v>
      </c>
      <c r="B16" s="297" t="s">
        <v>41</v>
      </c>
      <c r="C16" s="297" t="s">
        <v>41</v>
      </c>
      <c r="D16" s="298" t="s">
        <v>268</v>
      </c>
      <c r="E16" s="298" t="s">
        <v>268</v>
      </c>
      <c r="F16" s="298" t="s">
        <v>268</v>
      </c>
      <c r="G16" s="298" t="s">
        <v>268</v>
      </c>
      <c r="H16" s="37">
        <v>30</v>
      </c>
      <c r="I16" s="18">
        <f t="shared" si="0"/>
        <v>15</v>
      </c>
      <c r="J16" s="18">
        <f t="shared" si="0"/>
        <v>7.5</v>
      </c>
      <c r="K16" s="37">
        <v>40</v>
      </c>
      <c r="L16" s="18">
        <f t="shared" si="1"/>
        <v>20</v>
      </c>
      <c r="M16">
        <v>20</v>
      </c>
    </row>
    <row r="17" spans="1:13" x14ac:dyDescent="0.25">
      <c r="A17" s="126">
        <v>8</v>
      </c>
      <c r="B17" s="297" t="s">
        <v>42</v>
      </c>
      <c r="C17" s="297" t="s">
        <v>42</v>
      </c>
      <c r="D17" s="298" t="s">
        <v>269</v>
      </c>
      <c r="E17" s="298" t="s">
        <v>269</v>
      </c>
      <c r="F17" s="298" t="s">
        <v>269</v>
      </c>
      <c r="G17" s="298" t="s">
        <v>269</v>
      </c>
      <c r="H17" s="37">
        <v>47.5</v>
      </c>
      <c r="I17" s="18">
        <f t="shared" si="0"/>
        <v>23.75</v>
      </c>
      <c r="J17" s="18">
        <f t="shared" si="0"/>
        <v>11.875</v>
      </c>
      <c r="K17" s="37">
        <v>37.5</v>
      </c>
      <c r="L17" s="18">
        <f t="shared" si="1"/>
        <v>18.75</v>
      </c>
      <c r="M17">
        <v>18.75</v>
      </c>
    </row>
    <row r="18" spans="1:13" x14ac:dyDescent="0.25">
      <c r="A18" s="126">
        <v>9</v>
      </c>
      <c r="B18" s="297" t="s">
        <v>43</v>
      </c>
      <c r="C18" s="297" t="s">
        <v>43</v>
      </c>
      <c r="D18" s="298" t="s">
        <v>270</v>
      </c>
      <c r="E18" s="298" t="s">
        <v>270</v>
      </c>
      <c r="F18" s="298" t="s">
        <v>270</v>
      </c>
      <c r="G18" s="298" t="s">
        <v>270</v>
      </c>
      <c r="H18" s="37">
        <v>50</v>
      </c>
      <c r="I18" s="18">
        <f t="shared" si="0"/>
        <v>25</v>
      </c>
      <c r="J18" s="18">
        <f t="shared" si="0"/>
        <v>12.5</v>
      </c>
      <c r="K18" s="37">
        <v>50</v>
      </c>
      <c r="L18" s="18">
        <f t="shared" si="1"/>
        <v>25</v>
      </c>
      <c r="M18">
        <v>25</v>
      </c>
    </row>
    <row r="19" spans="1:13" x14ac:dyDescent="0.25">
      <c r="A19" s="126">
        <v>10</v>
      </c>
      <c r="B19" s="297" t="s">
        <v>44</v>
      </c>
      <c r="C19" s="297" t="s">
        <v>44</v>
      </c>
      <c r="D19" s="298" t="s">
        <v>271</v>
      </c>
      <c r="E19" s="298" t="s">
        <v>271</v>
      </c>
      <c r="F19" s="298" t="s">
        <v>271</v>
      </c>
      <c r="G19" s="298" t="s">
        <v>271</v>
      </c>
      <c r="H19" s="37">
        <v>30</v>
      </c>
      <c r="I19" s="18">
        <f t="shared" si="0"/>
        <v>15</v>
      </c>
      <c r="J19" s="18">
        <f t="shared" si="0"/>
        <v>7.5</v>
      </c>
      <c r="K19" s="37">
        <v>40</v>
      </c>
      <c r="L19" s="18">
        <f t="shared" si="1"/>
        <v>20</v>
      </c>
      <c r="M19">
        <v>20</v>
      </c>
    </row>
    <row r="20" spans="1:13" x14ac:dyDescent="0.25">
      <c r="A20" s="126">
        <v>11</v>
      </c>
      <c r="B20" s="297" t="s">
        <v>45</v>
      </c>
      <c r="C20" s="297" t="s">
        <v>45</v>
      </c>
      <c r="D20" s="298" t="s">
        <v>272</v>
      </c>
      <c r="E20" s="298" t="s">
        <v>272</v>
      </c>
      <c r="F20" s="298" t="s">
        <v>272</v>
      </c>
      <c r="G20" s="298" t="s">
        <v>272</v>
      </c>
      <c r="H20" s="37">
        <v>50</v>
      </c>
      <c r="I20" s="18">
        <f t="shared" si="0"/>
        <v>25</v>
      </c>
      <c r="J20" s="18">
        <f t="shared" si="0"/>
        <v>12.5</v>
      </c>
      <c r="K20" s="37">
        <v>40</v>
      </c>
      <c r="L20" s="18">
        <f t="shared" si="1"/>
        <v>20</v>
      </c>
      <c r="M20">
        <v>20</v>
      </c>
    </row>
    <row r="21" spans="1:13" x14ac:dyDescent="0.25">
      <c r="A21" s="126">
        <v>12</v>
      </c>
      <c r="B21" s="297" t="s">
        <v>46</v>
      </c>
      <c r="C21" s="297" t="s">
        <v>46</v>
      </c>
      <c r="D21" s="298" t="s">
        <v>273</v>
      </c>
      <c r="E21" s="298" t="s">
        <v>273</v>
      </c>
      <c r="F21" s="298" t="s">
        <v>273</v>
      </c>
      <c r="G21" s="298" t="s">
        <v>273</v>
      </c>
      <c r="H21" s="37">
        <v>50</v>
      </c>
      <c r="I21" s="18">
        <f t="shared" si="0"/>
        <v>25</v>
      </c>
      <c r="J21" s="18">
        <f t="shared" si="0"/>
        <v>12.5</v>
      </c>
      <c r="K21" s="37">
        <v>50</v>
      </c>
      <c r="L21" s="18">
        <f t="shared" si="1"/>
        <v>25</v>
      </c>
      <c r="M21">
        <v>25</v>
      </c>
    </row>
    <row r="22" spans="1:13" x14ac:dyDescent="0.25">
      <c r="A22" s="126">
        <v>13</v>
      </c>
      <c r="B22" s="297" t="s">
        <v>47</v>
      </c>
      <c r="C22" s="297" t="s">
        <v>47</v>
      </c>
      <c r="D22" s="298" t="s">
        <v>274</v>
      </c>
      <c r="E22" s="298" t="s">
        <v>274</v>
      </c>
      <c r="F22" s="298" t="s">
        <v>274</v>
      </c>
      <c r="G22" s="298" t="s">
        <v>274</v>
      </c>
      <c r="H22" s="37">
        <v>35</v>
      </c>
      <c r="I22" s="18">
        <f t="shared" si="0"/>
        <v>17.5</v>
      </c>
      <c r="J22" s="18">
        <f t="shared" si="0"/>
        <v>8.75</v>
      </c>
      <c r="K22" s="37">
        <v>45</v>
      </c>
      <c r="L22" s="18">
        <f t="shared" si="1"/>
        <v>22.5</v>
      </c>
      <c r="M22">
        <v>22.5</v>
      </c>
    </row>
    <row r="23" spans="1:13" x14ac:dyDescent="0.25">
      <c r="A23" s="126">
        <v>14</v>
      </c>
      <c r="B23" s="297" t="s">
        <v>48</v>
      </c>
      <c r="C23" s="297" t="s">
        <v>48</v>
      </c>
      <c r="D23" s="298" t="s">
        <v>275</v>
      </c>
      <c r="E23" s="298" t="s">
        <v>275</v>
      </c>
      <c r="F23" s="298" t="s">
        <v>275</v>
      </c>
      <c r="G23" s="298" t="s">
        <v>275</v>
      </c>
      <c r="H23" s="37">
        <v>47.5</v>
      </c>
      <c r="I23" s="18">
        <f t="shared" si="0"/>
        <v>23.75</v>
      </c>
      <c r="J23" s="18">
        <f t="shared" si="0"/>
        <v>11.875</v>
      </c>
      <c r="K23" s="37">
        <v>37.5</v>
      </c>
      <c r="L23" s="18">
        <f t="shared" si="1"/>
        <v>18.75</v>
      </c>
      <c r="M23">
        <v>18.75</v>
      </c>
    </row>
    <row r="24" spans="1:13" x14ac:dyDescent="0.25">
      <c r="A24" s="126">
        <v>15</v>
      </c>
      <c r="B24" s="297" t="s">
        <v>211</v>
      </c>
      <c r="C24" s="297" t="s">
        <v>211</v>
      </c>
      <c r="D24" s="298" t="s">
        <v>276</v>
      </c>
      <c r="E24" s="298" t="s">
        <v>276</v>
      </c>
      <c r="F24" s="298" t="s">
        <v>276</v>
      </c>
      <c r="G24" s="298" t="s">
        <v>276</v>
      </c>
      <c r="H24" s="37">
        <v>40</v>
      </c>
      <c r="I24" s="18">
        <f t="shared" si="0"/>
        <v>20</v>
      </c>
      <c r="J24" s="18">
        <f t="shared" si="0"/>
        <v>10</v>
      </c>
      <c r="K24" s="37">
        <v>50</v>
      </c>
      <c r="L24" s="18">
        <f t="shared" si="1"/>
        <v>25</v>
      </c>
      <c r="M24">
        <v>25</v>
      </c>
    </row>
    <row r="25" spans="1:13" x14ac:dyDescent="0.25">
      <c r="A25" s="126">
        <v>16</v>
      </c>
      <c r="B25" s="297" t="s">
        <v>49</v>
      </c>
      <c r="C25" s="297" t="s">
        <v>49</v>
      </c>
      <c r="D25" s="298" t="s">
        <v>277</v>
      </c>
      <c r="E25" s="298" t="s">
        <v>277</v>
      </c>
      <c r="F25" s="298" t="s">
        <v>277</v>
      </c>
      <c r="G25" s="298" t="s">
        <v>277</v>
      </c>
      <c r="H25" s="37">
        <v>50</v>
      </c>
      <c r="I25" s="18">
        <f t="shared" si="0"/>
        <v>25</v>
      </c>
      <c r="J25" s="18">
        <f t="shared" si="0"/>
        <v>12.5</v>
      </c>
      <c r="K25" s="37">
        <v>40</v>
      </c>
      <c r="L25" s="18">
        <f t="shared" si="1"/>
        <v>20</v>
      </c>
      <c r="M25">
        <v>20</v>
      </c>
    </row>
    <row r="26" spans="1:13" x14ac:dyDescent="0.25">
      <c r="A26" s="126">
        <v>17</v>
      </c>
      <c r="B26" s="297" t="s">
        <v>201</v>
      </c>
      <c r="C26" s="297" t="s">
        <v>201</v>
      </c>
      <c r="D26" s="298" t="s">
        <v>278</v>
      </c>
      <c r="E26" s="298" t="s">
        <v>278</v>
      </c>
      <c r="F26" s="298" t="s">
        <v>278</v>
      </c>
      <c r="G26" s="298" t="s">
        <v>278</v>
      </c>
      <c r="H26" s="37">
        <v>40</v>
      </c>
      <c r="I26" s="18">
        <f t="shared" si="0"/>
        <v>20</v>
      </c>
      <c r="J26" s="18">
        <f t="shared" si="0"/>
        <v>10</v>
      </c>
      <c r="K26" s="37">
        <v>50</v>
      </c>
      <c r="L26" s="18">
        <f t="shared" si="1"/>
        <v>25</v>
      </c>
      <c r="M26">
        <v>25</v>
      </c>
    </row>
    <row r="27" spans="1:13" x14ac:dyDescent="0.25">
      <c r="A27" s="126">
        <v>18</v>
      </c>
      <c r="B27" s="297" t="s">
        <v>203</v>
      </c>
      <c r="C27" s="297" t="s">
        <v>203</v>
      </c>
      <c r="D27" s="298" t="s">
        <v>279</v>
      </c>
      <c r="E27" s="298" t="s">
        <v>279</v>
      </c>
      <c r="F27" s="298" t="s">
        <v>279</v>
      </c>
      <c r="G27" s="298" t="s">
        <v>279</v>
      </c>
      <c r="H27" s="37">
        <v>42.5</v>
      </c>
      <c r="I27" s="18">
        <f t="shared" si="0"/>
        <v>21.25</v>
      </c>
      <c r="J27" s="18">
        <f t="shared" si="0"/>
        <v>10.625</v>
      </c>
      <c r="K27" s="37">
        <v>32.5</v>
      </c>
      <c r="L27" s="18">
        <f t="shared" si="1"/>
        <v>16.25</v>
      </c>
      <c r="M27">
        <v>16.25</v>
      </c>
    </row>
    <row r="28" spans="1:13" x14ac:dyDescent="0.25">
      <c r="A28" s="126">
        <v>19</v>
      </c>
      <c r="B28" s="297" t="s">
        <v>50</v>
      </c>
      <c r="C28" s="297" t="s">
        <v>50</v>
      </c>
      <c r="D28" s="298" t="s">
        <v>280</v>
      </c>
      <c r="E28" s="298" t="s">
        <v>280</v>
      </c>
      <c r="F28" s="298" t="s">
        <v>280</v>
      </c>
      <c r="G28" s="298" t="s">
        <v>280</v>
      </c>
      <c r="H28" s="37">
        <v>37.5</v>
      </c>
      <c r="I28" s="18">
        <f t="shared" si="0"/>
        <v>18.75</v>
      </c>
      <c r="J28" s="18">
        <f t="shared" si="0"/>
        <v>9.375</v>
      </c>
      <c r="K28" s="37">
        <v>47.5</v>
      </c>
      <c r="L28" s="18">
        <f t="shared" si="1"/>
        <v>23.75</v>
      </c>
      <c r="M28">
        <v>23.75</v>
      </c>
    </row>
    <row r="29" spans="1:13" x14ac:dyDescent="0.25">
      <c r="A29" s="126">
        <v>20</v>
      </c>
      <c r="B29" s="297" t="s">
        <v>51</v>
      </c>
      <c r="C29" s="297" t="s">
        <v>51</v>
      </c>
      <c r="D29" s="298" t="s">
        <v>281</v>
      </c>
      <c r="E29" s="298" t="s">
        <v>281</v>
      </c>
      <c r="F29" s="298" t="s">
        <v>281</v>
      </c>
      <c r="G29" s="298" t="s">
        <v>281</v>
      </c>
      <c r="H29" s="37">
        <v>50</v>
      </c>
      <c r="I29" s="18">
        <f t="shared" si="0"/>
        <v>25</v>
      </c>
      <c r="J29" s="18">
        <f t="shared" si="0"/>
        <v>12.5</v>
      </c>
      <c r="K29" s="37">
        <v>50</v>
      </c>
      <c r="L29" s="18">
        <f t="shared" si="1"/>
        <v>25</v>
      </c>
      <c r="M29">
        <v>25</v>
      </c>
    </row>
    <row r="30" spans="1:13" x14ac:dyDescent="0.25">
      <c r="A30" s="126">
        <v>21</v>
      </c>
      <c r="B30" s="297" t="s">
        <v>52</v>
      </c>
      <c r="C30" s="297" t="s">
        <v>52</v>
      </c>
      <c r="D30" s="298" t="s">
        <v>282</v>
      </c>
      <c r="E30" s="298" t="s">
        <v>282</v>
      </c>
      <c r="F30" s="298" t="s">
        <v>282</v>
      </c>
      <c r="G30" s="298" t="s">
        <v>282</v>
      </c>
      <c r="H30" s="37">
        <v>50</v>
      </c>
      <c r="I30" s="18">
        <f t="shared" si="0"/>
        <v>25</v>
      </c>
      <c r="J30" s="18">
        <f t="shared" si="0"/>
        <v>12.5</v>
      </c>
      <c r="K30" s="37">
        <v>40</v>
      </c>
      <c r="L30" s="18">
        <f t="shared" si="1"/>
        <v>20</v>
      </c>
      <c r="M30">
        <v>20</v>
      </c>
    </row>
    <row r="31" spans="1:13" x14ac:dyDescent="0.25">
      <c r="A31" s="126">
        <v>22</v>
      </c>
      <c r="B31" s="297" t="s">
        <v>53</v>
      </c>
      <c r="C31" s="297" t="s">
        <v>53</v>
      </c>
      <c r="D31" s="298" t="s">
        <v>283</v>
      </c>
      <c r="E31" s="298" t="s">
        <v>283</v>
      </c>
      <c r="F31" s="298" t="s">
        <v>283</v>
      </c>
      <c r="G31" s="298" t="s">
        <v>283</v>
      </c>
      <c r="H31" s="37">
        <v>20</v>
      </c>
      <c r="I31" s="18">
        <f t="shared" si="0"/>
        <v>10</v>
      </c>
      <c r="J31" s="18">
        <f t="shared" si="0"/>
        <v>5</v>
      </c>
      <c r="K31" s="37">
        <v>30</v>
      </c>
      <c r="L31" s="18">
        <f t="shared" si="1"/>
        <v>15</v>
      </c>
      <c r="M31">
        <v>15</v>
      </c>
    </row>
    <row r="32" spans="1:13" x14ac:dyDescent="0.25">
      <c r="A32" s="126">
        <v>23</v>
      </c>
      <c r="B32" s="297" t="s">
        <v>54</v>
      </c>
      <c r="C32" s="297" t="s">
        <v>54</v>
      </c>
      <c r="D32" s="298" t="s">
        <v>284</v>
      </c>
      <c r="E32" s="298" t="s">
        <v>284</v>
      </c>
      <c r="F32" s="298" t="s">
        <v>284</v>
      </c>
      <c r="G32" s="298" t="s">
        <v>284</v>
      </c>
      <c r="H32" s="37">
        <v>35</v>
      </c>
      <c r="I32" s="18">
        <f t="shared" si="0"/>
        <v>17.5</v>
      </c>
      <c r="J32" s="18">
        <f t="shared" si="0"/>
        <v>8.75</v>
      </c>
      <c r="K32" s="37">
        <v>25</v>
      </c>
      <c r="L32" s="18">
        <f t="shared" si="1"/>
        <v>12.5</v>
      </c>
      <c r="M32">
        <v>12.5</v>
      </c>
    </row>
    <row r="33" spans="1:13" x14ac:dyDescent="0.25">
      <c r="A33" s="126">
        <v>24</v>
      </c>
      <c r="B33" s="297" t="s">
        <v>55</v>
      </c>
      <c r="C33" s="297" t="s">
        <v>55</v>
      </c>
      <c r="D33" s="298" t="s">
        <v>285</v>
      </c>
      <c r="E33" s="298" t="s">
        <v>285</v>
      </c>
      <c r="F33" s="298" t="s">
        <v>285</v>
      </c>
      <c r="G33" s="298" t="s">
        <v>285</v>
      </c>
      <c r="H33" s="37">
        <v>37.5</v>
      </c>
      <c r="I33" s="18">
        <f t="shared" si="0"/>
        <v>18.75</v>
      </c>
      <c r="J33" s="18">
        <f t="shared" si="0"/>
        <v>9.375</v>
      </c>
      <c r="K33" s="37">
        <v>47.5</v>
      </c>
      <c r="L33" s="18">
        <f t="shared" si="1"/>
        <v>23.75</v>
      </c>
      <c r="M33">
        <v>23.75</v>
      </c>
    </row>
    <row r="34" spans="1:13" x14ac:dyDescent="0.25">
      <c r="A34" s="126">
        <v>25</v>
      </c>
      <c r="B34" s="297" t="s">
        <v>56</v>
      </c>
      <c r="C34" s="297" t="s">
        <v>56</v>
      </c>
      <c r="D34" s="298" t="s">
        <v>286</v>
      </c>
      <c r="E34" s="298" t="s">
        <v>286</v>
      </c>
      <c r="F34" s="298" t="s">
        <v>286</v>
      </c>
      <c r="G34" s="298" t="s">
        <v>286</v>
      </c>
      <c r="H34" s="37">
        <v>50</v>
      </c>
      <c r="I34" s="18">
        <f t="shared" si="0"/>
        <v>25</v>
      </c>
      <c r="J34" s="18">
        <f t="shared" si="0"/>
        <v>12.5</v>
      </c>
      <c r="K34" s="37">
        <v>40</v>
      </c>
      <c r="L34" s="18">
        <f t="shared" si="1"/>
        <v>20</v>
      </c>
      <c r="M34">
        <v>20</v>
      </c>
    </row>
    <row r="35" spans="1:13" x14ac:dyDescent="0.25">
      <c r="A35" s="126">
        <v>26</v>
      </c>
      <c r="B35" s="297" t="s">
        <v>57</v>
      </c>
      <c r="C35" s="297" t="s">
        <v>57</v>
      </c>
      <c r="D35" s="298" t="s">
        <v>287</v>
      </c>
      <c r="E35" s="298" t="s">
        <v>287</v>
      </c>
      <c r="F35" s="298" t="s">
        <v>287</v>
      </c>
      <c r="G35" s="298" t="s">
        <v>287</v>
      </c>
      <c r="H35" s="37">
        <v>42.5</v>
      </c>
      <c r="I35" s="18">
        <f t="shared" si="0"/>
        <v>21.25</v>
      </c>
      <c r="J35" s="18">
        <f t="shared" si="0"/>
        <v>10.625</v>
      </c>
      <c r="K35" s="37">
        <v>47.5</v>
      </c>
      <c r="L35" s="18">
        <f t="shared" si="1"/>
        <v>23.75</v>
      </c>
      <c r="M35">
        <v>23.75</v>
      </c>
    </row>
    <row r="36" spans="1:13" x14ac:dyDescent="0.25">
      <c r="A36" s="126">
        <v>27</v>
      </c>
      <c r="B36" s="297" t="s">
        <v>205</v>
      </c>
      <c r="C36" s="297" t="s">
        <v>205</v>
      </c>
      <c r="D36" s="298" t="s">
        <v>288</v>
      </c>
      <c r="E36" s="298" t="s">
        <v>288</v>
      </c>
      <c r="F36" s="298" t="s">
        <v>288</v>
      </c>
      <c r="G36" s="298" t="s">
        <v>288</v>
      </c>
      <c r="H36" s="37">
        <v>30</v>
      </c>
      <c r="I36" s="18">
        <f t="shared" si="0"/>
        <v>15</v>
      </c>
      <c r="J36" s="18">
        <f t="shared" si="0"/>
        <v>7.5</v>
      </c>
      <c r="K36" s="37">
        <v>40</v>
      </c>
      <c r="L36" s="18">
        <f t="shared" si="1"/>
        <v>20</v>
      </c>
      <c r="M36">
        <v>20</v>
      </c>
    </row>
    <row r="37" spans="1:13" x14ac:dyDescent="0.25">
      <c r="A37" s="126">
        <v>28</v>
      </c>
      <c r="B37" s="297" t="s">
        <v>58</v>
      </c>
      <c r="C37" s="297" t="s">
        <v>58</v>
      </c>
      <c r="D37" s="298" t="s">
        <v>289</v>
      </c>
      <c r="E37" s="298" t="s">
        <v>289</v>
      </c>
      <c r="F37" s="298" t="s">
        <v>289</v>
      </c>
      <c r="G37" s="298" t="s">
        <v>289</v>
      </c>
      <c r="H37" s="37">
        <v>40</v>
      </c>
      <c r="I37" s="18">
        <f t="shared" si="0"/>
        <v>20</v>
      </c>
      <c r="J37" s="18">
        <f t="shared" si="0"/>
        <v>10</v>
      </c>
      <c r="K37" s="37">
        <v>30</v>
      </c>
      <c r="L37" s="18">
        <f t="shared" si="1"/>
        <v>15</v>
      </c>
      <c r="M37">
        <v>15</v>
      </c>
    </row>
    <row r="38" spans="1:13" x14ac:dyDescent="0.25">
      <c r="A38" s="126">
        <v>29</v>
      </c>
      <c r="B38" s="297" t="s">
        <v>59</v>
      </c>
      <c r="C38" s="297" t="s">
        <v>59</v>
      </c>
      <c r="D38" s="298" t="s">
        <v>290</v>
      </c>
      <c r="E38" s="298" t="s">
        <v>290</v>
      </c>
      <c r="F38" s="298" t="s">
        <v>290</v>
      </c>
      <c r="G38" s="298" t="s">
        <v>290</v>
      </c>
      <c r="H38" s="37">
        <v>50</v>
      </c>
      <c r="I38" s="18">
        <f t="shared" si="0"/>
        <v>25</v>
      </c>
      <c r="J38" s="18">
        <f t="shared" si="0"/>
        <v>12.5</v>
      </c>
      <c r="K38" s="37">
        <v>50</v>
      </c>
      <c r="L38" s="18">
        <f t="shared" si="1"/>
        <v>25</v>
      </c>
      <c r="M38">
        <v>25</v>
      </c>
    </row>
    <row r="39" spans="1:13" x14ac:dyDescent="0.25">
      <c r="A39" s="126">
        <v>30</v>
      </c>
      <c r="B39" s="297" t="s">
        <v>60</v>
      </c>
      <c r="C39" s="297" t="s">
        <v>60</v>
      </c>
      <c r="D39" s="298" t="s">
        <v>291</v>
      </c>
      <c r="E39" s="298" t="s">
        <v>291</v>
      </c>
      <c r="F39" s="298" t="s">
        <v>291</v>
      </c>
      <c r="G39" s="298" t="s">
        <v>291</v>
      </c>
      <c r="H39" s="37">
        <v>40</v>
      </c>
      <c r="I39" s="18">
        <f t="shared" si="0"/>
        <v>20</v>
      </c>
      <c r="J39" s="18">
        <f t="shared" si="0"/>
        <v>10</v>
      </c>
      <c r="K39" s="37">
        <v>50</v>
      </c>
      <c r="L39" s="18">
        <f t="shared" si="1"/>
        <v>25</v>
      </c>
      <c r="M39">
        <v>25</v>
      </c>
    </row>
    <row r="40" spans="1:13" x14ac:dyDescent="0.25">
      <c r="A40" s="126">
        <v>31</v>
      </c>
      <c r="B40" s="297" t="s">
        <v>213</v>
      </c>
      <c r="C40" s="297" t="s">
        <v>213</v>
      </c>
      <c r="D40" s="298" t="s">
        <v>292</v>
      </c>
      <c r="E40" s="298" t="s">
        <v>292</v>
      </c>
      <c r="F40" s="298" t="s">
        <v>292</v>
      </c>
      <c r="G40" s="298" t="s">
        <v>292</v>
      </c>
      <c r="H40" s="37">
        <v>50</v>
      </c>
      <c r="I40" s="18">
        <f t="shared" si="0"/>
        <v>25</v>
      </c>
      <c r="J40" s="18">
        <f t="shared" si="0"/>
        <v>12.5</v>
      </c>
      <c r="K40" s="37">
        <v>40</v>
      </c>
      <c r="L40" s="18">
        <f t="shared" si="1"/>
        <v>20</v>
      </c>
      <c r="M40">
        <v>20</v>
      </c>
    </row>
    <row r="41" spans="1:13" x14ac:dyDescent="0.25">
      <c r="A41" s="126">
        <v>32</v>
      </c>
      <c r="B41" s="297" t="s">
        <v>61</v>
      </c>
      <c r="C41" s="297" t="s">
        <v>61</v>
      </c>
      <c r="D41" s="298" t="s">
        <v>293</v>
      </c>
      <c r="E41" s="298" t="s">
        <v>293</v>
      </c>
      <c r="F41" s="298" t="s">
        <v>293</v>
      </c>
      <c r="G41" s="298" t="s">
        <v>293</v>
      </c>
      <c r="H41" s="37">
        <v>37.5</v>
      </c>
      <c r="I41" s="18">
        <f t="shared" si="0"/>
        <v>18.75</v>
      </c>
      <c r="J41" s="18">
        <f t="shared" si="0"/>
        <v>9.375</v>
      </c>
      <c r="K41" s="37">
        <v>47.5</v>
      </c>
      <c r="L41" s="18">
        <f t="shared" si="1"/>
        <v>23.75</v>
      </c>
      <c r="M41">
        <v>23.75</v>
      </c>
    </row>
    <row r="42" spans="1:13" x14ac:dyDescent="0.25">
      <c r="A42" s="126">
        <v>33</v>
      </c>
      <c r="B42" s="297" t="s">
        <v>207</v>
      </c>
      <c r="C42" s="297" t="s">
        <v>207</v>
      </c>
      <c r="D42" s="298" t="s">
        <v>294</v>
      </c>
      <c r="E42" s="298" t="s">
        <v>294</v>
      </c>
      <c r="F42" s="298" t="s">
        <v>294</v>
      </c>
      <c r="G42" s="298" t="s">
        <v>294</v>
      </c>
      <c r="H42" s="37">
        <v>45</v>
      </c>
      <c r="I42" s="18">
        <f t="shared" si="0"/>
        <v>22.5</v>
      </c>
      <c r="J42" s="18">
        <f t="shared" si="0"/>
        <v>11.25</v>
      </c>
      <c r="K42" s="37">
        <v>35</v>
      </c>
      <c r="L42" s="18">
        <f t="shared" si="1"/>
        <v>17.5</v>
      </c>
      <c r="M42">
        <v>17.5</v>
      </c>
    </row>
    <row r="43" spans="1:13" x14ac:dyDescent="0.25">
      <c r="A43" s="126">
        <v>34</v>
      </c>
      <c r="B43" s="297" t="s">
        <v>62</v>
      </c>
      <c r="C43" s="297" t="s">
        <v>62</v>
      </c>
      <c r="D43" s="298" t="s">
        <v>295</v>
      </c>
      <c r="E43" s="298" t="s">
        <v>295</v>
      </c>
      <c r="F43" s="298" t="s">
        <v>295</v>
      </c>
      <c r="G43" s="298" t="s">
        <v>295</v>
      </c>
      <c r="H43" s="37">
        <v>40</v>
      </c>
      <c r="I43" s="18">
        <f t="shared" si="0"/>
        <v>20</v>
      </c>
      <c r="J43" s="18">
        <f t="shared" si="0"/>
        <v>10</v>
      </c>
      <c r="K43" s="37">
        <v>45</v>
      </c>
      <c r="L43" s="18">
        <f t="shared" si="1"/>
        <v>22.5</v>
      </c>
      <c r="M43">
        <v>22.5</v>
      </c>
    </row>
    <row r="44" spans="1:13" x14ac:dyDescent="0.25">
      <c r="A44" s="126">
        <v>35</v>
      </c>
      <c r="B44" s="297" t="s">
        <v>63</v>
      </c>
      <c r="C44" s="297" t="s">
        <v>63</v>
      </c>
      <c r="D44" s="298" t="s">
        <v>64</v>
      </c>
      <c r="E44" s="298" t="s">
        <v>64</v>
      </c>
      <c r="F44" s="298" t="s">
        <v>64</v>
      </c>
      <c r="G44" s="298" t="s">
        <v>64</v>
      </c>
      <c r="H44" s="37">
        <v>37.5</v>
      </c>
      <c r="I44" s="18">
        <f t="shared" si="0"/>
        <v>18.75</v>
      </c>
      <c r="J44" s="18">
        <f t="shared" si="0"/>
        <v>9.375</v>
      </c>
      <c r="K44" s="37">
        <v>47.5</v>
      </c>
      <c r="L44" s="18">
        <f t="shared" si="1"/>
        <v>23.75</v>
      </c>
      <c r="M44">
        <v>23.75</v>
      </c>
    </row>
    <row r="45" spans="1:13" x14ac:dyDescent="0.25">
      <c r="A45" s="126">
        <v>36</v>
      </c>
      <c r="B45" s="297" t="s">
        <v>65</v>
      </c>
      <c r="C45" s="297" t="s">
        <v>65</v>
      </c>
      <c r="D45" s="298" t="s">
        <v>296</v>
      </c>
      <c r="E45" s="298" t="s">
        <v>296</v>
      </c>
      <c r="F45" s="298" t="s">
        <v>296</v>
      </c>
      <c r="G45" s="298" t="s">
        <v>296</v>
      </c>
      <c r="H45" s="37">
        <v>47.5</v>
      </c>
      <c r="I45" s="18">
        <f t="shared" si="0"/>
        <v>23.75</v>
      </c>
      <c r="J45" s="18">
        <f t="shared" si="0"/>
        <v>11.875</v>
      </c>
      <c r="K45" s="37">
        <v>37.5</v>
      </c>
      <c r="L45" s="18">
        <f t="shared" si="1"/>
        <v>18.75</v>
      </c>
      <c r="M45">
        <v>18.75</v>
      </c>
    </row>
    <row r="46" spans="1:13" x14ac:dyDescent="0.25">
      <c r="A46" s="126">
        <v>37</v>
      </c>
      <c r="B46" s="297" t="s">
        <v>66</v>
      </c>
      <c r="C46" s="297" t="s">
        <v>66</v>
      </c>
      <c r="D46" s="298" t="s">
        <v>297</v>
      </c>
      <c r="E46" s="298" t="s">
        <v>297</v>
      </c>
      <c r="F46" s="298" t="s">
        <v>297</v>
      </c>
      <c r="G46" s="298" t="s">
        <v>297</v>
      </c>
      <c r="H46" s="37">
        <v>45</v>
      </c>
      <c r="I46" s="18">
        <f t="shared" si="0"/>
        <v>22.5</v>
      </c>
      <c r="J46" s="18">
        <f t="shared" si="0"/>
        <v>11.25</v>
      </c>
      <c r="K46" s="37">
        <v>40</v>
      </c>
      <c r="L46" s="18">
        <f t="shared" si="1"/>
        <v>20</v>
      </c>
      <c r="M46">
        <v>20</v>
      </c>
    </row>
    <row r="47" spans="1:13" x14ac:dyDescent="0.25">
      <c r="A47" s="126">
        <v>38</v>
      </c>
      <c r="B47" s="297" t="s">
        <v>67</v>
      </c>
      <c r="C47" s="297" t="s">
        <v>67</v>
      </c>
      <c r="D47" s="298" t="s">
        <v>298</v>
      </c>
      <c r="E47" s="298" t="s">
        <v>298</v>
      </c>
      <c r="F47" s="298" t="s">
        <v>298</v>
      </c>
      <c r="G47" s="298" t="s">
        <v>298</v>
      </c>
      <c r="H47" s="37">
        <v>20</v>
      </c>
      <c r="I47" s="18">
        <f t="shared" si="0"/>
        <v>10</v>
      </c>
      <c r="J47" s="18">
        <f t="shared" si="0"/>
        <v>5</v>
      </c>
      <c r="K47" s="37">
        <v>30</v>
      </c>
      <c r="L47" s="18">
        <f t="shared" si="1"/>
        <v>15</v>
      </c>
      <c r="M47">
        <v>15</v>
      </c>
    </row>
    <row r="48" spans="1:13" x14ac:dyDescent="0.25">
      <c r="A48" s="126">
        <v>39</v>
      </c>
      <c r="B48" s="297" t="s">
        <v>209</v>
      </c>
      <c r="C48" s="297" t="s">
        <v>209</v>
      </c>
      <c r="D48" s="298" t="s">
        <v>299</v>
      </c>
      <c r="E48" s="298" t="s">
        <v>299</v>
      </c>
      <c r="F48" s="298" t="s">
        <v>299</v>
      </c>
      <c r="G48" s="298" t="s">
        <v>299</v>
      </c>
      <c r="H48" s="37">
        <v>25</v>
      </c>
      <c r="I48" s="18">
        <f t="shared" si="0"/>
        <v>12.5</v>
      </c>
      <c r="J48" s="18">
        <f t="shared" si="0"/>
        <v>6.25</v>
      </c>
      <c r="K48" s="37">
        <v>25</v>
      </c>
      <c r="L48" s="18">
        <f t="shared" si="1"/>
        <v>12.5</v>
      </c>
      <c r="M48">
        <v>12.5</v>
      </c>
    </row>
    <row r="49" spans="1:13" x14ac:dyDescent="0.25">
      <c r="A49" s="126">
        <v>40</v>
      </c>
      <c r="B49" s="297" t="s">
        <v>68</v>
      </c>
      <c r="C49" s="297" t="s">
        <v>68</v>
      </c>
      <c r="D49" s="298" t="s">
        <v>300</v>
      </c>
      <c r="E49" s="298" t="s">
        <v>300</v>
      </c>
      <c r="F49" s="298" t="s">
        <v>300</v>
      </c>
      <c r="G49" s="298" t="s">
        <v>300</v>
      </c>
      <c r="H49" s="37">
        <v>50</v>
      </c>
      <c r="I49" s="18">
        <f t="shared" si="0"/>
        <v>25</v>
      </c>
      <c r="J49" s="18">
        <f t="shared" si="0"/>
        <v>12.5</v>
      </c>
      <c r="K49" s="37">
        <v>50</v>
      </c>
      <c r="L49" s="18">
        <f t="shared" si="1"/>
        <v>25</v>
      </c>
      <c r="M49">
        <v>25</v>
      </c>
    </row>
    <row r="50" spans="1:13" x14ac:dyDescent="0.25">
      <c r="A50" s="126">
        <v>41</v>
      </c>
      <c r="B50" s="297" t="s">
        <v>69</v>
      </c>
      <c r="C50" s="297" t="s">
        <v>69</v>
      </c>
      <c r="D50" s="298" t="s">
        <v>291</v>
      </c>
      <c r="E50" s="298" t="s">
        <v>291</v>
      </c>
      <c r="F50" s="298" t="s">
        <v>291</v>
      </c>
      <c r="G50" s="298" t="s">
        <v>291</v>
      </c>
      <c r="H50" s="37">
        <v>50</v>
      </c>
      <c r="I50" s="18">
        <f t="shared" si="0"/>
        <v>25</v>
      </c>
      <c r="J50" s="18">
        <f t="shared" si="0"/>
        <v>12.5</v>
      </c>
      <c r="K50" s="37">
        <v>50</v>
      </c>
      <c r="L50" s="18">
        <f t="shared" si="1"/>
        <v>25</v>
      </c>
      <c r="M50">
        <v>25</v>
      </c>
    </row>
    <row r="51" spans="1:13" x14ac:dyDescent="0.25">
      <c r="A51" s="126">
        <v>42</v>
      </c>
      <c r="B51" s="297" t="s">
        <v>70</v>
      </c>
      <c r="C51" s="297" t="s">
        <v>70</v>
      </c>
      <c r="D51" s="298" t="s">
        <v>301</v>
      </c>
      <c r="E51" s="298" t="s">
        <v>301</v>
      </c>
      <c r="F51" s="298" t="s">
        <v>301</v>
      </c>
      <c r="G51" s="298" t="s">
        <v>301</v>
      </c>
      <c r="H51" s="37">
        <v>50</v>
      </c>
      <c r="I51" s="18">
        <f t="shared" si="0"/>
        <v>25</v>
      </c>
      <c r="J51" s="18">
        <f t="shared" si="0"/>
        <v>12.5</v>
      </c>
      <c r="K51" s="37">
        <v>40</v>
      </c>
      <c r="L51" s="18">
        <f t="shared" si="1"/>
        <v>20</v>
      </c>
      <c r="M51">
        <v>20</v>
      </c>
    </row>
    <row r="52" spans="1:13" x14ac:dyDescent="0.25">
      <c r="A52" s="126">
        <v>43</v>
      </c>
      <c r="B52" s="297" t="s">
        <v>71</v>
      </c>
      <c r="C52" s="297" t="s">
        <v>71</v>
      </c>
      <c r="D52" s="298" t="s">
        <v>302</v>
      </c>
      <c r="E52" s="298" t="s">
        <v>302</v>
      </c>
      <c r="F52" s="298" t="s">
        <v>302</v>
      </c>
      <c r="G52" s="298" t="s">
        <v>302</v>
      </c>
      <c r="H52" s="37">
        <v>37.5</v>
      </c>
      <c r="I52" s="18">
        <f t="shared" si="0"/>
        <v>18.75</v>
      </c>
      <c r="J52" s="18">
        <f t="shared" si="0"/>
        <v>9.375</v>
      </c>
      <c r="K52" s="37">
        <v>42.5</v>
      </c>
      <c r="L52" s="18">
        <f t="shared" si="1"/>
        <v>21.25</v>
      </c>
      <c r="M52">
        <v>21.25</v>
      </c>
    </row>
    <row r="53" spans="1:13" x14ac:dyDescent="0.25">
      <c r="A53" s="126">
        <v>44</v>
      </c>
      <c r="B53" s="297" t="s">
        <v>215</v>
      </c>
      <c r="C53" s="297" t="s">
        <v>215</v>
      </c>
      <c r="D53" s="298" t="s">
        <v>303</v>
      </c>
      <c r="E53" s="298" t="s">
        <v>303</v>
      </c>
      <c r="F53" s="298" t="s">
        <v>303</v>
      </c>
      <c r="G53" s="298" t="s">
        <v>303</v>
      </c>
      <c r="H53" s="37">
        <v>45</v>
      </c>
      <c r="I53" s="18">
        <f t="shared" si="0"/>
        <v>22.5</v>
      </c>
      <c r="J53" s="18">
        <f t="shared" si="0"/>
        <v>11.25</v>
      </c>
      <c r="K53" s="37">
        <v>35</v>
      </c>
      <c r="L53" s="18">
        <f t="shared" si="1"/>
        <v>17.5</v>
      </c>
      <c r="M53">
        <v>17.5</v>
      </c>
    </row>
    <row r="54" spans="1:13" x14ac:dyDescent="0.25">
      <c r="A54" s="126">
        <v>45</v>
      </c>
      <c r="B54" s="297" t="s">
        <v>72</v>
      </c>
      <c r="C54" s="297" t="s">
        <v>72</v>
      </c>
      <c r="D54" s="298" t="s">
        <v>73</v>
      </c>
      <c r="E54" s="298" t="s">
        <v>73</v>
      </c>
      <c r="F54" s="298" t="s">
        <v>73</v>
      </c>
      <c r="G54" s="298" t="s">
        <v>73</v>
      </c>
      <c r="H54" s="37">
        <v>35</v>
      </c>
      <c r="I54" s="18">
        <f t="shared" si="0"/>
        <v>17.5</v>
      </c>
      <c r="J54" s="18">
        <f t="shared" si="0"/>
        <v>8.75</v>
      </c>
      <c r="K54" s="37">
        <v>35</v>
      </c>
      <c r="L54" s="18">
        <f t="shared" si="1"/>
        <v>17.5</v>
      </c>
      <c r="M54">
        <v>17.5</v>
      </c>
    </row>
    <row r="55" spans="1:13" x14ac:dyDescent="0.25">
      <c r="A55" s="126">
        <v>46</v>
      </c>
      <c r="B55" s="297" t="s">
        <v>74</v>
      </c>
      <c r="C55" s="297" t="s">
        <v>74</v>
      </c>
      <c r="D55" s="298" t="s">
        <v>75</v>
      </c>
      <c r="E55" s="298" t="s">
        <v>75</v>
      </c>
      <c r="F55" s="298" t="s">
        <v>75</v>
      </c>
      <c r="G55" s="298" t="s">
        <v>75</v>
      </c>
      <c r="H55" s="37">
        <v>32.5</v>
      </c>
      <c r="I55" s="18">
        <f t="shared" si="0"/>
        <v>16.25</v>
      </c>
      <c r="J55" s="18">
        <f t="shared" si="0"/>
        <v>8.125</v>
      </c>
      <c r="K55" s="37">
        <v>42.5</v>
      </c>
      <c r="L55" s="18">
        <f t="shared" si="1"/>
        <v>21.25</v>
      </c>
      <c r="M55">
        <v>21.25</v>
      </c>
    </row>
    <row r="56" spans="1:13" x14ac:dyDescent="0.25">
      <c r="A56" s="126">
        <v>47</v>
      </c>
      <c r="B56" s="297" t="s">
        <v>76</v>
      </c>
      <c r="C56" s="297" t="s">
        <v>76</v>
      </c>
      <c r="D56" s="298" t="s">
        <v>77</v>
      </c>
      <c r="E56" s="298" t="s">
        <v>77</v>
      </c>
      <c r="F56" s="298" t="s">
        <v>77</v>
      </c>
      <c r="G56" s="298" t="s">
        <v>77</v>
      </c>
      <c r="H56" s="37">
        <v>35</v>
      </c>
      <c r="I56" s="18">
        <f t="shared" si="0"/>
        <v>17.5</v>
      </c>
      <c r="J56" s="18">
        <f t="shared" si="0"/>
        <v>8.75</v>
      </c>
      <c r="K56" s="37">
        <v>40</v>
      </c>
      <c r="L56" s="18">
        <f t="shared" si="1"/>
        <v>20</v>
      </c>
      <c r="M56">
        <v>20</v>
      </c>
    </row>
    <row r="57" spans="1:13" x14ac:dyDescent="0.25">
      <c r="A57" s="126">
        <v>48</v>
      </c>
      <c r="B57" s="297" t="s">
        <v>78</v>
      </c>
      <c r="C57" s="297" t="s">
        <v>78</v>
      </c>
      <c r="D57" s="298" t="s">
        <v>79</v>
      </c>
      <c r="E57" s="298" t="s">
        <v>79</v>
      </c>
      <c r="F57" s="298" t="s">
        <v>79</v>
      </c>
      <c r="G57" s="298" t="s">
        <v>79</v>
      </c>
      <c r="H57" s="37">
        <v>42.5</v>
      </c>
      <c r="I57" s="18">
        <f t="shared" si="0"/>
        <v>21.25</v>
      </c>
      <c r="J57" s="18">
        <f t="shared" si="0"/>
        <v>10.625</v>
      </c>
      <c r="K57" s="37">
        <v>32.5</v>
      </c>
      <c r="L57" s="18">
        <f t="shared" si="1"/>
        <v>16.25</v>
      </c>
      <c r="M57">
        <v>16.25</v>
      </c>
    </row>
    <row r="58" spans="1:13" x14ac:dyDescent="0.25">
      <c r="A58" s="126">
        <v>49</v>
      </c>
      <c r="B58" s="297" t="s">
        <v>80</v>
      </c>
      <c r="C58" s="297" t="s">
        <v>80</v>
      </c>
      <c r="D58" s="298" t="s">
        <v>81</v>
      </c>
      <c r="E58" s="298" t="s">
        <v>81</v>
      </c>
      <c r="F58" s="298" t="s">
        <v>81</v>
      </c>
      <c r="G58" s="298" t="s">
        <v>81</v>
      </c>
      <c r="H58" s="37">
        <v>35</v>
      </c>
      <c r="I58" s="18">
        <f t="shared" si="0"/>
        <v>17.5</v>
      </c>
      <c r="J58" s="18">
        <f t="shared" si="0"/>
        <v>8.75</v>
      </c>
      <c r="K58" s="37">
        <v>35</v>
      </c>
      <c r="L58" s="18">
        <f t="shared" si="1"/>
        <v>17.5</v>
      </c>
      <c r="M58">
        <v>17.5</v>
      </c>
    </row>
    <row r="59" spans="1:13" x14ac:dyDescent="0.25">
      <c r="A59" s="126">
        <v>50</v>
      </c>
      <c r="B59" s="297" t="s">
        <v>82</v>
      </c>
      <c r="C59" s="297" t="s">
        <v>82</v>
      </c>
      <c r="D59" s="298" t="s">
        <v>83</v>
      </c>
      <c r="E59" s="298" t="s">
        <v>83</v>
      </c>
      <c r="F59" s="298" t="s">
        <v>83</v>
      </c>
      <c r="G59" s="298" t="s">
        <v>83</v>
      </c>
      <c r="H59" s="37">
        <v>30</v>
      </c>
      <c r="I59" s="18">
        <f t="shared" si="0"/>
        <v>15</v>
      </c>
      <c r="J59" s="18">
        <f t="shared" si="0"/>
        <v>7.5</v>
      </c>
      <c r="K59" s="37">
        <v>40</v>
      </c>
      <c r="L59" s="18">
        <f t="shared" si="1"/>
        <v>20</v>
      </c>
      <c r="M59">
        <v>20</v>
      </c>
    </row>
    <row r="60" spans="1:13" x14ac:dyDescent="0.25">
      <c r="A60" s="126">
        <v>51</v>
      </c>
      <c r="B60" s="297" t="s">
        <v>84</v>
      </c>
      <c r="C60" s="297" t="s">
        <v>84</v>
      </c>
      <c r="D60" s="298" t="s">
        <v>85</v>
      </c>
      <c r="E60" s="298" t="s">
        <v>85</v>
      </c>
      <c r="F60" s="298" t="s">
        <v>85</v>
      </c>
      <c r="G60" s="298" t="s">
        <v>85</v>
      </c>
      <c r="H60" s="37">
        <v>40</v>
      </c>
      <c r="I60" s="18">
        <f t="shared" si="0"/>
        <v>20</v>
      </c>
      <c r="J60" s="18">
        <f t="shared" si="0"/>
        <v>10</v>
      </c>
      <c r="K60" s="37">
        <v>30</v>
      </c>
      <c r="L60" s="18">
        <f t="shared" si="1"/>
        <v>15</v>
      </c>
      <c r="M60">
        <v>15</v>
      </c>
    </row>
    <row r="61" spans="1:13" x14ac:dyDescent="0.25">
      <c r="A61" s="126">
        <v>52</v>
      </c>
      <c r="B61" s="297" t="s">
        <v>86</v>
      </c>
      <c r="C61" s="297" t="s">
        <v>86</v>
      </c>
      <c r="D61" s="298" t="s">
        <v>87</v>
      </c>
      <c r="E61" s="298" t="s">
        <v>87</v>
      </c>
      <c r="F61" s="298" t="s">
        <v>87</v>
      </c>
      <c r="G61" s="298" t="s">
        <v>87</v>
      </c>
      <c r="H61" s="37">
        <v>40</v>
      </c>
      <c r="I61" s="18">
        <f t="shared" si="0"/>
        <v>20</v>
      </c>
      <c r="J61" s="18">
        <f t="shared" si="0"/>
        <v>10</v>
      </c>
      <c r="K61" s="37">
        <v>30</v>
      </c>
      <c r="L61" s="18">
        <f t="shared" si="1"/>
        <v>15</v>
      </c>
      <c r="M61">
        <v>15</v>
      </c>
    </row>
    <row r="62" spans="1:13" x14ac:dyDescent="0.25">
      <c r="A62" s="126">
        <v>53</v>
      </c>
      <c r="B62" s="297" t="s">
        <v>88</v>
      </c>
      <c r="C62" s="297" t="s">
        <v>88</v>
      </c>
      <c r="D62" s="298" t="s">
        <v>89</v>
      </c>
      <c r="E62" s="298" t="s">
        <v>89</v>
      </c>
      <c r="F62" s="298" t="s">
        <v>89</v>
      </c>
      <c r="G62" s="298" t="s">
        <v>89</v>
      </c>
      <c r="H62" s="37">
        <v>50</v>
      </c>
      <c r="I62" s="18">
        <f t="shared" si="0"/>
        <v>25</v>
      </c>
      <c r="J62" s="18">
        <f t="shared" si="0"/>
        <v>12.5</v>
      </c>
      <c r="K62" s="37">
        <v>50</v>
      </c>
      <c r="L62" s="18">
        <f t="shared" si="1"/>
        <v>25</v>
      </c>
      <c r="M62">
        <v>25</v>
      </c>
    </row>
    <row r="63" spans="1:13" x14ac:dyDescent="0.25">
      <c r="A63" s="126">
        <v>54</v>
      </c>
      <c r="B63" s="297" t="s">
        <v>90</v>
      </c>
      <c r="C63" s="297" t="s">
        <v>90</v>
      </c>
      <c r="D63" s="298" t="s">
        <v>91</v>
      </c>
      <c r="E63" s="298" t="s">
        <v>91</v>
      </c>
      <c r="F63" s="298" t="s">
        <v>91</v>
      </c>
      <c r="G63" s="298" t="s">
        <v>91</v>
      </c>
      <c r="H63" s="37">
        <v>40</v>
      </c>
      <c r="I63" s="18">
        <f t="shared" si="0"/>
        <v>20</v>
      </c>
      <c r="J63" s="18">
        <f t="shared" si="0"/>
        <v>10</v>
      </c>
      <c r="K63" s="37">
        <v>30</v>
      </c>
      <c r="L63" s="18">
        <f t="shared" si="1"/>
        <v>15</v>
      </c>
      <c r="M63">
        <v>15</v>
      </c>
    </row>
    <row r="64" spans="1:13" x14ac:dyDescent="0.25">
      <c r="A64" s="126">
        <v>55</v>
      </c>
      <c r="B64" s="297" t="s">
        <v>217</v>
      </c>
      <c r="C64" s="297" t="s">
        <v>217</v>
      </c>
      <c r="D64" s="298" t="s">
        <v>304</v>
      </c>
      <c r="E64" s="298" t="s">
        <v>304</v>
      </c>
      <c r="F64" s="298" t="s">
        <v>304</v>
      </c>
      <c r="G64" s="298" t="s">
        <v>304</v>
      </c>
      <c r="H64" s="37">
        <v>50</v>
      </c>
      <c r="I64" s="18">
        <f t="shared" si="0"/>
        <v>25</v>
      </c>
      <c r="J64" s="18">
        <f t="shared" si="0"/>
        <v>12.5</v>
      </c>
      <c r="K64" s="37">
        <v>50</v>
      </c>
      <c r="L64" s="18">
        <f t="shared" si="1"/>
        <v>25</v>
      </c>
      <c r="M64">
        <v>25</v>
      </c>
    </row>
  </sheetData>
  <mergeCells count="110">
    <mergeCell ref="B13:C13"/>
    <mergeCell ref="D13:G13"/>
    <mergeCell ref="B14:C14"/>
    <mergeCell ref="D14:G14"/>
    <mergeCell ref="B15:C15"/>
    <mergeCell ref="D15:G15"/>
    <mergeCell ref="B10:C10"/>
    <mergeCell ref="D10:G10"/>
    <mergeCell ref="B11:C11"/>
    <mergeCell ref="D11:G11"/>
    <mergeCell ref="B12:C12"/>
    <mergeCell ref="D12:G12"/>
    <mergeCell ref="B19:C19"/>
    <mergeCell ref="D19:G19"/>
    <mergeCell ref="B20:C20"/>
    <mergeCell ref="D20:G20"/>
    <mergeCell ref="B21:C21"/>
    <mergeCell ref="D21:G21"/>
    <mergeCell ref="B16:C16"/>
    <mergeCell ref="D16:G16"/>
    <mergeCell ref="B17:C17"/>
    <mergeCell ref="D17:G17"/>
    <mergeCell ref="B18:C18"/>
    <mergeCell ref="D18:G18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64:C64"/>
    <mergeCell ref="D64:G64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"/>
  <sheetViews>
    <sheetView workbookViewId="0">
      <selection activeCell="I6" sqref="I6:I60"/>
    </sheetView>
  </sheetViews>
  <sheetFormatPr defaultRowHeight="15" x14ac:dyDescent="0.25"/>
  <cols>
    <col min="6" max="6" width="14.28515625" customWidth="1"/>
    <col min="8" max="8" width="16.42578125" customWidth="1"/>
    <col min="9" max="9" width="10.7109375" customWidth="1"/>
  </cols>
  <sheetData>
    <row r="2" spans="1:9" ht="60" x14ac:dyDescent="0.25">
      <c r="F2" s="240" t="s">
        <v>318</v>
      </c>
      <c r="G2" s="240" t="s">
        <v>320</v>
      </c>
      <c r="H2" s="240" t="s">
        <v>319</v>
      </c>
      <c r="I2" s="240" t="s">
        <v>324</v>
      </c>
    </row>
    <row r="3" spans="1:9" x14ac:dyDescent="0.25">
      <c r="F3" s="241" t="s">
        <v>322</v>
      </c>
    </row>
    <row r="4" spans="1:9" x14ac:dyDescent="0.25">
      <c r="A4">
        <v>3</v>
      </c>
      <c r="F4" t="s">
        <v>321</v>
      </c>
      <c r="G4" t="s">
        <v>325</v>
      </c>
      <c r="H4" t="s">
        <v>323</v>
      </c>
    </row>
    <row r="5" spans="1:9" x14ac:dyDescent="0.25">
      <c r="A5" s="25" t="s">
        <v>164</v>
      </c>
      <c r="B5" s="25" t="s">
        <v>35</v>
      </c>
      <c r="C5" s="25" t="s">
        <v>0</v>
      </c>
    </row>
    <row r="6" spans="1:9" x14ac:dyDescent="0.25">
      <c r="A6" s="20">
        <v>1</v>
      </c>
      <c r="B6" s="20" t="s">
        <v>199</v>
      </c>
      <c r="C6" s="20" t="s">
        <v>200</v>
      </c>
      <c r="F6" s="69">
        <v>90</v>
      </c>
      <c r="G6">
        <v>91</v>
      </c>
      <c r="H6">
        <f>(3*F6-G6)/2</f>
        <v>89.5</v>
      </c>
      <c r="I6">
        <f>H6/5</f>
        <v>17.899999999999999</v>
      </c>
    </row>
    <row r="7" spans="1:9" x14ac:dyDescent="0.25">
      <c r="A7" s="20">
        <v>2</v>
      </c>
      <c r="B7" s="20" t="s">
        <v>36</v>
      </c>
      <c r="C7" s="20" t="s">
        <v>165</v>
      </c>
      <c r="F7" s="69">
        <v>80</v>
      </c>
      <c r="G7" s="18">
        <v>91</v>
      </c>
      <c r="H7" s="18">
        <f t="shared" ref="H7:H60" si="0">(3*F7-G7)/2</f>
        <v>74.5</v>
      </c>
      <c r="I7" s="18">
        <f t="shared" ref="I7:I60" si="1">H7/5</f>
        <v>14.9</v>
      </c>
    </row>
    <row r="8" spans="1:9" x14ac:dyDescent="0.25">
      <c r="A8" s="20">
        <v>3</v>
      </c>
      <c r="B8" s="20" t="s">
        <v>37</v>
      </c>
      <c r="C8" s="20" t="s">
        <v>166</v>
      </c>
      <c r="F8" s="69">
        <v>70</v>
      </c>
      <c r="G8" s="18">
        <v>87</v>
      </c>
      <c r="H8" s="18">
        <f t="shared" si="0"/>
        <v>61.5</v>
      </c>
      <c r="I8" s="18">
        <f t="shared" si="1"/>
        <v>12.3</v>
      </c>
    </row>
    <row r="9" spans="1:9" x14ac:dyDescent="0.25">
      <c r="A9" s="20">
        <v>4</v>
      </c>
      <c r="B9" s="20" t="s">
        <v>38</v>
      </c>
      <c r="C9" s="20" t="s">
        <v>167</v>
      </c>
      <c r="F9" s="69">
        <v>80</v>
      </c>
      <c r="G9" s="18">
        <v>95</v>
      </c>
      <c r="H9" s="18">
        <f t="shared" si="0"/>
        <v>72.5</v>
      </c>
      <c r="I9" s="18">
        <f t="shared" si="1"/>
        <v>14.5</v>
      </c>
    </row>
    <row r="10" spans="1:9" x14ac:dyDescent="0.25">
      <c r="A10" s="20">
        <v>5</v>
      </c>
      <c r="B10" s="20" t="s">
        <v>39</v>
      </c>
      <c r="C10" s="20" t="s">
        <v>168</v>
      </c>
      <c r="F10" s="69">
        <v>80</v>
      </c>
      <c r="G10" s="18">
        <v>91</v>
      </c>
      <c r="H10" s="18">
        <f t="shared" si="0"/>
        <v>74.5</v>
      </c>
      <c r="I10" s="18">
        <f t="shared" si="1"/>
        <v>14.9</v>
      </c>
    </row>
    <row r="11" spans="1:9" x14ac:dyDescent="0.25">
      <c r="A11" s="20">
        <v>6</v>
      </c>
      <c r="B11" s="20" t="s">
        <v>40</v>
      </c>
      <c r="C11" s="20" t="s">
        <v>169</v>
      </c>
      <c r="F11" s="69">
        <v>70</v>
      </c>
      <c r="G11" s="18">
        <v>83</v>
      </c>
      <c r="H11" s="18">
        <f t="shared" si="0"/>
        <v>63.5</v>
      </c>
      <c r="I11" s="18">
        <f t="shared" si="1"/>
        <v>12.7</v>
      </c>
    </row>
    <row r="12" spans="1:9" x14ac:dyDescent="0.25">
      <c r="A12" s="20">
        <v>7</v>
      </c>
      <c r="B12" s="20" t="s">
        <v>41</v>
      </c>
      <c r="C12" s="20" t="s">
        <v>170</v>
      </c>
      <c r="F12" s="69">
        <v>70</v>
      </c>
      <c r="G12" s="18">
        <v>95</v>
      </c>
      <c r="H12" s="18">
        <f t="shared" si="0"/>
        <v>57.5</v>
      </c>
      <c r="I12" s="18">
        <f t="shared" si="1"/>
        <v>11.5</v>
      </c>
    </row>
    <row r="13" spans="1:9" x14ac:dyDescent="0.25">
      <c r="A13" s="20">
        <v>8</v>
      </c>
      <c r="B13" s="20" t="s">
        <v>42</v>
      </c>
      <c r="C13" s="20" t="s">
        <v>171</v>
      </c>
      <c r="F13" s="69">
        <v>80</v>
      </c>
      <c r="G13" s="18">
        <v>95</v>
      </c>
      <c r="H13" s="18">
        <f t="shared" si="0"/>
        <v>72.5</v>
      </c>
      <c r="I13" s="18">
        <f t="shared" si="1"/>
        <v>14.5</v>
      </c>
    </row>
    <row r="14" spans="1:9" x14ac:dyDescent="0.25">
      <c r="A14" s="20">
        <v>9</v>
      </c>
      <c r="B14" s="20" t="s">
        <v>43</v>
      </c>
      <c r="C14" s="20" t="s">
        <v>172</v>
      </c>
      <c r="F14" s="69">
        <v>90</v>
      </c>
      <c r="G14">
        <v>97</v>
      </c>
      <c r="H14" s="18">
        <f t="shared" si="0"/>
        <v>86.5</v>
      </c>
      <c r="I14" s="18">
        <f t="shared" si="1"/>
        <v>17.3</v>
      </c>
    </row>
    <row r="15" spans="1:9" x14ac:dyDescent="0.25">
      <c r="A15" s="20">
        <v>10</v>
      </c>
      <c r="B15" s="20" t="s">
        <v>44</v>
      </c>
      <c r="C15" s="20" t="s">
        <v>173</v>
      </c>
      <c r="F15" s="69">
        <v>70</v>
      </c>
      <c r="G15">
        <v>81</v>
      </c>
      <c r="H15" s="18">
        <f t="shared" si="0"/>
        <v>64.5</v>
      </c>
      <c r="I15" s="18">
        <f t="shared" si="1"/>
        <v>12.9</v>
      </c>
    </row>
    <row r="16" spans="1:9" x14ac:dyDescent="0.25">
      <c r="A16" s="20">
        <v>11</v>
      </c>
      <c r="B16" s="20" t="s">
        <v>45</v>
      </c>
      <c r="C16" s="20" t="s">
        <v>174</v>
      </c>
      <c r="F16" s="69">
        <v>90</v>
      </c>
      <c r="G16">
        <v>97</v>
      </c>
      <c r="H16" s="18">
        <f t="shared" si="0"/>
        <v>86.5</v>
      </c>
      <c r="I16" s="18">
        <f t="shared" si="1"/>
        <v>17.3</v>
      </c>
    </row>
    <row r="17" spans="1:9" x14ac:dyDescent="0.25">
      <c r="A17" s="20">
        <v>12</v>
      </c>
      <c r="B17" s="20" t="s">
        <v>46</v>
      </c>
      <c r="C17" s="20" t="s">
        <v>175</v>
      </c>
      <c r="F17" s="69">
        <v>100</v>
      </c>
      <c r="G17">
        <v>96</v>
      </c>
      <c r="H17" s="18">
        <v>100</v>
      </c>
      <c r="I17" s="18">
        <f t="shared" si="1"/>
        <v>20</v>
      </c>
    </row>
    <row r="18" spans="1:9" x14ac:dyDescent="0.25">
      <c r="A18" s="20">
        <v>13</v>
      </c>
      <c r="B18" s="20" t="s">
        <v>47</v>
      </c>
      <c r="C18" s="20" t="s">
        <v>176</v>
      </c>
      <c r="F18" s="69">
        <v>70</v>
      </c>
      <c r="G18" s="18">
        <v>75</v>
      </c>
      <c r="H18" s="18">
        <f t="shared" si="0"/>
        <v>67.5</v>
      </c>
      <c r="I18" s="18">
        <f t="shared" si="1"/>
        <v>13.5</v>
      </c>
    </row>
    <row r="19" spans="1:9" x14ac:dyDescent="0.25">
      <c r="A19" s="20">
        <v>14</v>
      </c>
      <c r="B19" s="20" t="s">
        <v>48</v>
      </c>
      <c r="C19" s="20" t="s">
        <v>177</v>
      </c>
      <c r="F19" s="69">
        <v>80</v>
      </c>
      <c r="G19" s="18">
        <v>96</v>
      </c>
      <c r="H19" s="18">
        <f t="shared" si="0"/>
        <v>72</v>
      </c>
      <c r="I19" s="18">
        <f t="shared" si="1"/>
        <v>14.4</v>
      </c>
    </row>
    <row r="20" spans="1:9" x14ac:dyDescent="0.25">
      <c r="A20" s="20">
        <v>15</v>
      </c>
      <c r="B20" s="20" t="s">
        <v>211</v>
      </c>
      <c r="C20" s="20" t="s">
        <v>212</v>
      </c>
      <c r="F20" s="69">
        <v>90</v>
      </c>
      <c r="G20" s="18">
        <v>75</v>
      </c>
      <c r="H20" s="18">
        <f t="shared" si="0"/>
        <v>97.5</v>
      </c>
      <c r="I20" s="18">
        <f t="shared" si="1"/>
        <v>19.5</v>
      </c>
    </row>
    <row r="21" spans="1:9" x14ac:dyDescent="0.25">
      <c r="A21" s="20">
        <v>16</v>
      </c>
      <c r="B21" s="20" t="s">
        <v>49</v>
      </c>
      <c r="C21" s="20" t="s">
        <v>178</v>
      </c>
      <c r="F21" s="70">
        <v>80</v>
      </c>
      <c r="G21" s="18">
        <v>81</v>
      </c>
      <c r="H21" s="18">
        <f t="shared" si="0"/>
        <v>79.5</v>
      </c>
      <c r="I21" s="18">
        <f t="shared" si="1"/>
        <v>15.9</v>
      </c>
    </row>
    <row r="22" spans="1:9" x14ac:dyDescent="0.25">
      <c r="A22" s="20">
        <v>17</v>
      </c>
      <c r="B22" s="20" t="s">
        <v>201</v>
      </c>
      <c r="C22" s="20" t="s">
        <v>202</v>
      </c>
      <c r="F22" s="69">
        <v>90</v>
      </c>
      <c r="G22" s="18">
        <v>95</v>
      </c>
      <c r="H22" s="18">
        <f t="shared" si="0"/>
        <v>87.5</v>
      </c>
      <c r="I22" s="18">
        <f t="shared" si="1"/>
        <v>17.5</v>
      </c>
    </row>
    <row r="23" spans="1:9" x14ac:dyDescent="0.25">
      <c r="A23" s="20">
        <v>18</v>
      </c>
      <c r="B23" s="20" t="s">
        <v>203</v>
      </c>
      <c r="C23" s="20" t="s">
        <v>204</v>
      </c>
      <c r="F23" s="69">
        <v>80</v>
      </c>
      <c r="G23" s="18">
        <v>89</v>
      </c>
      <c r="H23" s="18">
        <f t="shared" si="0"/>
        <v>75.5</v>
      </c>
      <c r="I23" s="18">
        <f t="shared" si="1"/>
        <v>15.1</v>
      </c>
    </row>
    <row r="24" spans="1:9" x14ac:dyDescent="0.25">
      <c r="A24" s="20">
        <v>19</v>
      </c>
      <c r="B24" s="20" t="s">
        <v>50</v>
      </c>
      <c r="C24" s="20" t="s">
        <v>179</v>
      </c>
      <c r="F24" s="69">
        <v>80</v>
      </c>
      <c r="G24" s="18">
        <v>95</v>
      </c>
      <c r="H24" s="18">
        <f t="shared" si="0"/>
        <v>72.5</v>
      </c>
      <c r="I24" s="18">
        <f t="shared" si="1"/>
        <v>14.5</v>
      </c>
    </row>
    <row r="25" spans="1:9" x14ac:dyDescent="0.25">
      <c r="A25" s="20">
        <v>20</v>
      </c>
      <c r="B25" s="20" t="s">
        <v>51</v>
      </c>
      <c r="C25" s="20" t="s">
        <v>180</v>
      </c>
      <c r="F25" s="69">
        <v>90</v>
      </c>
      <c r="G25" s="18">
        <v>89</v>
      </c>
      <c r="H25" s="18">
        <f t="shared" si="0"/>
        <v>90.5</v>
      </c>
      <c r="I25" s="18">
        <f t="shared" si="1"/>
        <v>18.100000000000001</v>
      </c>
    </row>
    <row r="26" spans="1:9" x14ac:dyDescent="0.25">
      <c r="A26" s="20">
        <v>21</v>
      </c>
      <c r="B26" s="20" t="s">
        <v>52</v>
      </c>
      <c r="C26" s="20" t="s">
        <v>181</v>
      </c>
      <c r="F26" s="69">
        <v>90</v>
      </c>
      <c r="G26" s="18">
        <v>91</v>
      </c>
      <c r="H26" s="18">
        <f t="shared" si="0"/>
        <v>89.5</v>
      </c>
      <c r="I26" s="18">
        <f t="shared" si="1"/>
        <v>17.899999999999999</v>
      </c>
    </row>
    <row r="27" spans="1:9" x14ac:dyDescent="0.25">
      <c r="A27" s="20">
        <v>22</v>
      </c>
      <c r="B27" s="20" t="s">
        <v>53</v>
      </c>
      <c r="C27" s="20" t="s">
        <v>182</v>
      </c>
      <c r="F27" s="69">
        <v>25</v>
      </c>
      <c r="G27" s="18">
        <v>63</v>
      </c>
      <c r="H27" s="18">
        <f t="shared" si="0"/>
        <v>6</v>
      </c>
      <c r="I27" s="18">
        <f t="shared" si="1"/>
        <v>1.2</v>
      </c>
    </row>
    <row r="28" spans="1:9" x14ac:dyDescent="0.25">
      <c r="A28" s="20">
        <v>23</v>
      </c>
      <c r="B28" s="20" t="s">
        <v>54</v>
      </c>
      <c r="C28" s="20" t="s">
        <v>183</v>
      </c>
      <c r="F28" s="69">
        <v>60</v>
      </c>
      <c r="G28" s="18">
        <v>77</v>
      </c>
      <c r="H28" s="18">
        <f t="shared" si="0"/>
        <v>51.5</v>
      </c>
      <c r="I28" s="18">
        <f t="shared" si="1"/>
        <v>10.3</v>
      </c>
    </row>
    <row r="29" spans="1:9" x14ac:dyDescent="0.25">
      <c r="A29" s="20">
        <v>24</v>
      </c>
      <c r="B29" s="20" t="s">
        <v>55</v>
      </c>
      <c r="C29" s="20" t="s">
        <v>184</v>
      </c>
      <c r="F29" s="69">
        <v>80</v>
      </c>
      <c r="G29" s="18">
        <v>95</v>
      </c>
      <c r="H29" s="18">
        <f t="shared" si="0"/>
        <v>72.5</v>
      </c>
      <c r="I29" s="18">
        <f t="shared" si="1"/>
        <v>14.5</v>
      </c>
    </row>
    <row r="30" spans="1:9" x14ac:dyDescent="0.25">
      <c r="A30" s="20">
        <v>25</v>
      </c>
      <c r="B30" s="20" t="s">
        <v>56</v>
      </c>
      <c r="C30" s="20" t="s">
        <v>185</v>
      </c>
      <c r="F30" s="69">
        <v>90</v>
      </c>
      <c r="G30" s="18">
        <v>92</v>
      </c>
      <c r="H30" s="18">
        <f t="shared" si="0"/>
        <v>89</v>
      </c>
      <c r="I30" s="18">
        <f t="shared" si="1"/>
        <v>17.8</v>
      </c>
    </row>
    <row r="31" spans="1:9" x14ac:dyDescent="0.25">
      <c r="A31" s="20">
        <v>26</v>
      </c>
      <c r="B31" s="20" t="s">
        <v>57</v>
      </c>
      <c r="C31" s="20" t="s">
        <v>186</v>
      </c>
      <c r="F31" s="69">
        <v>80</v>
      </c>
      <c r="G31" s="18">
        <v>88</v>
      </c>
      <c r="H31" s="18">
        <f t="shared" si="0"/>
        <v>76</v>
      </c>
      <c r="I31" s="18">
        <f t="shared" si="1"/>
        <v>15.2</v>
      </c>
    </row>
    <row r="32" spans="1:9" x14ac:dyDescent="0.25">
      <c r="A32" s="20">
        <v>27</v>
      </c>
      <c r="B32" s="20" t="s">
        <v>205</v>
      </c>
      <c r="C32" s="20" t="s">
        <v>206</v>
      </c>
      <c r="F32" s="69">
        <v>25</v>
      </c>
      <c r="G32" s="18">
        <v>73</v>
      </c>
      <c r="H32" s="18">
        <f t="shared" si="0"/>
        <v>1</v>
      </c>
      <c r="I32" s="18">
        <f t="shared" si="1"/>
        <v>0.2</v>
      </c>
    </row>
    <row r="33" spans="1:9" x14ac:dyDescent="0.25">
      <c r="A33" s="20">
        <v>28</v>
      </c>
      <c r="B33" s="20" t="s">
        <v>58</v>
      </c>
      <c r="C33" s="20" t="s">
        <v>187</v>
      </c>
      <c r="F33" s="69">
        <v>70</v>
      </c>
      <c r="G33" s="18">
        <v>95</v>
      </c>
      <c r="H33" s="18">
        <f t="shared" si="0"/>
        <v>57.5</v>
      </c>
      <c r="I33" s="18">
        <f t="shared" si="1"/>
        <v>11.5</v>
      </c>
    </row>
    <row r="34" spans="1:9" x14ac:dyDescent="0.25">
      <c r="A34" s="20">
        <v>29</v>
      </c>
      <c r="B34" s="20" t="s">
        <v>59</v>
      </c>
      <c r="C34" s="20" t="s">
        <v>188</v>
      </c>
      <c r="F34" s="69">
        <v>90</v>
      </c>
      <c r="G34" s="18">
        <v>88</v>
      </c>
      <c r="H34" s="18">
        <f t="shared" si="0"/>
        <v>91</v>
      </c>
      <c r="I34" s="18">
        <f t="shared" si="1"/>
        <v>18.2</v>
      </c>
    </row>
    <row r="35" spans="1:9" x14ac:dyDescent="0.25">
      <c r="A35" s="20">
        <v>30</v>
      </c>
      <c r="B35" s="20" t="s">
        <v>60</v>
      </c>
      <c r="C35" s="20" t="s">
        <v>189</v>
      </c>
      <c r="F35" s="69">
        <v>90</v>
      </c>
      <c r="G35" s="18">
        <v>95</v>
      </c>
      <c r="H35" s="18">
        <f t="shared" si="0"/>
        <v>87.5</v>
      </c>
      <c r="I35" s="18">
        <f t="shared" si="1"/>
        <v>17.5</v>
      </c>
    </row>
    <row r="36" spans="1:9" x14ac:dyDescent="0.25">
      <c r="A36" s="20">
        <v>31</v>
      </c>
      <c r="B36" s="20" t="s">
        <v>213</v>
      </c>
      <c r="C36" s="20" t="s">
        <v>214</v>
      </c>
      <c r="F36" s="69">
        <v>90</v>
      </c>
      <c r="G36" s="18">
        <v>93</v>
      </c>
      <c r="H36" s="18">
        <f t="shared" si="0"/>
        <v>88.5</v>
      </c>
      <c r="I36" s="18">
        <f t="shared" si="1"/>
        <v>17.7</v>
      </c>
    </row>
    <row r="37" spans="1:9" x14ac:dyDescent="0.25">
      <c r="A37" s="20">
        <v>32</v>
      </c>
      <c r="B37" s="20" t="s">
        <v>61</v>
      </c>
      <c r="C37" s="20" t="s">
        <v>190</v>
      </c>
      <c r="F37" s="69">
        <v>70</v>
      </c>
      <c r="G37" s="18">
        <v>77</v>
      </c>
      <c r="H37" s="18">
        <f t="shared" si="0"/>
        <v>66.5</v>
      </c>
      <c r="I37" s="18">
        <f t="shared" si="1"/>
        <v>13.3</v>
      </c>
    </row>
    <row r="38" spans="1:9" x14ac:dyDescent="0.25">
      <c r="A38" s="20">
        <v>33</v>
      </c>
      <c r="B38" s="20" t="s">
        <v>207</v>
      </c>
      <c r="C38" s="20" t="s">
        <v>208</v>
      </c>
      <c r="F38" s="69">
        <v>70</v>
      </c>
      <c r="G38" s="18">
        <v>91</v>
      </c>
      <c r="H38" s="18">
        <f t="shared" si="0"/>
        <v>59.5</v>
      </c>
      <c r="I38" s="18">
        <f t="shared" si="1"/>
        <v>11.9</v>
      </c>
    </row>
    <row r="39" spans="1:9" x14ac:dyDescent="0.25">
      <c r="A39" s="20">
        <v>34</v>
      </c>
      <c r="B39" s="20" t="s">
        <v>62</v>
      </c>
      <c r="C39" s="20" t="s">
        <v>191</v>
      </c>
      <c r="F39" s="69">
        <v>90</v>
      </c>
      <c r="G39" s="18">
        <v>97</v>
      </c>
      <c r="H39" s="18">
        <f t="shared" si="0"/>
        <v>86.5</v>
      </c>
      <c r="I39" s="18">
        <f t="shared" si="1"/>
        <v>17.3</v>
      </c>
    </row>
    <row r="40" spans="1:9" x14ac:dyDescent="0.25">
      <c r="A40" s="20">
        <v>35</v>
      </c>
      <c r="B40" s="20" t="s">
        <v>63</v>
      </c>
      <c r="C40" s="20" t="s">
        <v>64</v>
      </c>
      <c r="F40" s="69">
        <v>80</v>
      </c>
      <c r="G40" s="18">
        <v>96</v>
      </c>
      <c r="H40" s="18">
        <f t="shared" si="0"/>
        <v>72</v>
      </c>
      <c r="I40" s="18">
        <f t="shared" si="1"/>
        <v>14.4</v>
      </c>
    </row>
    <row r="41" spans="1:9" x14ac:dyDescent="0.25">
      <c r="A41" s="20">
        <v>36</v>
      </c>
      <c r="B41" s="20" t="s">
        <v>65</v>
      </c>
      <c r="C41" s="20" t="s">
        <v>192</v>
      </c>
      <c r="F41" s="69">
        <v>90</v>
      </c>
      <c r="G41" s="18">
        <v>85</v>
      </c>
      <c r="H41" s="18">
        <f t="shared" si="0"/>
        <v>92.5</v>
      </c>
      <c r="I41" s="18">
        <f t="shared" si="1"/>
        <v>18.5</v>
      </c>
    </row>
    <row r="42" spans="1:9" x14ac:dyDescent="0.25">
      <c r="A42" s="20">
        <v>37</v>
      </c>
      <c r="B42" s="20" t="s">
        <v>66</v>
      </c>
      <c r="C42" s="20" t="s">
        <v>193</v>
      </c>
      <c r="F42" s="69">
        <v>70</v>
      </c>
      <c r="G42" s="18">
        <v>74</v>
      </c>
      <c r="H42" s="18">
        <f t="shared" si="0"/>
        <v>68</v>
      </c>
      <c r="I42" s="18">
        <f t="shared" si="1"/>
        <v>13.6</v>
      </c>
    </row>
    <row r="43" spans="1:9" x14ac:dyDescent="0.25">
      <c r="A43" s="20">
        <v>38</v>
      </c>
      <c r="B43" s="20" t="s">
        <v>67</v>
      </c>
      <c r="C43" s="20" t="s">
        <v>194</v>
      </c>
      <c r="F43" s="69">
        <v>25</v>
      </c>
      <c r="G43" s="18">
        <v>72</v>
      </c>
      <c r="H43" s="18">
        <f t="shared" si="0"/>
        <v>1.5</v>
      </c>
      <c r="I43" s="18">
        <f t="shared" si="1"/>
        <v>0.3</v>
      </c>
    </row>
    <row r="44" spans="1:9" x14ac:dyDescent="0.25">
      <c r="A44" s="20">
        <v>39</v>
      </c>
      <c r="B44" s="20" t="s">
        <v>209</v>
      </c>
      <c r="C44" s="20" t="s">
        <v>210</v>
      </c>
      <c r="F44" s="69">
        <v>25</v>
      </c>
      <c r="G44" s="18">
        <v>71</v>
      </c>
      <c r="H44" s="18">
        <f t="shared" si="0"/>
        <v>2</v>
      </c>
      <c r="I44" s="18">
        <f t="shared" si="1"/>
        <v>0.4</v>
      </c>
    </row>
    <row r="45" spans="1:9" x14ac:dyDescent="0.25">
      <c r="A45" s="20">
        <v>40</v>
      </c>
      <c r="B45" s="20" t="s">
        <v>68</v>
      </c>
      <c r="C45" s="20" t="s">
        <v>195</v>
      </c>
      <c r="F45" s="69">
        <v>90</v>
      </c>
      <c r="G45" s="18">
        <v>96</v>
      </c>
      <c r="H45" s="18">
        <f t="shared" si="0"/>
        <v>87</v>
      </c>
      <c r="I45" s="18">
        <f t="shared" si="1"/>
        <v>17.399999999999999</v>
      </c>
    </row>
    <row r="46" spans="1:9" x14ac:dyDescent="0.25">
      <c r="A46" s="20">
        <v>41</v>
      </c>
      <c r="B46" s="20" t="s">
        <v>69</v>
      </c>
      <c r="C46" s="20" t="s">
        <v>196</v>
      </c>
      <c r="F46" s="69">
        <v>90</v>
      </c>
      <c r="G46" s="18">
        <v>92</v>
      </c>
      <c r="H46" s="18">
        <f t="shared" si="0"/>
        <v>89</v>
      </c>
      <c r="I46" s="18">
        <f t="shared" si="1"/>
        <v>17.8</v>
      </c>
    </row>
    <row r="47" spans="1:9" x14ac:dyDescent="0.25">
      <c r="A47" s="20">
        <v>42</v>
      </c>
      <c r="B47" s="20" t="s">
        <v>70</v>
      </c>
      <c r="C47" s="20" t="s">
        <v>197</v>
      </c>
      <c r="F47" s="69">
        <v>80</v>
      </c>
      <c r="G47" s="18">
        <v>96</v>
      </c>
      <c r="H47" s="18">
        <f t="shared" si="0"/>
        <v>72</v>
      </c>
      <c r="I47" s="18">
        <f t="shared" si="1"/>
        <v>14.4</v>
      </c>
    </row>
    <row r="48" spans="1:9" x14ac:dyDescent="0.25">
      <c r="A48" s="20">
        <v>43</v>
      </c>
      <c r="B48" s="20" t="s">
        <v>71</v>
      </c>
      <c r="C48" s="20" t="s">
        <v>198</v>
      </c>
      <c r="F48" s="69">
        <v>25</v>
      </c>
      <c r="G48" s="18">
        <v>83</v>
      </c>
      <c r="H48" s="18">
        <f t="shared" si="0"/>
        <v>-4</v>
      </c>
      <c r="I48" s="18">
        <v>0</v>
      </c>
    </row>
    <row r="49" spans="1:9" x14ac:dyDescent="0.25">
      <c r="A49" s="20">
        <v>44</v>
      </c>
      <c r="B49" s="20" t="s">
        <v>215</v>
      </c>
      <c r="C49" s="20" t="s">
        <v>216</v>
      </c>
      <c r="F49" s="69">
        <v>70</v>
      </c>
      <c r="G49" s="18">
        <v>82</v>
      </c>
      <c r="H49" s="18">
        <f t="shared" si="0"/>
        <v>64</v>
      </c>
      <c r="I49" s="18">
        <f t="shared" si="1"/>
        <v>12.8</v>
      </c>
    </row>
    <row r="50" spans="1:9" x14ac:dyDescent="0.25">
      <c r="A50" s="20">
        <v>45</v>
      </c>
      <c r="B50" s="20" t="s">
        <v>72</v>
      </c>
      <c r="C50" s="20" t="s">
        <v>73</v>
      </c>
      <c r="F50" s="69">
        <v>70</v>
      </c>
      <c r="G50" s="18">
        <v>70</v>
      </c>
      <c r="H50" s="18">
        <f t="shared" si="0"/>
        <v>70</v>
      </c>
      <c r="I50" s="18">
        <f t="shared" si="1"/>
        <v>14</v>
      </c>
    </row>
    <row r="51" spans="1:9" x14ac:dyDescent="0.25">
      <c r="A51" s="20">
        <v>46</v>
      </c>
      <c r="B51" s="20" t="s">
        <v>74</v>
      </c>
      <c r="C51" s="20" t="s">
        <v>75</v>
      </c>
      <c r="F51" s="96">
        <v>70</v>
      </c>
      <c r="G51" s="18">
        <v>71</v>
      </c>
      <c r="H51" s="18">
        <f t="shared" si="0"/>
        <v>69.5</v>
      </c>
      <c r="I51" s="18">
        <f t="shared" si="1"/>
        <v>13.9</v>
      </c>
    </row>
    <row r="52" spans="1:9" x14ac:dyDescent="0.25">
      <c r="A52" s="20">
        <v>47</v>
      </c>
      <c r="B52" s="20" t="s">
        <v>76</v>
      </c>
      <c r="C52" s="20" t="s">
        <v>77</v>
      </c>
      <c r="F52" s="96">
        <v>60</v>
      </c>
      <c r="G52" s="18">
        <v>70</v>
      </c>
      <c r="H52" s="18">
        <f t="shared" si="0"/>
        <v>55</v>
      </c>
      <c r="I52" s="18">
        <f t="shared" si="1"/>
        <v>11</v>
      </c>
    </row>
    <row r="53" spans="1:9" x14ac:dyDescent="0.25">
      <c r="A53" s="20">
        <v>48</v>
      </c>
      <c r="B53" s="20" t="s">
        <v>78</v>
      </c>
      <c r="C53" s="20" t="s">
        <v>79</v>
      </c>
      <c r="F53" s="96">
        <v>70</v>
      </c>
      <c r="G53" s="18">
        <v>81</v>
      </c>
      <c r="H53" s="18">
        <f t="shared" si="0"/>
        <v>64.5</v>
      </c>
      <c r="I53" s="18">
        <f t="shared" si="1"/>
        <v>12.9</v>
      </c>
    </row>
    <row r="54" spans="1:9" x14ac:dyDescent="0.25">
      <c r="A54" s="20">
        <v>49</v>
      </c>
      <c r="B54" s="20" t="s">
        <v>80</v>
      </c>
      <c r="C54" s="20" t="s">
        <v>81</v>
      </c>
      <c r="F54" s="96">
        <v>25</v>
      </c>
      <c r="G54" s="18">
        <v>65</v>
      </c>
      <c r="H54" s="18">
        <f t="shared" si="0"/>
        <v>5</v>
      </c>
      <c r="I54" s="18">
        <f t="shared" si="1"/>
        <v>1</v>
      </c>
    </row>
    <row r="55" spans="1:9" x14ac:dyDescent="0.25">
      <c r="A55" s="20">
        <v>50</v>
      </c>
      <c r="B55" s="20" t="s">
        <v>82</v>
      </c>
      <c r="C55" s="20" t="s">
        <v>83</v>
      </c>
      <c r="F55" s="96">
        <v>25</v>
      </c>
      <c r="G55" s="18">
        <v>86</v>
      </c>
      <c r="H55" s="18">
        <f t="shared" si="0"/>
        <v>-5.5</v>
      </c>
      <c r="I55" s="18">
        <v>0</v>
      </c>
    </row>
    <row r="56" spans="1:9" x14ac:dyDescent="0.25">
      <c r="A56" s="20">
        <v>51</v>
      </c>
      <c r="B56" s="20" t="s">
        <v>84</v>
      </c>
      <c r="C56" s="20" t="s">
        <v>85</v>
      </c>
      <c r="F56" s="96">
        <v>70</v>
      </c>
      <c r="G56" s="18">
        <v>70</v>
      </c>
      <c r="H56" s="18">
        <f t="shared" si="0"/>
        <v>70</v>
      </c>
      <c r="I56" s="18">
        <f t="shared" si="1"/>
        <v>14</v>
      </c>
    </row>
    <row r="57" spans="1:9" x14ac:dyDescent="0.25">
      <c r="A57" s="20">
        <v>52</v>
      </c>
      <c r="B57" s="20" t="s">
        <v>86</v>
      </c>
      <c r="C57" s="20" t="s">
        <v>87</v>
      </c>
      <c r="F57" s="96">
        <v>25</v>
      </c>
      <c r="G57" s="18">
        <v>91</v>
      </c>
      <c r="H57" s="18">
        <f t="shared" si="0"/>
        <v>-8</v>
      </c>
      <c r="I57" s="18">
        <v>0</v>
      </c>
    </row>
    <row r="58" spans="1:9" x14ac:dyDescent="0.25">
      <c r="A58" s="20">
        <v>53</v>
      </c>
      <c r="B58" s="26" t="s">
        <v>88</v>
      </c>
      <c r="C58" s="26" t="s">
        <v>89</v>
      </c>
      <c r="F58" s="96">
        <v>90</v>
      </c>
      <c r="G58" s="18">
        <v>91</v>
      </c>
      <c r="H58" s="18">
        <f t="shared" si="0"/>
        <v>89.5</v>
      </c>
      <c r="I58" s="18">
        <f t="shared" si="1"/>
        <v>17.899999999999999</v>
      </c>
    </row>
    <row r="59" spans="1:9" x14ac:dyDescent="0.25">
      <c r="A59" s="20">
        <v>54</v>
      </c>
      <c r="B59" s="26" t="s">
        <v>90</v>
      </c>
      <c r="C59" s="26" t="s">
        <v>91</v>
      </c>
      <c r="F59" s="96">
        <v>25</v>
      </c>
      <c r="G59" s="18">
        <v>65</v>
      </c>
      <c r="H59" s="18">
        <f t="shared" si="0"/>
        <v>5</v>
      </c>
      <c r="I59" s="18">
        <f t="shared" si="1"/>
        <v>1</v>
      </c>
    </row>
    <row r="60" spans="1:9" x14ac:dyDescent="0.25">
      <c r="A60" s="20">
        <v>55</v>
      </c>
      <c r="B60" s="26" t="s">
        <v>217</v>
      </c>
      <c r="C60" s="26" t="s">
        <v>218</v>
      </c>
      <c r="F60" s="96">
        <v>90</v>
      </c>
      <c r="G60" s="18">
        <v>97</v>
      </c>
      <c r="H60" s="18">
        <f t="shared" si="0"/>
        <v>86.5</v>
      </c>
      <c r="I60" s="18">
        <f t="shared" si="1"/>
        <v>17.3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3"/>
  <sheetViews>
    <sheetView tabSelected="1" topLeftCell="E1" zoomScaleNormal="100" workbookViewId="0">
      <selection activeCell="A15" sqref="A15"/>
    </sheetView>
  </sheetViews>
  <sheetFormatPr defaultRowHeight="15.75" x14ac:dyDescent="0.25"/>
  <cols>
    <col min="1" max="1" width="8.28515625" style="8" customWidth="1"/>
    <col min="2" max="2" width="11.42578125" style="8" customWidth="1"/>
    <col min="3" max="3" width="34.42578125" style="8" customWidth="1"/>
    <col min="4" max="22" width="6.85546875" style="8" customWidth="1"/>
    <col min="23" max="24" width="7.28515625" style="8" customWidth="1"/>
    <col min="25" max="25" width="6.28515625" style="8" customWidth="1"/>
    <col min="26" max="26" width="11.42578125" style="8" customWidth="1"/>
    <col min="27" max="27" width="8.7109375" style="8" customWidth="1"/>
    <col min="28" max="28" width="9.140625" style="8"/>
    <col min="29" max="29" width="14.5703125" style="8" customWidth="1"/>
    <col min="30" max="16384" width="9.140625" style="8"/>
  </cols>
  <sheetData>
    <row r="1" spans="1:38" ht="18.75" x14ac:dyDescent="0.25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38" x14ac:dyDescent="0.25">
      <c r="B2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9"/>
      <c r="W2" s="8">
        <v>64.680000000000007</v>
      </c>
      <c r="Y2" s="40" t="e">
        <f>(W2/X2)*100</f>
        <v>#DIV/0!</v>
      </c>
    </row>
    <row r="3" spans="1:38" x14ac:dyDescent="0.25">
      <c r="C3" s="86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</row>
    <row r="4" spans="1:38" ht="31.5" customHeight="1" x14ac:dyDescent="0.25">
      <c r="A4" s="1"/>
      <c r="B4" s="1"/>
      <c r="C4" s="2" t="s">
        <v>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4"/>
      <c r="W4" s="1"/>
      <c r="X4" s="14"/>
      <c r="Y4" s="14"/>
      <c r="Z4" s="13"/>
      <c r="AA4" s="15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</row>
    <row r="5" spans="1:38" ht="34.5" customHeight="1" x14ac:dyDescent="0.25">
      <c r="A5" s="1"/>
      <c r="B5" s="1"/>
      <c r="C5" s="2" t="s">
        <v>18</v>
      </c>
      <c r="D5" s="71">
        <v>1</v>
      </c>
      <c r="E5" s="71">
        <v>1</v>
      </c>
      <c r="F5" s="71">
        <v>1</v>
      </c>
      <c r="G5" s="71">
        <v>1</v>
      </c>
      <c r="H5" s="71">
        <v>1</v>
      </c>
      <c r="I5" s="71">
        <v>1</v>
      </c>
      <c r="J5" s="71">
        <v>1</v>
      </c>
      <c r="K5" s="71">
        <v>1</v>
      </c>
      <c r="L5" s="71">
        <v>1</v>
      </c>
      <c r="M5" s="71">
        <v>1</v>
      </c>
      <c r="N5" s="71">
        <v>2</v>
      </c>
      <c r="O5" s="71">
        <v>2</v>
      </c>
      <c r="P5" s="71">
        <v>2</v>
      </c>
      <c r="Q5" s="71">
        <v>2</v>
      </c>
      <c r="R5" s="34">
        <v>10</v>
      </c>
      <c r="S5" s="34">
        <v>10</v>
      </c>
      <c r="T5" s="34">
        <v>10</v>
      </c>
      <c r="U5" s="71">
        <v>25</v>
      </c>
      <c r="V5" s="71">
        <v>20</v>
      </c>
      <c r="W5" s="4">
        <f>SUM(D5:V5)</f>
        <v>93</v>
      </c>
      <c r="X5" s="4"/>
      <c r="Y5" s="307" t="s">
        <v>239</v>
      </c>
      <c r="Z5" s="307" t="s">
        <v>21</v>
      </c>
      <c r="AA5" s="308" t="s">
        <v>241</v>
      </c>
      <c r="AB5" s="310" t="s">
        <v>311</v>
      </c>
      <c r="AC5" s="310" t="s">
        <v>312</v>
      </c>
      <c r="AD5" s="311" t="s">
        <v>241</v>
      </c>
      <c r="AE5" s="21"/>
      <c r="AF5" s="21"/>
      <c r="AG5" s="21"/>
      <c r="AH5" s="21"/>
      <c r="AI5" s="304"/>
      <c r="AJ5" s="304"/>
      <c r="AK5" s="304"/>
      <c r="AL5" s="21"/>
    </row>
    <row r="6" spans="1:38" ht="27.75" customHeight="1" x14ac:dyDescent="0.25">
      <c r="A6" s="1"/>
      <c r="B6" s="1"/>
      <c r="C6" s="2"/>
      <c r="D6" s="81" t="s">
        <v>32</v>
      </c>
      <c r="E6" s="81" t="s">
        <v>33</v>
      </c>
      <c r="F6" s="81" t="s">
        <v>34</v>
      </c>
      <c r="G6" s="81" t="s">
        <v>92</v>
      </c>
      <c r="H6" s="81" t="s">
        <v>93</v>
      </c>
      <c r="I6" s="81" t="s">
        <v>94</v>
      </c>
      <c r="J6" s="81" t="s">
        <v>95</v>
      </c>
      <c r="K6" s="81" t="s">
        <v>96</v>
      </c>
      <c r="L6" s="81" t="s">
        <v>97</v>
      </c>
      <c r="M6" s="81" t="s">
        <v>98</v>
      </c>
      <c r="N6" s="81" t="s">
        <v>99</v>
      </c>
      <c r="O6" s="81" t="s">
        <v>100</v>
      </c>
      <c r="P6" s="81" t="s">
        <v>101</v>
      </c>
      <c r="Q6" s="81" t="s">
        <v>102</v>
      </c>
      <c r="R6" s="95" t="s">
        <v>103</v>
      </c>
      <c r="S6" s="95" t="s">
        <v>104</v>
      </c>
      <c r="T6" s="95" t="s">
        <v>105</v>
      </c>
      <c r="U6" s="129" t="s">
        <v>307</v>
      </c>
      <c r="V6" s="105" t="s">
        <v>247</v>
      </c>
      <c r="W6" s="302" t="s">
        <v>107</v>
      </c>
      <c r="X6" s="302" t="s">
        <v>238</v>
      </c>
      <c r="Y6" s="307"/>
      <c r="Z6" s="307"/>
      <c r="AA6" s="302"/>
      <c r="AB6" s="310"/>
      <c r="AC6" s="310"/>
      <c r="AD6" s="312"/>
      <c r="AE6" s="24"/>
      <c r="AF6" s="24"/>
      <c r="AG6" s="304"/>
      <c r="AH6" s="304"/>
      <c r="AI6" s="304"/>
      <c r="AJ6" s="304"/>
      <c r="AK6" s="304"/>
      <c r="AL6" s="24"/>
    </row>
    <row r="7" spans="1:38" ht="29.25" customHeight="1" x14ac:dyDescent="0.25">
      <c r="A7" s="1"/>
      <c r="B7" s="1"/>
      <c r="C7" s="2"/>
      <c r="D7" s="71" t="s">
        <v>1</v>
      </c>
      <c r="E7" s="71" t="s">
        <v>1</v>
      </c>
      <c r="F7" s="71" t="s">
        <v>1</v>
      </c>
      <c r="G7" s="71" t="s">
        <v>1</v>
      </c>
      <c r="H7" s="71" t="s">
        <v>1</v>
      </c>
      <c r="I7" s="71" t="s">
        <v>1</v>
      </c>
      <c r="J7" s="71" t="s">
        <v>1</v>
      </c>
      <c r="K7" s="71" t="s">
        <v>1</v>
      </c>
      <c r="L7" s="71" t="s">
        <v>1</v>
      </c>
      <c r="M7" s="71" t="s">
        <v>1</v>
      </c>
      <c r="N7" s="71" t="s">
        <v>1</v>
      </c>
      <c r="O7" s="71" t="s">
        <v>1</v>
      </c>
      <c r="P7" s="71" t="s">
        <v>1</v>
      </c>
      <c r="Q7" s="71" t="s">
        <v>1</v>
      </c>
      <c r="R7" s="34" t="s">
        <v>1</v>
      </c>
      <c r="S7" s="34" t="s">
        <v>1</v>
      </c>
      <c r="T7" s="34" t="s">
        <v>1</v>
      </c>
      <c r="U7" s="71" t="s">
        <v>1</v>
      </c>
      <c r="V7" s="71" t="s">
        <v>1</v>
      </c>
      <c r="W7" s="302"/>
      <c r="X7" s="302"/>
      <c r="Y7" s="307"/>
      <c r="Z7" s="307"/>
      <c r="AA7" s="302"/>
      <c r="AB7" s="310"/>
      <c r="AC7" s="310"/>
      <c r="AD7" s="312"/>
      <c r="AE7" s="24"/>
      <c r="AF7" s="24"/>
      <c r="AG7" s="304"/>
      <c r="AH7" s="304"/>
      <c r="AI7" s="304"/>
      <c r="AJ7" s="304"/>
      <c r="AK7" s="304"/>
      <c r="AL7" s="24"/>
    </row>
    <row r="8" spans="1:38" ht="27.75" customHeight="1" x14ac:dyDescent="0.25">
      <c r="A8" s="5" t="s">
        <v>17</v>
      </c>
      <c r="B8" s="25" t="s">
        <v>35</v>
      </c>
      <c r="C8" s="25" t="s">
        <v>0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2"/>
      <c r="S8" s="62"/>
      <c r="T8" s="62"/>
      <c r="U8" s="71"/>
      <c r="V8" s="33"/>
      <c r="W8" s="303"/>
      <c r="X8" s="303"/>
      <c r="Y8" s="307"/>
      <c r="Z8" s="307"/>
      <c r="AA8" s="303"/>
      <c r="AB8" s="310"/>
      <c r="AC8" s="310"/>
      <c r="AD8" s="313"/>
      <c r="AE8" s="21"/>
      <c r="AF8" s="21"/>
      <c r="AG8" s="304"/>
      <c r="AH8" s="304"/>
      <c r="AI8" s="304"/>
      <c r="AJ8" s="304"/>
      <c r="AK8" s="304"/>
      <c r="AL8" s="21"/>
    </row>
    <row r="9" spans="1:38" ht="15.75" customHeight="1" x14ac:dyDescent="0.25">
      <c r="A9" s="20">
        <v>1</v>
      </c>
      <c r="B9" s="20" t="s">
        <v>199</v>
      </c>
      <c r="C9" s="20" t="s">
        <v>200</v>
      </c>
      <c r="D9" s="62">
        <v>0</v>
      </c>
      <c r="E9" s="62">
        <v>0</v>
      </c>
      <c r="F9" s="62">
        <v>1</v>
      </c>
      <c r="G9" s="62">
        <v>1</v>
      </c>
      <c r="H9" s="62">
        <v>1</v>
      </c>
      <c r="I9" s="62">
        <v>1</v>
      </c>
      <c r="J9" s="62">
        <v>1</v>
      </c>
      <c r="K9" s="62">
        <v>1</v>
      </c>
      <c r="L9" s="62">
        <v>1</v>
      </c>
      <c r="M9" s="62">
        <v>0</v>
      </c>
      <c r="N9" s="62">
        <v>1</v>
      </c>
      <c r="O9" s="62">
        <v>2</v>
      </c>
      <c r="P9" s="62">
        <v>2</v>
      </c>
      <c r="Q9" s="62">
        <v>2</v>
      </c>
      <c r="R9" s="34">
        <v>8</v>
      </c>
      <c r="S9" s="34">
        <v>10</v>
      </c>
      <c r="T9" s="34" t="s">
        <v>235</v>
      </c>
      <c r="U9" s="71">
        <v>25</v>
      </c>
      <c r="V9" s="69">
        <v>17.899999999999999</v>
      </c>
      <c r="W9" s="4">
        <f t="shared" ref="W9:W40" si="0">SUM(D9:V9)</f>
        <v>74.900000000000006</v>
      </c>
      <c r="X9" s="4">
        <f xml:space="preserve">  18+ IF(R9 = "NA", 0, 10)+ IF(S9 = "NA", 0, 10)+ IF(T9 = "NA", 0, 10)+ 45</f>
        <v>83</v>
      </c>
      <c r="Y9" s="40">
        <f t="shared" ref="Y9:Y63" si="1">(W9/X9)*100</f>
        <v>90.240963855421697</v>
      </c>
      <c r="Z9" s="62">
        <f>IF(Y9&gt;=60,3,IF(Y9&gt;=50,2, IF(Y9&lt;50, 1)))</f>
        <v>3</v>
      </c>
      <c r="AA9" s="62" t="str">
        <f>IF(Y9&gt;=60,"Y","N")</f>
        <v>Y</v>
      </c>
      <c r="AB9" s="99">
        <f>V9/20*100</f>
        <v>89.499999999999986</v>
      </c>
      <c r="AC9" s="62">
        <f>IF(AB9&gt;=60,3,IF(AB9&gt;=50,2, IF(AB9&lt;50, 1)))</f>
        <v>3</v>
      </c>
      <c r="AD9" s="62" t="str">
        <f>IF(AB9&gt;=60,"Y","N")</f>
        <v>Y</v>
      </c>
      <c r="AE9" s="21"/>
      <c r="AF9" s="21"/>
      <c r="AG9" s="21"/>
      <c r="AH9" s="21"/>
      <c r="AI9" s="21"/>
      <c r="AJ9" s="21"/>
      <c r="AK9" s="21"/>
      <c r="AL9" s="21"/>
    </row>
    <row r="10" spans="1:38" ht="15.75" customHeight="1" x14ac:dyDescent="0.25">
      <c r="A10" s="20">
        <v>2</v>
      </c>
      <c r="B10" s="20" t="s">
        <v>36</v>
      </c>
      <c r="C10" s="20" t="s">
        <v>165</v>
      </c>
      <c r="D10" s="62">
        <v>0</v>
      </c>
      <c r="E10" s="62">
        <v>0</v>
      </c>
      <c r="F10" s="62">
        <v>0</v>
      </c>
      <c r="G10" s="62">
        <v>1</v>
      </c>
      <c r="H10" s="62">
        <v>1</v>
      </c>
      <c r="I10" s="62">
        <v>1</v>
      </c>
      <c r="J10" s="62">
        <v>1</v>
      </c>
      <c r="K10" s="62">
        <v>1</v>
      </c>
      <c r="L10" s="62">
        <v>1</v>
      </c>
      <c r="M10" s="62">
        <v>0</v>
      </c>
      <c r="N10" s="62">
        <v>2</v>
      </c>
      <c r="O10" s="62">
        <v>2</v>
      </c>
      <c r="P10" s="62">
        <v>0</v>
      </c>
      <c r="Q10" s="62">
        <v>1</v>
      </c>
      <c r="R10" s="34">
        <v>10</v>
      </c>
      <c r="S10" s="34">
        <v>0</v>
      </c>
      <c r="T10" s="34" t="s">
        <v>235</v>
      </c>
      <c r="U10" s="71">
        <v>18.75</v>
      </c>
      <c r="V10" s="69">
        <v>14.9</v>
      </c>
      <c r="W10" s="4">
        <f t="shared" si="0"/>
        <v>54.65</v>
      </c>
      <c r="X10" s="4">
        <f t="shared" ref="X10:X63" si="2" xml:space="preserve">  18+ IF(R10 = "NA", 0, 10)+ IF(S10 = "NA", 0, 10)+ IF(T10 = "NA", 0, 10)+ 45</f>
        <v>83</v>
      </c>
      <c r="Y10" s="40">
        <f t="shared" si="1"/>
        <v>65.843373493975903</v>
      </c>
      <c r="Z10" s="62">
        <f t="shared" ref="Z10:Z63" si="3">IF(Y10&gt;=60,3,IF(Y10&gt;=50,2, IF(Y10&lt;50, 1)))</f>
        <v>3</v>
      </c>
      <c r="AA10" s="62" t="str">
        <f t="shared" ref="AA10:AA63" si="4">IF(Y10&gt;=60,"Y","N")</f>
        <v>Y</v>
      </c>
      <c r="AB10" s="99">
        <f t="shared" ref="AB10:AB63" si="5">V10/20*100</f>
        <v>74.5</v>
      </c>
      <c r="AC10" s="62">
        <f t="shared" ref="AC10:AC63" si="6">IF(AB10&gt;=60,3,IF(AB10&gt;=50,2, IF(AB10&lt;50, 1)))</f>
        <v>3</v>
      </c>
      <c r="AD10" s="62" t="str">
        <f t="shared" ref="AD10:AD63" si="7">IF(AB10&gt;=60,"Y","N")</f>
        <v>Y</v>
      </c>
      <c r="AE10" s="21"/>
      <c r="AF10" s="21"/>
      <c r="AG10" s="21"/>
      <c r="AH10" s="21"/>
      <c r="AI10" s="21"/>
      <c r="AJ10" s="21"/>
      <c r="AK10" s="21"/>
      <c r="AL10" s="21"/>
    </row>
    <row r="11" spans="1:38" ht="15.75" customHeight="1" x14ac:dyDescent="0.25">
      <c r="A11" s="20">
        <v>3</v>
      </c>
      <c r="B11" s="20" t="s">
        <v>37</v>
      </c>
      <c r="C11" s="20" t="s">
        <v>166</v>
      </c>
      <c r="D11" s="62">
        <v>1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1</v>
      </c>
      <c r="L11" s="62">
        <v>1</v>
      </c>
      <c r="M11" s="62">
        <v>1</v>
      </c>
      <c r="N11" s="62">
        <v>2</v>
      </c>
      <c r="O11" s="62">
        <v>0</v>
      </c>
      <c r="P11" s="62">
        <v>0</v>
      </c>
      <c r="Q11" s="62">
        <v>0</v>
      </c>
      <c r="R11" s="34">
        <v>5</v>
      </c>
      <c r="S11" s="34">
        <v>0</v>
      </c>
      <c r="T11" s="34" t="s">
        <v>235</v>
      </c>
      <c r="U11" s="71">
        <v>15</v>
      </c>
      <c r="V11" s="69">
        <v>12.3</v>
      </c>
      <c r="W11" s="4">
        <f t="shared" si="0"/>
        <v>38.299999999999997</v>
      </c>
      <c r="X11" s="4">
        <f t="shared" si="2"/>
        <v>83</v>
      </c>
      <c r="Y11" s="40">
        <f t="shared" si="1"/>
        <v>46.144578313253007</v>
      </c>
      <c r="Z11" s="62">
        <f t="shared" si="3"/>
        <v>1</v>
      </c>
      <c r="AA11" s="62" t="str">
        <f t="shared" si="4"/>
        <v>N</v>
      </c>
      <c r="AB11" s="99">
        <f t="shared" si="5"/>
        <v>61.5</v>
      </c>
      <c r="AC11" s="62">
        <f t="shared" si="6"/>
        <v>3</v>
      </c>
      <c r="AD11" s="62" t="str">
        <f t="shared" si="7"/>
        <v>Y</v>
      </c>
      <c r="AE11" s="21"/>
      <c r="AF11" s="21"/>
      <c r="AG11" s="21"/>
      <c r="AH11" s="21"/>
      <c r="AI11" s="21"/>
      <c r="AJ11" s="21"/>
      <c r="AK11" s="21"/>
      <c r="AL11" s="21"/>
    </row>
    <row r="12" spans="1:38" ht="15.75" customHeight="1" x14ac:dyDescent="0.25">
      <c r="A12" s="20">
        <v>4</v>
      </c>
      <c r="B12" s="20" t="s">
        <v>38</v>
      </c>
      <c r="C12" s="20" t="s">
        <v>167</v>
      </c>
      <c r="D12" s="62">
        <v>1</v>
      </c>
      <c r="E12" s="62">
        <v>1</v>
      </c>
      <c r="F12" s="62">
        <v>1</v>
      </c>
      <c r="G12" s="62">
        <v>1</v>
      </c>
      <c r="H12" s="62">
        <v>1</v>
      </c>
      <c r="I12" s="62">
        <v>0</v>
      </c>
      <c r="J12" s="62">
        <v>1</v>
      </c>
      <c r="K12" s="62">
        <v>1</v>
      </c>
      <c r="L12" s="62">
        <v>0</v>
      </c>
      <c r="M12" s="62">
        <v>0</v>
      </c>
      <c r="N12" s="62">
        <v>0</v>
      </c>
      <c r="O12" s="62">
        <v>1</v>
      </c>
      <c r="P12" s="62">
        <v>1</v>
      </c>
      <c r="Q12" s="62">
        <v>2</v>
      </c>
      <c r="R12" s="34">
        <v>8</v>
      </c>
      <c r="S12" s="34">
        <v>5</v>
      </c>
      <c r="T12" s="34" t="s">
        <v>235</v>
      </c>
      <c r="U12" s="71">
        <v>22.5</v>
      </c>
      <c r="V12" s="69">
        <v>14.5</v>
      </c>
      <c r="W12" s="4">
        <f t="shared" si="0"/>
        <v>61</v>
      </c>
      <c r="X12" s="4">
        <f t="shared" si="2"/>
        <v>83</v>
      </c>
      <c r="Y12" s="40">
        <f t="shared" si="1"/>
        <v>73.493975903614455</v>
      </c>
      <c r="Z12" s="62">
        <f t="shared" si="3"/>
        <v>3</v>
      </c>
      <c r="AA12" s="62" t="str">
        <f t="shared" si="4"/>
        <v>Y</v>
      </c>
      <c r="AB12" s="99">
        <f t="shared" si="5"/>
        <v>72.5</v>
      </c>
      <c r="AC12" s="62">
        <f t="shared" si="6"/>
        <v>3</v>
      </c>
      <c r="AD12" s="62" t="str">
        <f t="shared" si="7"/>
        <v>Y</v>
      </c>
      <c r="AE12" s="21"/>
      <c r="AF12" s="21"/>
      <c r="AG12" s="21"/>
      <c r="AH12" s="21"/>
      <c r="AI12" s="21"/>
      <c r="AJ12" s="21"/>
      <c r="AK12" s="21"/>
      <c r="AL12" s="21"/>
    </row>
    <row r="13" spans="1:38" ht="15.75" customHeight="1" x14ac:dyDescent="0.25">
      <c r="A13" s="20">
        <v>5</v>
      </c>
      <c r="B13" s="20" t="s">
        <v>39</v>
      </c>
      <c r="C13" s="20" t="s">
        <v>168</v>
      </c>
      <c r="D13" s="62">
        <v>0</v>
      </c>
      <c r="E13" s="62">
        <v>0</v>
      </c>
      <c r="F13" s="62">
        <v>1</v>
      </c>
      <c r="G13" s="62">
        <v>0</v>
      </c>
      <c r="H13" s="62">
        <v>0</v>
      </c>
      <c r="I13" s="62">
        <v>0</v>
      </c>
      <c r="J13" s="62">
        <v>1</v>
      </c>
      <c r="K13" s="62">
        <v>1</v>
      </c>
      <c r="L13" s="62">
        <v>1</v>
      </c>
      <c r="M13" s="62">
        <v>1</v>
      </c>
      <c r="N13" s="62">
        <v>2</v>
      </c>
      <c r="O13" s="62">
        <v>2</v>
      </c>
      <c r="P13" s="62">
        <v>2</v>
      </c>
      <c r="Q13" s="62">
        <v>2</v>
      </c>
      <c r="R13" s="34">
        <v>8</v>
      </c>
      <c r="S13" s="34">
        <v>0</v>
      </c>
      <c r="T13" s="34" t="s">
        <v>235</v>
      </c>
      <c r="U13" s="71">
        <v>17.5</v>
      </c>
      <c r="V13" s="69">
        <v>14.9</v>
      </c>
      <c r="W13" s="4">
        <f t="shared" si="0"/>
        <v>53.4</v>
      </c>
      <c r="X13" s="4">
        <f t="shared" si="2"/>
        <v>83</v>
      </c>
      <c r="Y13" s="40">
        <f t="shared" si="1"/>
        <v>64.337349397590359</v>
      </c>
      <c r="Z13" s="62">
        <f t="shared" si="3"/>
        <v>3</v>
      </c>
      <c r="AA13" s="62" t="str">
        <f t="shared" si="4"/>
        <v>Y</v>
      </c>
      <c r="AB13" s="99">
        <f t="shared" si="5"/>
        <v>74.5</v>
      </c>
      <c r="AC13" s="62">
        <f t="shared" si="6"/>
        <v>3</v>
      </c>
      <c r="AD13" s="62" t="str">
        <f t="shared" si="7"/>
        <v>Y</v>
      </c>
      <c r="AE13" s="21"/>
      <c r="AF13" s="21"/>
      <c r="AG13" s="21"/>
      <c r="AH13" s="21"/>
      <c r="AI13" s="21"/>
      <c r="AJ13" s="21"/>
      <c r="AK13" s="21"/>
      <c r="AL13" s="21"/>
    </row>
    <row r="14" spans="1:38" ht="15.75" customHeight="1" x14ac:dyDescent="0.25">
      <c r="A14" s="20">
        <v>6</v>
      </c>
      <c r="B14" s="20" t="s">
        <v>40</v>
      </c>
      <c r="C14" s="20" t="s">
        <v>169</v>
      </c>
      <c r="D14" s="62">
        <v>0</v>
      </c>
      <c r="E14" s="62">
        <v>0</v>
      </c>
      <c r="F14" s="62">
        <v>1</v>
      </c>
      <c r="G14" s="62">
        <v>1</v>
      </c>
      <c r="H14" s="62">
        <v>0</v>
      </c>
      <c r="I14" s="62">
        <v>0</v>
      </c>
      <c r="J14" s="62">
        <v>0</v>
      </c>
      <c r="K14" s="62">
        <v>1</v>
      </c>
      <c r="L14" s="62">
        <v>1</v>
      </c>
      <c r="M14" s="62">
        <v>1</v>
      </c>
      <c r="N14" s="62">
        <v>2</v>
      </c>
      <c r="O14" s="62">
        <v>2</v>
      </c>
      <c r="P14" s="62">
        <v>1</v>
      </c>
      <c r="Q14" s="62">
        <v>0</v>
      </c>
      <c r="R14" s="34">
        <v>2</v>
      </c>
      <c r="S14" s="34">
        <v>0</v>
      </c>
      <c r="T14" s="34">
        <v>7</v>
      </c>
      <c r="U14" s="71">
        <v>18.75</v>
      </c>
      <c r="V14" s="69">
        <v>12.7</v>
      </c>
      <c r="W14" s="4">
        <f t="shared" si="0"/>
        <v>50.45</v>
      </c>
      <c r="X14" s="4">
        <f t="shared" si="2"/>
        <v>93</v>
      </c>
      <c r="Y14" s="40">
        <f t="shared" si="1"/>
        <v>54.247311827956992</v>
      </c>
      <c r="Z14" s="62">
        <f t="shared" si="3"/>
        <v>2</v>
      </c>
      <c r="AA14" s="62" t="str">
        <f t="shared" si="4"/>
        <v>N</v>
      </c>
      <c r="AB14" s="99">
        <f t="shared" si="5"/>
        <v>63.5</v>
      </c>
      <c r="AC14" s="62">
        <f t="shared" si="6"/>
        <v>3</v>
      </c>
      <c r="AD14" s="62" t="str">
        <f t="shared" si="7"/>
        <v>Y</v>
      </c>
      <c r="AE14" s="21"/>
      <c r="AF14" s="21"/>
      <c r="AG14" s="21"/>
      <c r="AH14" s="21"/>
      <c r="AI14" s="21"/>
      <c r="AJ14" s="21"/>
      <c r="AK14" s="21"/>
      <c r="AL14" s="21"/>
    </row>
    <row r="15" spans="1:38" ht="15.75" customHeight="1" x14ac:dyDescent="0.25">
      <c r="A15" s="20">
        <v>7</v>
      </c>
      <c r="B15" s="20" t="s">
        <v>41</v>
      </c>
      <c r="C15" s="20" t="s">
        <v>170</v>
      </c>
      <c r="D15" s="62">
        <v>0</v>
      </c>
      <c r="E15" s="62">
        <v>0</v>
      </c>
      <c r="F15" s="62">
        <v>1</v>
      </c>
      <c r="G15" s="62">
        <v>1</v>
      </c>
      <c r="H15" s="62">
        <v>0</v>
      </c>
      <c r="I15" s="62">
        <v>0</v>
      </c>
      <c r="J15" s="62">
        <v>0</v>
      </c>
      <c r="K15" s="62">
        <v>1</v>
      </c>
      <c r="L15" s="62">
        <v>1</v>
      </c>
      <c r="M15" s="62">
        <v>1</v>
      </c>
      <c r="N15" s="62">
        <v>0</v>
      </c>
      <c r="O15" s="62">
        <v>0</v>
      </c>
      <c r="P15" s="62">
        <v>0</v>
      </c>
      <c r="Q15" s="62">
        <v>2</v>
      </c>
      <c r="R15" s="34">
        <v>3</v>
      </c>
      <c r="S15" s="34">
        <v>0</v>
      </c>
      <c r="T15" s="34" t="s">
        <v>235</v>
      </c>
      <c r="U15" s="71">
        <v>15</v>
      </c>
      <c r="V15" s="69">
        <v>11.5</v>
      </c>
      <c r="W15" s="4">
        <f t="shared" si="0"/>
        <v>36.5</v>
      </c>
      <c r="X15" s="4">
        <f t="shared" si="2"/>
        <v>83</v>
      </c>
      <c r="Y15" s="40">
        <f t="shared" si="1"/>
        <v>43.975903614457827</v>
      </c>
      <c r="Z15" s="62">
        <f t="shared" si="3"/>
        <v>1</v>
      </c>
      <c r="AA15" s="62" t="str">
        <f t="shared" si="4"/>
        <v>N</v>
      </c>
      <c r="AB15" s="99">
        <f t="shared" si="5"/>
        <v>57.499999999999993</v>
      </c>
      <c r="AC15" s="62">
        <f t="shared" si="6"/>
        <v>2</v>
      </c>
      <c r="AD15" s="62" t="str">
        <f t="shared" si="7"/>
        <v>N</v>
      </c>
      <c r="AE15" s="21"/>
      <c r="AF15" s="21"/>
      <c r="AG15" s="21"/>
      <c r="AH15" s="21"/>
      <c r="AI15" s="21"/>
      <c r="AJ15" s="21"/>
      <c r="AK15" s="21"/>
      <c r="AL15" s="21"/>
    </row>
    <row r="16" spans="1:38" ht="15.75" customHeight="1" x14ac:dyDescent="0.25">
      <c r="A16" s="20">
        <v>8</v>
      </c>
      <c r="B16" s="20" t="s">
        <v>42</v>
      </c>
      <c r="C16" s="20" t="s">
        <v>171</v>
      </c>
      <c r="D16" s="62">
        <v>0</v>
      </c>
      <c r="E16" s="62">
        <v>0</v>
      </c>
      <c r="F16" s="62">
        <v>1</v>
      </c>
      <c r="G16" s="62">
        <v>1</v>
      </c>
      <c r="H16" s="62">
        <v>0</v>
      </c>
      <c r="I16" s="62">
        <v>0</v>
      </c>
      <c r="J16" s="62">
        <v>0</v>
      </c>
      <c r="K16" s="62">
        <v>1</v>
      </c>
      <c r="L16" s="62">
        <v>1</v>
      </c>
      <c r="M16" s="62">
        <v>0</v>
      </c>
      <c r="N16" s="62">
        <v>0</v>
      </c>
      <c r="O16" s="62">
        <v>2</v>
      </c>
      <c r="P16" s="62">
        <v>0</v>
      </c>
      <c r="Q16" s="62">
        <v>2</v>
      </c>
      <c r="R16" s="34">
        <v>3</v>
      </c>
      <c r="S16" s="34">
        <v>4</v>
      </c>
      <c r="T16" s="34" t="s">
        <v>235</v>
      </c>
      <c r="U16" s="71">
        <v>23.75</v>
      </c>
      <c r="V16" s="69">
        <v>14.5</v>
      </c>
      <c r="W16" s="4">
        <f t="shared" si="0"/>
        <v>53.25</v>
      </c>
      <c r="X16" s="4">
        <f t="shared" si="2"/>
        <v>83</v>
      </c>
      <c r="Y16" s="40">
        <f t="shared" si="1"/>
        <v>64.156626506024097</v>
      </c>
      <c r="Z16" s="62">
        <f t="shared" si="3"/>
        <v>3</v>
      </c>
      <c r="AA16" s="62" t="str">
        <f t="shared" si="4"/>
        <v>Y</v>
      </c>
      <c r="AB16" s="99">
        <f t="shared" si="5"/>
        <v>72.5</v>
      </c>
      <c r="AC16" s="62">
        <f t="shared" si="6"/>
        <v>3</v>
      </c>
      <c r="AD16" s="62" t="str">
        <f t="shared" si="7"/>
        <v>Y</v>
      </c>
      <c r="AE16" s="21"/>
      <c r="AF16" s="21"/>
      <c r="AG16" s="21"/>
      <c r="AH16" s="21"/>
      <c r="AI16" s="21"/>
      <c r="AJ16" s="21"/>
      <c r="AK16" s="21"/>
      <c r="AL16" s="21"/>
    </row>
    <row r="17" spans="1:38" ht="15.75" customHeight="1" x14ac:dyDescent="0.25">
      <c r="A17" s="20">
        <v>9</v>
      </c>
      <c r="B17" s="20" t="s">
        <v>43</v>
      </c>
      <c r="C17" s="20" t="s">
        <v>172</v>
      </c>
      <c r="D17" s="62">
        <v>0</v>
      </c>
      <c r="E17" s="62">
        <v>0</v>
      </c>
      <c r="F17" s="62">
        <v>1</v>
      </c>
      <c r="G17" s="62">
        <v>1</v>
      </c>
      <c r="H17" s="62">
        <v>1</v>
      </c>
      <c r="I17" s="62">
        <v>1</v>
      </c>
      <c r="J17" s="62">
        <v>1</v>
      </c>
      <c r="K17" s="62">
        <v>1</v>
      </c>
      <c r="L17" s="62">
        <v>1</v>
      </c>
      <c r="M17" s="62">
        <v>0</v>
      </c>
      <c r="N17" s="62">
        <v>2</v>
      </c>
      <c r="O17" s="62">
        <v>2</v>
      </c>
      <c r="P17" s="62">
        <v>0</v>
      </c>
      <c r="Q17" s="62">
        <v>2</v>
      </c>
      <c r="R17" s="34">
        <v>7</v>
      </c>
      <c r="S17" s="34">
        <v>5</v>
      </c>
      <c r="T17" s="34" t="s">
        <v>235</v>
      </c>
      <c r="U17" s="71">
        <v>25</v>
      </c>
      <c r="V17" s="69">
        <v>17.3</v>
      </c>
      <c r="W17" s="4">
        <f t="shared" si="0"/>
        <v>67.3</v>
      </c>
      <c r="X17" s="4">
        <f t="shared" si="2"/>
        <v>83</v>
      </c>
      <c r="Y17" s="40">
        <f t="shared" si="1"/>
        <v>81.084337349397586</v>
      </c>
      <c r="Z17" s="62">
        <f t="shared" si="3"/>
        <v>3</v>
      </c>
      <c r="AA17" s="62" t="str">
        <f t="shared" si="4"/>
        <v>Y</v>
      </c>
      <c r="AB17" s="99">
        <f t="shared" si="5"/>
        <v>86.5</v>
      </c>
      <c r="AC17" s="62">
        <f t="shared" si="6"/>
        <v>3</v>
      </c>
      <c r="AD17" s="62" t="str">
        <f t="shared" si="7"/>
        <v>Y</v>
      </c>
      <c r="AE17" s="21"/>
      <c r="AF17" s="21"/>
      <c r="AG17" s="21"/>
      <c r="AH17" s="21"/>
      <c r="AI17" s="21"/>
      <c r="AJ17" s="21"/>
      <c r="AK17" s="21"/>
      <c r="AL17" s="21"/>
    </row>
    <row r="18" spans="1:38" ht="15.75" customHeight="1" x14ac:dyDescent="0.25">
      <c r="A18" s="20">
        <v>10</v>
      </c>
      <c r="B18" s="20" t="s">
        <v>44</v>
      </c>
      <c r="C18" s="20" t="s">
        <v>173</v>
      </c>
      <c r="D18" s="62">
        <v>0</v>
      </c>
      <c r="E18" s="62">
        <v>0</v>
      </c>
      <c r="F18" s="62">
        <v>1</v>
      </c>
      <c r="G18" s="62">
        <v>1</v>
      </c>
      <c r="H18" s="62">
        <v>1</v>
      </c>
      <c r="I18" s="62">
        <v>1</v>
      </c>
      <c r="J18" s="62">
        <v>0</v>
      </c>
      <c r="K18" s="62">
        <v>1</v>
      </c>
      <c r="L18" s="62">
        <v>1</v>
      </c>
      <c r="M18" s="62">
        <v>0</v>
      </c>
      <c r="N18" s="62">
        <v>0</v>
      </c>
      <c r="O18" s="62">
        <v>2</v>
      </c>
      <c r="P18" s="62">
        <v>0</v>
      </c>
      <c r="Q18" s="62">
        <v>2</v>
      </c>
      <c r="R18" s="34">
        <v>3</v>
      </c>
      <c r="S18" s="34">
        <v>0</v>
      </c>
      <c r="T18" s="34" t="s">
        <v>235</v>
      </c>
      <c r="U18" s="71">
        <v>15</v>
      </c>
      <c r="V18" s="69">
        <v>12.9</v>
      </c>
      <c r="W18" s="4">
        <f t="shared" si="0"/>
        <v>40.9</v>
      </c>
      <c r="X18" s="4">
        <f t="shared" si="2"/>
        <v>83</v>
      </c>
      <c r="Y18" s="40">
        <f t="shared" si="1"/>
        <v>49.277108433734938</v>
      </c>
      <c r="Z18" s="62">
        <f t="shared" si="3"/>
        <v>1</v>
      </c>
      <c r="AA18" s="62" t="str">
        <f t="shared" si="4"/>
        <v>N</v>
      </c>
      <c r="AB18" s="99">
        <f t="shared" si="5"/>
        <v>64.5</v>
      </c>
      <c r="AC18" s="62">
        <f t="shared" si="6"/>
        <v>3</v>
      </c>
      <c r="AD18" s="62" t="str">
        <f t="shared" si="7"/>
        <v>Y</v>
      </c>
      <c r="AE18" s="21"/>
      <c r="AF18" s="21"/>
      <c r="AG18" s="21"/>
      <c r="AH18" s="21"/>
      <c r="AI18" s="21"/>
      <c r="AJ18" s="21"/>
      <c r="AK18" s="21"/>
      <c r="AL18" s="21"/>
    </row>
    <row r="19" spans="1:38" ht="15.75" customHeight="1" x14ac:dyDescent="0.25">
      <c r="A19" s="20">
        <v>11</v>
      </c>
      <c r="B19" s="20" t="s">
        <v>45</v>
      </c>
      <c r="C19" s="20" t="s">
        <v>174</v>
      </c>
      <c r="D19" s="62">
        <v>1</v>
      </c>
      <c r="E19" s="62">
        <v>1</v>
      </c>
      <c r="F19" s="62">
        <v>1</v>
      </c>
      <c r="G19" s="62">
        <v>1</v>
      </c>
      <c r="H19" s="62">
        <v>1</v>
      </c>
      <c r="I19" s="62">
        <v>0</v>
      </c>
      <c r="J19" s="62">
        <v>1</v>
      </c>
      <c r="K19" s="62">
        <v>1</v>
      </c>
      <c r="L19" s="62">
        <v>0</v>
      </c>
      <c r="M19" s="62">
        <v>0</v>
      </c>
      <c r="N19" s="62">
        <v>2</v>
      </c>
      <c r="O19" s="62">
        <v>2</v>
      </c>
      <c r="P19" s="62">
        <v>2</v>
      </c>
      <c r="Q19" s="62">
        <v>2</v>
      </c>
      <c r="R19" s="34">
        <v>10</v>
      </c>
      <c r="S19" s="34">
        <v>10</v>
      </c>
      <c r="T19" s="34" t="s">
        <v>235</v>
      </c>
      <c r="U19" s="71">
        <v>25</v>
      </c>
      <c r="V19" s="69">
        <v>17.3</v>
      </c>
      <c r="W19" s="4">
        <f t="shared" si="0"/>
        <v>77.3</v>
      </c>
      <c r="X19" s="4">
        <f t="shared" si="2"/>
        <v>83</v>
      </c>
      <c r="Y19" s="40">
        <f t="shared" si="1"/>
        <v>93.132530120481931</v>
      </c>
      <c r="Z19" s="62">
        <f t="shared" si="3"/>
        <v>3</v>
      </c>
      <c r="AA19" s="62" t="str">
        <f t="shared" si="4"/>
        <v>Y</v>
      </c>
      <c r="AB19" s="99">
        <f t="shared" si="5"/>
        <v>86.5</v>
      </c>
      <c r="AC19" s="62">
        <f t="shared" si="6"/>
        <v>3</v>
      </c>
      <c r="AD19" s="62" t="str">
        <f t="shared" si="7"/>
        <v>Y</v>
      </c>
      <c r="AE19" s="21"/>
      <c r="AF19" s="21"/>
      <c r="AG19" s="21"/>
      <c r="AH19" s="21"/>
      <c r="AI19" s="21"/>
      <c r="AJ19" s="21"/>
      <c r="AK19" s="21"/>
      <c r="AL19" s="21"/>
    </row>
    <row r="20" spans="1:38" ht="15.75" customHeight="1" x14ac:dyDescent="0.25">
      <c r="A20" s="20">
        <v>12</v>
      </c>
      <c r="B20" s="20" t="s">
        <v>46</v>
      </c>
      <c r="C20" s="20" t="s">
        <v>175</v>
      </c>
      <c r="D20" s="62">
        <v>0</v>
      </c>
      <c r="E20" s="62">
        <v>0</v>
      </c>
      <c r="F20" s="62">
        <v>1</v>
      </c>
      <c r="G20" s="62">
        <v>1</v>
      </c>
      <c r="H20" s="62">
        <v>1</v>
      </c>
      <c r="I20" s="62">
        <v>0</v>
      </c>
      <c r="J20" s="62">
        <v>0</v>
      </c>
      <c r="K20" s="62">
        <v>0</v>
      </c>
      <c r="L20" s="62">
        <v>1</v>
      </c>
      <c r="M20" s="62">
        <v>0</v>
      </c>
      <c r="N20" s="62">
        <v>1</v>
      </c>
      <c r="O20" s="62">
        <v>2</v>
      </c>
      <c r="P20" s="62">
        <v>2</v>
      </c>
      <c r="Q20" s="62">
        <v>2</v>
      </c>
      <c r="R20" s="34">
        <v>10</v>
      </c>
      <c r="S20" s="34">
        <v>10</v>
      </c>
      <c r="T20" s="34" t="s">
        <v>235</v>
      </c>
      <c r="U20" s="71">
        <v>25</v>
      </c>
      <c r="V20" s="69">
        <v>20</v>
      </c>
      <c r="W20" s="4">
        <f t="shared" si="0"/>
        <v>76</v>
      </c>
      <c r="X20" s="4">
        <f t="shared" si="2"/>
        <v>83</v>
      </c>
      <c r="Y20" s="40">
        <f t="shared" si="1"/>
        <v>91.566265060240966</v>
      </c>
      <c r="Z20" s="62">
        <f t="shared" si="3"/>
        <v>3</v>
      </c>
      <c r="AA20" s="62" t="str">
        <f t="shared" si="4"/>
        <v>Y</v>
      </c>
      <c r="AB20" s="99">
        <f t="shared" si="5"/>
        <v>100</v>
      </c>
      <c r="AC20" s="62">
        <f t="shared" si="6"/>
        <v>3</v>
      </c>
      <c r="AD20" s="62" t="str">
        <f t="shared" si="7"/>
        <v>Y</v>
      </c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5">
      <c r="A21" s="20">
        <v>13</v>
      </c>
      <c r="B21" s="20" t="s">
        <v>47</v>
      </c>
      <c r="C21" s="20" t="s">
        <v>176</v>
      </c>
      <c r="D21" s="62">
        <v>0</v>
      </c>
      <c r="E21" s="62">
        <v>0</v>
      </c>
      <c r="F21" s="62">
        <v>0</v>
      </c>
      <c r="G21" s="62">
        <v>1</v>
      </c>
      <c r="H21" s="62">
        <v>1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2</v>
      </c>
      <c r="O21" s="62">
        <v>0</v>
      </c>
      <c r="P21" s="62">
        <v>2</v>
      </c>
      <c r="Q21" s="62">
        <v>2</v>
      </c>
      <c r="R21" s="34">
        <v>8</v>
      </c>
      <c r="S21" s="34">
        <v>0</v>
      </c>
      <c r="T21" s="34" t="s">
        <v>235</v>
      </c>
      <c r="U21" s="71">
        <v>17.5</v>
      </c>
      <c r="V21" s="69">
        <v>13.5</v>
      </c>
      <c r="W21" s="4">
        <f t="shared" si="0"/>
        <v>47</v>
      </c>
      <c r="X21" s="4">
        <f t="shared" si="2"/>
        <v>83</v>
      </c>
      <c r="Y21" s="40">
        <f t="shared" si="1"/>
        <v>56.626506024096393</v>
      </c>
      <c r="Z21" s="62">
        <f t="shared" si="3"/>
        <v>2</v>
      </c>
      <c r="AA21" s="62" t="str">
        <f t="shared" si="4"/>
        <v>N</v>
      </c>
      <c r="AB21" s="99">
        <f t="shared" si="5"/>
        <v>67.5</v>
      </c>
      <c r="AC21" s="62">
        <f t="shared" si="6"/>
        <v>3</v>
      </c>
      <c r="AD21" s="62" t="str">
        <f t="shared" si="7"/>
        <v>Y</v>
      </c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5">
      <c r="A22" s="20">
        <v>14</v>
      </c>
      <c r="B22" s="20" t="s">
        <v>48</v>
      </c>
      <c r="C22" s="20" t="s">
        <v>177</v>
      </c>
      <c r="D22" s="62">
        <v>0</v>
      </c>
      <c r="E22" s="62">
        <v>0</v>
      </c>
      <c r="F22" s="62">
        <v>1</v>
      </c>
      <c r="G22" s="62">
        <v>1</v>
      </c>
      <c r="H22" s="62">
        <v>1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2</v>
      </c>
      <c r="R22" s="34">
        <v>10</v>
      </c>
      <c r="S22" s="34">
        <v>0</v>
      </c>
      <c r="T22" s="34" t="s">
        <v>235</v>
      </c>
      <c r="U22" s="71">
        <v>23.75</v>
      </c>
      <c r="V22" s="69">
        <v>14.4</v>
      </c>
      <c r="W22" s="4">
        <f t="shared" si="0"/>
        <v>53.15</v>
      </c>
      <c r="X22" s="4">
        <f t="shared" si="2"/>
        <v>83</v>
      </c>
      <c r="Y22" s="40">
        <f t="shared" si="1"/>
        <v>64.036144578313241</v>
      </c>
      <c r="Z22" s="62">
        <f t="shared" si="3"/>
        <v>3</v>
      </c>
      <c r="AA22" s="62" t="str">
        <f t="shared" si="4"/>
        <v>Y</v>
      </c>
      <c r="AB22" s="99">
        <f t="shared" si="5"/>
        <v>72</v>
      </c>
      <c r="AC22" s="62">
        <f t="shared" si="6"/>
        <v>3</v>
      </c>
      <c r="AD22" s="62" t="str">
        <f t="shared" si="7"/>
        <v>Y</v>
      </c>
      <c r="AE22" s="21"/>
      <c r="AF22" s="21"/>
      <c r="AG22" s="21"/>
      <c r="AH22" s="21"/>
      <c r="AI22" s="21"/>
      <c r="AJ22" s="21"/>
      <c r="AK22" s="21"/>
      <c r="AL22" s="21"/>
    </row>
    <row r="23" spans="1:38" ht="15.75" customHeight="1" x14ac:dyDescent="0.25">
      <c r="A23" s="20">
        <v>15</v>
      </c>
      <c r="B23" s="20" t="s">
        <v>211</v>
      </c>
      <c r="C23" s="20" t="s">
        <v>212</v>
      </c>
      <c r="D23" s="62">
        <v>1</v>
      </c>
      <c r="E23" s="62">
        <v>1</v>
      </c>
      <c r="F23" s="62">
        <v>1</v>
      </c>
      <c r="G23" s="62">
        <v>1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1</v>
      </c>
      <c r="N23" s="62">
        <v>0</v>
      </c>
      <c r="O23" s="62">
        <v>2</v>
      </c>
      <c r="P23" s="62">
        <v>1</v>
      </c>
      <c r="Q23" s="62">
        <v>0</v>
      </c>
      <c r="R23" s="34">
        <v>10</v>
      </c>
      <c r="S23" s="34">
        <v>0</v>
      </c>
      <c r="T23" s="34" t="s">
        <v>235</v>
      </c>
      <c r="U23" s="71">
        <v>20</v>
      </c>
      <c r="V23" s="69">
        <v>19.5</v>
      </c>
      <c r="W23" s="4">
        <f t="shared" si="0"/>
        <v>57.5</v>
      </c>
      <c r="X23" s="4">
        <f t="shared" si="2"/>
        <v>83</v>
      </c>
      <c r="Y23" s="40">
        <f t="shared" si="1"/>
        <v>69.277108433734938</v>
      </c>
      <c r="Z23" s="62">
        <f t="shared" si="3"/>
        <v>3</v>
      </c>
      <c r="AA23" s="62" t="str">
        <f t="shared" si="4"/>
        <v>Y</v>
      </c>
      <c r="AB23" s="99">
        <f t="shared" si="5"/>
        <v>97.5</v>
      </c>
      <c r="AC23" s="62">
        <f t="shared" si="6"/>
        <v>3</v>
      </c>
      <c r="AD23" s="62" t="str">
        <f t="shared" si="7"/>
        <v>Y</v>
      </c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5">
      <c r="A24" s="20">
        <v>16</v>
      </c>
      <c r="B24" s="20" t="s">
        <v>49</v>
      </c>
      <c r="C24" s="20" t="s">
        <v>178</v>
      </c>
      <c r="D24" s="62">
        <v>1</v>
      </c>
      <c r="E24" s="62">
        <v>0</v>
      </c>
      <c r="F24" s="62">
        <v>1</v>
      </c>
      <c r="G24" s="62">
        <v>1</v>
      </c>
      <c r="H24" s="62">
        <v>0</v>
      </c>
      <c r="I24" s="62">
        <v>0</v>
      </c>
      <c r="J24" s="62">
        <v>1</v>
      </c>
      <c r="K24" s="62">
        <v>1</v>
      </c>
      <c r="L24" s="62">
        <v>0</v>
      </c>
      <c r="M24" s="62">
        <v>1</v>
      </c>
      <c r="N24" s="62">
        <v>2</v>
      </c>
      <c r="O24" s="62">
        <v>2</v>
      </c>
      <c r="P24" s="62">
        <v>2</v>
      </c>
      <c r="Q24" s="62">
        <v>2</v>
      </c>
      <c r="R24" s="34">
        <v>6</v>
      </c>
      <c r="S24" s="34">
        <v>3</v>
      </c>
      <c r="T24" s="34" t="s">
        <v>235</v>
      </c>
      <c r="U24" s="71">
        <v>25</v>
      </c>
      <c r="V24" s="70">
        <v>15.9</v>
      </c>
      <c r="W24" s="4">
        <f t="shared" si="0"/>
        <v>63.9</v>
      </c>
      <c r="X24" s="4">
        <f t="shared" si="2"/>
        <v>83</v>
      </c>
      <c r="Y24" s="40">
        <f t="shared" si="1"/>
        <v>76.98795180722891</v>
      </c>
      <c r="Z24" s="62">
        <f t="shared" si="3"/>
        <v>3</v>
      </c>
      <c r="AA24" s="62" t="str">
        <f t="shared" si="4"/>
        <v>Y</v>
      </c>
      <c r="AB24" s="99">
        <f t="shared" si="5"/>
        <v>79.5</v>
      </c>
      <c r="AC24" s="62">
        <f t="shared" si="6"/>
        <v>3</v>
      </c>
      <c r="AD24" s="62" t="str">
        <f t="shared" si="7"/>
        <v>Y</v>
      </c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5">
      <c r="A25" s="20">
        <v>17</v>
      </c>
      <c r="B25" s="20" t="s">
        <v>201</v>
      </c>
      <c r="C25" s="20" t="s">
        <v>202</v>
      </c>
      <c r="D25" s="62">
        <v>0</v>
      </c>
      <c r="E25" s="62">
        <v>0</v>
      </c>
      <c r="F25" s="62">
        <v>0</v>
      </c>
      <c r="G25" s="62">
        <v>1</v>
      </c>
      <c r="H25" s="62">
        <v>1</v>
      </c>
      <c r="I25" s="62">
        <v>1</v>
      </c>
      <c r="J25" s="62">
        <v>1</v>
      </c>
      <c r="K25" s="62">
        <v>1</v>
      </c>
      <c r="L25" s="62">
        <v>1</v>
      </c>
      <c r="M25" s="62">
        <v>0</v>
      </c>
      <c r="N25" s="62">
        <v>2</v>
      </c>
      <c r="O25" s="62">
        <v>2</v>
      </c>
      <c r="P25" s="62">
        <v>0</v>
      </c>
      <c r="Q25" s="62">
        <v>1</v>
      </c>
      <c r="R25" s="34">
        <v>10</v>
      </c>
      <c r="S25" s="34">
        <v>0</v>
      </c>
      <c r="T25" s="34" t="s">
        <v>235</v>
      </c>
      <c r="U25" s="71">
        <v>20</v>
      </c>
      <c r="V25" s="69">
        <v>17.5</v>
      </c>
      <c r="W25" s="4">
        <f t="shared" si="0"/>
        <v>58.5</v>
      </c>
      <c r="X25" s="4">
        <f t="shared" si="2"/>
        <v>83</v>
      </c>
      <c r="Y25" s="40">
        <f t="shared" si="1"/>
        <v>70.481927710843379</v>
      </c>
      <c r="Z25" s="62">
        <f t="shared" si="3"/>
        <v>3</v>
      </c>
      <c r="AA25" s="62" t="str">
        <f t="shared" si="4"/>
        <v>Y</v>
      </c>
      <c r="AB25" s="99">
        <f t="shared" si="5"/>
        <v>87.5</v>
      </c>
      <c r="AC25" s="62">
        <f t="shared" si="6"/>
        <v>3</v>
      </c>
      <c r="AD25" s="62" t="str">
        <f t="shared" si="7"/>
        <v>Y</v>
      </c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5">
      <c r="A26" s="20">
        <v>18</v>
      </c>
      <c r="B26" s="20" t="s">
        <v>203</v>
      </c>
      <c r="C26" s="20" t="s">
        <v>204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34">
        <v>0</v>
      </c>
      <c r="S26" s="34">
        <v>0</v>
      </c>
      <c r="T26" s="34">
        <v>0</v>
      </c>
      <c r="U26" s="71">
        <v>21.25</v>
      </c>
      <c r="V26" s="69">
        <v>15.1</v>
      </c>
      <c r="W26" s="4">
        <f t="shared" si="0"/>
        <v>36.35</v>
      </c>
      <c r="X26" s="4">
        <f t="shared" si="2"/>
        <v>93</v>
      </c>
      <c r="Y26" s="40">
        <f t="shared" si="1"/>
        <v>39.086021505376344</v>
      </c>
      <c r="Z26" s="62">
        <f t="shared" si="3"/>
        <v>1</v>
      </c>
      <c r="AA26" s="62" t="str">
        <f t="shared" si="4"/>
        <v>N</v>
      </c>
      <c r="AB26" s="99">
        <f t="shared" si="5"/>
        <v>75.5</v>
      </c>
      <c r="AC26" s="62">
        <f t="shared" si="6"/>
        <v>3</v>
      </c>
      <c r="AD26" s="62" t="str">
        <f t="shared" si="7"/>
        <v>Y</v>
      </c>
      <c r="AE26" s="21"/>
      <c r="AF26" s="21"/>
      <c r="AG26" s="21"/>
      <c r="AH26" s="21"/>
      <c r="AI26" s="21"/>
      <c r="AJ26" s="21"/>
      <c r="AK26" s="21"/>
      <c r="AL26" s="21"/>
    </row>
    <row r="27" spans="1:38" ht="15.75" customHeight="1" x14ac:dyDescent="0.25">
      <c r="A27" s="20">
        <v>19</v>
      </c>
      <c r="B27" s="20" t="s">
        <v>50</v>
      </c>
      <c r="C27" s="20" t="s">
        <v>179</v>
      </c>
      <c r="D27" s="62">
        <v>1</v>
      </c>
      <c r="E27" s="62">
        <v>0</v>
      </c>
      <c r="F27" s="62">
        <v>1</v>
      </c>
      <c r="G27" s="62">
        <v>1</v>
      </c>
      <c r="H27" s="62">
        <v>0</v>
      </c>
      <c r="I27" s="62">
        <v>0</v>
      </c>
      <c r="J27" s="62">
        <v>0</v>
      </c>
      <c r="K27" s="62">
        <v>1</v>
      </c>
      <c r="L27" s="62">
        <v>0</v>
      </c>
      <c r="M27" s="62">
        <v>0</v>
      </c>
      <c r="N27" s="62">
        <v>1</v>
      </c>
      <c r="O27" s="62">
        <v>1</v>
      </c>
      <c r="P27" s="62">
        <v>2</v>
      </c>
      <c r="Q27" s="62">
        <v>2</v>
      </c>
      <c r="R27" s="34">
        <v>6</v>
      </c>
      <c r="S27" s="34">
        <v>0</v>
      </c>
      <c r="T27" s="34" t="s">
        <v>235</v>
      </c>
      <c r="U27" s="71">
        <v>18.75</v>
      </c>
      <c r="V27" s="69">
        <v>14.5</v>
      </c>
      <c r="W27" s="4">
        <f t="shared" si="0"/>
        <v>49.25</v>
      </c>
      <c r="X27" s="4">
        <f t="shared" si="2"/>
        <v>83</v>
      </c>
      <c r="Y27" s="40">
        <f t="shared" si="1"/>
        <v>59.337349397590366</v>
      </c>
      <c r="Z27" s="62">
        <f t="shared" si="3"/>
        <v>2</v>
      </c>
      <c r="AA27" s="62" t="str">
        <f t="shared" si="4"/>
        <v>N</v>
      </c>
      <c r="AB27" s="99">
        <f t="shared" si="5"/>
        <v>72.5</v>
      </c>
      <c r="AC27" s="62">
        <f t="shared" si="6"/>
        <v>3</v>
      </c>
      <c r="AD27" s="62" t="str">
        <f t="shared" si="7"/>
        <v>Y</v>
      </c>
      <c r="AE27" s="21"/>
      <c r="AF27" s="21"/>
      <c r="AG27" s="21"/>
      <c r="AH27" s="21"/>
      <c r="AI27" s="21"/>
      <c r="AJ27" s="21"/>
      <c r="AK27" s="21"/>
      <c r="AL27" s="21"/>
    </row>
    <row r="28" spans="1:38" ht="15.75" customHeight="1" x14ac:dyDescent="0.25">
      <c r="A28" s="20">
        <v>20</v>
      </c>
      <c r="B28" s="20" t="s">
        <v>51</v>
      </c>
      <c r="C28" s="20" t="s">
        <v>180</v>
      </c>
      <c r="D28" s="62">
        <v>1</v>
      </c>
      <c r="E28" s="62">
        <v>0</v>
      </c>
      <c r="F28" s="62">
        <v>1</v>
      </c>
      <c r="G28" s="62">
        <v>1</v>
      </c>
      <c r="H28" s="62">
        <v>1</v>
      </c>
      <c r="I28" s="62">
        <v>0</v>
      </c>
      <c r="J28" s="62">
        <v>0</v>
      </c>
      <c r="K28" s="62">
        <v>0</v>
      </c>
      <c r="L28" s="62">
        <v>1</v>
      </c>
      <c r="M28" s="62">
        <v>0</v>
      </c>
      <c r="N28" s="62">
        <v>2</v>
      </c>
      <c r="O28" s="62">
        <v>2</v>
      </c>
      <c r="P28" s="62">
        <v>2</v>
      </c>
      <c r="Q28" s="62">
        <v>2</v>
      </c>
      <c r="R28" s="34">
        <v>10</v>
      </c>
      <c r="S28" s="34">
        <v>10</v>
      </c>
      <c r="T28" s="34">
        <v>10</v>
      </c>
      <c r="U28" s="71">
        <v>25</v>
      </c>
      <c r="V28" s="69">
        <v>18.100000000000001</v>
      </c>
      <c r="W28" s="4">
        <f t="shared" si="0"/>
        <v>86.1</v>
      </c>
      <c r="X28" s="4">
        <f t="shared" si="2"/>
        <v>93</v>
      </c>
      <c r="Y28" s="40">
        <f t="shared" si="1"/>
        <v>92.58064516129032</v>
      </c>
      <c r="Z28" s="62">
        <f t="shared" si="3"/>
        <v>3</v>
      </c>
      <c r="AA28" s="62" t="str">
        <f t="shared" si="4"/>
        <v>Y</v>
      </c>
      <c r="AB28" s="99">
        <f t="shared" si="5"/>
        <v>90.5</v>
      </c>
      <c r="AC28" s="62">
        <f t="shared" si="6"/>
        <v>3</v>
      </c>
      <c r="AD28" s="62" t="str">
        <f t="shared" si="7"/>
        <v>Y</v>
      </c>
      <c r="AE28" s="21"/>
      <c r="AF28" s="21"/>
      <c r="AG28" s="21"/>
      <c r="AH28" s="21"/>
      <c r="AI28" s="21"/>
      <c r="AJ28" s="21"/>
      <c r="AK28" s="21"/>
      <c r="AL28" s="21"/>
    </row>
    <row r="29" spans="1:38" ht="15.75" customHeight="1" x14ac:dyDescent="0.25">
      <c r="A29" s="20">
        <v>21</v>
      </c>
      <c r="B29" s="20" t="s">
        <v>52</v>
      </c>
      <c r="C29" s="20" t="s">
        <v>181</v>
      </c>
      <c r="D29" s="62">
        <v>0</v>
      </c>
      <c r="E29" s="62">
        <v>0</v>
      </c>
      <c r="F29" s="62">
        <v>1</v>
      </c>
      <c r="G29" s="62">
        <v>1</v>
      </c>
      <c r="H29" s="62">
        <v>1</v>
      </c>
      <c r="I29" s="62">
        <v>0</v>
      </c>
      <c r="J29" s="62">
        <v>1</v>
      </c>
      <c r="K29" s="62">
        <v>1</v>
      </c>
      <c r="L29" s="62">
        <v>0</v>
      </c>
      <c r="M29" s="62">
        <v>0</v>
      </c>
      <c r="N29" s="62">
        <v>2</v>
      </c>
      <c r="O29" s="62">
        <v>1</v>
      </c>
      <c r="P29" s="62">
        <v>1</v>
      </c>
      <c r="Q29" s="62">
        <v>2</v>
      </c>
      <c r="R29" s="34">
        <v>10</v>
      </c>
      <c r="S29" s="34">
        <v>4</v>
      </c>
      <c r="T29" s="34" t="s">
        <v>235</v>
      </c>
      <c r="U29" s="71">
        <v>25</v>
      </c>
      <c r="V29" s="69">
        <v>17.899999999999999</v>
      </c>
      <c r="W29" s="4">
        <f t="shared" si="0"/>
        <v>67.900000000000006</v>
      </c>
      <c r="X29" s="4">
        <f t="shared" si="2"/>
        <v>83</v>
      </c>
      <c r="Y29" s="40">
        <f t="shared" si="1"/>
        <v>81.807228915662648</v>
      </c>
      <c r="Z29" s="62">
        <f t="shared" si="3"/>
        <v>3</v>
      </c>
      <c r="AA29" s="62" t="str">
        <f t="shared" si="4"/>
        <v>Y</v>
      </c>
      <c r="AB29" s="99">
        <f t="shared" si="5"/>
        <v>89.499999999999986</v>
      </c>
      <c r="AC29" s="62">
        <f t="shared" si="6"/>
        <v>3</v>
      </c>
      <c r="AD29" s="62" t="str">
        <f t="shared" si="7"/>
        <v>Y</v>
      </c>
      <c r="AE29" s="21"/>
      <c r="AF29" s="21"/>
      <c r="AG29" s="21"/>
      <c r="AH29" s="21"/>
      <c r="AI29" s="21"/>
      <c r="AJ29" s="21"/>
      <c r="AK29" s="21"/>
      <c r="AL29" s="21"/>
    </row>
    <row r="30" spans="1:38" ht="15.75" customHeight="1" x14ac:dyDescent="0.25">
      <c r="A30" s="20">
        <v>22</v>
      </c>
      <c r="B30" s="20" t="s">
        <v>53</v>
      </c>
      <c r="C30" s="20" t="s">
        <v>182</v>
      </c>
      <c r="D30" s="62">
        <v>0</v>
      </c>
      <c r="E30" s="62">
        <v>0</v>
      </c>
      <c r="F30" s="62">
        <v>0</v>
      </c>
      <c r="G30" s="62">
        <v>1</v>
      </c>
      <c r="H30" s="62">
        <v>0</v>
      </c>
      <c r="I30" s="62">
        <v>0</v>
      </c>
      <c r="J30" s="62">
        <v>0</v>
      </c>
      <c r="K30" s="62">
        <v>0</v>
      </c>
      <c r="L30" s="62">
        <v>1</v>
      </c>
      <c r="M30" s="62">
        <v>1</v>
      </c>
      <c r="N30" s="62">
        <v>0</v>
      </c>
      <c r="O30" s="62">
        <v>0</v>
      </c>
      <c r="P30" s="62">
        <v>0</v>
      </c>
      <c r="Q30" s="62">
        <v>0</v>
      </c>
      <c r="R30" s="34">
        <v>0</v>
      </c>
      <c r="S30" s="34">
        <v>0</v>
      </c>
      <c r="T30" s="34" t="s">
        <v>235</v>
      </c>
      <c r="U30" s="71">
        <v>10</v>
      </c>
      <c r="V30" s="69">
        <v>1.2</v>
      </c>
      <c r="W30" s="4">
        <f t="shared" si="0"/>
        <v>14.2</v>
      </c>
      <c r="X30" s="4">
        <f t="shared" si="2"/>
        <v>83</v>
      </c>
      <c r="Y30" s="40">
        <f t="shared" si="1"/>
        <v>17.108433734939759</v>
      </c>
      <c r="Z30" s="62">
        <f t="shared" si="3"/>
        <v>1</v>
      </c>
      <c r="AA30" s="62" t="str">
        <f t="shared" si="4"/>
        <v>N</v>
      </c>
      <c r="AB30" s="99">
        <f t="shared" si="5"/>
        <v>6</v>
      </c>
      <c r="AC30" s="62">
        <f t="shared" si="6"/>
        <v>1</v>
      </c>
      <c r="AD30" s="62" t="str">
        <f t="shared" si="7"/>
        <v>N</v>
      </c>
    </row>
    <row r="31" spans="1:38" ht="15.75" customHeight="1" x14ac:dyDescent="0.25">
      <c r="A31" s="20">
        <v>23</v>
      </c>
      <c r="B31" s="20" t="s">
        <v>54</v>
      </c>
      <c r="C31" s="20" t="s">
        <v>183</v>
      </c>
      <c r="D31" s="62">
        <v>0</v>
      </c>
      <c r="E31" s="62">
        <v>0</v>
      </c>
      <c r="F31" s="62">
        <v>1</v>
      </c>
      <c r="G31" s="62">
        <v>1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2">
        <v>2</v>
      </c>
      <c r="R31" s="34">
        <v>10</v>
      </c>
      <c r="S31" s="34">
        <v>0</v>
      </c>
      <c r="T31" s="34" t="s">
        <v>235</v>
      </c>
      <c r="U31" s="71">
        <v>17.5</v>
      </c>
      <c r="V31" s="69">
        <v>10.3</v>
      </c>
      <c r="W31" s="4">
        <f t="shared" si="0"/>
        <v>41.8</v>
      </c>
      <c r="X31" s="4">
        <f t="shared" si="2"/>
        <v>83</v>
      </c>
      <c r="Y31" s="40">
        <f t="shared" si="1"/>
        <v>50.361445783132531</v>
      </c>
      <c r="Z31" s="62">
        <f t="shared" si="3"/>
        <v>2</v>
      </c>
      <c r="AA31" s="62" t="str">
        <f t="shared" si="4"/>
        <v>N</v>
      </c>
      <c r="AB31" s="99">
        <f t="shared" si="5"/>
        <v>51.5</v>
      </c>
      <c r="AC31" s="62">
        <f t="shared" si="6"/>
        <v>2</v>
      </c>
      <c r="AD31" s="62" t="str">
        <f t="shared" si="7"/>
        <v>N</v>
      </c>
    </row>
    <row r="32" spans="1:38" ht="15.75" customHeight="1" x14ac:dyDescent="0.25">
      <c r="A32" s="20">
        <v>24</v>
      </c>
      <c r="B32" s="20" t="s">
        <v>55</v>
      </c>
      <c r="C32" s="20" t="s">
        <v>184</v>
      </c>
      <c r="D32" s="62">
        <v>0</v>
      </c>
      <c r="E32" s="62">
        <v>0</v>
      </c>
      <c r="F32" s="62">
        <v>1</v>
      </c>
      <c r="G32" s="62">
        <v>1</v>
      </c>
      <c r="H32" s="62">
        <v>0</v>
      </c>
      <c r="I32" s="62">
        <v>0</v>
      </c>
      <c r="J32" s="62">
        <v>1</v>
      </c>
      <c r="K32" s="62">
        <v>1</v>
      </c>
      <c r="L32" s="62">
        <v>0</v>
      </c>
      <c r="M32" s="62">
        <v>0</v>
      </c>
      <c r="N32" s="62">
        <v>0</v>
      </c>
      <c r="O32" s="62">
        <v>2</v>
      </c>
      <c r="P32" s="62">
        <v>2</v>
      </c>
      <c r="Q32" s="62">
        <v>1</v>
      </c>
      <c r="R32" s="34">
        <v>5</v>
      </c>
      <c r="S32" s="34">
        <v>4</v>
      </c>
      <c r="T32" s="34" t="s">
        <v>235</v>
      </c>
      <c r="U32" s="71">
        <v>18.75</v>
      </c>
      <c r="V32" s="69">
        <v>14.5</v>
      </c>
      <c r="W32" s="4">
        <f t="shared" si="0"/>
        <v>51.25</v>
      </c>
      <c r="X32" s="4">
        <f t="shared" si="2"/>
        <v>83</v>
      </c>
      <c r="Y32" s="40">
        <f t="shared" si="1"/>
        <v>61.746987951807228</v>
      </c>
      <c r="Z32" s="62">
        <f t="shared" si="3"/>
        <v>3</v>
      </c>
      <c r="AA32" s="62" t="str">
        <f t="shared" si="4"/>
        <v>Y</v>
      </c>
      <c r="AB32" s="99">
        <f t="shared" si="5"/>
        <v>72.5</v>
      </c>
      <c r="AC32" s="62">
        <f t="shared" si="6"/>
        <v>3</v>
      </c>
      <c r="AD32" s="62" t="str">
        <f t="shared" si="7"/>
        <v>Y</v>
      </c>
    </row>
    <row r="33" spans="1:30" ht="15.75" customHeight="1" x14ac:dyDescent="0.25">
      <c r="A33" s="20">
        <v>25</v>
      </c>
      <c r="B33" s="20" t="s">
        <v>56</v>
      </c>
      <c r="C33" s="20" t="s">
        <v>185</v>
      </c>
      <c r="D33" s="62">
        <v>0</v>
      </c>
      <c r="E33" s="62">
        <v>0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0</v>
      </c>
      <c r="N33" s="62">
        <v>1</v>
      </c>
      <c r="O33" s="62">
        <v>2</v>
      </c>
      <c r="P33" s="62">
        <v>2</v>
      </c>
      <c r="Q33" s="62">
        <v>2</v>
      </c>
      <c r="R33" s="34">
        <v>8</v>
      </c>
      <c r="S33" s="34">
        <v>10</v>
      </c>
      <c r="T33" s="34" t="s">
        <v>235</v>
      </c>
      <c r="U33" s="71">
        <v>25</v>
      </c>
      <c r="V33" s="69">
        <v>17.8</v>
      </c>
      <c r="W33" s="4">
        <f t="shared" si="0"/>
        <v>74.8</v>
      </c>
      <c r="X33" s="4">
        <f t="shared" si="2"/>
        <v>83</v>
      </c>
      <c r="Y33" s="40">
        <f t="shared" si="1"/>
        <v>90.120481927710841</v>
      </c>
      <c r="Z33" s="62">
        <f t="shared" si="3"/>
        <v>3</v>
      </c>
      <c r="AA33" s="62" t="str">
        <f t="shared" si="4"/>
        <v>Y</v>
      </c>
      <c r="AB33" s="99">
        <f t="shared" si="5"/>
        <v>89</v>
      </c>
      <c r="AC33" s="62">
        <f t="shared" si="6"/>
        <v>3</v>
      </c>
      <c r="AD33" s="62" t="str">
        <f t="shared" si="7"/>
        <v>Y</v>
      </c>
    </row>
    <row r="34" spans="1:30" ht="15.75" customHeight="1" x14ac:dyDescent="0.25">
      <c r="A34" s="20">
        <v>26</v>
      </c>
      <c r="B34" s="20" t="s">
        <v>57</v>
      </c>
      <c r="C34" s="20" t="s">
        <v>186</v>
      </c>
      <c r="D34" s="62">
        <v>0</v>
      </c>
      <c r="E34" s="62">
        <v>0</v>
      </c>
      <c r="F34" s="62">
        <v>1</v>
      </c>
      <c r="G34" s="62">
        <v>1</v>
      </c>
      <c r="H34" s="62">
        <v>0</v>
      </c>
      <c r="I34" s="62">
        <v>0</v>
      </c>
      <c r="J34" s="62">
        <v>0</v>
      </c>
      <c r="K34" s="62">
        <v>1</v>
      </c>
      <c r="L34" s="62">
        <v>0</v>
      </c>
      <c r="M34" s="62">
        <v>0</v>
      </c>
      <c r="N34" s="62">
        <v>0</v>
      </c>
      <c r="O34" s="62">
        <v>2</v>
      </c>
      <c r="P34" s="62">
        <v>0</v>
      </c>
      <c r="Q34" s="62">
        <v>2</v>
      </c>
      <c r="R34" s="34">
        <v>8</v>
      </c>
      <c r="S34" s="34">
        <v>0</v>
      </c>
      <c r="T34" s="34" t="s">
        <v>235</v>
      </c>
      <c r="U34" s="71">
        <v>21.25</v>
      </c>
      <c r="V34" s="69">
        <v>15.2</v>
      </c>
      <c r="W34" s="4">
        <f t="shared" si="0"/>
        <v>51.45</v>
      </c>
      <c r="X34" s="4">
        <f t="shared" si="2"/>
        <v>83</v>
      </c>
      <c r="Y34" s="40">
        <f t="shared" si="1"/>
        <v>61.98795180722891</v>
      </c>
      <c r="Z34" s="62">
        <f t="shared" si="3"/>
        <v>3</v>
      </c>
      <c r="AA34" s="62" t="str">
        <f t="shared" si="4"/>
        <v>Y</v>
      </c>
      <c r="AB34" s="99">
        <f t="shared" si="5"/>
        <v>76</v>
      </c>
      <c r="AC34" s="62">
        <f t="shared" si="6"/>
        <v>3</v>
      </c>
      <c r="AD34" s="62" t="str">
        <f t="shared" si="7"/>
        <v>Y</v>
      </c>
    </row>
    <row r="35" spans="1:30" ht="15.75" customHeight="1" x14ac:dyDescent="0.25">
      <c r="A35" s="20">
        <v>27</v>
      </c>
      <c r="B35" s="20" t="s">
        <v>205</v>
      </c>
      <c r="C35" s="20" t="s">
        <v>206</v>
      </c>
      <c r="D35" s="62">
        <v>0</v>
      </c>
      <c r="E35" s="62">
        <v>0</v>
      </c>
      <c r="F35" s="62">
        <v>0</v>
      </c>
      <c r="G35" s="62">
        <v>1</v>
      </c>
      <c r="H35" s="62">
        <v>0</v>
      </c>
      <c r="I35" s="62">
        <v>1</v>
      </c>
      <c r="J35" s="62">
        <v>1</v>
      </c>
      <c r="K35" s="62">
        <v>1</v>
      </c>
      <c r="L35" s="62">
        <v>1</v>
      </c>
      <c r="M35" s="62">
        <v>0</v>
      </c>
      <c r="N35" s="62">
        <v>0</v>
      </c>
      <c r="O35" s="62">
        <v>2</v>
      </c>
      <c r="P35" s="62">
        <v>2</v>
      </c>
      <c r="Q35" s="62">
        <v>2</v>
      </c>
      <c r="R35" s="34">
        <v>5</v>
      </c>
      <c r="S35" s="34">
        <v>0</v>
      </c>
      <c r="T35" s="34" t="s">
        <v>235</v>
      </c>
      <c r="U35" s="71">
        <v>15</v>
      </c>
      <c r="V35" s="69">
        <v>0.2</v>
      </c>
      <c r="W35" s="4">
        <f t="shared" si="0"/>
        <v>31.2</v>
      </c>
      <c r="X35" s="4">
        <f t="shared" si="2"/>
        <v>83</v>
      </c>
      <c r="Y35" s="40">
        <f t="shared" si="1"/>
        <v>37.590361445783131</v>
      </c>
      <c r="Z35" s="62">
        <f t="shared" si="3"/>
        <v>1</v>
      </c>
      <c r="AA35" s="62" t="str">
        <f t="shared" si="4"/>
        <v>N</v>
      </c>
      <c r="AB35" s="99">
        <f t="shared" si="5"/>
        <v>1</v>
      </c>
      <c r="AC35" s="62">
        <f t="shared" si="6"/>
        <v>1</v>
      </c>
      <c r="AD35" s="62" t="str">
        <f t="shared" si="7"/>
        <v>N</v>
      </c>
    </row>
    <row r="36" spans="1:30" ht="15.75" customHeight="1" x14ac:dyDescent="0.25">
      <c r="A36" s="20">
        <v>28</v>
      </c>
      <c r="B36" s="20" t="s">
        <v>58</v>
      </c>
      <c r="C36" s="20" t="s">
        <v>187</v>
      </c>
      <c r="D36" s="62">
        <v>1</v>
      </c>
      <c r="E36" s="62">
        <v>0</v>
      </c>
      <c r="F36" s="62">
        <v>0</v>
      </c>
      <c r="G36" s="62">
        <v>1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2</v>
      </c>
      <c r="P36" s="62">
        <v>0</v>
      </c>
      <c r="Q36" s="62">
        <v>2</v>
      </c>
      <c r="R36" s="34">
        <v>10</v>
      </c>
      <c r="S36" s="34">
        <v>0</v>
      </c>
      <c r="T36" s="34" t="s">
        <v>235</v>
      </c>
      <c r="U36" s="71">
        <v>20</v>
      </c>
      <c r="V36" s="69">
        <v>11.5</v>
      </c>
      <c r="W36" s="4">
        <f t="shared" si="0"/>
        <v>47.5</v>
      </c>
      <c r="X36" s="4">
        <f t="shared" si="2"/>
        <v>83</v>
      </c>
      <c r="Y36" s="40">
        <f t="shared" si="1"/>
        <v>57.228915662650607</v>
      </c>
      <c r="Z36" s="62">
        <f t="shared" si="3"/>
        <v>2</v>
      </c>
      <c r="AA36" s="62" t="str">
        <f t="shared" si="4"/>
        <v>N</v>
      </c>
      <c r="AB36" s="99">
        <f t="shared" si="5"/>
        <v>57.499999999999993</v>
      </c>
      <c r="AC36" s="62">
        <f t="shared" si="6"/>
        <v>2</v>
      </c>
      <c r="AD36" s="62" t="str">
        <f t="shared" si="7"/>
        <v>N</v>
      </c>
    </row>
    <row r="37" spans="1:30" ht="15.75" customHeight="1" x14ac:dyDescent="0.25">
      <c r="A37" s="20">
        <v>29</v>
      </c>
      <c r="B37" s="20" t="s">
        <v>59</v>
      </c>
      <c r="C37" s="20" t="s">
        <v>188</v>
      </c>
      <c r="D37" s="62">
        <v>0</v>
      </c>
      <c r="E37" s="62">
        <v>0</v>
      </c>
      <c r="F37" s="62">
        <v>1</v>
      </c>
      <c r="G37" s="62">
        <v>1</v>
      </c>
      <c r="H37" s="62">
        <v>1</v>
      </c>
      <c r="I37" s="62">
        <v>0</v>
      </c>
      <c r="J37" s="62">
        <v>1</v>
      </c>
      <c r="K37" s="62">
        <v>1</v>
      </c>
      <c r="L37" s="62">
        <v>0</v>
      </c>
      <c r="M37" s="62">
        <v>0</v>
      </c>
      <c r="N37" s="62">
        <v>2</v>
      </c>
      <c r="O37" s="62">
        <v>2</v>
      </c>
      <c r="P37" s="62">
        <v>1</v>
      </c>
      <c r="Q37" s="62">
        <v>2</v>
      </c>
      <c r="R37" s="34">
        <v>10</v>
      </c>
      <c r="S37" s="34">
        <v>3</v>
      </c>
      <c r="T37" s="34" t="s">
        <v>235</v>
      </c>
      <c r="U37" s="71">
        <v>25</v>
      </c>
      <c r="V37" s="69">
        <v>18.2</v>
      </c>
      <c r="W37" s="4">
        <f t="shared" si="0"/>
        <v>68.2</v>
      </c>
      <c r="X37" s="4">
        <f t="shared" si="2"/>
        <v>83</v>
      </c>
      <c r="Y37" s="40">
        <f t="shared" si="1"/>
        <v>82.168674698795186</v>
      </c>
      <c r="Z37" s="62">
        <f t="shared" si="3"/>
        <v>3</v>
      </c>
      <c r="AA37" s="62" t="str">
        <f t="shared" si="4"/>
        <v>Y</v>
      </c>
      <c r="AB37" s="99">
        <f t="shared" si="5"/>
        <v>90.999999999999986</v>
      </c>
      <c r="AC37" s="62">
        <f t="shared" si="6"/>
        <v>3</v>
      </c>
      <c r="AD37" s="62" t="str">
        <f t="shared" si="7"/>
        <v>Y</v>
      </c>
    </row>
    <row r="38" spans="1:30" ht="15.75" customHeight="1" x14ac:dyDescent="0.25">
      <c r="A38" s="20">
        <v>30</v>
      </c>
      <c r="B38" s="20" t="s">
        <v>60</v>
      </c>
      <c r="C38" s="20" t="s">
        <v>189</v>
      </c>
      <c r="D38" s="62">
        <v>0</v>
      </c>
      <c r="E38" s="62">
        <v>0</v>
      </c>
      <c r="F38" s="62">
        <v>0</v>
      </c>
      <c r="G38" s="62">
        <v>1</v>
      </c>
      <c r="H38" s="62">
        <v>0</v>
      </c>
      <c r="I38" s="62">
        <v>1</v>
      </c>
      <c r="J38" s="62">
        <v>0</v>
      </c>
      <c r="K38" s="62">
        <v>0</v>
      </c>
      <c r="L38" s="62">
        <v>0</v>
      </c>
      <c r="M38" s="62">
        <v>0</v>
      </c>
      <c r="N38" s="62">
        <v>2</v>
      </c>
      <c r="O38" s="62">
        <v>0</v>
      </c>
      <c r="P38" s="62">
        <v>1</v>
      </c>
      <c r="Q38" s="62">
        <v>2</v>
      </c>
      <c r="R38" s="34">
        <v>10</v>
      </c>
      <c r="S38" s="34">
        <v>10</v>
      </c>
      <c r="T38" s="34" t="s">
        <v>235</v>
      </c>
      <c r="U38" s="71">
        <v>20</v>
      </c>
      <c r="V38" s="69">
        <v>17.5</v>
      </c>
      <c r="W38" s="4">
        <f t="shared" si="0"/>
        <v>64.5</v>
      </c>
      <c r="X38" s="4">
        <f t="shared" si="2"/>
        <v>83</v>
      </c>
      <c r="Y38" s="40">
        <f t="shared" si="1"/>
        <v>77.710843373493972</v>
      </c>
      <c r="Z38" s="62">
        <f t="shared" si="3"/>
        <v>3</v>
      </c>
      <c r="AA38" s="62" t="str">
        <f t="shared" si="4"/>
        <v>Y</v>
      </c>
      <c r="AB38" s="99">
        <f t="shared" si="5"/>
        <v>87.5</v>
      </c>
      <c r="AC38" s="62">
        <f t="shared" si="6"/>
        <v>3</v>
      </c>
      <c r="AD38" s="62" t="str">
        <f t="shared" si="7"/>
        <v>Y</v>
      </c>
    </row>
    <row r="39" spans="1:30" ht="15.75" customHeight="1" x14ac:dyDescent="0.25">
      <c r="A39" s="20">
        <v>31</v>
      </c>
      <c r="B39" s="20" t="s">
        <v>213</v>
      </c>
      <c r="C39" s="20" t="s">
        <v>214</v>
      </c>
      <c r="D39" s="62">
        <v>0</v>
      </c>
      <c r="E39" s="62">
        <v>0</v>
      </c>
      <c r="F39" s="62">
        <v>1</v>
      </c>
      <c r="G39" s="62">
        <v>1</v>
      </c>
      <c r="H39" s="62">
        <v>1</v>
      </c>
      <c r="I39" s="62">
        <v>0</v>
      </c>
      <c r="J39" s="62">
        <v>0</v>
      </c>
      <c r="K39" s="62">
        <v>1</v>
      </c>
      <c r="L39" s="62">
        <v>1</v>
      </c>
      <c r="M39" s="62">
        <v>0</v>
      </c>
      <c r="N39" s="62">
        <v>2</v>
      </c>
      <c r="O39" s="62">
        <v>2</v>
      </c>
      <c r="P39" s="62">
        <v>2</v>
      </c>
      <c r="Q39" s="62">
        <v>2</v>
      </c>
      <c r="R39" s="34">
        <v>8</v>
      </c>
      <c r="S39" s="34">
        <v>4</v>
      </c>
      <c r="T39" s="34">
        <v>0</v>
      </c>
      <c r="U39" s="71">
        <v>25</v>
      </c>
      <c r="V39" s="69">
        <v>17.7</v>
      </c>
      <c r="W39" s="4">
        <f t="shared" si="0"/>
        <v>67.7</v>
      </c>
      <c r="X39" s="4">
        <f t="shared" si="2"/>
        <v>93</v>
      </c>
      <c r="Y39" s="40">
        <f t="shared" si="1"/>
        <v>72.795698924731184</v>
      </c>
      <c r="Z39" s="62">
        <f t="shared" si="3"/>
        <v>3</v>
      </c>
      <c r="AA39" s="62" t="str">
        <f t="shared" si="4"/>
        <v>Y</v>
      </c>
      <c r="AB39" s="99">
        <f t="shared" si="5"/>
        <v>88.5</v>
      </c>
      <c r="AC39" s="62">
        <f t="shared" si="6"/>
        <v>3</v>
      </c>
      <c r="AD39" s="62" t="str">
        <f t="shared" si="7"/>
        <v>Y</v>
      </c>
    </row>
    <row r="40" spans="1:30" ht="15.75" customHeight="1" x14ac:dyDescent="0.25">
      <c r="A40" s="20">
        <v>32</v>
      </c>
      <c r="B40" s="20" t="s">
        <v>61</v>
      </c>
      <c r="C40" s="20" t="s">
        <v>190</v>
      </c>
      <c r="D40" s="62">
        <v>0</v>
      </c>
      <c r="E40" s="62">
        <v>1</v>
      </c>
      <c r="F40" s="62">
        <v>0</v>
      </c>
      <c r="G40" s="62">
        <v>1</v>
      </c>
      <c r="H40" s="62">
        <v>0</v>
      </c>
      <c r="I40" s="62">
        <v>0</v>
      </c>
      <c r="J40" s="62">
        <v>1</v>
      </c>
      <c r="K40" s="62">
        <v>0</v>
      </c>
      <c r="L40" s="62">
        <v>1</v>
      </c>
      <c r="M40" s="62">
        <v>1</v>
      </c>
      <c r="N40" s="62">
        <v>0</v>
      </c>
      <c r="O40" s="62">
        <v>0</v>
      </c>
      <c r="P40" s="62">
        <v>1</v>
      </c>
      <c r="Q40" s="62">
        <v>0</v>
      </c>
      <c r="R40" s="34">
        <v>10</v>
      </c>
      <c r="S40" s="34">
        <v>2</v>
      </c>
      <c r="T40" s="34" t="s">
        <v>235</v>
      </c>
      <c r="U40" s="71">
        <v>18.75</v>
      </c>
      <c r="V40" s="69">
        <v>13.3</v>
      </c>
      <c r="W40" s="4">
        <f t="shared" si="0"/>
        <v>50.05</v>
      </c>
      <c r="X40" s="4">
        <f t="shared" si="2"/>
        <v>83</v>
      </c>
      <c r="Y40" s="40">
        <f t="shared" si="1"/>
        <v>60.30120481927711</v>
      </c>
      <c r="Z40" s="62">
        <f t="shared" si="3"/>
        <v>3</v>
      </c>
      <c r="AA40" s="62" t="str">
        <f t="shared" si="4"/>
        <v>Y</v>
      </c>
      <c r="AB40" s="99">
        <f t="shared" si="5"/>
        <v>66.5</v>
      </c>
      <c r="AC40" s="62">
        <f t="shared" si="6"/>
        <v>3</v>
      </c>
      <c r="AD40" s="62" t="str">
        <f t="shared" si="7"/>
        <v>Y</v>
      </c>
    </row>
    <row r="41" spans="1:30" ht="15.75" customHeight="1" x14ac:dyDescent="0.25">
      <c r="A41" s="20">
        <v>33</v>
      </c>
      <c r="B41" s="20" t="s">
        <v>207</v>
      </c>
      <c r="C41" s="20" t="s">
        <v>208</v>
      </c>
      <c r="D41" s="62">
        <v>1</v>
      </c>
      <c r="E41" s="62">
        <v>0</v>
      </c>
      <c r="F41" s="62">
        <v>0</v>
      </c>
      <c r="G41" s="62">
        <v>1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2</v>
      </c>
      <c r="P41" s="62">
        <v>0</v>
      </c>
      <c r="Q41" s="62">
        <v>2</v>
      </c>
      <c r="R41" s="34">
        <v>10</v>
      </c>
      <c r="S41" s="34">
        <v>0</v>
      </c>
      <c r="T41" s="34" t="s">
        <v>235</v>
      </c>
      <c r="U41" s="71">
        <v>22.5</v>
      </c>
      <c r="V41" s="69">
        <v>11.9</v>
      </c>
      <c r="W41" s="4">
        <f t="shared" ref="W41:W63" si="8">SUM(D41:V41)</f>
        <v>50.4</v>
      </c>
      <c r="X41" s="4">
        <f t="shared" si="2"/>
        <v>83</v>
      </c>
      <c r="Y41" s="40">
        <f t="shared" si="1"/>
        <v>60.722891566265055</v>
      </c>
      <c r="Z41" s="62">
        <f t="shared" si="3"/>
        <v>3</v>
      </c>
      <c r="AA41" s="62" t="str">
        <f t="shared" si="4"/>
        <v>Y</v>
      </c>
      <c r="AB41" s="99">
        <f t="shared" si="5"/>
        <v>59.5</v>
      </c>
      <c r="AC41" s="62">
        <f t="shared" si="6"/>
        <v>2</v>
      </c>
      <c r="AD41" s="62" t="str">
        <f t="shared" si="7"/>
        <v>N</v>
      </c>
    </row>
    <row r="42" spans="1:30" ht="15.75" customHeight="1" x14ac:dyDescent="0.25">
      <c r="A42" s="20">
        <v>34</v>
      </c>
      <c r="B42" s="20" t="s">
        <v>62</v>
      </c>
      <c r="C42" s="20" t="s">
        <v>191</v>
      </c>
      <c r="D42" s="62">
        <v>1</v>
      </c>
      <c r="E42" s="62">
        <v>0</v>
      </c>
      <c r="F42" s="62">
        <v>1</v>
      </c>
      <c r="G42" s="62">
        <v>1</v>
      </c>
      <c r="H42" s="62">
        <v>1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2</v>
      </c>
      <c r="P42" s="62">
        <v>0</v>
      </c>
      <c r="Q42" s="62">
        <v>2</v>
      </c>
      <c r="R42" s="34">
        <v>10</v>
      </c>
      <c r="S42" s="34" t="s">
        <v>235</v>
      </c>
      <c r="T42" s="34">
        <v>2</v>
      </c>
      <c r="U42" s="71">
        <v>20</v>
      </c>
      <c r="V42" s="69">
        <v>17.3</v>
      </c>
      <c r="W42" s="4">
        <f t="shared" si="8"/>
        <v>57.3</v>
      </c>
      <c r="X42" s="4">
        <f t="shared" si="2"/>
        <v>83</v>
      </c>
      <c r="Y42" s="40">
        <f t="shared" si="1"/>
        <v>69.036144578313255</v>
      </c>
      <c r="Z42" s="62">
        <f t="shared" si="3"/>
        <v>3</v>
      </c>
      <c r="AA42" s="62" t="str">
        <f t="shared" si="4"/>
        <v>Y</v>
      </c>
      <c r="AB42" s="99">
        <f t="shared" si="5"/>
        <v>86.5</v>
      </c>
      <c r="AC42" s="62">
        <f t="shared" si="6"/>
        <v>3</v>
      </c>
      <c r="AD42" s="62" t="str">
        <f t="shared" si="7"/>
        <v>Y</v>
      </c>
    </row>
    <row r="43" spans="1:30" ht="15.75" customHeight="1" x14ac:dyDescent="0.25">
      <c r="A43" s="20">
        <v>35</v>
      </c>
      <c r="B43" s="20" t="s">
        <v>63</v>
      </c>
      <c r="C43" s="20" t="s">
        <v>64</v>
      </c>
      <c r="D43" s="62">
        <v>0</v>
      </c>
      <c r="E43" s="62">
        <v>0</v>
      </c>
      <c r="F43" s="62">
        <v>1</v>
      </c>
      <c r="G43" s="62">
        <v>1</v>
      </c>
      <c r="H43" s="62">
        <v>1</v>
      </c>
      <c r="I43" s="62">
        <v>0</v>
      </c>
      <c r="J43" s="62">
        <v>1</v>
      </c>
      <c r="K43" s="62">
        <v>1</v>
      </c>
      <c r="L43" s="62">
        <v>1</v>
      </c>
      <c r="M43" s="62">
        <v>0</v>
      </c>
      <c r="N43" s="62">
        <v>1</v>
      </c>
      <c r="O43" s="62">
        <v>0</v>
      </c>
      <c r="P43" s="62">
        <v>2</v>
      </c>
      <c r="Q43" s="62">
        <v>2</v>
      </c>
      <c r="R43" s="34">
        <v>7</v>
      </c>
      <c r="S43" s="34">
        <v>4</v>
      </c>
      <c r="T43" s="34" t="s">
        <v>235</v>
      </c>
      <c r="U43" s="71">
        <v>18.75</v>
      </c>
      <c r="V43" s="69">
        <v>14.4</v>
      </c>
      <c r="W43" s="4">
        <f t="shared" si="8"/>
        <v>55.15</v>
      </c>
      <c r="X43" s="4">
        <f t="shared" si="2"/>
        <v>83</v>
      </c>
      <c r="Y43" s="40">
        <f t="shared" si="1"/>
        <v>66.445783132530124</v>
      </c>
      <c r="Z43" s="62">
        <f t="shared" si="3"/>
        <v>3</v>
      </c>
      <c r="AA43" s="62" t="str">
        <f t="shared" si="4"/>
        <v>Y</v>
      </c>
      <c r="AB43" s="99">
        <f t="shared" si="5"/>
        <v>72</v>
      </c>
      <c r="AC43" s="62">
        <f t="shared" si="6"/>
        <v>3</v>
      </c>
      <c r="AD43" s="62" t="str">
        <f t="shared" si="7"/>
        <v>Y</v>
      </c>
    </row>
    <row r="44" spans="1:30" ht="15.75" customHeight="1" x14ac:dyDescent="0.25">
      <c r="A44" s="20">
        <v>36</v>
      </c>
      <c r="B44" s="20" t="s">
        <v>65</v>
      </c>
      <c r="C44" s="20" t="s">
        <v>192</v>
      </c>
      <c r="D44" s="62">
        <v>0</v>
      </c>
      <c r="E44" s="62">
        <v>1</v>
      </c>
      <c r="F44" s="62">
        <v>1</v>
      </c>
      <c r="G44" s="62">
        <v>1</v>
      </c>
      <c r="H44" s="62">
        <v>0</v>
      </c>
      <c r="I44" s="62">
        <v>0</v>
      </c>
      <c r="J44" s="62">
        <v>1</v>
      </c>
      <c r="K44" s="62">
        <v>1</v>
      </c>
      <c r="L44" s="62">
        <v>1</v>
      </c>
      <c r="M44" s="62">
        <v>1</v>
      </c>
      <c r="N44" s="62">
        <v>0</v>
      </c>
      <c r="O44" s="62">
        <v>2</v>
      </c>
      <c r="P44" s="62">
        <v>2</v>
      </c>
      <c r="Q44" s="62">
        <v>2</v>
      </c>
      <c r="R44" s="34">
        <v>9</v>
      </c>
      <c r="S44" s="34">
        <v>0</v>
      </c>
      <c r="T44" s="34" t="s">
        <v>235</v>
      </c>
      <c r="U44" s="71">
        <v>23.75</v>
      </c>
      <c r="V44" s="69">
        <v>18.5</v>
      </c>
      <c r="W44" s="4">
        <f t="shared" si="8"/>
        <v>64.25</v>
      </c>
      <c r="X44" s="4">
        <f t="shared" si="2"/>
        <v>83</v>
      </c>
      <c r="Y44" s="40">
        <f t="shared" si="1"/>
        <v>77.409638554216869</v>
      </c>
      <c r="Z44" s="62">
        <f t="shared" si="3"/>
        <v>3</v>
      </c>
      <c r="AA44" s="62" t="str">
        <f t="shared" si="4"/>
        <v>Y</v>
      </c>
      <c r="AB44" s="99">
        <f t="shared" si="5"/>
        <v>92.5</v>
      </c>
      <c r="AC44" s="62">
        <f t="shared" si="6"/>
        <v>3</v>
      </c>
      <c r="AD44" s="62" t="str">
        <f t="shared" si="7"/>
        <v>Y</v>
      </c>
    </row>
    <row r="45" spans="1:30" ht="15.75" customHeight="1" x14ac:dyDescent="0.25">
      <c r="A45" s="20">
        <v>37</v>
      </c>
      <c r="B45" s="20" t="s">
        <v>66</v>
      </c>
      <c r="C45" s="20" t="s">
        <v>193</v>
      </c>
      <c r="D45" s="62">
        <v>0</v>
      </c>
      <c r="E45" s="62">
        <v>0</v>
      </c>
      <c r="F45" s="62">
        <v>1</v>
      </c>
      <c r="G45" s="62">
        <v>1</v>
      </c>
      <c r="H45" s="62">
        <v>0</v>
      </c>
      <c r="I45" s="62">
        <v>0</v>
      </c>
      <c r="J45" s="62">
        <v>0</v>
      </c>
      <c r="K45" s="62">
        <v>1</v>
      </c>
      <c r="L45" s="62">
        <v>1</v>
      </c>
      <c r="M45" s="62">
        <v>0</v>
      </c>
      <c r="N45" s="62">
        <v>0</v>
      </c>
      <c r="O45" s="62">
        <v>0</v>
      </c>
      <c r="P45" s="62">
        <v>1</v>
      </c>
      <c r="Q45" s="62">
        <v>1</v>
      </c>
      <c r="R45" s="34">
        <v>10</v>
      </c>
      <c r="S45" s="34" t="s">
        <v>235</v>
      </c>
      <c r="T45" s="34">
        <v>2</v>
      </c>
      <c r="U45" s="71">
        <v>22.5</v>
      </c>
      <c r="V45" s="69">
        <v>13.6</v>
      </c>
      <c r="W45" s="4">
        <f t="shared" si="8"/>
        <v>54.1</v>
      </c>
      <c r="X45" s="4">
        <f t="shared" si="2"/>
        <v>83</v>
      </c>
      <c r="Y45" s="40">
        <f t="shared" si="1"/>
        <v>65.180722891566262</v>
      </c>
      <c r="Z45" s="62">
        <f t="shared" si="3"/>
        <v>3</v>
      </c>
      <c r="AA45" s="62" t="str">
        <f t="shared" si="4"/>
        <v>Y</v>
      </c>
      <c r="AB45" s="99">
        <f t="shared" si="5"/>
        <v>68</v>
      </c>
      <c r="AC45" s="62">
        <f t="shared" si="6"/>
        <v>3</v>
      </c>
      <c r="AD45" s="62" t="str">
        <f t="shared" si="7"/>
        <v>Y</v>
      </c>
    </row>
    <row r="46" spans="1:30" ht="15.75" customHeight="1" x14ac:dyDescent="0.25">
      <c r="A46" s="20">
        <v>38</v>
      </c>
      <c r="B46" s="20" t="s">
        <v>67</v>
      </c>
      <c r="C46" s="20" t="s">
        <v>194</v>
      </c>
      <c r="D46" s="62">
        <v>0</v>
      </c>
      <c r="E46" s="62">
        <v>0</v>
      </c>
      <c r="F46" s="62">
        <v>0</v>
      </c>
      <c r="G46" s="62">
        <v>1</v>
      </c>
      <c r="H46" s="62">
        <v>0</v>
      </c>
      <c r="I46" s="62">
        <v>0</v>
      </c>
      <c r="J46" s="62">
        <v>0</v>
      </c>
      <c r="K46" s="62">
        <v>0</v>
      </c>
      <c r="L46" s="62">
        <v>1</v>
      </c>
      <c r="M46" s="62">
        <v>1</v>
      </c>
      <c r="N46" s="62">
        <v>0</v>
      </c>
      <c r="O46" s="62">
        <v>0</v>
      </c>
      <c r="P46" s="62">
        <v>0</v>
      </c>
      <c r="Q46" s="62">
        <v>0</v>
      </c>
      <c r="R46" s="34">
        <v>0</v>
      </c>
      <c r="S46" s="34">
        <v>0</v>
      </c>
      <c r="T46" s="34" t="s">
        <v>235</v>
      </c>
      <c r="U46" s="71">
        <v>10</v>
      </c>
      <c r="V46" s="69">
        <v>0.3</v>
      </c>
      <c r="W46" s="4">
        <f t="shared" si="8"/>
        <v>13.3</v>
      </c>
      <c r="X46" s="4">
        <f t="shared" si="2"/>
        <v>83</v>
      </c>
      <c r="Y46" s="40">
        <f t="shared" si="1"/>
        <v>16.024096385542169</v>
      </c>
      <c r="Z46" s="62">
        <f t="shared" si="3"/>
        <v>1</v>
      </c>
      <c r="AA46" s="62" t="str">
        <f t="shared" si="4"/>
        <v>N</v>
      </c>
      <c r="AB46" s="99">
        <f t="shared" si="5"/>
        <v>1.5</v>
      </c>
      <c r="AC46" s="62">
        <f t="shared" si="6"/>
        <v>1</v>
      </c>
      <c r="AD46" s="62" t="str">
        <f t="shared" si="7"/>
        <v>N</v>
      </c>
    </row>
    <row r="47" spans="1:30" ht="15.75" customHeight="1" x14ac:dyDescent="0.25">
      <c r="A47" s="20">
        <v>39</v>
      </c>
      <c r="B47" s="20" t="s">
        <v>209</v>
      </c>
      <c r="C47" s="20" t="s">
        <v>210</v>
      </c>
      <c r="D47" s="62">
        <v>1</v>
      </c>
      <c r="E47" s="62">
        <v>0</v>
      </c>
      <c r="F47" s="62">
        <v>0</v>
      </c>
      <c r="G47" s="62">
        <v>1</v>
      </c>
      <c r="H47" s="62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v>2</v>
      </c>
      <c r="P47" s="62">
        <v>0</v>
      </c>
      <c r="Q47" s="62">
        <v>2</v>
      </c>
      <c r="R47" s="34">
        <v>10</v>
      </c>
      <c r="S47" s="34">
        <v>0</v>
      </c>
      <c r="T47" s="34" t="s">
        <v>235</v>
      </c>
      <c r="U47" s="71">
        <v>12.5</v>
      </c>
      <c r="V47" s="69">
        <v>0.4</v>
      </c>
      <c r="W47" s="4">
        <f t="shared" si="8"/>
        <v>28.9</v>
      </c>
      <c r="X47" s="4">
        <f t="shared" si="2"/>
        <v>83</v>
      </c>
      <c r="Y47" s="40">
        <f t="shared" si="1"/>
        <v>34.819277108433731</v>
      </c>
      <c r="Z47" s="62">
        <f t="shared" si="3"/>
        <v>1</v>
      </c>
      <c r="AA47" s="62" t="str">
        <f t="shared" si="4"/>
        <v>N</v>
      </c>
      <c r="AB47" s="99">
        <f t="shared" si="5"/>
        <v>2</v>
      </c>
      <c r="AC47" s="62">
        <f t="shared" si="6"/>
        <v>1</v>
      </c>
      <c r="AD47" s="62" t="str">
        <f t="shared" si="7"/>
        <v>N</v>
      </c>
    </row>
    <row r="48" spans="1:30" ht="15.75" customHeight="1" x14ac:dyDescent="0.25">
      <c r="A48" s="20">
        <v>40</v>
      </c>
      <c r="B48" s="20" t="s">
        <v>68</v>
      </c>
      <c r="C48" s="20" t="s">
        <v>195</v>
      </c>
      <c r="D48" s="62">
        <v>1</v>
      </c>
      <c r="E48" s="62">
        <v>1</v>
      </c>
      <c r="F48" s="62">
        <v>0</v>
      </c>
      <c r="G48" s="62">
        <v>1</v>
      </c>
      <c r="H48" s="62">
        <v>1</v>
      </c>
      <c r="I48" s="62">
        <v>0</v>
      </c>
      <c r="J48" s="62">
        <v>0</v>
      </c>
      <c r="K48" s="62">
        <v>1</v>
      </c>
      <c r="L48" s="62">
        <v>1</v>
      </c>
      <c r="M48" s="62">
        <v>1</v>
      </c>
      <c r="N48" s="62">
        <v>2</v>
      </c>
      <c r="O48" s="62">
        <v>2</v>
      </c>
      <c r="P48" s="62">
        <v>2</v>
      </c>
      <c r="Q48" s="62">
        <v>2</v>
      </c>
      <c r="R48" s="34">
        <v>5</v>
      </c>
      <c r="S48" s="34">
        <v>10</v>
      </c>
      <c r="T48" s="34" t="s">
        <v>235</v>
      </c>
      <c r="U48" s="71">
        <v>25</v>
      </c>
      <c r="V48" s="69">
        <v>17.399999999999999</v>
      </c>
      <c r="W48" s="4">
        <f t="shared" si="8"/>
        <v>72.400000000000006</v>
      </c>
      <c r="X48" s="4">
        <f t="shared" si="2"/>
        <v>83</v>
      </c>
      <c r="Y48" s="40">
        <f t="shared" si="1"/>
        <v>87.228915662650607</v>
      </c>
      <c r="Z48" s="62">
        <f t="shared" si="3"/>
        <v>3</v>
      </c>
      <c r="AA48" s="62" t="str">
        <f t="shared" si="4"/>
        <v>Y</v>
      </c>
      <c r="AB48" s="99">
        <f t="shared" si="5"/>
        <v>86.999999999999986</v>
      </c>
      <c r="AC48" s="62">
        <f t="shared" si="6"/>
        <v>3</v>
      </c>
      <c r="AD48" s="62" t="str">
        <f t="shared" si="7"/>
        <v>Y</v>
      </c>
    </row>
    <row r="49" spans="1:30" ht="15.75" customHeight="1" x14ac:dyDescent="0.25">
      <c r="A49" s="20">
        <v>41</v>
      </c>
      <c r="B49" s="20" t="s">
        <v>69</v>
      </c>
      <c r="C49" s="20" t="s">
        <v>196</v>
      </c>
      <c r="D49" s="62">
        <v>0</v>
      </c>
      <c r="E49" s="62">
        <v>0</v>
      </c>
      <c r="F49" s="62">
        <v>1</v>
      </c>
      <c r="G49" s="62">
        <v>1</v>
      </c>
      <c r="H49" s="62">
        <v>1</v>
      </c>
      <c r="I49" s="62">
        <v>1</v>
      </c>
      <c r="J49" s="62">
        <v>0</v>
      </c>
      <c r="K49" s="62">
        <v>1</v>
      </c>
      <c r="L49" s="62">
        <v>1</v>
      </c>
      <c r="M49" s="62">
        <v>0</v>
      </c>
      <c r="N49" s="62">
        <v>2</v>
      </c>
      <c r="O49" s="62">
        <v>2</v>
      </c>
      <c r="P49" s="62">
        <v>2</v>
      </c>
      <c r="Q49" s="62">
        <v>2</v>
      </c>
      <c r="R49" s="34">
        <v>10</v>
      </c>
      <c r="S49" s="34">
        <v>10</v>
      </c>
      <c r="T49" s="34" t="s">
        <v>235</v>
      </c>
      <c r="U49" s="71">
        <v>25</v>
      </c>
      <c r="V49" s="69">
        <v>17.8</v>
      </c>
      <c r="W49" s="4">
        <f t="shared" si="8"/>
        <v>76.8</v>
      </c>
      <c r="X49" s="4">
        <f t="shared" si="2"/>
        <v>83</v>
      </c>
      <c r="Y49" s="40">
        <f t="shared" si="1"/>
        <v>92.530120481927696</v>
      </c>
      <c r="Z49" s="62">
        <f t="shared" si="3"/>
        <v>3</v>
      </c>
      <c r="AA49" s="62" t="str">
        <f t="shared" si="4"/>
        <v>Y</v>
      </c>
      <c r="AB49" s="99">
        <f t="shared" si="5"/>
        <v>89</v>
      </c>
      <c r="AC49" s="62">
        <f t="shared" si="6"/>
        <v>3</v>
      </c>
      <c r="AD49" s="62" t="str">
        <f t="shared" si="7"/>
        <v>Y</v>
      </c>
    </row>
    <row r="50" spans="1:30" ht="15.75" customHeight="1" x14ac:dyDescent="0.25">
      <c r="A50" s="20">
        <v>42</v>
      </c>
      <c r="B50" s="20" t="s">
        <v>70</v>
      </c>
      <c r="C50" s="20" t="s">
        <v>197</v>
      </c>
      <c r="D50" s="62">
        <v>0</v>
      </c>
      <c r="E50" s="62">
        <v>0</v>
      </c>
      <c r="F50" s="62">
        <v>1</v>
      </c>
      <c r="G50" s="62">
        <v>1</v>
      </c>
      <c r="H50" s="62">
        <v>0</v>
      </c>
      <c r="I50" s="62">
        <v>0</v>
      </c>
      <c r="J50" s="62">
        <v>0</v>
      </c>
      <c r="K50" s="62">
        <v>1</v>
      </c>
      <c r="L50" s="62">
        <v>1</v>
      </c>
      <c r="M50" s="62">
        <v>0</v>
      </c>
      <c r="N50" s="62">
        <v>2</v>
      </c>
      <c r="O50" s="62">
        <v>2</v>
      </c>
      <c r="P50" s="62">
        <v>2</v>
      </c>
      <c r="Q50" s="62">
        <v>2</v>
      </c>
      <c r="R50" s="34">
        <v>3</v>
      </c>
      <c r="S50" s="34">
        <v>0</v>
      </c>
      <c r="T50" s="34" t="s">
        <v>235</v>
      </c>
      <c r="U50" s="71">
        <v>25</v>
      </c>
      <c r="V50" s="69">
        <v>14.4</v>
      </c>
      <c r="W50" s="4">
        <f t="shared" si="8"/>
        <v>54.4</v>
      </c>
      <c r="X50" s="4">
        <f t="shared" si="2"/>
        <v>83</v>
      </c>
      <c r="Y50" s="40">
        <f t="shared" si="1"/>
        <v>65.5421686746988</v>
      </c>
      <c r="Z50" s="62">
        <f t="shared" si="3"/>
        <v>3</v>
      </c>
      <c r="AA50" s="62" t="str">
        <f t="shared" si="4"/>
        <v>Y</v>
      </c>
      <c r="AB50" s="99">
        <f t="shared" si="5"/>
        <v>72</v>
      </c>
      <c r="AC50" s="62">
        <f t="shared" si="6"/>
        <v>3</v>
      </c>
      <c r="AD50" s="62" t="str">
        <f t="shared" si="7"/>
        <v>Y</v>
      </c>
    </row>
    <row r="51" spans="1:30" ht="15.75" customHeight="1" x14ac:dyDescent="0.25">
      <c r="A51" s="20">
        <v>43</v>
      </c>
      <c r="B51" s="20" t="s">
        <v>71</v>
      </c>
      <c r="C51" s="20" t="s">
        <v>198</v>
      </c>
      <c r="D51" s="62">
        <v>0</v>
      </c>
      <c r="E51" s="62">
        <v>0</v>
      </c>
      <c r="F51" s="62">
        <v>1</v>
      </c>
      <c r="G51" s="62">
        <v>1</v>
      </c>
      <c r="H51" s="62">
        <v>0</v>
      </c>
      <c r="I51" s="62">
        <v>0</v>
      </c>
      <c r="J51" s="62">
        <v>0</v>
      </c>
      <c r="K51" s="62">
        <v>1</v>
      </c>
      <c r="L51" s="62">
        <v>0</v>
      </c>
      <c r="M51" s="62">
        <v>0</v>
      </c>
      <c r="N51" s="62">
        <v>0</v>
      </c>
      <c r="O51" s="62">
        <v>2</v>
      </c>
      <c r="P51" s="62">
        <v>0</v>
      </c>
      <c r="Q51" s="62">
        <v>0</v>
      </c>
      <c r="R51" s="34">
        <v>3</v>
      </c>
      <c r="S51" s="34">
        <v>0</v>
      </c>
      <c r="T51" s="34" t="s">
        <v>235</v>
      </c>
      <c r="U51" s="71">
        <v>18.75</v>
      </c>
      <c r="V51" s="69">
        <v>0</v>
      </c>
      <c r="W51" s="4">
        <f t="shared" si="8"/>
        <v>26.75</v>
      </c>
      <c r="X51" s="4">
        <f t="shared" si="2"/>
        <v>83</v>
      </c>
      <c r="Y51" s="40">
        <f t="shared" si="1"/>
        <v>32.228915662650607</v>
      </c>
      <c r="Z51" s="62">
        <f t="shared" si="3"/>
        <v>1</v>
      </c>
      <c r="AA51" s="62" t="str">
        <f t="shared" si="4"/>
        <v>N</v>
      </c>
      <c r="AB51" s="99">
        <f t="shared" si="5"/>
        <v>0</v>
      </c>
      <c r="AC51" s="62">
        <f t="shared" si="6"/>
        <v>1</v>
      </c>
      <c r="AD51" s="62" t="str">
        <f t="shared" si="7"/>
        <v>N</v>
      </c>
    </row>
    <row r="52" spans="1:30" ht="15.75" customHeight="1" x14ac:dyDescent="0.25">
      <c r="A52" s="20">
        <v>44</v>
      </c>
      <c r="B52" s="20" t="s">
        <v>215</v>
      </c>
      <c r="C52" s="20" t="s">
        <v>216</v>
      </c>
      <c r="D52" s="62">
        <v>0</v>
      </c>
      <c r="E52" s="62">
        <v>0</v>
      </c>
      <c r="F52" s="62">
        <v>0</v>
      </c>
      <c r="G52" s="62">
        <v>1</v>
      </c>
      <c r="H52" s="62">
        <v>1</v>
      </c>
      <c r="I52" s="62">
        <v>1</v>
      </c>
      <c r="J52" s="62">
        <v>1</v>
      </c>
      <c r="K52" s="62">
        <v>0</v>
      </c>
      <c r="L52" s="62">
        <v>1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34">
        <v>0</v>
      </c>
      <c r="S52" s="34">
        <v>3</v>
      </c>
      <c r="T52" s="34">
        <v>0</v>
      </c>
      <c r="U52" s="71">
        <v>22.5</v>
      </c>
      <c r="V52" s="69">
        <v>12.8</v>
      </c>
      <c r="W52" s="4">
        <f t="shared" si="8"/>
        <v>43.3</v>
      </c>
      <c r="X52" s="4">
        <f t="shared" si="2"/>
        <v>93</v>
      </c>
      <c r="Y52" s="40">
        <f t="shared" si="1"/>
        <v>46.559139784946233</v>
      </c>
      <c r="Z52" s="62">
        <f t="shared" si="3"/>
        <v>1</v>
      </c>
      <c r="AA52" s="62" t="str">
        <f t="shared" si="4"/>
        <v>N</v>
      </c>
      <c r="AB52" s="99">
        <f t="shared" si="5"/>
        <v>64</v>
      </c>
      <c r="AC52" s="62">
        <f t="shared" si="6"/>
        <v>3</v>
      </c>
      <c r="AD52" s="62" t="str">
        <f t="shared" si="7"/>
        <v>Y</v>
      </c>
    </row>
    <row r="53" spans="1:30" ht="15.75" customHeight="1" x14ac:dyDescent="0.25">
      <c r="A53" s="20">
        <v>45</v>
      </c>
      <c r="B53" s="20" t="s">
        <v>72</v>
      </c>
      <c r="C53" s="20" t="s">
        <v>73</v>
      </c>
      <c r="D53" s="62">
        <v>0</v>
      </c>
      <c r="E53" s="62">
        <v>0</v>
      </c>
      <c r="F53" s="62">
        <v>0</v>
      </c>
      <c r="G53" s="62">
        <v>1</v>
      </c>
      <c r="H53" s="62">
        <v>1</v>
      </c>
      <c r="I53" s="62">
        <v>0</v>
      </c>
      <c r="J53" s="62">
        <v>1</v>
      </c>
      <c r="K53" s="62">
        <v>1</v>
      </c>
      <c r="L53" s="62">
        <v>0</v>
      </c>
      <c r="M53" s="62">
        <v>1</v>
      </c>
      <c r="N53" s="62">
        <v>0</v>
      </c>
      <c r="O53" s="62">
        <v>2</v>
      </c>
      <c r="P53" s="62">
        <v>0</v>
      </c>
      <c r="Q53" s="62">
        <v>0</v>
      </c>
      <c r="R53" s="34">
        <v>6</v>
      </c>
      <c r="S53" s="34">
        <v>0</v>
      </c>
      <c r="T53" s="34" t="s">
        <v>235</v>
      </c>
      <c r="U53" s="71">
        <v>17.5</v>
      </c>
      <c r="V53" s="69">
        <v>14</v>
      </c>
      <c r="W53" s="4">
        <f t="shared" si="8"/>
        <v>44.5</v>
      </c>
      <c r="X53" s="4">
        <f t="shared" si="2"/>
        <v>83</v>
      </c>
      <c r="Y53" s="40">
        <f t="shared" si="1"/>
        <v>53.614457831325304</v>
      </c>
      <c r="Z53" s="62">
        <f t="shared" si="3"/>
        <v>2</v>
      </c>
      <c r="AA53" s="62" t="str">
        <f t="shared" si="4"/>
        <v>N</v>
      </c>
      <c r="AB53" s="99">
        <f t="shared" si="5"/>
        <v>70</v>
      </c>
      <c r="AC53" s="62">
        <f t="shared" si="6"/>
        <v>3</v>
      </c>
      <c r="AD53" s="62" t="str">
        <f t="shared" si="7"/>
        <v>Y</v>
      </c>
    </row>
    <row r="54" spans="1:30" ht="15.75" customHeight="1" x14ac:dyDescent="0.25">
      <c r="A54" s="20">
        <v>46</v>
      </c>
      <c r="B54" s="20" t="s">
        <v>74</v>
      </c>
      <c r="C54" s="20" t="s">
        <v>75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1</v>
      </c>
      <c r="O54" s="62">
        <v>2</v>
      </c>
      <c r="P54" s="62">
        <v>0</v>
      </c>
      <c r="Q54" s="62">
        <v>2</v>
      </c>
      <c r="R54" s="34">
        <v>4</v>
      </c>
      <c r="S54" s="34" t="s">
        <v>235</v>
      </c>
      <c r="T54" s="34">
        <v>8</v>
      </c>
      <c r="U54" s="71">
        <v>16.25</v>
      </c>
      <c r="V54" s="96">
        <v>13.9</v>
      </c>
      <c r="W54" s="4">
        <f t="shared" si="8"/>
        <v>47.15</v>
      </c>
      <c r="X54" s="4">
        <f t="shared" si="2"/>
        <v>83</v>
      </c>
      <c r="Y54" s="40">
        <f t="shared" si="1"/>
        <v>56.807228915662641</v>
      </c>
      <c r="Z54" s="62">
        <f t="shared" si="3"/>
        <v>2</v>
      </c>
      <c r="AA54" s="62" t="str">
        <f t="shared" si="4"/>
        <v>N</v>
      </c>
      <c r="AB54" s="99">
        <f t="shared" si="5"/>
        <v>69.5</v>
      </c>
      <c r="AC54" s="62">
        <f t="shared" si="6"/>
        <v>3</v>
      </c>
      <c r="AD54" s="62" t="str">
        <f t="shared" si="7"/>
        <v>Y</v>
      </c>
    </row>
    <row r="55" spans="1:30" ht="15.75" customHeight="1" x14ac:dyDescent="0.25">
      <c r="A55" s="20">
        <v>47</v>
      </c>
      <c r="B55" s="20" t="s">
        <v>76</v>
      </c>
      <c r="C55" s="20" t="s">
        <v>77</v>
      </c>
      <c r="D55" s="62">
        <v>0</v>
      </c>
      <c r="E55" s="62">
        <v>0</v>
      </c>
      <c r="F55" s="62">
        <v>0</v>
      </c>
      <c r="G55" s="62">
        <v>1</v>
      </c>
      <c r="H55" s="62">
        <v>0</v>
      </c>
      <c r="I55" s="62">
        <v>1</v>
      </c>
      <c r="J55" s="62">
        <v>1</v>
      </c>
      <c r="K55" s="62">
        <v>1</v>
      </c>
      <c r="L55" s="62">
        <v>1</v>
      </c>
      <c r="M55" s="62">
        <v>0</v>
      </c>
      <c r="N55" s="62">
        <v>0</v>
      </c>
      <c r="O55" s="62">
        <v>2</v>
      </c>
      <c r="P55" s="62">
        <v>2</v>
      </c>
      <c r="Q55" s="62">
        <v>2</v>
      </c>
      <c r="R55" s="34">
        <v>4</v>
      </c>
      <c r="S55" s="34">
        <v>0</v>
      </c>
      <c r="T55" s="34" t="s">
        <v>235</v>
      </c>
      <c r="U55" s="71">
        <v>17.5</v>
      </c>
      <c r="V55" s="96">
        <v>11</v>
      </c>
      <c r="W55" s="4">
        <f t="shared" si="8"/>
        <v>43.5</v>
      </c>
      <c r="X55" s="4">
        <f t="shared" si="2"/>
        <v>83</v>
      </c>
      <c r="Y55" s="40">
        <f t="shared" si="1"/>
        <v>52.409638554216862</v>
      </c>
      <c r="Z55" s="62">
        <f t="shared" si="3"/>
        <v>2</v>
      </c>
      <c r="AA55" s="62" t="str">
        <f t="shared" si="4"/>
        <v>N</v>
      </c>
      <c r="AB55" s="99">
        <f t="shared" si="5"/>
        <v>55.000000000000007</v>
      </c>
      <c r="AC55" s="62">
        <f t="shared" si="6"/>
        <v>2</v>
      </c>
      <c r="AD55" s="62" t="str">
        <f t="shared" si="7"/>
        <v>N</v>
      </c>
    </row>
    <row r="56" spans="1:30" ht="15.75" customHeight="1" x14ac:dyDescent="0.25">
      <c r="A56" s="20">
        <v>48</v>
      </c>
      <c r="B56" s="20" t="s">
        <v>78</v>
      </c>
      <c r="C56" s="20" t="s">
        <v>79</v>
      </c>
      <c r="D56" s="62">
        <v>0</v>
      </c>
      <c r="E56" s="62">
        <v>0</v>
      </c>
      <c r="F56" s="62">
        <v>1</v>
      </c>
      <c r="G56" s="62">
        <v>1</v>
      </c>
      <c r="H56" s="62">
        <v>0</v>
      </c>
      <c r="I56" s="62">
        <v>0</v>
      </c>
      <c r="J56" s="62">
        <v>0</v>
      </c>
      <c r="K56" s="62">
        <v>0</v>
      </c>
      <c r="L56" s="62">
        <v>1</v>
      </c>
      <c r="M56" s="62">
        <v>0</v>
      </c>
      <c r="N56" s="62">
        <v>0</v>
      </c>
      <c r="O56" s="62">
        <v>2</v>
      </c>
      <c r="P56" s="62">
        <v>2</v>
      </c>
      <c r="Q56" s="62">
        <v>2</v>
      </c>
      <c r="R56" s="34">
        <v>6</v>
      </c>
      <c r="S56" s="34" t="s">
        <v>235</v>
      </c>
      <c r="T56" s="34">
        <v>2</v>
      </c>
      <c r="U56" s="71">
        <v>21.25</v>
      </c>
      <c r="V56" s="96">
        <v>12.9</v>
      </c>
      <c r="W56" s="4">
        <f t="shared" si="8"/>
        <v>51.15</v>
      </c>
      <c r="X56" s="4">
        <f t="shared" si="2"/>
        <v>83</v>
      </c>
      <c r="Y56" s="40">
        <f t="shared" si="1"/>
        <v>61.626506024096386</v>
      </c>
      <c r="Z56" s="62">
        <f t="shared" si="3"/>
        <v>3</v>
      </c>
      <c r="AA56" s="62" t="str">
        <f t="shared" si="4"/>
        <v>Y</v>
      </c>
      <c r="AB56" s="99">
        <f t="shared" si="5"/>
        <v>64.5</v>
      </c>
      <c r="AC56" s="62">
        <f t="shared" si="6"/>
        <v>3</v>
      </c>
      <c r="AD56" s="62" t="str">
        <f t="shared" si="7"/>
        <v>Y</v>
      </c>
    </row>
    <row r="57" spans="1:30" ht="15.75" customHeight="1" x14ac:dyDescent="0.25">
      <c r="A57" s="20">
        <v>49</v>
      </c>
      <c r="B57" s="20" t="s">
        <v>80</v>
      </c>
      <c r="C57" s="20" t="s">
        <v>81</v>
      </c>
      <c r="D57" s="62">
        <v>0</v>
      </c>
      <c r="E57" s="62">
        <v>1</v>
      </c>
      <c r="F57" s="62">
        <v>0</v>
      </c>
      <c r="G57" s="62">
        <v>1</v>
      </c>
      <c r="H57" s="62">
        <v>0</v>
      </c>
      <c r="I57" s="62">
        <v>0</v>
      </c>
      <c r="J57" s="62">
        <v>1</v>
      </c>
      <c r="K57" s="62">
        <v>1</v>
      </c>
      <c r="L57" s="62">
        <v>0</v>
      </c>
      <c r="M57" s="62">
        <v>1</v>
      </c>
      <c r="N57" s="62">
        <v>0</v>
      </c>
      <c r="O57" s="62">
        <v>0</v>
      </c>
      <c r="P57" s="62">
        <v>1</v>
      </c>
      <c r="Q57" s="62">
        <v>0</v>
      </c>
      <c r="R57" s="34">
        <v>3</v>
      </c>
      <c r="S57" s="34" t="s">
        <v>235</v>
      </c>
      <c r="T57" s="34">
        <v>0</v>
      </c>
      <c r="U57" s="71">
        <v>17.5</v>
      </c>
      <c r="V57" s="96">
        <v>1</v>
      </c>
      <c r="W57" s="4">
        <f t="shared" si="8"/>
        <v>27.5</v>
      </c>
      <c r="X57" s="4">
        <f t="shared" si="2"/>
        <v>83</v>
      </c>
      <c r="Y57" s="40">
        <f t="shared" si="1"/>
        <v>33.132530120481931</v>
      </c>
      <c r="Z57" s="62">
        <f t="shared" si="3"/>
        <v>1</v>
      </c>
      <c r="AA57" s="62" t="str">
        <f t="shared" si="4"/>
        <v>N</v>
      </c>
      <c r="AB57" s="99">
        <f t="shared" si="5"/>
        <v>5</v>
      </c>
      <c r="AC57" s="62">
        <f t="shared" si="6"/>
        <v>1</v>
      </c>
      <c r="AD57" s="62" t="str">
        <f t="shared" si="7"/>
        <v>N</v>
      </c>
    </row>
    <row r="58" spans="1:30" ht="15.75" customHeight="1" x14ac:dyDescent="0.25">
      <c r="A58" s="20">
        <v>50</v>
      </c>
      <c r="B58" s="20" t="s">
        <v>82</v>
      </c>
      <c r="C58" s="20" t="s">
        <v>83</v>
      </c>
      <c r="D58" s="62">
        <v>1</v>
      </c>
      <c r="E58" s="62">
        <v>0</v>
      </c>
      <c r="F58" s="62">
        <v>0</v>
      </c>
      <c r="G58" s="62">
        <v>1</v>
      </c>
      <c r="H58" s="62">
        <v>1</v>
      </c>
      <c r="I58" s="62">
        <v>0</v>
      </c>
      <c r="J58" s="62">
        <v>0</v>
      </c>
      <c r="K58" s="62">
        <v>1</v>
      </c>
      <c r="L58" s="62">
        <v>1</v>
      </c>
      <c r="M58" s="62">
        <v>0</v>
      </c>
      <c r="N58" s="62">
        <v>1</v>
      </c>
      <c r="O58" s="62">
        <v>0</v>
      </c>
      <c r="P58" s="62">
        <v>0</v>
      </c>
      <c r="Q58" s="62">
        <v>0</v>
      </c>
      <c r="R58" s="34">
        <v>3</v>
      </c>
      <c r="S58" s="34" t="s">
        <v>235</v>
      </c>
      <c r="T58" s="34">
        <v>0</v>
      </c>
      <c r="U58" s="71">
        <v>15</v>
      </c>
      <c r="V58" s="96">
        <v>0</v>
      </c>
      <c r="W58" s="4">
        <f t="shared" si="8"/>
        <v>24</v>
      </c>
      <c r="X58" s="4">
        <f t="shared" si="2"/>
        <v>83</v>
      </c>
      <c r="Y58" s="40">
        <f t="shared" si="1"/>
        <v>28.915662650602407</v>
      </c>
      <c r="Z58" s="62">
        <f t="shared" si="3"/>
        <v>1</v>
      </c>
      <c r="AA58" s="62" t="str">
        <f t="shared" si="4"/>
        <v>N</v>
      </c>
      <c r="AB58" s="99">
        <f t="shared" si="5"/>
        <v>0</v>
      </c>
      <c r="AC58" s="62">
        <f t="shared" si="6"/>
        <v>1</v>
      </c>
      <c r="AD58" s="62" t="str">
        <f t="shared" si="7"/>
        <v>N</v>
      </c>
    </row>
    <row r="59" spans="1:30" ht="15.75" customHeight="1" x14ac:dyDescent="0.25">
      <c r="A59" s="20">
        <v>51</v>
      </c>
      <c r="B59" s="20" t="s">
        <v>84</v>
      </c>
      <c r="C59" s="20" t="s">
        <v>85</v>
      </c>
      <c r="D59" s="62">
        <v>1</v>
      </c>
      <c r="E59" s="62">
        <v>0</v>
      </c>
      <c r="F59" s="62">
        <v>1</v>
      </c>
      <c r="G59" s="62">
        <v>1</v>
      </c>
      <c r="H59" s="62">
        <v>1</v>
      </c>
      <c r="I59" s="62">
        <v>0</v>
      </c>
      <c r="J59" s="62">
        <v>0</v>
      </c>
      <c r="K59" s="62">
        <v>0</v>
      </c>
      <c r="L59" s="62">
        <v>1</v>
      </c>
      <c r="M59" s="62">
        <v>1</v>
      </c>
      <c r="N59" s="62">
        <v>0</v>
      </c>
      <c r="O59" s="62">
        <v>0</v>
      </c>
      <c r="P59" s="62">
        <v>0</v>
      </c>
      <c r="Q59" s="62">
        <v>0</v>
      </c>
      <c r="R59" s="34">
        <v>6</v>
      </c>
      <c r="S59" s="34" t="s">
        <v>235</v>
      </c>
      <c r="T59" s="34">
        <v>0</v>
      </c>
      <c r="U59" s="71">
        <v>20</v>
      </c>
      <c r="V59" s="96">
        <v>14</v>
      </c>
      <c r="W59" s="4">
        <f t="shared" si="8"/>
        <v>46</v>
      </c>
      <c r="X59" s="4">
        <f t="shared" si="2"/>
        <v>83</v>
      </c>
      <c r="Y59" s="40">
        <f t="shared" si="1"/>
        <v>55.421686746987952</v>
      </c>
      <c r="Z59" s="62">
        <f t="shared" si="3"/>
        <v>2</v>
      </c>
      <c r="AA59" s="62" t="str">
        <f t="shared" si="4"/>
        <v>N</v>
      </c>
      <c r="AB59" s="99">
        <f t="shared" si="5"/>
        <v>70</v>
      </c>
      <c r="AC59" s="62">
        <f t="shared" si="6"/>
        <v>3</v>
      </c>
      <c r="AD59" s="62" t="str">
        <f t="shared" si="7"/>
        <v>Y</v>
      </c>
    </row>
    <row r="60" spans="1:30" ht="15.75" customHeight="1" x14ac:dyDescent="0.25">
      <c r="A60" s="20">
        <v>52</v>
      </c>
      <c r="B60" s="20" t="s">
        <v>86</v>
      </c>
      <c r="C60" s="20" t="s">
        <v>87</v>
      </c>
      <c r="D60" s="62">
        <v>1</v>
      </c>
      <c r="E60" s="62">
        <v>0</v>
      </c>
      <c r="F60" s="62">
        <v>1</v>
      </c>
      <c r="G60" s="62">
        <v>1</v>
      </c>
      <c r="H60" s="62">
        <v>1</v>
      </c>
      <c r="I60" s="62">
        <v>1</v>
      </c>
      <c r="J60" s="62">
        <v>1</v>
      </c>
      <c r="K60" s="62">
        <v>0</v>
      </c>
      <c r="L60" s="62">
        <v>1</v>
      </c>
      <c r="M60" s="62">
        <v>0</v>
      </c>
      <c r="N60" s="62">
        <v>1</v>
      </c>
      <c r="O60" s="62">
        <v>2</v>
      </c>
      <c r="P60" s="62">
        <v>2</v>
      </c>
      <c r="Q60" s="62">
        <v>0</v>
      </c>
      <c r="R60" s="34">
        <v>0</v>
      </c>
      <c r="S60" s="34" t="s">
        <v>235</v>
      </c>
      <c r="T60" s="34">
        <v>0</v>
      </c>
      <c r="U60" s="71">
        <v>20</v>
      </c>
      <c r="V60" s="96">
        <v>0</v>
      </c>
      <c r="W60" s="4">
        <f t="shared" si="8"/>
        <v>32</v>
      </c>
      <c r="X60" s="4">
        <f t="shared" si="2"/>
        <v>83</v>
      </c>
      <c r="Y60" s="40">
        <f t="shared" si="1"/>
        <v>38.554216867469883</v>
      </c>
      <c r="Z60" s="62">
        <f t="shared" si="3"/>
        <v>1</v>
      </c>
      <c r="AA60" s="62" t="str">
        <f t="shared" si="4"/>
        <v>N</v>
      </c>
      <c r="AB60" s="99">
        <f t="shared" si="5"/>
        <v>0</v>
      </c>
      <c r="AC60" s="62">
        <f t="shared" si="6"/>
        <v>1</v>
      </c>
      <c r="AD60" s="62" t="str">
        <f t="shared" si="7"/>
        <v>N</v>
      </c>
    </row>
    <row r="61" spans="1:30" ht="15.75" customHeight="1" x14ac:dyDescent="0.25">
      <c r="A61" s="20">
        <v>53</v>
      </c>
      <c r="B61" s="26" t="s">
        <v>88</v>
      </c>
      <c r="C61" s="26" t="s">
        <v>89</v>
      </c>
      <c r="D61" s="66">
        <v>0</v>
      </c>
      <c r="E61" s="62">
        <v>0</v>
      </c>
      <c r="F61" s="62">
        <v>1</v>
      </c>
      <c r="G61" s="67">
        <v>1</v>
      </c>
      <c r="H61" s="67">
        <v>1</v>
      </c>
      <c r="I61" s="67">
        <v>0</v>
      </c>
      <c r="J61" s="67">
        <v>1</v>
      </c>
      <c r="K61" s="67">
        <v>0</v>
      </c>
      <c r="L61" s="67">
        <v>1</v>
      </c>
      <c r="M61" s="67">
        <v>1</v>
      </c>
      <c r="N61" s="67">
        <v>1</v>
      </c>
      <c r="O61" s="67">
        <v>2</v>
      </c>
      <c r="P61" s="67">
        <v>0</v>
      </c>
      <c r="Q61" s="67">
        <v>2</v>
      </c>
      <c r="R61" s="68">
        <v>10</v>
      </c>
      <c r="S61" s="34" t="s">
        <v>235</v>
      </c>
      <c r="T61" s="68">
        <v>2</v>
      </c>
      <c r="U61" s="130">
        <v>25</v>
      </c>
      <c r="V61" s="96">
        <v>17.899999999999999</v>
      </c>
      <c r="W61" s="4">
        <f t="shared" si="8"/>
        <v>65.900000000000006</v>
      </c>
      <c r="X61" s="4">
        <f t="shared" si="2"/>
        <v>83</v>
      </c>
      <c r="Y61" s="40">
        <f t="shared" si="1"/>
        <v>79.397590361445793</v>
      </c>
      <c r="Z61" s="62">
        <f t="shared" si="3"/>
        <v>3</v>
      </c>
      <c r="AA61" s="62" t="str">
        <f t="shared" si="4"/>
        <v>Y</v>
      </c>
      <c r="AB61" s="99">
        <f t="shared" si="5"/>
        <v>89.499999999999986</v>
      </c>
      <c r="AC61" s="62">
        <f t="shared" si="6"/>
        <v>3</v>
      </c>
      <c r="AD61" s="62" t="str">
        <f t="shared" si="7"/>
        <v>Y</v>
      </c>
    </row>
    <row r="62" spans="1:30" ht="15.75" customHeight="1" x14ac:dyDescent="0.25">
      <c r="A62" s="20">
        <v>54</v>
      </c>
      <c r="B62" s="26" t="s">
        <v>90</v>
      </c>
      <c r="C62" s="26" t="s">
        <v>91</v>
      </c>
      <c r="D62" s="66">
        <v>0</v>
      </c>
      <c r="E62" s="62">
        <v>1</v>
      </c>
      <c r="F62" s="62">
        <v>0</v>
      </c>
      <c r="G62" s="67">
        <v>1</v>
      </c>
      <c r="H62" s="67">
        <v>0</v>
      </c>
      <c r="I62" s="67">
        <v>1</v>
      </c>
      <c r="J62" s="67">
        <v>0</v>
      </c>
      <c r="K62" s="67">
        <v>1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68">
        <v>0</v>
      </c>
      <c r="S62" s="34" t="s">
        <v>235</v>
      </c>
      <c r="T62" s="68">
        <v>0</v>
      </c>
      <c r="U62" s="130">
        <v>20</v>
      </c>
      <c r="V62" s="96">
        <v>1</v>
      </c>
      <c r="W62" s="4">
        <f t="shared" si="8"/>
        <v>25</v>
      </c>
      <c r="X62" s="4">
        <f t="shared" si="2"/>
        <v>83</v>
      </c>
      <c r="Y62" s="40">
        <f t="shared" si="1"/>
        <v>30.120481927710845</v>
      </c>
      <c r="Z62" s="62">
        <f t="shared" si="3"/>
        <v>1</v>
      </c>
      <c r="AA62" s="62" t="str">
        <f t="shared" si="4"/>
        <v>N</v>
      </c>
      <c r="AB62" s="99">
        <f t="shared" si="5"/>
        <v>5</v>
      </c>
      <c r="AC62" s="62">
        <f t="shared" si="6"/>
        <v>1</v>
      </c>
      <c r="AD62" s="62" t="str">
        <f t="shared" si="7"/>
        <v>N</v>
      </c>
    </row>
    <row r="63" spans="1:30" ht="15.75" customHeight="1" x14ac:dyDescent="0.25">
      <c r="A63" s="20">
        <v>55</v>
      </c>
      <c r="B63" s="26" t="s">
        <v>217</v>
      </c>
      <c r="C63" s="26" t="s">
        <v>218</v>
      </c>
      <c r="D63" s="66">
        <v>1</v>
      </c>
      <c r="E63" s="62">
        <v>1</v>
      </c>
      <c r="F63" s="62">
        <v>1</v>
      </c>
      <c r="G63" s="67">
        <v>1</v>
      </c>
      <c r="H63" s="67">
        <v>0</v>
      </c>
      <c r="I63" s="67">
        <v>0</v>
      </c>
      <c r="J63" s="67">
        <v>1</v>
      </c>
      <c r="K63" s="67">
        <v>0</v>
      </c>
      <c r="L63" s="67">
        <v>1</v>
      </c>
      <c r="M63" s="67">
        <v>0</v>
      </c>
      <c r="N63" s="67">
        <v>2</v>
      </c>
      <c r="O63" s="67">
        <v>2</v>
      </c>
      <c r="P63" s="67">
        <v>2</v>
      </c>
      <c r="Q63" s="67">
        <v>2</v>
      </c>
      <c r="R63" s="68">
        <v>0</v>
      </c>
      <c r="S63" s="68">
        <v>10</v>
      </c>
      <c r="T63" s="68">
        <v>5</v>
      </c>
      <c r="U63" s="130">
        <v>25</v>
      </c>
      <c r="V63" s="96">
        <v>17.3</v>
      </c>
      <c r="W63" s="4">
        <f t="shared" si="8"/>
        <v>71.3</v>
      </c>
      <c r="X63" s="4">
        <f t="shared" si="2"/>
        <v>93</v>
      </c>
      <c r="Y63" s="40">
        <f t="shared" si="1"/>
        <v>76.666666666666657</v>
      </c>
      <c r="Z63" s="62">
        <f t="shared" si="3"/>
        <v>3</v>
      </c>
      <c r="AA63" s="62" t="str">
        <f t="shared" si="4"/>
        <v>Y</v>
      </c>
      <c r="AB63" s="99">
        <f t="shared" si="5"/>
        <v>86.5</v>
      </c>
      <c r="AC63" s="62">
        <f t="shared" si="6"/>
        <v>3</v>
      </c>
      <c r="AD63" s="62" t="str">
        <f t="shared" si="7"/>
        <v>Y</v>
      </c>
    </row>
    <row r="64" spans="1:30" ht="15.75" customHeight="1" x14ac:dyDescent="0.25">
      <c r="A64" s="22"/>
      <c r="B64" s="35"/>
      <c r="C64" s="35"/>
      <c r="D64" s="100"/>
      <c r="E64" s="39"/>
      <c r="F64" s="39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18"/>
      <c r="S64" s="118"/>
      <c r="T64" s="118"/>
      <c r="U64" s="118"/>
      <c r="V64" s="96"/>
      <c r="W64" s="97"/>
      <c r="X64" s="97"/>
      <c r="Y64" s="98"/>
      <c r="Z64" s="54"/>
      <c r="AA64" s="54"/>
      <c r="AB64" s="102"/>
      <c r="AC64" s="82"/>
    </row>
    <row r="65" spans="1:31" ht="15.75" customHeight="1" x14ac:dyDescent="0.25">
      <c r="A65" s="22"/>
      <c r="B65" s="35"/>
      <c r="C65" s="35"/>
      <c r="D65" s="100"/>
      <c r="E65" s="39"/>
      <c r="F65" s="39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18"/>
      <c r="S65" s="118"/>
      <c r="T65" s="118"/>
      <c r="U65" s="118"/>
      <c r="V65" s="96"/>
      <c r="W65" s="97"/>
      <c r="X65" s="97"/>
      <c r="Y65" s="98"/>
      <c r="Z65" s="54"/>
      <c r="AA65" s="54"/>
      <c r="AB65" s="314" t="s">
        <v>138</v>
      </c>
      <c r="AC65" s="314"/>
      <c r="AD65" s="314"/>
    </row>
    <row r="66" spans="1:31" ht="15.75" customHeight="1" x14ac:dyDescent="0.25">
      <c r="V66" s="53"/>
      <c r="W66" s="300" t="s">
        <v>258</v>
      </c>
      <c r="X66" s="300"/>
      <c r="Y66" s="300"/>
      <c r="Z66" s="54">
        <f>SUM(Z9:Z63)</f>
        <v>128</v>
      </c>
      <c r="AA66" s="54"/>
      <c r="AC66" s="54">
        <f>SUM(AC9:AC63)</f>
        <v>142</v>
      </c>
    </row>
    <row r="67" spans="1:31" ht="15.75" customHeight="1" x14ac:dyDescent="0.25">
      <c r="V67" s="37"/>
      <c r="W67" s="301" t="s">
        <v>157</v>
      </c>
      <c r="X67" s="301"/>
      <c r="Y67" s="301"/>
      <c r="Z67" s="39">
        <f>AVERAGE(Z9:Z63)</f>
        <v>2.3272727272727272</v>
      </c>
      <c r="AA67" s="39"/>
      <c r="AC67" s="39">
        <f>AVERAGE(AC9:AC63)</f>
        <v>2.581818181818182</v>
      </c>
    </row>
    <row r="68" spans="1:31" ht="15.75" customHeight="1" x14ac:dyDescent="0.25">
      <c r="V68" s="37"/>
      <c r="W68" s="309" t="s">
        <v>245</v>
      </c>
      <c r="X68" s="309"/>
      <c r="Y68" s="309"/>
      <c r="Z68" s="39">
        <f>COUNT(Z9:Z63)</f>
        <v>55</v>
      </c>
      <c r="AA68" s="39"/>
    </row>
    <row r="69" spans="1:31" ht="15.75" customHeight="1" x14ac:dyDescent="0.25">
      <c r="V69" s="37"/>
      <c r="W69" s="305" t="s">
        <v>242</v>
      </c>
      <c r="X69" s="306" t="s">
        <v>243</v>
      </c>
      <c r="Y69" s="306"/>
      <c r="Z69" s="318" t="s">
        <v>244</v>
      </c>
      <c r="AA69" s="318"/>
      <c r="AB69" s="318"/>
      <c r="AC69" s="315" t="s">
        <v>138</v>
      </c>
      <c r="AD69" s="316"/>
      <c r="AE69" s="317"/>
    </row>
    <row r="70" spans="1:31" ht="15.75" customHeight="1" x14ac:dyDescent="0.25">
      <c r="V70" s="30"/>
      <c r="W70" s="305"/>
      <c r="X70" s="306"/>
      <c r="Y70" s="306"/>
      <c r="Z70" s="124">
        <v>3</v>
      </c>
      <c r="AA70" s="124">
        <v>2</v>
      </c>
      <c r="AB70" s="124">
        <v>1</v>
      </c>
      <c r="AC70" s="124">
        <v>3</v>
      </c>
      <c r="AD70" s="124">
        <v>2</v>
      </c>
      <c r="AE70" s="124">
        <v>1</v>
      </c>
    </row>
    <row r="71" spans="1:31" ht="15.75" customHeight="1" x14ac:dyDescent="0.25">
      <c r="V71" s="30"/>
      <c r="W71" s="124" t="s">
        <v>1</v>
      </c>
      <c r="X71" s="123">
        <f>Z67</f>
        <v>2.3272727272727272</v>
      </c>
      <c r="Y71" s="123"/>
      <c r="Z71" s="123">
        <f>COUNTIF(Z9:Z63, 3)</f>
        <v>32</v>
      </c>
      <c r="AA71" s="123">
        <f>COUNTIF(Z9:Z63, 2)</f>
        <v>9</v>
      </c>
      <c r="AB71" s="123">
        <f>COUNTIF(Z9:Z63, 1)</f>
        <v>14</v>
      </c>
      <c r="AC71" s="123">
        <f>COUNTIF(AC9:AC63, 3)</f>
        <v>41</v>
      </c>
      <c r="AD71" s="123">
        <f>COUNTIF(AC9:AC63, 2)</f>
        <v>5</v>
      </c>
      <c r="AE71" s="123">
        <f>COUNTIF(AC9:AC63, 1)</f>
        <v>9</v>
      </c>
    </row>
    <row r="72" spans="1:31" ht="15.75" customHeight="1" x14ac:dyDescent="0.25">
      <c r="V72" s="30"/>
      <c r="W72" s="299" t="s">
        <v>246</v>
      </c>
      <c r="X72" s="299"/>
      <c r="Y72" s="299"/>
      <c r="Z72" s="117">
        <f>Z71/Z68*100</f>
        <v>58.18181818181818</v>
      </c>
      <c r="AA72" s="117">
        <f>AA71/Z68*100</f>
        <v>16.363636363636363</v>
      </c>
      <c r="AB72" s="117">
        <f>AB71/Z68*100</f>
        <v>25.454545454545453</v>
      </c>
      <c r="AC72" s="117">
        <f>AC71/Z68*100</f>
        <v>74.545454545454547</v>
      </c>
      <c r="AD72" s="117">
        <f>AD71/Z68*100</f>
        <v>9.0909090909090917</v>
      </c>
      <c r="AE72" s="117">
        <f>AE71/Z68*100</f>
        <v>16.363636363636363</v>
      </c>
    </row>
    <row r="73" spans="1:31" ht="15.75" customHeight="1" x14ac:dyDescent="0.25">
      <c r="V73" s="29"/>
    </row>
    <row r="74" spans="1:31" ht="15.75" customHeight="1" x14ac:dyDescent="0.25">
      <c r="V74" s="29"/>
    </row>
    <row r="75" spans="1:31" ht="15.75" customHeight="1" x14ac:dyDescent="0.25">
      <c r="V75" s="29"/>
    </row>
    <row r="76" spans="1:3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29"/>
    </row>
    <row r="77" spans="1:31" ht="63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3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3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31" x14ac:dyDescent="0.25">
      <c r="A80" s="42"/>
      <c r="B80" s="42"/>
      <c r="C80" s="27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121"/>
    </row>
    <row r="81" spans="1:22" x14ac:dyDescent="0.25">
      <c r="A81" s="42"/>
      <c r="B81" s="42"/>
      <c r="C81" s="27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121"/>
    </row>
    <row r="82" spans="1:22" x14ac:dyDescent="0.25">
      <c r="A82" s="42"/>
      <c r="B82" s="42"/>
      <c r="C82" s="27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121"/>
    </row>
    <row r="83" spans="1:22" x14ac:dyDescent="0.25">
      <c r="A83" s="42"/>
      <c r="B83" s="42"/>
      <c r="C83" s="38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120"/>
    </row>
    <row r="84" spans="1:22" ht="18.75" customHeight="1" x14ac:dyDescent="0.25">
      <c r="A84" s="42"/>
      <c r="B84" s="42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6"/>
    </row>
    <row r="85" spans="1:22" x14ac:dyDescent="0.25">
      <c r="A85" s="42"/>
      <c r="B85" s="42"/>
      <c r="C85" s="38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120"/>
      <c r="V85" s="6"/>
    </row>
    <row r="86" spans="1:22" x14ac:dyDescent="0.25">
      <c r="A86" s="42"/>
      <c r="B86" s="42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6"/>
    </row>
    <row r="87" spans="1:22" x14ac:dyDescent="0.25">
      <c r="A87" s="42"/>
      <c r="B87" s="38"/>
      <c r="C87" s="38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120"/>
      <c r="V87" s="7"/>
    </row>
    <row r="88" spans="1:22" x14ac:dyDescent="0.25">
      <c r="A88" s="42"/>
      <c r="B88" s="38"/>
      <c r="C88" s="38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120"/>
      <c r="V88" s="7"/>
    </row>
    <row r="89" spans="1:22" x14ac:dyDescent="0.25">
      <c r="A89" s="42"/>
      <c r="B89" s="38"/>
      <c r="C89" s="38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120"/>
      <c r="V89" s="7"/>
    </row>
    <row r="90" spans="1:22" x14ac:dyDescent="0.25">
      <c r="A90" s="42"/>
      <c r="B90" s="38"/>
      <c r="C90" s="3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120"/>
      <c r="V90" s="7"/>
    </row>
    <row r="91" spans="1:22" x14ac:dyDescent="0.25">
      <c r="A91" s="42"/>
      <c r="B91" s="38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7"/>
    </row>
    <row r="92" spans="1:22" x14ac:dyDescent="0.25">
      <c r="A92" s="42"/>
      <c r="B92" s="38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7"/>
    </row>
    <row r="93" spans="1:22" x14ac:dyDescent="0.25">
      <c r="A93" s="42"/>
      <c r="B93" s="38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7"/>
    </row>
    <row r="94" spans="1:22" x14ac:dyDescent="0.25">
      <c r="A94" s="42"/>
      <c r="B94" s="38"/>
      <c r="C94" s="3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120"/>
      <c r="V94" s="7"/>
    </row>
    <row r="95" spans="1:22" x14ac:dyDescent="0.25">
      <c r="A95" s="42"/>
      <c r="B95" s="38"/>
      <c r="C95" s="38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120"/>
      <c r="V95" s="7"/>
    </row>
    <row r="96" spans="1:22" x14ac:dyDescent="0.25">
      <c r="A96" s="42"/>
      <c r="B96" s="38"/>
      <c r="C96" s="38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120"/>
      <c r="V96" s="7"/>
    </row>
    <row r="97" spans="1:22" x14ac:dyDescent="0.25">
      <c r="A97" s="42"/>
      <c r="B97" s="38"/>
      <c r="C97" s="38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120"/>
      <c r="V97" s="7"/>
    </row>
    <row r="98" spans="1:22" x14ac:dyDescent="0.25">
      <c r="A98" s="2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x14ac:dyDescent="0.25">
      <c r="A99" s="2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x14ac:dyDescent="0.25">
      <c r="A100" s="23"/>
      <c r="B100" s="23"/>
      <c r="C100" s="23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</row>
    <row r="101" spans="1:22" x14ac:dyDescent="0.25">
      <c r="A101" s="23"/>
      <c r="B101" s="23"/>
      <c r="C101" s="23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</row>
    <row r="102" spans="1:22" x14ac:dyDescent="0.25">
      <c r="A102" s="23"/>
      <c r="B102" s="23"/>
      <c r="C102" s="23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</row>
    <row r="103" spans="1:22" x14ac:dyDescent="0.25">
      <c r="A103" s="23"/>
      <c r="B103" s="23"/>
      <c r="C103" s="23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</row>
  </sheetData>
  <dataConsolidate/>
  <mergeCells count="22">
    <mergeCell ref="AC5:AC8"/>
    <mergeCell ref="AD5:AD8"/>
    <mergeCell ref="AB65:AD65"/>
    <mergeCell ref="AC69:AE69"/>
    <mergeCell ref="Z69:AB69"/>
    <mergeCell ref="AB5:AB8"/>
    <mergeCell ref="W72:Y72"/>
    <mergeCell ref="W66:Y66"/>
    <mergeCell ref="W67:Y67"/>
    <mergeCell ref="X6:X8"/>
    <mergeCell ref="AK5:AK8"/>
    <mergeCell ref="AG6:AG8"/>
    <mergeCell ref="AH6:AH8"/>
    <mergeCell ref="AI5:AI8"/>
    <mergeCell ref="AJ5:AJ8"/>
    <mergeCell ref="W69:W70"/>
    <mergeCell ref="X69:Y70"/>
    <mergeCell ref="Z5:Z8"/>
    <mergeCell ref="AA5:AA8"/>
    <mergeCell ref="Y5:Y8"/>
    <mergeCell ref="W6:W8"/>
    <mergeCell ref="W68:Y68"/>
  </mergeCells>
  <pageMargins left="0.7" right="0.7" top="0.75" bottom="0.75" header="0.3" footer="0.3"/>
  <pageSetup scale="1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4"/>
  <sheetViews>
    <sheetView topLeftCell="F58" zoomScaleNormal="100" workbookViewId="0">
      <selection activeCell="T9" sqref="T9"/>
    </sheetView>
  </sheetViews>
  <sheetFormatPr defaultRowHeight="15.75" x14ac:dyDescent="0.25"/>
  <cols>
    <col min="1" max="1" width="8.28515625" style="8" customWidth="1"/>
    <col min="2" max="2" width="11.42578125" style="8" customWidth="1"/>
    <col min="3" max="3" width="34.42578125" style="8" customWidth="1"/>
    <col min="4" max="15" width="6.7109375" style="8" customWidth="1"/>
    <col min="16" max="16" width="7.140625" style="8" customWidth="1"/>
    <col min="17" max="18" width="7.28515625" style="8" customWidth="1"/>
    <col min="19" max="19" width="6.28515625" style="8" customWidth="1"/>
    <col min="20" max="20" width="11.42578125" style="8" customWidth="1"/>
    <col min="21" max="21" width="8.7109375" style="8" customWidth="1"/>
    <col min="22" max="22" width="9.140625" style="8"/>
    <col min="23" max="23" width="12.28515625" style="8" customWidth="1"/>
    <col min="24" max="16384" width="9.140625" style="8"/>
  </cols>
  <sheetData>
    <row r="1" spans="1:32" ht="18.75" x14ac:dyDescent="0.25">
      <c r="C1" s="17"/>
      <c r="D1" s="17"/>
      <c r="E1" s="17"/>
      <c r="F1" s="17"/>
    </row>
    <row r="2" spans="1:32" x14ac:dyDescent="0.25">
      <c r="B2" s="18"/>
      <c r="C2" s="16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32" x14ac:dyDescent="0.25">
      <c r="C3" s="319"/>
      <c r="D3" s="319"/>
      <c r="E3" s="19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 spans="1:32" ht="31.5" customHeight="1" x14ac:dyDescent="0.25">
      <c r="A4" s="1"/>
      <c r="B4" s="1"/>
      <c r="C4" s="2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"/>
      <c r="R4" s="14"/>
      <c r="S4" s="14"/>
      <c r="T4" s="13"/>
      <c r="U4" s="56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spans="1:32" ht="34.5" customHeight="1" x14ac:dyDescent="0.25">
      <c r="A5" s="1"/>
      <c r="B5" s="1"/>
      <c r="C5" s="2" t="s">
        <v>18</v>
      </c>
      <c r="D5" s="71">
        <v>2</v>
      </c>
      <c r="E5" s="34">
        <v>10</v>
      </c>
      <c r="F5" s="71">
        <v>2</v>
      </c>
      <c r="G5" s="71">
        <v>2</v>
      </c>
      <c r="H5" s="71">
        <v>2</v>
      </c>
      <c r="I5" s="71">
        <v>2</v>
      </c>
      <c r="J5" s="71">
        <v>2</v>
      </c>
      <c r="K5" s="71">
        <v>2</v>
      </c>
      <c r="L5" s="34">
        <v>10</v>
      </c>
      <c r="M5" s="34">
        <v>10</v>
      </c>
      <c r="N5" s="34">
        <v>10</v>
      </c>
      <c r="O5" s="71">
        <v>25</v>
      </c>
      <c r="P5" s="71">
        <v>20</v>
      </c>
      <c r="Q5" s="4">
        <f>SUM(D5:P5)</f>
        <v>99</v>
      </c>
      <c r="R5" s="4"/>
      <c r="S5" s="307" t="s">
        <v>239</v>
      </c>
      <c r="T5" s="307" t="s">
        <v>21</v>
      </c>
      <c r="U5" s="308" t="s">
        <v>241</v>
      </c>
      <c r="V5" s="310" t="s">
        <v>311</v>
      </c>
      <c r="W5" s="310" t="s">
        <v>313</v>
      </c>
      <c r="X5" s="311" t="s">
        <v>241</v>
      </c>
      <c r="Y5" s="41"/>
      <c r="Z5" s="41"/>
      <c r="AA5" s="41"/>
      <c r="AB5" s="41"/>
      <c r="AC5" s="304"/>
      <c r="AD5" s="304"/>
      <c r="AE5" s="304"/>
      <c r="AF5" s="41"/>
    </row>
    <row r="6" spans="1:32" ht="27.75" customHeight="1" x14ac:dyDescent="0.25">
      <c r="A6" s="1"/>
      <c r="B6" s="1"/>
      <c r="C6" s="2"/>
      <c r="D6" s="81" t="s">
        <v>161</v>
      </c>
      <c r="E6" s="79" t="s">
        <v>162</v>
      </c>
      <c r="F6" s="31" t="s">
        <v>221</v>
      </c>
      <c r="G6" s="31" t="s">
        <v>222</v>
      </c>
      <c r="H6" s="31" t="s">
        <v>223</v>
      </c>
      <c r="I6" s="31" t="s">
        <v>224</v>
      </c>
      <c r="J6" s="31" t="s">
        <v>225</v>
      </c>
      <c r="K6" s="31" t="s">
        <v>226</v>
      </c>
      <c r="L6" s="75" t="s">
        <v>231</v>
      </c>
      <c r="M6" s="75" t="s">
        <v>232</v>
      </c>
      <c r="N6" s="75" t="s">
        <v>308</v>
      </c>
      <c r="O6" s="131" t="s">
        <v>308</v>
      </c>
      <c r="P6" s="105" t="s">
        <v>248</v>
      </c>
      <c r="Q6" s="302" t="s">
        <v>107</v>
      </c>
      <c r="R6" s="302" t="s">
        <v>238</v>
      </c>
      <c r="S6" s="307"/>
      <c r="T6" s="307"/>
      <c r="U6" s="302"/>
      <c r="V6" s="310"/>
      <c r="W6" s="310"/>
      <c r="X6" s="312"/>
      <c r="Y6" s="41"/>
      <c r="Z6" s="41"/>
      <c r="AA6" s="304"/>
      <c r="AB6" s="304"/>
      <c r="AC6" s="304"/>
      <c r="AD6" s="304"/>
      <c r="AE6" s="304"/>
      <c r="AF6" s="41"/>
    </row>
    <row r="7" spans="1:32" ht="29.25" customHeight="1" x14ac:dyDescent="0.25">
      <c r="A7" s="1"/>
      <c r="B7" s="1"/>
      <c r="C7" s="2"/>
      <c r="D7" s="71" t="s">
        <v>2</v>
      </c>
      <c r="E7" s="89" t="s">
        <v>2</v>
      </c>
      <c r="F7" s="71" t="s">
        <v>2</v>
      </c>
      <c r="G7" s="71" t="s">
        <v>2</v>
      </c>
      <c r="H7" s="71" t="s">
        <v>2</v>
      </c>
      <c r="I7" s="71" t="s">
        <v>2</v>
      </c>
      <c r="J7" s="71" t="s">
        <v>2</v>
      </c>
      <c r="K7" s="71" t="s">
        <v>2</v>
      </c>
      <c r="L7" s="34" t="s">
        <v>2</v>
      </c>
      <c r="M7" s="34" t="s">
        <v>2</v>
      </c>
      <c r="N7" s="34" t="s">
        <v>2</v>
      </c>
      <c r="O7" s="71" t="s">
        <v>2</v>
      </c>
      <c r="P7" s="71" t="s">
        <v>2</v>
      </c>
      <c r="Q7" s="302"/>
      <c r="R7" s="302"/>
      <c r="S7" s="307"/>
      <c r="T7" s="307"/>
      <c r="U7" s="302"/>
      <c r="V7" s="310"/>
      <c r="W7" s="310"/>
      <c r="X7" s="312"/>
      <c r="Y7" s="41"/>
      <c r="Z7" s="41"/>
      <c r="AA7" s="304"/>
      <c r="AB7" s="304"/>
      <c r="AC7" s="304"/>
      <c r="AD7" s="304"/>
      <c r="AE7" s="304"/>
      <c r="AF7" s="41"/>
    </row>
    <row r="8" spans="1:32" ht="27.75" customHeight="1" x14ac:dyDescent="0.25">
      <c r="A8" s="5" t="s">
        <v>17</v>
      </c>
      <c r="B8" s="25" t="s">
        <v>35</v>
      </c>
      <c r="C8" s="25" t="s">
        <v>0</v>
      </c>
      <c r="D8" s="62"/>
      <c r="E8" s="62"/>
      <c r="F8" s="62"/>
      <c r="G8" s="62"/>
      <c r="H8" s="62"/>
      <c r="I8" s="62"/>
      <c r="J8" s="62"/>
      <c r="K8" s="62"/>
      <c r="L8" s="34"/>
      <c r="M8" s="34"/>
      <c r="N8" s="34"/>
      <c r="O8" s="71"/>
      <c r="P8" s="33"/>
      <c r="Q8" s="303"/>
      <c r="R8" s="303"/>
      <c r="S8" s="307"/>
      <c r="T8" s="307"/>
      <c r="U8" s="303"/>
      <c r="V8" s="310"/>
      <c r="W8" s="310"/>
      <c r="X8" s="313"/>
      <c r="Y8" s="41"/>
      <c r="Z8" s="41"/>
      <c r="AA8" s="304"/>
      <c r="AB8" s="304"/>
      <c r="AC8" s="304"/>
      <c r="AD8" s="304"/>
      <c r="AE8" s="304"/>
      <c r="AF8" s="41"/>
    </row>
    <row r="9" spans="1:32" ht="15.75" customHeight="1" x14ac:dyDescent="0.25">
      <c r="A9" s="20">
        <v>1</v>
      </c>
      <c r="B9" s="20" t="s">
        <v>199</v>
      </c>
      <c r="C9" s="20" t="s">
        <v>200</v>
      </c>
      <c r="D9" s="62">
        <v>2</v>
      </c>
      <c r="E9" s="34">
        <v>8</v>
      </c>
      <c r="F9" s="62">
        <v>2</v>
      </c>
      <c r="G9" s="62">
        <v>2</v>
      </c>
      <c r="H9" s="62">
        <v>2</v>
      </c>
      <c r="I9" s="62">
        <v>1</v>
      </c>
      <c r="J9" s="62">
        <v>2</v>
      </c>
      <c r="K9" s="62">
        <v>2</v>
      </c>
      <c r="L9" s="34">
        <v>10</v>
      </c>
      <c r="M9" s="34">
        <v>0</v>
      </c>
      <c r="N9" s="34">
        <v>25</v>
      </c>
      <c r="O9" s="71">
        <v>12.5</v>
      </c>
      <c r="P9" s="69">
        <v>17.899999999999999</v>
      </c>
      <c r="Q9" s="4">
        <f t="shared" ref="Q9:Q40" si="0">SUM(D9:P9)</f>
        <v>86.4</v>
      </c>
      <c r="R9" s="4">
        <f t="shared" ref="R9:R40" si="1">2+IF(E9="NA", 0,10)+12+IF(L9="NA", 0,10)+IF(M9="NA", 0,10)+IF(N9="NA", 0,10)+45</f>
        <v>99</v>
      </c>
      <c r="S9" s="40">
        <f>(Q9/R9)*100</f>
        <v>87.27272727272728</v>
      </c>
      <c r="T9" s="62">
        <f>IF(S9&gt;=60,3,IF(S9&gt;=50,2,IF(S9&lt;50,1)))</f>
        <v>3</v>
      </c>
      <c r="U9" s="62" t="str">
        <f>IF(S9&gt;=60,"Y","N")</f>
        <v>Y</v>
      </c>
      <c r="V9" s="99">
        <f>P9/20*100</f>
        <v>89.499999999999986</v>
      </c>
      <c r="W9" s="62">
        <f>IF(V9&gt;=60,3,IF(V9&gt;=50,2, IF(V9&lt;50, 1)))</f>
        <v>3</v>
      </c>
      <c r="X9" s="62" t="str">
        <f>IF(V9&gt;=60,"Y","N")</f>
        <v>Y</v>
      </c>
      <c r="Y9" s="41"/>
      <c r="Z9" s="41"/>
      <c r="AA9" s="41"/>
      <c r="AB9" s="41"/>
      <c r="AC9" s="41"/>
      <c r="AD9" s="41"/>
      <c r="AE9" s="41"/>
      <c r="AF9" s="41"/>
    </row>
    <row r="10" spans="1:32" ht="15.75" customHeight="1" x14ac:dyDescent="0.25">
      <c r="A10" s="20">
        <v>2</v>
      </c>
      <c r="B10" s="20" t="s">
        <v>36</v>
      </c>
      <c r="C10" s="20" t="s">
        <v>165</v>
      </c>
      <c r="D10" s="62">
        <v>0</v>
      </c>
      <c r="E10" s="34">
        <v>7</v>
      </c>
      <c r="F10" s="62">
        <v>2</v>
      </c>
      <c r="G10" s="62">
        <v>1</v>
      </c>
      <c r="H10" s="62">
        <v>2</v>
      </c>
      <c r="I10" s="62">
        <v>0</v>
      </c>
      <c r="J10" s="62">
        <v>1</v>
      </c>
      <c r="K10" s="62">
        <v>2</v>
      </c>
      <c r="L10" s="34">
        <v>9</v>
      </c>
      <c r="M10" s="34">
        <v>0</v>
      </c>
      <c r="N10" s="34">
        <v>18.75</v>
      </c>
      <c r="O10" s="71">
        <v>9.375</v>
      </c>
      <c r="P10" s="69">
        <v>14.9</v>
      </c>
      <c r="Q10" s="4">
        <f t="shared" si="0"/>
        <v>67.025000000000006</v>
      </c>
      <c r="R10" s="4">
        <f t="shared" si="1"/>
        <v>99</v>
      </c>
      <c r="S10" s="40">
        <f t="shared" ref="S10:S63" si="2">(Q10/R10)*100</f>
        <v>67.702020202020208</v>
      </c>
      <c r="T10" s="62">
        <f t="shared" ref="T10:T63" si="3">IF(S10&gt;=60,3,IF(S10&gt;=50,2,IF(S10&lt;50,1)))</f>
        <v>3</v>
      </c>
      <c r="U10" s="62" t="str">
        <f t="shared" ref="U10:U63" si="4">IF(S10&gt;=60,"Y","N")</f>
        <v>Y</v>
      </c>
      <c r="V10" s="99">
        <f t="shared" ref="V10:V63" si="5">P10/20*100</f>
        <v>74.5</v>
      </c>
      <c r="W10" s="62">
        <f t="shared" ref="W10:W63" si="6">IF(V10&gt;=60,3,IF(V10&gt;=50,2, IF(V10&lt;50, 1)))</f>
        <v>3</v>
      </c>
      <c r="X10" s="62" t="str">
        <f t="shared" ref="X10:X63" si="7">IF(V10&gt;=60,"Y","N")</f>
        <v>Y</v>
      </c>
      <c r="Y10" s="41"/>
      <c r="Z10" s="41"/>
      <c r="AA10" s="41"/>
      <c r="AB10" s="41"/>
      <c r="AC10" s="41"/>
      <c r="AD10" s="41"/>
      <c r="AE10" s="41"/>
      <c r="AF10" s="41"/>
    </row>
    <row r="11" spans="1:32" ht="15.75" customHeight="1" x14ac:dyDescent="0.25">
      <c r="A11" s="20">
        <v>3</v>
      </c>
      <c r="B11" s="20" t="s">
        <v>37</v>
      </c>
      <c r="C11" s="20" t="s">
        <v>166</v>
      </c>
      <c r="D11" s="62">
        <v>1</v>
      </c>
      <c r="E11" s="34">
        <v>5</v>
      </c>
      <c r="F11" s="62">
        <v>1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34">
        <v>10</v>
      </c>
      <c r="M11" s="34">
        <v>0</v>
      </c>
      <c r="N11" s="34">
        <v>15</v>
      </c>
      <c r="O11" s="71">
        <v>7.5</v>
      </c>
      <c r="P11" s="69">
        <v>12.3</v>
      </c>
      <c r="Q11" s="4">
        <f t="shared" si="0"/>
        <v>51.8</v>
      </c>
      <c r="R11" s="4">
        <f t="shared" si="1"/>
        <v>99</v>
      </c>
      <c r="S11" s="40">
        <f t="shared" si="2"/>
        <v>52.323232323232318</v>
      </c>
      <c r="T11" s="62">
        <f t="shared" si="3"/>
        <v>2</v>
      </c>
      <c r="U11" s="62" t="str">
        <f t="shared" si="4"/>
        <v>N</v>
      </c>
      <c r="V11" s="99">
        <f t="shared" si="5"/>
        <v>61.5</v>
      </c>
      <c r="W11" s="62">
        <f t="shared" si="6"/>
        <v>3</v>
      </c>
      <c r="X11" s="62" t="str">
        <f t="shared" si="7"/>
        <v>Y</v>
      </c>
      <c r="Y11" s="41"/>
      <c r="Z11" s="41"/>
      <c r="AA11" s="41"/>
      <c r="AB11" s="41"/>
      <c r="AC11" s="41"/>
      <c r="AD11" s="41"/>
      <c r="AE11" s="41"/>
      <c r="AF11" s="41"/>
    </row>
    <row r="12" spans="1:32" ht="15.75" customHeight="1" x14ac:dyDescent="0.25">
      <c r="A12" s="20">
        <v>4</v>
      </c>
      <c r="B12" s="20" t="s">
        <v>38</v>
      </c>
      <c r="C12" s="20" t="s">
        <v>167</v>
      </c>
      <c r="D12" s="62">
        <v>2</v>
      </c>
      <c r="E12" s="34">
        <v>7</v>
      </c>
      <c r="F12" s="62">
        <v>2</v>
      </c>
      <c r="G12" s="62">
        <v>1</v>
      </c>
      <c r="H12" s="62">
        <v>0</v>
      </c>
      <c r="I12" s="62">
        <v>0</v>
      </c>
      <c r="J12" s="62">
        <v>0</v>
      </c>
      <c r="K12" s="62">
        <v>1</v>
      </c>
      <c r="L12" s="34">
        <v>10</v>
      </c>
      <c r="M12" s="34">
        <v>0</v>
      </c>
      <c r="N12" s="34">
        <v>22.5</v>
      </c>
      <c r="O12" s="71">
        <v>11.25</v>
      </c>
      <c r="P12" s="69">
        <v>14.5</v>
      </c>
      <c r="Q12" s="4">
        <f t="shared" si="0"/>
        <v>71.25</v>
      </c>
      <c r="R12" s="4">
        <f t="shared" si="1"/>
        <v>99</v>
      </c>
      <c r="S12" s="40">
        <f t="shared" si="2"/>
        <v>71.969696969696969</v>
      </c>
      <c r="T12" s="62">
        <f t="shared" si="3"/>
        <v>3</v>
      </c>
      <c r="U12" s="62" t="str">
        <f t="shared" si="4"/>
        <v>Y</v>
      </c>
      <c r="V12" s="99">
        <f t="shared" si="5"/>
        <v>72.5</v>
      </c>
      <c r="W12" s="62">
        <f t="shared" si="6"/>
        <v>3</v>
      </c>
      <c r="X12" s="62" t="str">
        <f t="shared" si="7"/>
        <v>Y</v>
      </c>
      <c r="Y12" s="41"/>
      <c r="Z12" s="41"/>
      <c r="AA12" s="41"/>
      <c r="AB12" s="41"/>
      <c r="AC12" s="41"/>
      <c r="AD12" s="41"/>
      <c r="AE12" s="41"/>
      <c r="AF12" s="41"/>
    </row>
    <row r="13" spans="1:32" ht="15.75" customHeight="1" x14ac:dyDescent="0.25">
      <c r="A13" s="20">
        <v>5</v>
      </c>
      <c r="B13" s="20" t="s">
        <v>39</v>
      </c>
      <c r="C13" s="20" t="s">
        <v>168</v>
      </c>
      <c r="D13" s="62">
        <v>2</v>
      </c>
      <c r="E13" s="34">
        <v>10</v>
      </c>
      <c r="F13" s="62">
        <v>2</v>
      </c>
      <c r="G13" s="62">
        <v>2</v>
      </c>
      <c r="H13" s="62">
        <v>2</v>
      </c>
      <c r="I13" s="62">
        <v>0</v>
      </c>
      <c r="J13" s="62">
        <v>2</v>
      </c>
      <c r="K13" s="62">
        <v>1</v>
      </c>
      <c r="L13" s="34">
        <v>10</v>
      </c>
      <c r="M13" s="34" t="s">
        <v>235</v>
      </c>
      <c r="N13" s="34">
        <v>17.5</v>
      </c>
      <c r="O13" s="71">
        <v>8.75</v>
      </c>
      <c r="P13" s="69">
        <v>14.9</v>
      </c>
      <c r="Q13" s="4">
        <f t="shared" si="0"/>
        <v>72.150000000000006</v>
      </c>
      <c r="R13" s="4">
        <f t="shared" si="1"/>
        <v>89</v>
      </c>
      <c r="S13" s="40">
        <f t="shared" si="2"/>
        <v>81.067415730337089</v>
      </c>
      <c r="T13" s="62">
        <f t="shared" si="3"/>
        <v>3</v>
      </c>
      <c r="U13" s="62" t="str">
        <f t="shared" si="4"/>
        <v>Y</v>
      </c>
      <c r="V13" s="99">
        <f t="shared" si="5"/>
        <v>74.5</v>
      </c>
      <c r="W13" s="62">
        <f t="shared" si="6"/>
        <v>3</v>
      </c>
      <c r="X13" s="62" t="str">
        <f t="shared" si="7"/>
        <v>Y</v>
      </c>
      <c r="Y13" s="41"/>
      <c r="Z13" s="41"/>
      <c r="AA13" s="41"/>
      <c r="AB13" s="41"/>
      <c r="AC13" s="41"/>
      <c r="AD13" s="41"/>
      <c r="AE13" s="41"/>
      <c r="AF13" s="41"/>
    </row>
    <row r="14" spans="1:32" ht="15.75" customHeight="1" x14ac:dyDescent="0.25">
      <c r="A14" s="20">
        <v>6</v>
      </c>
      <c r="B14" s="20" t="s">
        <v>40</v>
      </c>
      <c r="C14" s="20" t="s">
        <v>169</v>
      </c>
      <c r="D14" s="62">
        <v>1</v>
      </c>
      <c r="E14" s="34" t="s">
        <v>235</v>
      </c>
      <c r="F14" s="62">
        <v>1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34">
        <v>10</v>
      </c>
      <c r="M14" s="34" t="s">
        <v>235</v>
      </c>
      <c r="N14" s="34">
        <v>18.75</v>
      </c>
      <c r="O14" s="71">
        <v>9.375</v>
      </c>
      <c r="P14" s="69">
        <v>12.7</v>
      </c>
      <c r="Q14" s="4">
        <f t="shared" si="0"/>
        <v>52.825000000000003</v>
      </c>
      <c r="R14" s="4">
        <f t="shared" si="1"/>
        <v>79</v>
      </c>
      <c r="S14" s="40">
        <f t="shared" si="2"/>
        <v>66.867088607594937</v>
      </c>
      <c r="T14" s="62">
        <f t="shared" si="3"/>
        <v>3</v>
      </c>
      <c r="U14" s="62" t="str">
        <f t="shared" si="4"/>
        <v>Y</v>
      </c>
      <c r="V14" s="99">
        <f t="shared" si="5"/>
        <v>63.5</v>
      </c>
      <c r="W14" s="62">
        <f t="shared" si="6"/>
        <v>3</v>
      </c>
      <c r="X14" s="62" t="str">
        <f t="shared" si="7"/>
        <v>Y</v>
      </c>
      <c r="Y14" s="41"/>
      <c r="Z14" s="41"/>
      <c r="AA14" s="41"/>
      <c r="AB14" s="41"/>
      <c r="AC14" s="41"/>
      <c r="AD14" s="41"/>
      <c r="AE14" s="41"/>
      <c r="AF14" s="41"/>
    </row>
    <row r="15" spans="1:32" ht="15.75" customHeight="1" x14ac:dyDescent="0.25">
      <c r="A15" s="20">
        <v>7</v>
      </c>
      <c r="B15" s="20" t="s">
        <v>41</v>
      </c>
      <c r="C15" s="20" t="s">
        <v>170</v>
      </c>
      <c r="D15" s="62">
        <v>2</v>
      </c>
      <c r="E15" s="34">
        <v>8</v>
      </c>
      <c r="F15" s="62">
        <v>2</v>
      </c>
      <c r="G15" s="62">
        <v>0</v>
      </c>
      <c r="H15" s="62">
        <v>2</v>
      </c>
      <c r="I15" s="62">
        <v>1</v>
      </c>
      <c r="J15" s="62">
        <v>0</v>
      </c>
      <c r="K15" s="62">
        <v>0</v>
      </c>
      <c r="L15" s="34">
        <v>10</v>
      </c>
      <c r="M15" s="34">
        <v>0</v>
      </c>
      <c r="N15" s="34">
        <v>15</v>
      </c>
      <c r="O15" s="71">
        <v>7.5</v>
      </c>
      <c r="P15" s="69">
        <v>11.5</v>
      </c>
      <c r="Q15" s="4">
        <f t="shared" si="0"/>
        <v>59</v>
      </c>
      <c r="R15" s="4">
        <f t="shared" si="1"/>
        <v>99</v>
      </c>
      <c r="S15" s="40">
        <f t="shared" si="2"/>
        <v>59.595959595959592</v>
      </c>
      <c r="T15" s="62">
        <f t="shared" si="3"/>
        <v>2</v>
      </c>
      <c r="U15" s="62" t="str">
        <f t="shared" si="4"/>
        <v>N</v>
      </c>
      <c r="V15" s="99">
        <f t="shared" si="5"/>
        <v>57.499999999999993</v>
      </c>
      <c r="W15" s="62">
        <f t="shared" si="6"/>
        <v>2</v>
      </c>
      <c r="X15" s="62" t="str">
        <f t="shared" si="7"/>
        <v>N</v>
      </c>
      <c r="Y15" s="41"/>
      <c r="Z15" s="41"/>
      <c r="AA15" s="41"/>
      <c r="AB15" s="41"/>
      <c r="AC15" s="41"/>
      <c r="AD15" s="41"/>
      <c r="AE15" s="41"/>
      <c r="AF15" s="41"/>
    </row>
    <row r="16" spans="1:32" ht="15.75" customHeight="1" x14ac:dyDescent="0.25">
      <c r="A16" s="20">
        <v>8</v>
      </c>
      <c r="B16" s="20" t="s">
        <v>42</v>
      </c>
      <c r="C16" s="20" t="s">
        <v>171</v>
      </c>
      <c r="D16" s="62">
        <v>2</v>
      </c>
      <c r="E16" s="34">
        <v>6</v>
      </c>
      <c r="F16" s="62">
        <v>2</v>
      </c>
      <c r="G16" s="62">
        <v>2</v>
      </c>
      <c r="H16" s="62">
        <v>2</v>
      </c>
      <c r="I16" s="62">
        <v>1</v>
      </c>
      <c r="J16" s="62">
        <v>2</v>
      </c>
      <c r="K16" s="62">
        <v>2</v>
      </c>
      <c r="L16" s="34">
        <v>10</v>
      </c>
      <c r="M16" s="34">
        <v>0</v>
      </c>
      <c r="N16" s="34">
        <v>23.75</v>
      </c>
      <c r="O16" s="71">
        <v>11.875</v>
      </c>
      <c r="P16" s="69">
        <v>14.5</v>
      </c>
      <c r="Q16" s="4">
        <f t="shared" si="0"/>
        <v>79.125</v>
      </c>
      <c r="R16" s="4">
        <f t="shared" si="1"/>
        <v>99</v>
      </c>
      <c r="S16" s="40">
        <f t="shared" si="2"/>
        <v>79.924242424242422</v>
      </c>
      <c r="T16" s="62">
        <f t="shared" si="3"/>
        <v>3</v>
      </c>
      <c r="U16" s="62" t="str">
        <f t="shared" si="4"/>
        <v>Y</v>
      </c>
      <c r="V16" s="99">
        <f t="shared" si="5"/>
        <v>72.5</v>
      </c>
      <c r="W16" s="62">
        <f t="shared" si="6"/>
        <v>3</v>
      </c>
      <c r="X16" s="62" t="str">
        <f t="shared" si="7"/>
        <v>Y</v>
      </c>
      <c r="Y16" s="41"/>
      <c r="Z16" s="41"/>
      <c r="AA16" s="41"/>
      <c r="AB16" s="41"/>
      <c r="AC16" s="41"/>
      <c r="AD16" s="41"/>
      <c r="AE16" s="41"/>
      <c r="AF16" s="41"/>
    </row>
    <row r="17" spans="1:32" ht="15.75" customHeight="1" x14ac:dyDescent="0.25">
      <c r="A17" s="20">
        <v>9</v>
      </c>
      <c r="B17" s="20" t="s">
        <v>43</v>
      </c>
      <c r="C17" s="20" t="s">
        <v>172</v>
      </c>
      <c r="D17" s="62">
        <v>2</v>
      </c>
      <c r="E17" s="34">
        <v>7</v>
      </c>
      <c r="F17" s="62">
        <v>2</v>
      </c>
      <c r="G17" s="62">
        <v>2</v>
      </c>
      <c r="H17" s="62">
        <v>2</v>
      </c>
      <c r="I17" s="62">
        <v>1</v>
      </c>
      <c r="J17" s="62">
        <v>2</v>
      </c>
      <c r="K17" s="62">
        <v>2</v>
      </c>
      <c r="L17" s="34">
        <v>10</v>
      </c>
      <c r="M17" s="34" t="s">
        <v>235</v>
      </c>
      <c r="N17" s="34">
        <v>25</v>
      </c>
      <c r="O17" s="71">
        <v>12.5</v>
      </c>
      <c r="P17" s="69">
        <v>17.3</v>
      </c>
      <c r="Q17" s="4">
        <f t="shared" si="0"/>
        <v>84.8</v>
      </c>
      <c r="R17" s="4">
        <f t="shared" si="1"/>
        <v>89</v>
      </c>
      <c r="S17" s="40">
        <f t="shared" si="2"/>
        <v>95.280898876404493</v>
      </c>
      <c r="T17" s="62">
        <f t="shared" si="3"/>
        <v>3</v>
      </c>
      <c r="U17" s="62" t="str">
        <f t="shared" si="4"/>
        <v>Y</v>
      </c>
      <c r="V17" s="99">
        <f t="shared" si="5"/>
        <v>86.5</v>
      </c>
      <c r="W17" s="62">
        <f t="shared" si="6"/>
        <v>3</v>
      </c>
      <c r="X17" s="62" t="str">
        <f t="shared" si="7"/>
        <v>Y</v>
      </c>
      <c r="Y17" s="41"/>
      <c r="Z17" s="41"/>
      <c r="AA17" s="41"/>
      <c r="AB17" s="41"/>
      <c r="AC17" s="41"/>
      <c r="AD17" s="41"/>
      <c r="AE17" s="41"/>
      <c r="AF17" s="41"/>
    </row>
    <row r="18" spans="1:32" ht="15.75" customHeight="1" x14ac:dyDescent="0.25">
      <c r="A18" s="20">
        <v>10</v>
      </c>
      <c r="B18" s="20" t="s">
        <v>44</v>
      </c>
      <c r="C18" s="20" t="s">
        <v>173</v>
      </c>
      <c r="D18" s="62">
        <v>1</v>
      </c>
      <c r="E18" s="34">
        <v>0</v>
      </c>
      <c r="F18" s="62">
        <v>2</v>
      </c>
      <c r="G18" s="62">
        <v>2</v>
      </c>
      <c r="H18" s="62">
        <v>2</v>
      </c>
      <c r="I18" s="62">
        <v>0</v>
      </c>
      <c r="J18" s="62">
        <v>2</v>
      </c>
      <c r="K18" s="62">
        <v>2</v>
      </c>
      <c r="L18" s="34">
        <v>8</v>
      </c>
      <c r="M18" s="34">
        <v>5</v>
      </c>
      <c r="N18" s="34">
        <v>15</v>
      </c>
      <c r="O18" s="71">
        <v>7.5</v>
      </c>
      <c r="P18" s="69">
        <v>12.9</v>
      </c>
      <c r="Q18" s="4">
        <f t="shared" si="0"/>
        <v>59.4</v>
      </c>
      <c r="R18" s="4">
        <f t="shared" si="1"/>
        <v>99</v>
      </c>
      <c r="S18" s="40">
        <f t="shared" si="2"/>
        <v>60</v>
      </c>
      <c r="T18" s="62">
        <f t="shared" si="3"/>
        <v>3</v>
      </c>
      <c r="U18" s="62" t="str">
        <f t="shared" si="4"/>
        <v>Y</v>
      </c>
      <c r="V18" s="99">
        <f t="shared" si="5"/>
        <v>64.5</v>
      </c>
      <c r="W18" s="62">
        <f t="shared" si="6"/>
        <v>3</v>
      </c>
      <c r="X18" s="62" t="str">
        <f t="shared" si="7"/>
        <v>Y</v>
      </c>
      <c r="Y18" s="41"/>
      <c r="Z18" s="41"/>
      <c r="AA18" s="41"/>
      <c r="AB18" s="41"/>
      <c r="AC18" s="41"/>
      <c r="AD18" s="41"/>
      <c r="AE18" s="41"/>
      <c r="AF18" s="41"/>
    </row>
    <row r="19" spans="1:32" ht="15.75" customHeight="1" x14ac:dyDescent="0.25">
      <c r="A19" s="20">
        <v>11</v>
      </c>
      <c r="B19" s="20" t="s">
        <v>45</v>
      </c>
      <c r="C19" s="20" t="s">
        <v>174</v>
      </c>
      <c r="D19" s="62">
        <v>2</v>
      </c>
      <c r="E19" s="34">
        <v>10</v>
      </c>
      <c r="F19" s="62">
        <v>2</v>
      </c>
      <c r="G19" s="62">
        <v>0</v>
      </c>
      <c r="H19" s="62">
        <v>1</v>
      </c>
      <c r="I19" s="62">
        <v>2</v>
      </c>
      <c r="J19" s="62">
        <v>2</v>
      </c>
      <c r="K19" s="62">
        <v>0</v>
      </c>
      <c r="L19" s="34">
        <v>10</v>
      </c>
      <c r="M19" s="34">
        <v>10</v>
      </c>
      <c r="N19" s="34">
        <v>25</v>
      </c>
      <c r="O19" s="71">
        <v>12.5</v>
      </c>
      <c r="P19" s="69">
        <v>17.3</v>
      </c>
      <c r="Q19" s="4">
        <f t="shared" si="0"/>
        <v>93.8</v>
      </c>
      <c r="R19" s="4">
        <f t="shared" si="1"/>
        <v>99</v>
      </c>
      <c r="S19" s="40">
        <f t="shared" si="2"/>
        <v>94.74747474747474</v>
      </c>
      <c r="T19" s="62">
        <f t="shared" si="3"/>
        <v>3</v>
      </c>
      <c r="U19" s="62" t="str">
        <f t="shared" si="4"/>
        <v>Y</v>
      </c>
      <c r="V19" s="99">
        <f t="shared" si="5"/>
        <v>86.5</v>
      </c>
      <c r="W19" s="62">
        <f t="shared" si="6"/>
        <v>3</v>
      </c>
      <c r="X19" s="62" t="str">
        <f t="shared" si="7"/>
        <v>Y</v>
      </c>
      <c r="Y19" s="41"/>
      <c r="Z19" s="41"/>
      <c r="AA19" s="41"/>
      <c r="AB19" s="41"/>
      <c r="AC19" s="41"/>
      <c r="AD19" s="41"/>
      <c r="AE19" s="41"/>
      <c r="AF19" s="41"/>
    </row>
    <row r="20" spans="1:32" ht="15.75" customHeight="1" x14ac:dyDescent="0.25">
      <c r="A20" s="20">
        <v>12</v>
      </c>
      <c r="B20" s="20" t="s">
        <v>46</v>
      </c>
      <c r="C20" s="20" t="s">
        <v>175</v>
      </c>
      <c r="D20" s="62">
        <v>2</v>
      </c>
      <c r="E20" s="34">
        <v>10</v>
      </c>
      <c r="F20" s="62">
        <v>2</v>
      </c>
      <c r="G20" s="62">
        <v>2</v>
      </c>
      <c r="H20" s="62">
        <v>2</v>
      </c>
      <c r="I20" s="62">
        <v>1</v>
      </c>
      <c r="J20" s="62">
        <v>2</v>
      </c>
      <c r="K20" s="62">
        <v>1</v>
      </c>
      <c r="L20" s="34">
        <v>10</v>
      </c>
      <c r="M20" s="34">
        <v>0</v>
      </c>
      <c r="N20" s="34">
        <v>25</v>
      </c>
      <c r="O20" s="71">
        <v>12.5</v>
      </c>
      <c r="P20" s="69">
        <v>20</v>
      </c>
      <c r="Q20" s="4">
        <f t="shared" si="0"/>
        <v>89.5</v>
      </c>
      <c r="R20" s="4">
        <f t="shared" si="1"/>
        <v>99</v>
      </c>
      <c r="S20" s="40">
        <f t="shared" si="2"/>
        <v>90.404040404040416</v>
      </c>
      <c r="T20" s="62">
        <f t="shared" si="3"/>
        <v>3</v>
      </c>
      <c r="U20" s="62" t="str">
        <f t="shared" si="4"/>
        <v>Y</v>
      </c>
      <c r="V20" s="99">
        <f t="shared" si="5"/>
        <v>100</v>
      </c>
      <c r="W20" s="62">
        <f t="shared" si="6"/>
        <v>3</v>
      </c>
      <c r="X20" s="62" t="str">
        <f t="shared" si="7"/>
        <v>Y</v>
      </c>
      <c r="Y20" s="41"/>
      <c r="Z20" s="41"/>
      <c r="AA20" s="41"/>
      <c r="AB20" s="41"/>
      <c r="AC20" s="41"/>
      <c r="AD20" s="41"/>
      <c r="AE20" s="41"/>
      <c r="AF20" s="41"/>
    </row>
    <row r="21" spans="1:32" ht="15.75" customHeight="1" x14ac:dyDescent="0.25">
      <c r="A21" s="20">
        <v>13</v>
      </c>
      <c r="B21" s="20" t="s">
        <v>47</v>
      </c>
      <c r="C21" s="20" t="s">
        <v>176</v>
      </c>
      <c r="D21" s="62">
        <v>2</v>
      </c>
      <c r="E21" s="34">
        <v>5</v>
      </c>
      <c r="F21" s="62">
        <v>2</v>
      </c>
      <c r="G21" s="62">
        <v>0</v>
      </c>
      <c r="H21" s="62">
        <v>2</v>
      </c>
      <c r="I21" s="62">
        <v>0</v>
      </c>
      <c r="J21" s="62">
        <v>0</v>
      </c>
      <c r="K21" s="62">
        <v>0</v>
      </c>
      <c r="L21" s="34">
        <v>10</v>
      </c>
      <c r="M21" s="34">
        <v>0</v>
      </c>
      <c r="N21" s="34">
        <v>17.5</v>
      </c>
      <c r="O21" s="71">
        <v>8.75</v>
      </c>
      <c r="P21" s="69">
        <v>13.5</v>
      </c>
      <c r="Q21" s="4">
        <f t="shared" si="0"/>
        <v>60.75</v>
      </c>
      <c r="R21" s="4">
        <f t="shared" si="1"/>
        <v>99</v>
      </c>
      <c r="S21" s="40">
        <f t="shared" si="2"/>
        <v>61.363636363636367</v>
      </c>
      <c r="T21" s="62">
        <f t="shared" si="3"/>
        <v>3</v>
      </c>
      <c r="U21" s="62" t="str">
        <f t="shared" si="4"/>
        <v>Y</v>
      </c>
      <c r="V21" s="99">
        <f t="shared" si="5"/>
        <v>67.5</v>
      </c>
      <c r="W21" s="62">
        <f t="shared" si="6"/>
        <v>3</v>
      </c>
      <c r="X21" s="62" t="str">
        <f t="shared" si="7"/>
        <v>Y</v>
      </c>
      <c r="Y21" s="41"/>
      <c r="Z21" s="41"/>
      <c r="AA21" s="41"/>
      <c r="AB21" s="41"/>
      <c r="AC21" s="41"/>
      <c r="AD21" s="41"/>
      <c r="AE21" s="41"/>
      <c r="AF21" s="41"/>
    </row>
    <row r="22" spans="1:32" ht="15.75" customHeight="1" x14ac:dyDescent="0.25">
      <c r="A22" s="20">
        <v>14</v>
      </c>
      <c r="B22" s="20" t="s">
        <v>48</v>
      </c>
      <c r="C22" s="20" t="s">
        <v>177</v>
      </c>
      <c r="D22" s="62">
        <v>2</v>
      </c>
      <c r="E22" s="34">
        <v>10</v>
      </c>
      <c r="F22" s="62">
        <v>1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34">
        <v>10</v>
      </c>
      <c r="M22" s="34">
        <v>0</v>
      </c>
      <c r="N22" s="34">
        <v>23.75</v>
      </c>
      <c r="O22" s="71">
        <v>11.875</v>
      </c>
      <c r="P22" s="69">
        <v>14.4</v>
      </c>
      <c r="Q22" s="4">
        <f t="shared" si="0"/>
        <v>73.025000000000006</v>
      </c>
      <c r="R22" s="4">
        <f t="shared" si="1"/>
        <v>99</v>
      </c>
      <c r="S22" s="40">
        <f t="shared" si="2"/>
        <v>73.76262626262627</v>
      </c>
      <c r="T22" s="62">
        <f t="shared" si="3"/>
        <v>3</v>
      </c>
      <c r="U22" s="62" t="str">
        <f t="shared" si="4"/>
        <v>Y</v>
      </c>
      <c r="V22" s="99">
        <f t="shared" si="5"/>
        <v>72</v>
      </c>
      <c r="W22" s="62">
        <f t="shared" si="6"/>
        <v>3</v>
      </c>
      <c r="X22" s="62" t="str">
        <f t="shared" si="7"/>
        <v>Y</v>
      </c>
      <c r="Y22" s="41"/>
      <c r="Z22" s="41"/>
      <c r="AA22" s="41"/>
      <c r="AB22" s="41"/>
      <c r="AC22" s="41"/>
      <c r="AD22" s="41"/>
      <c r="AE22" s="41"/>
      <c r="AF22" s="41"/>
    </row>
    <row r="23" spans="1:32" ht="15.75" customHeight="1" x14ac:dyDescent="0.25">
      <c r="A23" s="20">
        <v>15</v>
      </c>
      <c r="B23" s="20" t="s">
        <v>211</v>
      </c>
      <c r="C23" s="20" t="s">
        <v>212</v>
      </c>
      <c r="D23" s="62">
        <v>2</v>
      </c>
      <c r="E23" s="34">
        <v>7</v>
      </c>
      <c r="F23" s="62">
        <v>2</v>
      </c>
      <c r="G23" s="62">
        <v>2</v>
      </c>
      <c r="H23" s="62">
        <v>2</v>
      </c>
      <c r="I23" s="62">
        <v>0</v>
      </c>
      <c r="J23" s="62">
        <v>2</v>
      </c>
      <c r="K23" s="62">
        <v>2</v>
      </c>
      <c r="L23" s="34">
        <v>10</v>
      </c>
      <c r="M23" s="34">
        <v>10</v>
      </c>
      <c r="N23" s="34">
        <v>20</v>
      </c>
      <c r="O23" s="71">
        <v>10</v>
      </c>
      <c r="P23" s="69">
        <v>19.5</v>
      </c>
      <c r="Q23" s="4">
        <f t="shared" si="0"/>
        <v>88.5</v>
      </c>
      <c r="R23" s="4">
        <f t="shared" si="1"/>
        <v>99</v>
      </c>
      <c r="S23" s="40">
        <f t="shared" si="2"/>
        <v>89.393939393939391</v>
      </c>
      <c r="T23" s="62">
        <f t="shared" si="3"/>
        <v>3</v>
      </c>
      <c r="U23" s="62" t="str">
        <f t="shared" si="4"/>
        <v>Y</v>
      </c>
      <c r="V23" s="99">
        <f t="shared" si="5"/>
        <v>97.5</v>
      </c>
      <c r="W23" s="62">
        <f t="shared" si="6"/>
        <v>3</v>
      </c>
      <c r="X23" s="62" t="str">
        <f t="shared" si="7"/>
        <v>Y</v>
      </c>
      <c r="Y23" s="41"/>
      <c r="Z23" s="41"/>
      <c r="AA23" s="41"/>
      <c r="AB23" s="41"/>
      <c r="AC23" s="41"/>
      <c r="AD23" s="41"/>
      <c r="AE23" s="41"/>
      <c r="AF23" s="41"/>
    </row>
    <row r="24" spans="1:32" ht="15.75" customHeight="1" x14ac:dyDescent="0.25">
      <c r="A24" s="20">
        <v>16</v>
      </c>
      <c r="B24" s="20" t="s">
        <v>49</v>
      </c>
      <c r="C24" s="20" t="s">
        <v>178</v>
      </c>
      <c r="D24" s="62">
        <v>2</v>
      </c>
      <c r="E24" s="34">
        <v>10</v>
      </c>
      <c r="F24" s="62">
        <v>2</v>
      </c>
      <c r="G24" s="62">
        <v>2</v>
      </c>
      <c r="H24" s="62">
        <v>2</v>
      </c>
      <c r="I24" s="62">
        <v>0</v>
      </c>
      <c r="J24" s="62">
        <v>2</v>
      </c>
      <c r="K24" s="62">
        <v>0</v>
      </c>
      <c r="L24" s="34">
        <v>10</v>
      </c>
      <c r="M24" s="34">
        <v>0</v>
      </c>
      <c r="N24" s="34">
        <v>25</v>
      </c>
      <c r="O24" s="132">
        <v>12.5</v>
      </c>
      <c r="P24" s="70">
        <v>15.9</v>
      </c>
      <c r="Q24" s="4">
        <f t="shared" si="0"/>
        <v>83.4</v>
      </c>
      <c r="R24" s="4">
        <f t="shared" si="1"/>
        <v>99</v>
      </c>
      <c r="S24" s="40">
        <f t="shared" si="2"/>
        <v>84.242424242424249</v>
      </c>
      <c r="T24" s="62">
        <f t="shared" si="3"/>
        <v>3</v>
      </c>
      <c r="U24" s="62" t="str">
        <f t="shared" si="4"/>
        <v>Y</v>
      </c>
      <c r="V24" s="99">
        <f t="shared" si="5"/>
        <v>79.5</v>
      </c>
      <c r="W24" s="62">
        <f t="shared" si="6"/>
        <v>3</v>
      </c>
      <c r="X24" s="62" t="str">
        <f t="shared" si="7"/>
        <v>Y</v>
      </c>
      <c r="Y24" s="41"/>
      <c r="Z24" s="41"/>
      <c r="AA24" s="41"/>
      <c r="AB24" s="41"/>
      <c r="AC24" s="41"/>
      <c r="AD24" s="41"/>
      <c r="AE24" s="41"/>
      <c r="AF24" s="41"/>
    </row>
    <row r="25" spans="1:32" ht="15.75" customHeight="1" x14ac:dyDescent="0.25">
      <c r="A25" s="20">
        <v>17</v>
      </c>
      <c r="B25" s="20" t="s">
        <v>201</v>
      </c>
      <c r="C25" s="20" t="s">
        <v>202</v>
      </c>
      <c r="D25" s="62">
        <v>0</v>
      </c>
      <c r="E25" s="34">
        <v>7</v>
      </c>
      <c r="F25" s="62">
        <v>2</v>
      </c>
      <c r="G25" s="62">
        <v>2</v>
      </c>
      <c r="H25" s="62">
        <v>1</v>
      </c>
      <c r="I25" s="62">
        <v>1</v>
      </c>
      <c r="J25" s="62">
        <v>2</v>
      </c>
      <c r="K25" s="62">
        <v>2</v>
      </c>
      <c r="L25" s="34">
        <v>10</v>
      </c>
      <c r="M25" s="34">
        <v>10</v>
      </c>
      <c r="N25" s="34">
        <v>20</v>
      </c>
      <c r="O25" s="71">
        <v>10</v>
      </c>
      <c r="P25" s="69">
        <v>17.5</v>
      </c>
      <c r="Q25" s="4">
        <f t="shared" si="0"/>
        <v>84.5</v>
      </c>
      <c r="R25" s="4">
        <f t="shared" si="1"/>
        <v>99</v>
      </c>
      <c r="S25" s="40">
        <f t="shared" si="2"/>
        <v>85.353535353535349</v>
      </c>
      <c r="T25" s="62">
        <f t="shared" si="3"/>
        <v>3</v>
      </c>
      <c r="U25" s="62" t="str">
        <f t="shared" si="4"/>
        <v>Y</v>
      </c>
      <c r="V25" s="99">
        <f t="shared" si="5"/>
        <v>87.5</v>
      </c>
      <c r="W25" s="62">
        <f t="shared" si="6"/>
        <v>3</v>
      </c>
      <c r="X25" s="62" t="str">
        <f t="shared" si="7"/>
        <v>Y</v>
      </c>
      <c r="Y25" s="41"/>
      <c r="Z25" s="41"/>
      <c r="AA25" s="41"/>
      <c r="AB25" s="41"/>
      <c r="AC25" s="41"/>
      <c r="AD25" s="41"/>
      <c r="AE25" s="41"/>
      <c r="AF25" s="41"/>
    </row>
    <row r="26" spans="1:32" ht="15.75" customHeight="1" x14ac:dyDescent="0.25">
      <c r="A26" s="20">
        <v>18</v>
      </c>
      <c r="B26" s="20" t="s">
        <v>203</v>
      </c>
      <c r="C26" s="20" t="s">
        <v>204</v>
      </c>
      <c r="D26" s="62">
        <v>0</v>
      </c>
      <c r="E26" s="34">
        <v>0</v>
      </c>
      <c r="F26" s="62">
        <v>2</v>
      </c>
      <c r="G26" s="62">
        <v>2</v>
      </c>
      <c r="H26" s="62">
        <v>2</v>
      </c>
      <c r="I26" s="62">
        <v>2</v>
      </c>
      <c r="J26" s="62">
        <v>2</v>
      </c>
      <c r="K26" s="62">
        <v>2</v>
      </c>
      <c r="L26" s="34">
        <v>10</v>
      </c>
      <c r="M26" s="34">
        <v>0</v>
      </c>
      <c r="N26" s="34">
        <v>21.25</v>
      </c>
      <c r="O26" s="71">
        <v>10.625</v>
      </c>
      <c r="P26" s="69">
        <v>15.1</v>
      </c>
      <c r="Q26" s="4">
        <f t="shared" si="0"/>
        <v>68.974999999999994</v>
      </c>
      <c r="R26" s="4">
        <f t="shared" si="1"/>
        <v>99</v>
      </c>
      <c r="S26" s="40">
        <f t="shared" si="2"/>
        <v>69.671717171717162</v>
      </c>
      <c r="T26" s="62">
        <f t="shared" si="3"/>
        <v>3</v>
      </c>
      <c r="U26" s="62" t="str">
        <f t="shared" si="4"/>
        <v>Y</v>
      </c>
      <c r="V26" s="99">
        <f t="shared" si="5"/>
        <v>75.5</v>
      </c>
      <c r="W26" s="62">
        <f t="shared" si="6"/>
        <v>3</v>
      </c>
      <c r="X26" s="62" t="str">
        <f t="shared" si="7"/>
        <v>Y</v>
      </c>
      <c r="Y26" s="41"/>
      <c r="Z26" s="41"/>
      <c r="AA26" s="41"/>
      <c r="AB26" s="41"/>
      <c r="AC26" s="41"/>
      <c r="AD26" s="41"/>
      <c r="AE26" s="41"/>
      <c r="AF26" s="41"/>
    </row>
    <row r="27" spans="1:32" ht="15.75" customHeight="1" x14ac:dyDescent="0.25">
      <c r="A27" s="20">
        <v>19</v>
      </c>
      <c r="B27" s="20" t="s">
        <v>50</v>
      </c>
      <c r="C27" s="20" t="s">
        <v>179</v>
      </c>
      <c r="D27" s="62">
        <v>2</v>
      </c>
      <c r="E27" s="34">
        <v>4</v>
      </c>
      <c r="F27" s="62">
        <v>2</v>
      </c>
      <c r="G27" s="62">
        <v>2</v>
      </c>
      <c r="H27" s="62">
        <v>2</v>
      </c>
      <c r="I27" s="62">
        <v>0</v>
      </c>
      <c r="J27" s="62">
        <v>2</v>
      </c>
      <c r="K27" s="62">
        <v>2</v>
      </c>
      <c r="L27" s="34">
        <v>10</v>
      </c>
      <c r="M27" s="34">
        <v>10</v>
      </c>
      <c r="N27" s="34">
        <v>18.75</v>
      </c>
      <c r="O27" s="71">
        <v>9.375</v>
      </c>
      <c r="P27" s="69">
        <v>14.5</v>
      </c>
      <c r="Q27" s="4">
        <f t="shared" si="0"/>
        <v>78.625</v>
      </c>
      <c r="R27" s="4">
        <f t="shared" si="1"/>
        <v>99</v>
      </c>
      <c r="S27" s="40">
        <f t="shared" si="2"/>
        <v>79.419191919191917</v>
      </c>
      <c r="T27" s="62">
        <f t="shared" si="3"/>
        <v>3</v>
      </c>
      <c r="U27" s="62" t="str">
        <f t="shared" si="4"/>
        <v>Y</v>
      </c>
      <c r="V27" s="99">
        <f t="shared" si="5"/>
        <v>72.5</v>
      </c>
      <c r="W27" s="62">
        <f t="shared" si="6"/>
        <v>3</v>
      </c>
      <c r="X27" s="62" t="str">
        <f t="shared" si="7"/>
        <v>Y</v>
      </c>
      <c r="Y27" s="41"/>
      <c r="Z27" s="41"/>
      <c r="AA27" s="41"/>
      <c r="AB27" s="41"/>
      <c r="AC27" s="41"/>
      <c r="AD27" s="41"/>
      <c r="AE27" s="41"/>
      <c r="AF27" s="41"/>
    </row>
    <row r="28" spans="1:32" ht="15.75" customHeight="1" x14ac:dyDescent="0.25">
      <c r="A28" s="20">
        <v>20</v>
      </c>
      <c r="B28" s="20" t="s">
        <v>51</v>
      </c>
      <c r="C28" s="20" t="s">
        <v>180</v>
      </c>
      <c r="D28" s="62">
        <v>2</v>
      </c>
      <c r="E28" s="34" t="s">
        <v>235</v>
      </c>
      <c r="F28" s="62">
        <v>2</v>
      </c>
      <c r="G28" s="62">
        <v>1</v>
      </c>
      <c r="H28" s="62">
        <v>2</v>
      </c>
      <c r="I28" s="62">
        <v>2</v>
      </c>
      <c r="J28" s="62">
        <v>2</v>
      </c>
      <c r="K28" s="62">
        <v>2</v>
      </c>
      <c r="L28" s="34">
        <v>10</v>
      </c>
      <c r="M28" s="34">
        <v>10</v>
      </c>
      <c r="N28" s="34">
        <v>25</v>
      </c>
      <c r="O28" s="71">
        <v>12.5</v>
      </c>
      <c r="P28" s="69">
        <v>18.100000000000001</v>
      </c>
      <c r="Q28" s="4">
        <f t="shared" si="0"/>
        <v>88.6</v>
      </c>
      <c r="R28" s="4">
        <f t="shared" si="1"/>
        <v>89</v>
      </c>
      <c r="S28" s="40">
        <f t="shared" si="2"/>
        <v>99.550561797752806</v>
      </c>
      <c r="T28" s="62">
        <f t="shared" si="3"/>
        <v>3</v>
      </c>
      <c r="U28" s="62" t="str">
        <f t="shared" si="4"/>
        <v>Y</v>
      </c>
      <c r="V28" s="99">
        <f t="shared" si="5"/>
        <v>90.5</v>
      </c>
      <c r="W28" s="62">
        <f t="shared" si="6"/>
        <v>3</v>
      </c>
      <c r="X28" s="62" t="str">
        <f t="shared" si="7"/>
        <v>Y</v>
      </c>
      <c r="Y28" s="41"/>
      <c r="Z28" s="41"/>
      <c r="AA28" s="41"/>
      <c r="AB28" s="41"/>
      <c r="AC28" s="41"/>
      <c r="AD28" s="41"/>
      <c r="AE28" s="41"/>
      <c r="AF28" s="41"/>
    </row>
    <row r="29" spans="1:32" ht="15.75" customHeight="1" x14ac:dyDescent="0.25">
      <c r="A29" s="20">
        <v>21</v>
      </c>
      <c r="B29" s="20" t="s">
        <v>52</v>
      </c>
      <c r="C29" s="20" t="s">
        <v>181</v>
      </c>
      <c r="D29" s="62">
        <v>0</v>
      </c>
      <c r="E29" s="34">
        <v>10</v>
      </c>
      <c r="F29" s="62">
        <v>2</v>
      </c>
      <c r="G29" s="62">
        <v>2</v>
      </c>
      <c r="H29" s="62">
        <v>0</v>
      </c>
      <c r="I29" s="62">
        <v>2</v>
      </c>
      <c r="J29" s="62">
        <v>2</v>
      </c>
      <c r="K29" s="62">
        <v>2</v>
      </c>
      <c r="L29" s="34">
        <v>10</v>
      </c>
      <c r="M29" s="34">
        <v>0</v>
      </c>
      <c r="N29" s="34">
        <v>25</v>
      </c>
      <c r="O29" s="71">
        <v>12.5</v>
      </c>
      <c r="P29" s="69">
        <v>17.899999999999999</v>
      </c>
      <c r="Q29" s="4">
        <f t="shared" si="0"/>
        <v>85.4</v>
      </c>
      <c r="R29" s="4">
        <f t="shared" si="1"/>
        <v>99</v>
      </c>
      <c r="S29" s="40">
        <f t="shared" si="2"/>
        <v>86.26262626262627</v>
      </c>
      <c r="T29" s="62">
        <f t="shared" si="3"/>
        <v>3</v>
      </c>
      <c r="U29" s="62" t="str">
        <f t="shared" si="4"/>
        <v>Y</v>
      </c>
      <c r="V29" s="99">
        <f t="shared" si="5"/>
        <v>89.499999999999986</v>
      </c>
      <c r="W29" s="62">
        <f t="shared" si="6"/>
        <v>3</v>
      </c>
      <c r="X29" s="62" t="str">
        <f t="shared" si="7"/>
        <v>Y</v>
      </c>
      <c r="Y29" s="41"/>
      <c r="Z29" s="41"/>
      <c r="AA29" s="41"/>
      <c r="AB29" s="41"/>
      <c r="AC29" s="41"/>
      <c r="AD29" s="41"/>
      <c r="AE29" s="41"/>
      <c r="AF29" s="41"/>
    </row>
    <row r="30" spans="1:32" ht="15.75" customHeight="1" x14ac:dyDescent="0.25">
      <c r="A30" s="20">
        <v>22</v>
      </c>
      <c r="B30" s="20" t="s">
        <v>53</v>
      </c>
      <c r="C30" s="20" t="s">
        <v>182</v>
      </c>
      <c r="D30" s="62">
        <v>0</v>
      </c>
      <c r="E30" s="34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34">
        <v>0</v>
      </c>
      <c r="M30" s="34">
        <v>0</v>
      </c>
      <c r="N30" s="34">
        <v>10</v>
      </c>
      <c r="O30" s="71">
        <v>5</v>
      </c>
      <c r="P30" s="69">
        <v>1.2</v>
      </c>
      <c r="Q30" s="4">
        <f t="shared" si="0"/>
        <v>16.2</v>
      </c>
      <c r="R30" s="4">
        <f t="shared" si="1"/>
        <v>99</v>
      </c>
      <c r="S30" s="40">
        <f t="shared" si="2"/>
        <v>16.363636363636363</v>
      </c>
      <c r="T30" s="62">
        <f t="shared" si="3"/>
        <v>1</v>
      </c>
      <c r="U30" s="62" t="str">
        <f t="shared" si="4"/>
        <v>N</v>
      </c>
      <c r="V30" s="99">
        <f t="shared" si="5"/>
        <v>6</v>
      </c>
      <c r="W30" s="62">
        <f t="shared" si="6"/>
        <v>1</v>
      </c>
      <c r="X30" s="62" t="str">
        <f t="shared" si="7"/>
        <v>N</v>
      </c>
    </row>
    <row r="31" spans="1:32" ht="15.75" customHeight="1" x14ac:dyDescent="0.25">
      <c r="A31" s="20">
        <v>23</v>
      </c>
      <c r="B31" s="20" t="s">
        <v>54</v>
      </c>
      <c r="C31" s="20" t="s">
        <v>183</v>
      </c>
      <c r="D31" s="62">
        <v>0</v>
      </c>
      <c r="E31" s="34">
        <v>0</v>
      </c>
      <c r="F31" s="62">
        <v>1</v>
      </c>
      <c r="G31" s="62">
        <v>0</v>
      </c>
      <c r="H31" s="62">
        <v>0</v>
      </c>
      <c r="I31" s="62">
        <v>0</v>
      </c>
      <c r="J31" s="62">
        <v>1</v>
      </c>
      <c r="K31" s="62">
        <v>0</v>
      </c>
      <c r="L31" s="34">
        <v>3</v>
      </c>
      <c r="M31" s="34">
        <v>0</v>
      </c>
      <c r="N31" s="34">
        <v>17.5</v>
      </c>
      <c r="O31" s="71">
        <v>8.75</v>
      </c>
      <c r="P31" s="69">
        <v>10.3</v>
      </c>
      <c r="Q31" s="4">
        <f t="shared" si="0"/>
        <v>41.55</v>
      </c>
      <c r="R31" s="4">
        <f t="shared" si="1"/>
        <v>99</v>
      </c>
      <c r="S31" s="40">
        <f t="shared" si="2"/>
        <v>41.969696969696969</v>
      </c>
      <c r="T31" s="62">
        <f t="shared" si="3"/>
        <v>1</v>
      </c>
      <c r="U31" s="62" t="str">
        <f t="shared" si="4"/>
        <v>N</v>
      </c>
      <c r="V31" s="99">
        <f t="shared" si="5"/>
        <v>51.5</v>
      </c>
      <c r="W31" s="62">
        <f t="shared" si="6"/>
        <v>2</v>
      </c>
      <c r="X31" s="62" t="str">
        <f t="shared" si="7"/>
        <v>N</v>
      </c>
    </row>
    <row r="32" spans="1:32" ht="15.75" customHeight="1" x14ac:dyDescent="0.25">
      <c r="A32" s="20">
        <v>24</v>
      </c>
      <c r="B32" s="20" t="s">
        <v>55</v>
      </c>
      <c r="C32" s="20" t="s">
        <v>184</v>
      </c>
      <c r="D32" s="62">
        <v>0</v>
      </c>
      <c r="E32" s="34">
        <v>5</v>
      </c>
      <c r="F32" s="62">
        <v>1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34">
        <v>6</v>
      </c>
      <c r="M32" s="34">
        <v>0</v>
      </c>
      <c r="N32" s="34">
        <v>18.75</v>
      </c>
      <c r="O32" s="71">
        <v>9.375</v>
      </c>
      <c r="P32" s="69">
        <v>14.5</v>
      </c>
      <c r="Q32" s="4">
        <f t="shared" si="0"/>
        <v>54.625</v>
      </c>
      <c r="R32" s="4">
        <f t="shared" si="1"/>
        <v>99</v>
      </c>
      <c r="S32" s="40">
        <f t="shared" si="2"/>
        <v>55.176767676767682</v>
      </c>
      <c r="T32" s="62">
        <f t="shared" si="3"/>
        <v>2</v>
      </c>
      <c r="U32" s="62" t="str">
        <f t="shared" si="4"/>
        <v>N</v>
      </c>
      <c r="V32" s="99">
        <f t="shared" si="5"/>
        <v>72.5</v>
      </c>
      <c r="W32" s="62">
        <f t="shared" si="6"/>
        <v>3</v>
      </c>
      <c r="X32" s="62" t="str">
        <f t="shared" si="7"/>
        <v>Y</v>
      </c>
    </row>
    <row r="33" spans="1:24" ht="15.75" customHeight="1" x14ac:dyDescent="0.25">
      <c r="A33" s="20">
        <v>25</v>
      </c>
      <c r="B33" s="20" t="s">
        <v>56</v>
      </c>
      <c r="C33" s="20" t="s">
        <v>185</v>
      </c>
      <c r="D33" s="62">
        <v>2</v>
      </c>
      <c r="E33" s="34">
        <v>8</v>
      </c>
      <c r="F33" s="62">
        <v>2</v>
      </c>
      <c r="G33" s="62">
        <v>2</v>
      </c>
      <c r="H33" s="62">
        <v>2</v>
      </c>
      <c r="I33" s="62">
        <v>0</v>
      </c>
      <c r="J33" s="62">
        <v>2</v>
      </c>
      <c r="K33" s="62">
        <v>2</v>
      </c>
      <c r="L33" s="34">
        <v>10</v>
      </c>
      <c r="M33" s="34">
        <v>0</v>
      </c>
      <c r="N33" s="34">
        <v>25</v>
      </c>
      <c r="O33" s="71">
        <v>12.5</v>
      </c>
      <c r="P33" s="69">
        <v>17.8</v>
      </c>
      <c r="Q33" s="4">
        <f t="shared" si="0"/>
        <v>85.3</v>
      </c>
      <c r="R33" s="4">
        <f t="shared" si="1"/>
        <v>99</v>
      </c>
      <c r="S33" s="40">
        <f t="shared" si="2"/>
        <v>86.161616161616166</v>
      </c>
      <c r="T33" s="62">
        <f t="shared" si="3"/>
        <v>3</v>
      </c>
      <c r="U33" s="62" t="str">
        <f t="shared" si="4"/>
        <v>Y</v>
      </c>
      <c r="V33" s="99">
        <f t="shared" si="5"/>
        <v>89</v>
      </c>
      <c r="W33" s="62">
        <f t="shared" si="6"/>
        <v>3</v>
      </c>
      <c r="X33" s="62" t="str">
        <f t="shared" si="7"/>
        <v>Y</v>
      </c>
    </row>
    <row r="34" spans="1:24" ht="15.75" customHeight="1" x14ac:dyDescent="0.25">
      <c r="A34" s="20">
        <v>26</v>
      </c>
      <c r="B34" s="20" t="s">
        <v>57</v>
      </c>
      <c r="C34" s="20" t="s">
        <v>186</v>
      </c>
      <c r="D34" s="62">
        <v>0</v>
      </c>
      <c r="E34" s="34">
        <v>10</v>
      </c>
      <c r="F34" s="62">
        <v>2</v>
      </c>
      <c r="G34" s="62">
        <v>2</v>
      </c>
      <c r="H34" s="62">
        <v>0</v>
      </c>
      <c r="I34" s="62">
        <v>0</v>
      </c>
      <c r="J34" s="62">
        <v>2</v>
      </c>
      <c r="K34" s="62">
        <v>0</v>
      </c>
      <c r="L34" s="34">
        <v>10</v>
      </c>
      <c r="M34" s="34">
        <v>0</v>
      </c>
      <c r="N34" s="34">
        <v>21.25</v>
      </c>
      <c r="O34" s="71">
        <v>10.625</v>
      </c>
      <c r="P34" s="69">
        <v>15.2</v>
      </c>
      <c r="Q34" s="4">
        <f t="shared" si="0"/>
        <v>73.075000000000003</v>
      </c>
      <c r="R34" s="4">
        <f t="shared" si="1"/>
        <v>99</v>
      </c>
      <c r="S34" s="40">
        <f t="shared" si="2"/>
        <v>73.813131313131322</v>
      </c>
      <c r="T34" s="62">
        <f t="shared" si="3"/>
        <v>3</v>
      </c>
      <c r="U34" s="62" t="str">
        <f t="shared" si="4"/>
        <v>Y</v>
      </c>
      <c r="V34" s="99">
        <f t="shared" si="5"/>
        <v>76</v>
      </c>
      <c r="W34" s="62">
        <f t="shared" si="6"/>
        <v>3</v>
      </c>
      <c r="X34" s="62" t="str">
        <f t="shared" si="7"/>
        <v>Y</v>
      </c>
    </row>
    <row r="35" spans="1:24" ht="15.75" customHeight="1" x14ac:dyDescent="0.25">
      <c r="A35" s="20">
        <v>27</v>
      </c>
      <c r="B35" s="20" t="s">
        <v>205</v>
      </c>
      <c r="C35" s="20" t="s">
        <v>206</v>
      </c>
      <c r="D35" s="62">
        <v>1</v>
      </c>
      <c r="E35" s="34">
        <v>4</v>
      </c>
      <c r="F35" s="62">
        <v>2</v>
      </c>
      <c r="G35" s="62">
        <v>0</v>
      </c>
      <c r="H35" s="62">
        <v>1</v>
      </c>
      <c r="I35" s="62">
        <v>0</v>
      </c>
      <c r="J35" s="62">
        <v>0</v>
      </c>
      <c r="K35" s="62">
        <v>0</v>
      </c>
      <c r="L35" s="34">
        <v>8</v>
      </c>
      <c r="M35" s="34">
        <v>10</v>
      </c>
      <c r="N35" s="34">
        <v>15</v>
      </c>
      <c r="O35" s="71">
        <v>7.5</v>
      </c>
      <c r="P35" s="69">
        <v>0.2</v>
      </c>
      <c r="Q35" s="4">
        <f t="shared" si="0"/>
        <v>48.7</v>
      </c>
      <c r="R35" s="4">
        <f t="shared" si="1"/>
        <v>99</v>
      </c>
      <c r="S35" s="40">
        <f t="shared" si="2"/>
        <v>49.19191919191919</v>
      </c>
      <c r="T35" s="62">
        <f t="shared" si="3"/>
        <v>1</v>
      </c>
      <c r="U35" s="62" t="str">
        <f t="shared" si="4"/>
        <v>N</v>
      </c>
      <c r="V35" s="99">
        <f t="shared" si="5"/>
        <v>1</v>
      </c>
      <c r="W35" s="62">
        <f t="shared" si="6"/>
        <v>1</v>
      </c>
      <c r="X35" s="62" t="str">
        <f t="shared" si="7"/>
        <v>N</v>
      </c>
    </row>
    <row r="36" spans="1:24" ht="15.75" customHeight="1" x14ac:dyDescent="0.25">
      <c r="A36" s="20">
        <v>28</v>
      </c>
      <c r="B36" s="20" t="s">
        <v>58</v>
      </c>
      <c r="C36" s="20" t="s">
        <v>187</v>
      </c>
      <c r="D36" s="62">
        <v>1</v>
      </c>
      <c r="E36" s="34">
        <v>8</v>
      </c>
      <c r="F36" s="62">
        <v>1</v>
      </c>
      <c r="G36" s="62">
        <v>0</v>
      </c>
      <c r="H36" s="62">
        <v>1</v>
      </c>
      <c r="I36" s="62">
        <v>0</v>
      </c>
      <c r="J36" s="62">
        <v>2</v>
      </c>
      <c r="K36" s="62">
        <v>1</v>
      </c>
      <c r="L36" s="34">
        <v>10</v>
      </c>
      <c r="M36" s="34">
        <v>0</v>
      </c>
      <c r="N36" s="34">
        <v>20</v>
      </c>
      <c r="O36" s="71">
        <v>10</v>
      </c>
      <c r="P36" s="69">
        <v>11.5</v>
      </c>
      <c r="Q36" s="4">
        <f t="shared" si="0"/>
        <v>65.5</v>
      </c>
      <c r="R36" s="4">
        <f t="shared" si="1"/>
        <v>99</v>
      </c>
      <c r="S36" s="40">
        <f t="shared" si="2"/>
        <v>66.161616161616166</v>
      </c>
      <c r="T36" s="62">
        <f t="shared" si="3"/>
        <v>3</v>
      </c>
      <c r="U36" s="62" t="str">
        <f t="shared" si="4"/>
        <v>Y</v>
      </c>
      <c r="V36" s="99">
        <f t="shared" si="5"/>
        <v>57.499999999999993</v>
      </c>
      <c r="W36" s="62">
        <f t="shared" si="6"/>
        <v>2</v>
      </c>
      <c r="X36" s="62" t="str">
        <f t="shared" si="7"/>
        <v>N</v>
      </c>
    </row>
    <row r="37" spans="1:24" ht="15.75" customHeight="1" x14ac:dyDescent="0.25">
      <c r="A37" s="20">
        <v>29</v>
      </c>
      <c r="B37" s="20" t="s">
        <v>59</v>
      </c>
      <c r="C37" s="20" t="s">
        <v>188</v>
      </c>
      <c r="D37" s="62">
        <v>2</v>
      </c>
      <c r="E37" s="34">
        <v>9</v>
      </c>
      <c r="F37" s="62">
        <v>2</v>
      </c>
      <c r="G37" s="62">
        <v>0</v>
      </c>
      <c r="H37" s="62">
        <v>2</v>
      </c>
      <c r="I37" s="62">
        <v>0</v>
      </c>
      <c r="J37" s="62">
        <v>2</v>
      </c>
      <c r="K37" s="62">
        <v>2</v>
      </c>
      <c r="L37" s="34">
        <v>10</v>
      </c>
      <c r="M37" s="34">
        <v>10</v>
      </c>
      <c r="N37" s="34">
        <v>25</v>
      </c>
      <c r="O37" s="71">
        <v>12.5</v>
      </c>
      <c r="P37" s="69">
        <v>18.2</v>
      </c>
      <c r="Q37" s="4">
        <f t="shared" si="0"/>
        <v>94.7</v>
      </c>
      <c r="R37" s="4">
        <f t="shared" si="1"/>
        <v>99</v>
      </c>
      <c r="S37" s="40">
        <f t="shared" si="2"/>
        <v>95.656565656565661</v>
      </c>
      <c r="T37" s="62">
        <f t="shared" si="3"/>
        <v>3</v>
      </c>
      <c r="U37" s="62" t="str">
        <f t="shared" si="4"/>
        <v>Y</v>
      </c>
      <c r="V37" s="99">
        <f t="shared" si="5"/>
        <v>90.999999999999986</v>
      </c>
      <c r="W37" s="62">
        <f t="shared" si="6"/>
        <v>3</v>
      </c>
      <c r="X37" s="62" t="str">
        <f t="shared" si="7"/>
        <v>Y</v>
      </c>
    </row>
    <row r="38" spans="1:24" ht="15.75" customHeight="1" x14ac:dyDescent="0.25">
      <c r="A38" s="20">
        <v>30</v>
      </c>
      <c r="B38" s="20" t="s">
        <v>60</v>
      </c>
      <c r="C38" s="20" t="s">
        <v>189</v>
      </c>
      <c r="D38" s="62">
        <v>0</v>
      </c>
      <c r="E38" s="34">
        <v>9</v>
      </c>
      <c r="F38" s="62">
        <v>2</v>
      </c>
      <c r="G38" s="62">
        <v>0</v>
      </c>
      <c r="H38" s="62">
        <v>1</v>
      </c>
      <c r="I38" s="62">
        <v>0</v>
      </c>
      <c r="J38" s="62">
        <v>0</v>
      </c>
      <c r="K38" s="62">
        <v>0</v>
      </c>
      <c r="L38" s="34">
        <v>10</v>
      </c>
      <c r="M38" s="34">
        <v>0</v>
      </c>
      <c r="N38" s="34">
        <v>20</v>
      </c>
      <c r="O38" s="71">
        <v>10</v>
      </c>
      <c r="P38" s="69">
        <v>17.5</v>
      </c>
      <c r="Q38" s="4">
        <f t="shared" si="0"/>
        <v>69.5</v>
      </c>
      <c r="R38" s="4">
        <f t="shared" si="1"/>
        <v>99</v>
      </c>
      <c r="S38" s="40">
        <f t="shared" si="2"/>
        <v>70.202020202020194</v>
      </c>
      <c r="T38" s="62">
        <f t="shared" si="3"/>
        <v>3</v>
      </c>
      <c r="U38" s="62" t="str">
        <f t="shared" si="4"/>
        <v>Y</v>
      </c>
      <c r="V38" s="99">
        <f t="shared" si="5"/>
        <v>87.5</v>
      </c>
      <c r="W38" s="62">
        <f t="shared" si="6"/>
        <v>3</v>
      </c>
      <c r="X38" s="62" t="str">
        <f t="shared" si="7"/>
        <v>Y</v>
      </c>
    </row>
    <row r="39" spans="1:24" ht="15.75" customHeight="1" x14ac:dyDescent="0.25">
      <c r="A39" s="20">
        <v>31</v>
      </c>
      <c r="B39" s="20" t="s">
        <v>213</v>
      </c>
      <c r="C39" s="20" t="s">
        <v>214</v>
      </c>
      <c r="D39" s="62">
        <v>1</v>
      </c>
      <c r="E39" s="34">
        <v>10</v>
      </c>
      <c r="F39" s="62">
        <v>2</v>
      </c>
      <c r="G39" s="62">
        <v>0</v>
      </c>
      <c r="H39" s="62">
        <v>2</v>
      </c>
      <c r="I39" s="62">
        <v>0</v>
      </c>
      <c r="J39" s="62">
        <v>2</v>
      </c>
      <c r="K39" s="62">
        <v>2</v>
      </c>
      <c r="L39" s="34">
        <v>8</v>
      </c>
      <c r="M39" s="34">
        <v>10</v>
      </c>
      <c r="N39" s="34">
        <v>25</v>
      </c>
      <c r="O39" s="71">
        <v>12.5</v>
      </c>
      <c r="P39" s="69">
        <v>17.7</v>
      </c>
      <c r="Q39" s="4">
        <f t="shared" si="0"/>
        <v>92.2</v>
      </c>
      <c r="R39" s="4">
        <f t="shared" si="1"/>
        <v>99</v>
      </c>
      <c r="S39" s="40">
        <f t="shared" si="2"/>
        <v>93.131313131313135</v>
      </c>
      <c r="T39" s="62">
        <f t="shared" si="3"/>
        <v>3</v>
      </c>
      <c r="U39" s="62" t="str">
        <f t="shared" si="4"/>
        <v>Y</v>
      </c>
      <c r="V39" s="99">
        <f t="shared" si="5"/>
        <v>88.5</v>
      </c>
      <c r="W39" s="62">
        <f t="shared" si="6"/>
        <v>3</v>
      </c>
      <c r="X39" s="62" t="str">
        <f t="shared" si="7"/>
        <v>Y</v>
      </c>
    </row>
    <row r="40" spans="1:24" ht="15.75" customHeight="1" x14ac:dyDescent="0.25">
      <c r="A40" s="20">
        <v>32</v>
      </c>
      <c r="B40" s="20" t="s">
        <v>61</v>
      </c>
      <c r="C40" s="20" t="s">
        <v>190</v>
      </c>
      <c r="D40" s="62">
        <v>1</v>
      </c>
      <c r="E40" s="34">
        <v>3</v>
      </c>
      <c r="F40" s="62">
        <v>2</v>
      </c>
      <c r="G40" s="62">
        <v>0</v>
      </c>
      <c r="H40" s="62">
        <v>2</v>
      </c>
      <c r="I40" s="62">
        <v>0</v>
      </c>
      <c r="J40" s="62">
        <v>0</v>
      </c>
      <c r="K40" s="62">
        <v>0</v>
      </c>
      <c r="L40" s="34">
        <v>10</v>
      </c>
      <c r="M40" s="34">
        <v>6</v>
      </c>
      <c r="N40" s="34">
        <v>18.75</v>
      </c>
      <c r="O40" s="71">
        <v>9.375</v>
      </c>
      <c r="P40" s="69">
        <v>13.3</v>
      </c>
      <c r="Q40" s="4">
        <f t="shared" si="0"/>
        <v>65.424999999999997</v>
      </c>
      <c r="R40" s="4">
        <f t="shared" si="1"/>
        <v>99</v>
      </c>
      <c r="S40" s="40">
        <f t="shared" si="2"/>
        <v>66.085858585858574</v>
      </c>
      <c r="T40" s="62">
        <f t="shared" si="3"/>
        <v>3</v>
      </c>
      <c r="U40" s="62" t="str">
        <f t="shared" si="4"/>
        <v>Y</v>
      </c>
      <c r="V40" s="99">
        <f t="shared" si="5"/>
        <v>66.5</v>
      </c>
      <c r="W40" s="62">
        <f t="shared" si="6"/>
        <v>3</v>
      </c>
      <c r="X40" s="62" t="str">
        <f t="shared" si="7"/>
        <v>Y</v>
      </c>
    </row>
    <row r="41" spans="1:24" ht="15.75" customHeight="1" x14ac:dyDescent="0.25">
      <c r="A41" s="20">
        <v>33</v>
      </c>
      <c r="B41" s="20" t="s">
        <v>207</v>
      </c>
      <c r="C41" s="20" t="s">
        <v>208</v>
      </c>
      <c r="D41" s="62">
        <v>1</v>
      </c>
      <c r="E41" s="34">
        <v>8</v>
      </c>
      <c r="F41" s="62">
        <v>2</v>
      </c>
      <c r="G41" s="62">
        <v>0</v>
      </c>
      <c r="H41" s="62">
        <v>2</v>
      </c>
      <c r="I41" s="62">
        <v>0</v>
      </c>
      <c r="J41" s="62">
        <v>2</v>
      </c>
      <c r="K41" s="62">
        <v>0</v>
      </c>
      <c r="L41" s="34">
        <v>10</v>
      </c>
      <c r="M41" s="34">
        <v>0</v>
      </c>
      <c r="N41" s="34">
        <v>22.5</v>
      </c>
      <c r="O41" s="71">
        <v>11.25</v>
      </c>
      <c r="P41" s="69">
        <v>11.9</v>
      </c>
      <c r="Q41" s="4">
        <f t="shared" ref="Q41:Q63" si="8">SUM(D41:P41)</f>
        <v>70.650000000000006</v>
      </c>
      <c r="R41" s="4">
        <f t="shared" ref="R41:R63" si="9">2+IF(E41="NA", 0,10)+12+IF(L41="NA", 0,10)+IF(M41="NA", 0,10)+IF(N41="NA", 0,10)+45</f>
        <v>99</v>
      </c>
      <c r="S41" s="40">
        <f t="shared" si="2"/>
        <v>71.363636363636374</v>
      </c>
      <c r="T41" s="62">
        <f t="shared" si="3"/>
        <v>3</v>
      </c>
      <c r="U41" s="62" t="str">
        <f t="shared" si="4"/>
        <v>Y</v>
      </c>
      <c r="V41" s="99">
        <f t="shared" si="5"/>
        <v>59.5</v>
      </c>
      <c r="W41" s="62">
        <f t="shared" si="6"/>
        <v>2</v>
      </c>
      <c r="X41" s="62" t="str">
        <f t="shared" si="7"/>
        <v>N</v>
      </c>
    </row>
    <row r="42" spans="1:24" ht="15.75" customHeight="1" x14ac:dyDescent="0.25">
      <c r="A42" s="20">
        <v>34</v>
      </c>
      <c r="B42" s="20" t="s">
        <v>62</v>
      </c>
      <c r="C42" s="20" t="s">
        <v>191</v>
      </c>
      <c r="D42" s="62">
        <v>2</v>
      </c>
      <c r="E42" s="34">
        <v>8</v>
      </c>
      <c r="F42" s="62">
        <v>2</v>
      </c>
      <c r="G42" s="62">
        <v>1</v>
      </c>
      <c r="H42" s="62">
        <v>2</v>
      </c>
      <c r="I42" s="62">
        <v>1</v>
      </c>
      <c r="J42" s="62">
        <v>2</v>
      </c>
      <c r="K42" s="62">
        <v>0</v>
      </c>
      <c r="L42" s="34">
        <v>10</v>
      </c>
      <c r="M42" s="34">
        <v>10</v>
      </c>
      <c r="N42" s="34">
        <v>20</v>
      </c>
      <c r="O42" s="71">
        <v>10</v>
      </c>
      <c r="P42" s="69">
        <v>17.3</v>
      </c>
      <c r="Q42" s="4">
        <f t="shared" si="8"/>
        <v>85.3</v>
      </c>
      <c r="R42" s="4">
        <f t="shared" si="9"/>
        <v>99</v>
      </c>
      <c r="S42" s="40">
        <f t="shared" si="2"/>
        <v>86.161616161616166</v>
      </c>
      <c r="T42" s="62">
        <f t="shared" si="3"/>
        <v>3</v>
      </c>
      <c r="U42" s="62" t="str">
        <f t="shared" si="4"/>
        <v>Y</v>
      </c>
      <c r="V42" s="99">
        <f t="shared" si="5"/>
        <v>86.5</v>
      </c>
      <c r="W42" s="62">
        <f t="shared" si="6"/>
        <v>3</v>
      </c>
      <c r="X42" s="62" t="str">
        <f t="shared" si="7"/>
        <v>Y</v>
      </c>
    </row>
    <row r="43" spans="1:24" ht="15.75" customHeight="1" x14ac:dyDescent="0.25">
      <c r="A43" s="20">
        <v>35</v>
      </c>
      <c r="B43" s="20" t="s">
        <v>63</v>
      </c>
      <c r="C43" s="20" t="s">
        <v>64</v>
      </c>
      <c r="D43" s="62">
        <v>0</v>
      </c>
      <c r="E43" s="34">
        <v>10</v>
      </c>
      <c r="F43" s="62">
        <v>2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34">
        <v>10</v>
      </c>
      <c r="M43" s="34">
        <v>0</v>
      </c>
      <c r="N43" s="34">
        <v>18.75</v>
      </c>
      <c r="O43" s="71">
        <v>9.375</v>
      </c>
      <c r="P43" s="69">
        <v>14.4</v>
      </c>
      <c r="Q43" s="4">
        <f t="shared" si="8"/>
        <v>64.525000000000006</v>
      </c>
      <c r="R43" s="4">
        <f t="shared" si="9"/>
        <v>99</v>
      </c>
      <c r="S43" s="40">
        <f t="shared" si="2"/>
        <v>65.176767676767682</v>
      </c>
      <c r="T43" s="62">
        <f t="shared" si="3"/>
        <v>3</v>
      </c>
      <c r="U43" s="62" t="str">
        <f t="shared" si="4"/>
        <v>Y</v>
      </c>
      <c r="V43" s="99">
        <f t="shared" si="5"/>
        <v>72</v>
      </c>
      <c r="W43" s="62">
        <f t="shared" si="6"/>
        <v>3</v>
      </c>
      <c r="X43" s="62" t="str">
        <f t="shared" si="7"/>
        <v>Y</v>
      </c>
    </row>
    <row r="44" spans="1:24" ht="15.75" customHeight="1" x14ac:dyDescent="0.25">
      <c r="A44" s="20">
        <v>36</v>
      </c>
      <c r="B44" s="20" t="s">
        <v>65</v>
      </c>
      <c r="C44" s="20" t="s">
        <v>192</v>
      </c>
      <c r="D44" s="62">
        <v>2</v>
      </c>
      <c r="E44" s="34">
        <v>10</v>
      </c>
      <c r="F44" s="62">
        <v>2</v>
      </c>
      <c r="G44" s="62">
        <v>2</v>
      </c>
      <c r="H44" s="62">
        <v>2</v>
      </c>
      <c r="I44" s="62">
        <v>0</v>
      </c>
      <c r="J44" s="62">
        <v>2</v>
      </c>
      <c r="K44" s="62">
        <v>0</v>
      </c>
      <c r="L44" s="34">
        <v>10</v>
      </c>
      <c r="M44" s="34">
        <v>3</v>
      </c>
      <c r="N44" s="34">
        <v>23.75</v>
      </c>
      <c r="O44" s="71">
        <v>11.875</v>
      </c>
      <c r="P44" s="69">
        <v>18.5</v>
      </c>
      <c r="Q44" s="4">
        <f t="shared" si="8"/>
        <v>87.125</v>
      </c>
      <c r="R44" s="4">
        <f t="shared" si="9"/>
        <v>99</v>
      </c>
      <c r="S44" s="40">
        <f t="shared" si="2"/>
        <v>88.005050505050505</v>
      </c>
      <c r="T44" s="62">
        <f t="shared" si="3"/>
        <v>3</v>
      </c>
      <c r="U44" s="62" t="str">
        <f t="shared" si="4"/>
        <v>Y</v>
      </c>
      <c r="V44" s="99">
        <f t="shared" si="5"/>
        <v>92.5</v>
      </c>
      <c r="W44" s="62">
        <f t="shared" si="6"/>
        <v>3</v>
      </c>
      <c r="X44" s="62" t="str">
        <f t="shared" si="7"/>
        <v>Y</v>
      </c>
    </row>
    <row r="45" spans="1:24" ht="15.75" customHeight="1" x14ac:dyDescent="0.25">
      <c r="A45" s="20">
        <v>37</v>
      </c>
      <c r="B45" s="20" t="s">
        <v>66</v>
      </c>
      <c r="C45" s="20" t="s">
        <v>193</v>
      </c>
      <c r="D45" s="62">
        <v>2</v>
      </c>
      <c r="E45" s="34">
        <v>10</v>
      </c>
      <c r="F45" s="62">
        <v>0</v>
      </c>
      <c r="G45" s="62">
        <v>1</v>
      </c>
      <c r="H45" s="62">
        <v>0</v>
      </c>
      <c r="I45" s="62">
        <v>0</v>
      </c>
      <c r="J45" s="62">
        <v>0</v>
      </c>
      <c r="K45" s="62">
        <v>0</v>
      </c>
      <c r="L45" s="34">
        <v>6</v>
      </c>
      <c r="M45" s="34">
        <v>7</v>
      </c>
      <c r="N45" s="34">
        <v>22.5</v>
      </c>
      <c r="O45" s="71">
        <v>11.25</v>
      </c>
      <c r="P45" s="69">
        <v>13.6</v>
      </c>
      <c r="Q45" s="4">
        <f t="shared" si="8"/>
        <v>73.349999999999994</v>
      </c>
      <c r="R45" s="4">
        <f t="shared" si="9"/>
        <v>99</v>
      </c>
      <c r="S45" s="40">
        <f t="shared" si="2"/>
        <v>74.090909090909079</v>
      </c>
      <c r="T45" s="62">
        <f t="shared" si="3"/>
        <v>3</v>
      </c>
      <c r="U45" s="62" t="str">
        <f t="shared" si="4"/>
        <v>Y</v>
      </c>
      <c r="V45" s="99">
        <f t="shared" si="5"/>
        <v>68</v>
      </c>
      <c r="W45" s="62">
        <f t="shared" si="6"/>
        <v>3</v>
      </c>
      <c r="X45" s="62" t="str">
        <f t="shared" si="7"/>
        <v>Y</v>
      </c>
    </row>
    <row r="46" spans="1:24" ht="15.75" customHeight="1" x14ac:dyDescent="0.25">
      <c r="A46" s="20">
        <v>38</v>
      </c>
      <c r="B46" s="20" t="s">
        <v>67</v>
      </c>
      <c r="C46" s="20" t="s">
        <v>194</v>
      </c>
      <c r="D46" s="62">
        <v>2</v>
      </c>
      <c r="E46" s="34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34">
        <v>0</v>
      </c>
      <c r="M46" s="34">
        <v>1</v>
      </c>
      <c r="N46" s="34">
        <v>10</v>
      </c>
      <c r="O46" s="71">
        <v>5</v>
      </c>
      <c r="P46" s="69">
        <v>0.3</v>
      </c>
      <c r="Q46" s="4">
        <f t="shared" si="8"/>
        <v>18.3</v>
      </c>
      <c r="R46" s="4">
        <f t="shared" si="9"/>
        <v>99</v>
      </c>
      <c r="S46" s="40">
        <f t="shared" si="2"/>
        <v>18.484848484848484</v>
      </c>
      <c r="T46" s="62">
        <f t="shared" si="3"/>
        <v>1</v>
      </c>
      <c r="U46" s="62" t="str">
        <f t="shared" si="4"/>
        <v>N</v>
      </c>
      <c r="V46" s="99">
        <f t="shared" si="5"/>
        <v>1.5</v>
      </c>
      <c r="W46" s="62">
        <f t="shared" si="6"/>
        <v>1</v>
      </c>
      <c r="X46" s="62" t="str">
        <f t="shared" si="7"/>
        <v>N</v>
      </c>
    </row>
    <row r="47" spans="1:24" ht="15.75" customHeight="1" x14ac:dyDescent="0.25">
      <c r="A47" s="20">
        <v>39</v>
      </c>
      <c r="B47" s="20" t="s">
        <v>209</v>
      </c>
      <c r="C47" s="20" t="s">
        <v>210</v>
      </c>
      <c r="D47" s="62">
        <v>1</v>
      </c>
      <c r="E47" s="34">
        <v>8</v>
      </c>
      <c r="F47" s="62">
        <v>1</v>
      </c>
      <c r="G47" s="62">
        <v>2</v>
      </c>
      <c r="H47" s="62">
        <v>0</v>
      </c>
      <c r="I47" s="62">
        <v>0</v>
      </c>
      <c r="J47" s="62">
        <v>0</v>
      </c>
      <c r="K47" s="62">
        <v>2</v>
      </c>
      <c r="L47" s="34">
        <v>10</v>
      </c>
      <c r="M47" s="34">
        <v>8</v>
      </c>
      <c r="N47" s="34">
        <v>12.5</v>
      </c>
      <c r="O47" s="71">
        <v>6.25</v>
      </c>
      <c r="P47" s="69">
        <v>0.4</v>
      </c>
      <c r="Q47" s="4">
        <f t="shared" si="8"/>
        <v>51.15</v>
      </c>
      <c r="R47" s="4">
        <f t="shared" si="9"/>
        <v>99</v>
      </c>
      <c r="S47" s="40">
        <f t="shared" si="2"/>
        <v>51.666666666666657</v>
      </c>
      <c r="T47" s="62">
        <f t="shared" si="3"/>
        <v>2</v>
      </c>
      <c r="U47" s="62" t="str">
        <f t="shared" si="4"/>
        <v>N</v>
      </c>
      <c r="V47" s="99">
        <f t="shared" si="5"/>
        <v>2</v>
      </c>
      <c r="W47" s="62">
        <f t="shared" si="6"/>
        <v>1</v>
      </c>
      <c r="X47" s="62" t="str">
        <f t="shared" si="7"/>
        <v>N</v>
      </c>
    </row>
    <row r="48" spans="1:24" ht="15.75" customHeight="1" x14ac:dyDescent="0.25">
      <c r="A48" s="20">
        <v>40</v>
      </c>
      <c r="B48" s="20" t="s">
        <v>68</v>
      </c>
      <c r="C48" s="20" t="s">
        <v>195</v>
      </c>
      <c r="D48" s="62">
        <v>2</v>
      </c>
      <c r="E48" s="34">
        <v>5</v>
      </c>
      <c r="F48" s="62">
        <v>2</v>
      </c>
      <c r="G48" s="62">
        <v>2</v>
      </c>
      <c r="H48" s="62">
        <v>2</v>
      </c>
      <c r="I48" s="62">
        <v>2</v>
      </c>
      <c r="J48" s="62">
        <v>2</v>
      </c>
      <c r="K48" s="62">
        <v>2</v>
      </c>
      <c r="L48" s="34">
        <v>10</v>
      </c>
      <c r="M48" s="34">
        <v>10</v>
      </c>
      <c r="N48" s="34">
        <v>25</v>
      </c>
      <c r="O48" s="71">
        <v>12.5</v>
      </c>
      <c r="P48" s="69">
        <v>17.399999999999999</v>
      </c>
      <c r="Q48" s="4">
        <f t="shared" si="8"/>
        <v>93.9</v>
      </c>
      <c r="R48" s="4">
        <f t="shared" si="9"/>
        <v>99</v>
      </c>
      <c r="S48" s="40">
        <f t="shared" si="2"/>
        <v>94.848484848484858</v>
      </c>
      <c r="T48" s="62">
        <f t="shared" si="3"/>
        <v>3</v>
      </c>
      <c r="U48" s="62" t="str">
        <f t="shared" si="4"/>
        <v>Y</v>
      </c>
      <c r="V48" s="99">
        <f t="shared" si="5"/>
        <v>86.999999999999986</v>
      </c>
      <c r="W48" s="62">
        <f t="shared" si="6"/>
        <v>3</v>
      </c>
      <c r="X48" s="62" t="str">
        <f t="shared" si="7"/>
        <v>Y</v>
      </c>
    </row>
    <row r="49" spans="1:24" ht="15.75" customHeight="1" x14ac:dyDescent="0.25">
      <c r="A49" s="20">
        <v>41</v>
      </c>
      <c r="B49" s="20" t="s">
        <v>69</v>
      </c>
      <c r="C49" s="20" t="s">
        <v>196</v>
      </c>
      <c r="D49" s="62">
        <v>0</v>
      </c>
      <c r="E49" s="34">
        <v>10</v>
      </c>
      <c r="F49" s="62">
        <v>2</v>
      </c>
      <c r="G49" s="62">
        <v>2</v>
      </c>
      <c r="H49" s="62">
        <v>2</v>
      </c>
      <c r="I49" s="62">
        <v>2</v>
      </c>
      <c r="J49" s="62">
        <v>2</v>
      </c>
      <c r="K49" s="62">
        <v>2</v>
      </c>
      <c r="L49" s="34">
        <v>10</v>
      </c>
      <c r="M49" s="34">
        <v>10</v>
      </c>
      <c r="N49" s="34">
        <v>25</v>
      </c>
      <c r="O49" s="71">
        <v>12.5</v>
      </c>
      <c r="P49" s="69">
        <v>17.8</v>
      </c>
      <c r="Q49" s="4">
        <f t="shared" si="8"/>
        <v>97.3</v>
      </c>
      <c r="R49" s="4">
        <f t="shared" si="9"/>
        <v>99</v>
      </c>
      <c r="S49" s="40">
        <f t="shared" si="2"/>
        <v>98.282828282828277</v>
      </c>
      <c r="T49" s="62">
        <f t="shared" si="3"/>
        <v>3</v>
      </c>
      <c r="U49" s="62" t="str">
        <f t="shared" si="4"/>
        <v>Y</v>
      </c>
      <c r="V49" s="99">
        <f t="shared" si="5"/>
        <v>89</v>
      </c>
      <c r="W49" s="62">
        <f t="shared" si="6"/>
        <v>3</v>
      </c>
      <c r="X49" s="62" t="str">
        <f t="shared" si="7"/>
        <v>Y</v>
      </c>
    </row>
    <row r="50" spans="1:24" ht="15.75" customHeight="1" x14ac:dyDescent="0.25">
      <c r="A50" s="20">
        <v>42</v>
      </c>
      <c r="B50" s="20" t="s">
        <v>70</v>
      </c>
      <c r="C50" s="20" t="s">
        <v>197</v>
      </c>
      <c r="D50" s="62">
        <v>2</v>
      </c>
      <c r="E50" s="34">
        <v>5</v>
      </c>
      <c r="F50" s="62">
        <v>2</v>
      </c>
      <c r="G50" s="62">
        <v>2</v>
      </c>
      <c r="H50" s="62">
        <v>2</v>
      </c>
      <c r="I50" s="62">
        <v>1</v>
      </c>
      <c r="J50" s="62">
        <v>2</v>
      </c>
      <c r="K50" s="62">
        <v>1</v>
      </c>
      <c r="L50" s="34">
        <v>10</v>
      </c>
      <c r="M50" s="34">
        <v>10</v>
      </c>
      <c r="N50" s="34">
        <v>25</v>
      </c>
      <c r="O50" s="71">
        <v>12.5</v>
      </c>
      <c r="P50" s="69">
        <v>14.4</v>
      </c>
      <c r="Q50" s="4">
        <f t="shared" si="8"/>
        <v>88.9</v>
      </c>
      <c r="R50" s="4">
        <f t="shared" si="9"/>
        <v>99</v>
      </c>
      <c r="S50" s="40">
        <f t="shared" si="2"/>
        <v>89.797979797979792</v>
      </c>
      <c r="T50" s="62">
        <f t="shared" si="3"/>
        <v>3</v>
      </c>
      <c r="U50" s="62" t="str">
        <f t="shared" si="4"/>
        <v>Y</v>
      </c>
      <c r="V50" s="99">
        <f t="shared" si="5"/>
        <v>72</v>
      </c>
      <c r="W50" s="62">
        <f t="shared" si="6"/>
        <v>3</v>
      </c>
      <c r="X50" s="62" t="str">
        <f t="shared" si="7"/>
        <v>Y</v>
      </c>
    </row>
    <row r="51" spans="1:24" ht="15.75" customHeight="1" x14ac:dyDescent="0.25">
      <c r="A51" s="20">
        <v>43</v>
      </c>
      <c r="B51" s="20" t="s">
        <v>71</v>
      </c>
      <c r="C51" s="20" t="s">
        <v>198</v>
      </c>
      <c r="D51" s="62">
        <v>0</v>
      </c>
      <c r="E51" s="34">
        <v>3</v>
      </c>
      <c r="F51" s="62">
        <v>2</v>
      </c>
      <c r="G51" s="62">
        <v>0</v>
      </c>
      <c r="H51" s="62">
        <v>0</v>
      </c>
      <c r="I51" s="62">
        <v>0</v>
      </c>
      <c r="J51" s="62">
        <v>2</v>
      </c>
      <c r="K51" s="62">
        <v>0</v>
      </c>
      <c r="L51" s="34">
        <v>10</v>
      </c>
      <c r="M51" s="34">
        <v>0</v>
      </c>
      <c r="N51" s="34">
        <v>18.75</v>
      </c>
      <c r="O51" s="71">
        <v>9.375</v>
      </c>
      <c r="P51" s="69">
        <v>0</v>
      </c>
      <c r="Q51" s="4">
        <f t="shared" si="8"/>
        <v>45.125</v>
      </c>
      <c r="R51" s="4">
        <f t="shared" si="9"/>
        <v>99</v>
      </c>
      <c r="S51" s="40">
        <f t="shared" si="2"/>
        <v>45.580808080808083</v>
      </c>
      <c r="T51" s="62">
        <f t="shared" si="3"/>
        <v>1</v>
      </c>
      <c r="U51" s="62" t="str">
        <f t="shared" si="4"/>
        <v>N</v>
      </c>
      <c r="V51" s="99">
        <f t="shared" si="5"/>
        <v>0</v>
      </c>
      <c r="W51" s="62">
        <f t="shared" si="6"/>
        <v>1</v>
      </c>
      <c r="X51" s="62" t="str">
        <f t="shared" si="7"/>
        <v>N</v>
      </c>
    </row>
    <row r="52" spans="1:24" ht="15.75" customHeight="1" x14ac:dyDescent="0.25">
      <c r="A52" s="20">
        <v>44</v>
      </c>
      <c r="B52" s="20" t="s">
        <v>215</v>
      </c>
      <c r="C52" s="20" t="s">
        <v>216</v>
      </c>
      <c r="D52" s="62">
        <v>0</v>
      </c>
      <c r="E52" s="34">
        <v>5</v>
      </c>
      <c r="F52" s="62">
        <v>2</v>
      </c>
      <c r="G52" s="62">
        <v>0</v>
      </c>
      <c r="H52" s="62">
        <v>2</v>
      </c>
      <c r="I52" s="62">
        <v>0</v>
      </c>
      <c r="J52" s="62">
        <v>2</v>
      </c>
      <c r="K52" s="62">
        <v>0</v>
      </c>
      <c r="L52" s="34">
        <v>10</v>
      </c>
      <c r="M52" s="34">
        <v>10</v>
      </c>
      <c r="N52" s="34">
        <v>22.5</v>
      </c>
      <c r="O52" s="71">
        <v>11.25</v>
      </c>
      <c r="P52" s="69">
        <v>12.8</v>
      </c>
      <c r="Q52" s="4">
        <f t="shared" si="8"/>
        <v>77.55</v>
      </c>
      <c r="R52" s="4">
        <f t="shared" si="9"/>
        <v>99</v>
      </c>
      <c r="S52" s="40">
        <f t="shared" si="2"/>
        <v>78.333333333333329</v>
      </c>
      <c r="T52" s="62">
        <f t="shared" si="3"/>
        <v>3</v>
      </c>
      <c r="U52" s="62" t="str">
        <f t="shared" si="4"/>
        <v>Y</v>
      </c>
      <c r="V52" s="99">
        <f t="shared" si="5"/>
        <v>64</v>
      </c>
      <c r="W52" s="62">
        <f t="shared" si="6"/>
        <v>3</v>
      </c>
      <c r="X52" s="62" t="str">
        <f t="shared" si="7"/>
        <v>Y</v>
      </c>
    </row>
    <row r="53" spans="1:24" ht="15.75" customHeight="1" x14ac:dyDescent="0.25">
      <c r="A53" s="20">
        <v>45</v>
      </c>
      <c r="B53" s="20" t="s">
        <v>72</v>
      </c>
      <c r="C53" s="20" t="s">
        <v>73</v>
      </c>
      <c r="D53" s="62">
        <v>0</v>
      </c>
      <c r="E53" s="34">
        <v>4</v>
      </c>
      <c r="F53" s="62">
        <v>0</v>
      </c>
      <c r="G53" s="62">
        <v>0</v>
      </c>
      <c r="H53" s="62">
        <v>2</v>
      </c>
      <c r="I53" s="62">
        <v>0</v>
      </c>
      <c r="J53" s="62">
        <v>0</v>
      </c>
      <c r="K53" s="62">
        <v>0</v>
      </c>
      <c r="L53" s="34">
        <v>8</v>
      </c>
      <c r="M53" s="34">
        <v>3</v>
      </c>
      <c r="N53" s="34">
        <v>17.5</v>
      </c>
      <c r="O53" s="71">
        <v>8.75</v>
      </c>
      <c r="P53" s="69">
        <v>14</v>
      </c>
      <c r="Q53" s="4">
        <f t="shared" si="8"/>
        <v>57.25</v>
      </c>
      <c r="R53" s="4">
        <f t="shared" si="9"/>
        <v>99</v>
      </c>
      <c r="S53" s="40">
        <f t="shared" si="2"/>
        <v>57.828282828282831</v>
      </c>
      <c r="T53" s="62">
        <f t="shared" si="3"/>
        <v>2</v>
      </c>
      <c r="U53" s="62" t="str">
        <f t="shared" si="4"/>
        <v>N</v>
      </c>
      <c r="V53" s="99">
        <f t="shared" si="5"/>
        <v>70</v>
      </c>
      <c r="W53" s="62">
        <f t="shared" si="6"/>
        <v>3</v>
      </c>
      <c r="X53" s="62" t="str">
        <f t="shared" si="7"/>
        <v>Y</v>
      </c>
    </row>
    <row r="54" spans="1:24" ht="15.75" customHeight="1" x14ac:dyDescent="0.25">
      <c r="A54" s="20">
        <v>46</v>
      </c>
      <c r="B54" s="20" t="s">
        <v>74</v>
      </c>
      <c r="C54" s="20" t="s">
        <v>75</v>
      </c>
      <c r="D54" s="62">
        <v>0</v>
      </c>
      <c r="E54" s="34">
        <v>0</v>
      </c>
      <c r="F54" s="62">
        <v>2</v>
      </c>
      <c r="G54" s="62">
        <v>0</v>
      </c>
      <c r="H54" s="62">
        <v>2</v>
      </c>
      <c r="I54" s="62">
        <v>0</v>
      </c>
      <c r="J54" s="62">
        <v>2</v>
      </c>
      <c r="K54" s="62">
        <v>0</v>
      </c>
      <c r="L54" s="34">
        <v>10</v>
      </c>
      <c r="M54" s="34">
        <v>10</v>
      </c>
      <c r="N54" s="34">
        <v>16.25</v>
      </c>
      <c r="O54" s="109">
        <v>8.125</v>
      </c>
      <c r="P54" s="96">
        <v>13.9</v>
      </c>
      <c r="Q54" s="4">
        <f t="shared" si="8"/>
        <v>64.275000000000006</v>
      </c>
      <c r="R54" s="4">
        <f t="shared" si="9"/>
        <v>99</v>
      </c>
      <c r="S54" s="40">
        <f t="shared" si="2"/>
        <v>64.924242424242422</v>
      </c>
      <c r="T54" s="62">
        <f t="shared" si="3"/>
        <v>3</v>
      </c>
      <c r="U54" s="62" t="str">
        <f t="shared" si="4"/>
        <v>Y</v>
      </c>
      <c r="V54" s="99">
        <f t="shared" si="5"/>
        <v>69.5</v>
      </c>
      <c r="W54" s="62">
        <f t="shared" si="6"/>
        <v>3</v>
      </c>
      <c r="X54" s="62" t="str">
        <f t="shared" si="7"/>
        <v>Y</v>
      </c>
    </row>
    <row r="55" spans="1:24" ht="15.75" customHeight="1" x14ac:dyDescent="0.25">
      <c r="A55" s="20">
        <v>47</v>
      </c>
      <c r="B55" s="20" t="s">
        <v>76</v>
      </c>
      <c r="C55" s="20" t="s">
        <v>77</v>
      </c>
      <c r="D55" s="62">
        <v>1</v>
      </c>
      <c r="E55" s="34">
        <v>4</v>
      </c>
      <c r="F55" s="62">
        <v>2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34">
        <v>10</v>
      </c>
      <c r="M55" s="34">
        <v>0</v>
      </c>
      <c r="N55" s="34">
        <v>17.5</v>
      </c>
      <c r="O55" s="109">
        <v>8.75</v>
      </c>
      <c r="P55" s="96">
        <v>11</v>
      </c>
      <c r="Q55" s="4">
        <f t="shared" si="8"/>
        <v>54.25</v>
      </c>
      <c r="R55" s="4">
        <f t="shared" si="9"/>
        <v>99</v>
      </c>
      <c r="S55" s="40">
        <f t="shared" si="2"/>
        <v>54.797979797979799</v>
      </c>
      <c r="T55" s="62">
        <f t="shared" si="3"/>
        <v>2</v>
      </c>
      <c r="U55" s="62" t="str">
        <f t="shared" si="4"/>
        <v>N</v>
      </c>
      <c r="V55" s="99">
        <f t="shared" si="5"/>
        <v>55.000000000000007</v>
      </c>
      <c r="W55" s="62">
        <f t="shared" si="6"/>
        <v>2</v>
      </c>
      <c r="X55" s="62" t="str">
        <f t="shared" si="7"/>
        <v>N</v>
      </c>
    </row>
    <row r="56" spans="1:24" ht="15.75" customHeight="1" x14ac:dyDescent="0.25">
      <c r="A56" s="20">
        <v>48</v>
      </c>
      <c r="B56" s="20" t="s">
        <v>78</v>
      </c>
      <c r="C56" s="20" t="s">
        <v>79</v>
      </c>
      <c r="D56" s="62">
        <v>0</v>
      </c>
      <c r="E56" s="34">
        <v>5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34">
        <v>8</v>
      </c>
      <c r="M56" s="34">
        <v>0</v>
      </c>
      <c r="N56" s="34">
        <v>21.25</v>
      </c>
      <c r="O56" s="109">
        <v>10.625</v>
      </c>
      <c r="P56" s="96">
        <v>12.9</v>
      </c>
      <c r="Q56" s="4">
        <f t="shared" si="8"/>
        <v>57.774999999999999</v>
      </c>
      <c r="R56" s="4">
        <f t="shared" si="9"/>
        <v>99</v>
      </c>
      <c r="S56" s="40">
        <f t="shared" si="2"/>
        <v>58.358585858585855</v>
      </c>
      <c r="T56" s="62">
        <f t="shared" si="3"/>
        <v>2</v>
      </c>
      <c r="U56" s="62" t="str">
        <f t="shared" si="4"/>
        <v>N</v>
      </c>
      <c r="V56" s="99">
        <f t="shared" si="5"/>
        <v>64.5</v>
      </c>
      <c r="W56" s="62">
        <f t="shared" si="6"/>
        <v>3</v>
      </c>
      <c r="X56" s="62" t="str">
        <f t="shared" si="7"/>
        <v>Y</v>
      </c>
    </row>
    <row r="57" spans="1:24" ht="15.75" customHeight="1" x14ac:dyDescent="0.25">
      <c r="A57" s="20">
        <v>49</v>
      </c>
      <c r="B57" s="20" t="s">
        <v>80</v>
      </c>
      <c r="C57" s="20" t="s">
        <v>81</v>
      </c>
      <c r="D57" s="62">
        <v>0</v>
      </c>
      <c r="E57" s="34">
        <v>2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34">
        <v>3</v>
      </c>
      <c r="M57" s="34">
        <v>0</v>
      </c>
      <c r="N57" s="34">
        <v>17.5</v>
      </c>
      <c r="O57" s="109">
        <v>8.75</v>
      </c>
      <c r="P57" s="96">
        <v>1</v>
      </c>
      <c r="Q57" s="4">
        <f t="shared" si="8"/>
        <v>32.25</v>
      </c>
      <c r="R57" s="4">
        <f t="shared" si="9"/>
        <v>99</v>
      </c>
      <c r="S57" s="40">
        <f t="shared" si="2"/>
        <v>32.575757575757578</v>
      </c>
      <c r="T57" s="62">
        <f t="shared" si="3"/>
        <v>1</v>
      </c>
      <c r="U57" s="62" t="str">
        <f t="shared" si="4"/>
        <v>N</v>
      </c>
      <c r="V57" s="99">
        <f t="shared" si="5"/>
        <v>5</v>
      </c>
      <c r="W57" s="62">
        <f t="shared" si="6"/>
        <v>1</v>
      </c>
      <c r="X57" s="62" t="str">
        <f t="shared" si="7"/>
        <v>N</v>
      </c>
    </row>
    <row r="58" spans="1:24" ht="15.75" customHeight="1" x14ac:dyDescent="0.25">
      <c r="A58" s="20">
        <v>50</v>
      </c>
      <c r="B58" s="20" t="s">
        <v>82</v>
      </c>
      <c r="C58" s="20" t="s">
        <v>83</v>
      </c>
      <c r="D58" s="62">
        <v>0</v>
      </c>
      <c r="E58" s="34">
        <v>3</v>
      </c>
      <c r="F58" s="62">
        <v>2</v>
      </c>
      <c r="G58" s="62">
        <v>0</v>
      </c>
      <c r="H58" s="62">
        <v>1</v>
      </c>
      <c r="I58" s="62">
        <v>0</v>
      </c>
      <c r="J58" s="62">
        <v>0</v>
      </c>
      <c r="K58" s="62">
        <v>0</v>
      </c>
      <c r="L58" s="34">
        <v>0</v>
      </c>
      <c r="M58" s="34">
        <v>0</v>
      </c>
      <c r="N58" s="34">
        <v>15</v>
      </c>
      <c r="O58" s="109">
        <v>7.5</v>
      </c>
      <c r="P58" s="96">
        <v>0</v>
      </c>
      <c r="Q58" s="4">
        <f t="shared" si="8"/>
        <v>28.5</v>
      </c>
      <c r="R58" s="4">
        <f t="shared" si="9"/>
        <v>99</v>
      </c>
      <c r="S58" s="40">
        <f t="shared" si="2"/>
        <v>28.787878787878789</v>
      </c>
      <c r="T58" s="62">
        <f t="shared" si="3"/>
        <v>1</v>
      </c>
      <c r="U58" s="62" t="str">
        <f t="shared" si="4"/>
        <v>N</v>
      </c>
      <c r="V58" s="99">
        <f t="shared" si="5"/>
        <v>0</v>
      </c>
      <c r="W58" s="62">
        <f t="shared" si="6"/>
        <v>1</v>
      </c>
      <c r="X58" s="62" t="str">
        <f t="shared" si="7"/>
        <v>N</v>
      </c>
    </row>
    <row r="59" spans="1:24" ht="15.75" customHeight="1" x14ac:dyDescent="0.25">
      <c r="A59" s="20">
        <v>51</v>
      </c>
      <c r="B59" s="20" t="s">
        <v>84</v>
      </c>
      <c r="C59" s="20" t="s">
        <v>85</v>
      </c>
      <c r="D59" s="62">
        <v>1</v>
      </c>
      <c r="E59" s="34">
        <v>4</v>
      </c>
      <c r="F59" s="62">
        <v>2</v>
      </c>
      <c r="G59" s="62">
        <v>0</v>
      </c>
      <c r="H59" s="62">
        <v>2</v>
      </c>
      <c r="I59" s="62">
        <v>0</v>
      </c>
      <c r="J59" s="62">
        <v>0</v>
      </c>
      <c r="K59" s="62">
        <v>0</v>
      </c>
      <c r="L59" s="34">
        <v>5</v>
      </c>
      <c r="M59" s="34">
        <v>0</v>
      </c>
      <c r="N59" s="34">
        <v>20</v>
      </c>
      <c r="O59" s="109">
        <v>10</v>
      </c>
      <c r="P59" s="96">
        <v>14</v>
      </c>
      <c r="Q59" s="4">
        <f t="shared" si="8"/>
        <v>58</v>
      </c>
      <c r="R59" s="4">
        <f t="shared" si="9"/>
        <v>99</v>
      </c>
      <c r="S59" s="40">
        <f t="shared" si="2"/>
        <v>58.585858585858588</v>
      </c>
      <c r="T59" s="62">
        <f t="shared" si="3"/>
        <v>2</v>
      </c>
      <c r="U59" s="62" t="str">
        <f t="shared" si="4"/>
        <v>N</v>
      </c>
      <c r="V59" s="99">
        <f t="shared" si="5"/>
        <v>70</v>
      </c>
      <c r="W59" s="62">
        <f t="shared" si="6"/>
        <v>3</v>
      </c>
      <c r="X59" s="62" t="str">
        <f t="shared" si="7"/>
        <v>Y</v>
      </c>
    </row>
    <row r="60" spans="1:24" ht="15.75" customHeight="1" x14ac:dyDescent="0.25">
      <c r="A60" s="20">
        <v>52</v>
      </c>
      <c r="B60" s="20" t="s">
        <v>86</v>
      </c>
      <c r="C60" s="20" t="s">
        <v>87</v>
      </c>
      <c r="D60" s="62">
        <v>1</v>
      </c>
      <c r="E60" s="34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34">
        <v>0</v>
      </c>
      <c r="M60" s="34">
        <v>0</v>
      </c>
      <c r="N60" s="34">
        <v>20</v>
      </c>
      <c r="O60" s="109">
        <v>10</v>
      </c>
      <c r="P60" s="96">
        <v>0</v>
      </c>
      <c r="Q60" s="4">
        <f t="shared" si="8"/>
        <v>31</v>
      </c>
      <c r="R60" s="4">
        <f t="shared" si="9"/>
        <v>99</v>
      </c>
      <c r="S60" s="40">
        <f t="shared" si="2"/>
        <v>31.313131313131315</v>
      </c>
      <c r="T60" s="62">
        <f t="shared" si="3"/>
        <v>1</v>
      </c>
      <c r="U60" s="62" t="str">
        <f t="shared" si="4"/>
        <v>N</v>
      </c>
      <c r="V60" s="99">
        <f t="shared" si="5"/>
        <v>0</v>
      </c>
      <c r="W60" s="62">
        <f t="shared" si="6"/>
        <v>1</v>
      </c>
      <c r="X60" s="62" t="str">
        <f t="shared" si="7"/>
        <v>N</v>
      </c>
    </row>
    <row r="61" spans="1:24" ht="15.75" customHeight="1" x14ac:dyDescent="0.25">
      <c r="A61" s="20">
        <v>53</v>
      </c>
      <c r="B61" s="26" t="s">
        <v>88</v>
      </c>
      <c r="C61" s="26" t="s">
        <v>89</v>
      </c>
      <c r="D61" s="67">
        <v>0</v>
      </c>
      <c r="E61" s="34">
        <v>5</v>
      </c>
      <c r="F61" s="66">
        <v>2</v>
      </c>
      <c r="G61" s="62">
        <v>2</v>
      </c>
      <c r="H61" s="62">
        <v>2</v>
      </c>
      <c r="I61" s="67">
        <v>2</v>
      </c>
      <c r="J61" s="67">
        <v>2</v>
      </c>
      <c r="K61" s="67">
        <v>2</v>
      </c>
      <c r="L61" s="68">
        <v>10</v>
      </c>
      <c r="M61" s="68">
        <v>10</v>
      </c>
      <c r="N61" s="68">
        <v>25</v>
      </c>
      <c r="O61" s="108">
        <v>12.5</v>
      </c>
      <c r="P61" s="96">
        <v>17.899999999999999</v>
      </c>
      <c r="Q61" s="4">
        <f t="shared" si="8"/>
        <v>92.4</v>
      </c>
      <c r="R61" s="4">
        <f t="shared" si="9"/>
        <v>99</v>
      </c>
      <c r="S61" s="40">
        <f t="shared" si="2"/>
        <v>93.333333333333329</v>
      </c>
      <c r="T61" s="62">
        <f t="shared" si="3"/>
        <v>3</v>
      </c>
      <c r="U61" s="62" t="str">
        <f t="shared" si="4"/>
        <v>Y</v>
      </c>
      <c r="V61" s="99">
        <f t="shared" si="5"/>
        <v>89.499999999999986</v>
      </c>
      <c r="W61" s="62">
        <f t="shared" si="6"/>
        <v>3</v>
      </c>
      <c r="X61" s="62" t="str">
        <f t="shared" si="7"/>
        <v>Y</v>
      </c>
    </row>
    <row r="62" spans="1:24" ht="15.75" customHeight="1" x14ac:dyDescent="0.25">
      <c r="A62" s="20">
        <v>54</v>
      </c>
      <c r="B62" s="26" t="s">
        <v>90</v>
      </c>
      <c r="C62" s="26" t="s">
        <v>91</v>
      </c>
      <c r="D62" s="67">
        <v>0</v>
      </c>
      <c r="E62" s="34">
        <v>0</v>
      </c>
      <c r="F62" s="66">
        <v>0</v>
      </c>
      <c r="G62" s="62">
        <v>0</v>
      </c>
      <c r="H62" s="62">
        <v>0</v>
      </c>
      <c r="I62" s="67">
        <v>0</v>
      </c>
      <c r="J62" s="67">
        <v>0</v>
      </c>
      <c r="K62" s="67">
        <v>0</v>
      </c>
      <c r="L62" s="68">
        <v>8</v>
      </c>
      <c r="M62" s="68">
        <v>2</v>
      </c>
      <c r="N62" s="68">
        <v>20</v>
      </c>
      <c r="O62" s="108">
        <v>10</v>
      </c>
      <c r="P62" s="96">
        <v>1</v>
      </c>
      <c r="Q62" s="4">
        <f t="shared" si="8"/>
        <v>41</v>
      </c>
      <c r="R62" s="4">
        <f t="shared" si="9"/>
        <v>99</v>
      </c>
      <c r="S62" s="40">
        <f t="shared" si="2"/>
        <v>41.414141414141412</v>
      </c>
      <c r="T62" s="62">
        <f t="shared" si="3"/>
        <v>1</v>
      </c>
      <c r="U62" s="62" t="str">
        <f t="shared" si="4"/>
        <v>N</v>
      </c>
      <c r="V62" s="99">
        <f t="shared" si="5"/>
        <v>5</v>
      </c>
      <c r="W62" s="62">
        <f t="shared" si="6"/>
        <v>1</v>
      </c>
      <c r="X62" s="62" t="str">
        <f t="shared" si="7"/>
        <v>N</v>
      </c>
    </row>
    <row r="63" spans="1:24" ht="15.75" customHeight="1" x14ac:dyDescent="0.25">
      <c r="A63" s="20">
        <v>55</v>
      </c>
      <c r="B63" s="26" t="s">
        <v>217</v>
      </c>
      <c r="C63" s="26" t="s">
        <v>218</v>
      </c>
      <c r="D63" s="67">
        <v>0</v>
      </c>
      <c r="E63" s="34">
        <v>10</v>
      </c>
      <c r="F63" s="62">
        <v>2</v>
      </c>
      <c r="G63" s="62">
        <v>2</v>
      </c>
      <c r="H63" s="62">
        <v>1</v>
      </c>
      <c r="I63" s="62">
        <v>1</v>
      </c>
      <c r="J63" s="62">
        <v>2</v>
      </c>
      <c r="K63" s="62">
        <v>2</v>
      </c>
      <c r="L63" s="34">
        <v>10</v>
      </c>
      <c r="M63" s="34">
        <v>10</v>
      </c>
      <c r="N63" s="34">
        <v>25</v>
      </c>
      <c r="O63" s="109">
        <v>12.5</v>
      </c>
      <c r="P63" s="96">
        <v>17.3</v>
      </c>
      <c r="Q63" s="4">
        <f t="shared" si="8"/>
        <v>94.8</v>
      </c>
      <c r="R63" s="4">
        <f t="shared" si="9"/>
        <v>99</v>
      </c>
      <c r="S63" s="40">
        <f t="shared" si="2"/>
        <v>95.757575757575751</v>
      </c>
      <c r="T63" s="62">
        <f t="shared" si="3"/>
        <v>3</v>
      </c>
      <c r="U63" s="62" t="str">
        <f t="shared" si="4"/>
        <v>Y</v>
      </c>
      <c r="V63" s="99">
        <f t="shared" si="5"/>
        <v>86.5</v>
      </c>
      <c r="W63" s="62">
        <f t="shared" si="6"/>
        <v>3</v>
      </c>
      <c r="X63" s="62" t="str">
        <f t="shared" si="7"/>
        <v>Y</v>
      </c>
    </row>
    <row r="64" spans="1:24" ht="27.75" customHeight="1" x14ac:dyDescent="0.25">
      <c r="A64" s="19"/>
      <c r="B64" s="35"/>
      <c r="C64" s="49"/>
      <c r="D64" s="103"/>
      <c r="E64" s="109"/>
      <c r="F64" s="104"/>
      <c r="G64" s="54"/>
      <c r="H64" s="54"/>
      <c r="I64" s="103"/>
      <c r="J64" s="103"/>
      <c r="K64" s="103"/>
      <c r="L64" s="108"/>
      <c r="M64" s="108"/>
      <c r="N64" s="108"/>
      <c r="O64" s="108"/>
      <c r="P64" s="53"/>
      <c r="Q64" s="97"/>
      <c r="R64" s="4"/>
      <c r="S64" s="98"/>
      <c r="T64" s="54"/>
      <c r="U64" s="54"/>
      <c r="V64" s="102"/>
      <c r="W64" s="125"/>
    </row>
    <row r="65" spans="1:25" ht="27.75" customHeight="1" x14ac:dyDescent="0.25">
      <c r="A65" s="19"/>
      <c r="B65" s="35"/>
      <c r="C65" s="49"/>
      <c r="D65" s="50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2"/>
      <c r="P65" s="53"/>
      <c r="Q65" s="300"/>
      <c r="R65" s="300"/>
      <c r="S65" s="300"/>
      <c r="T65" s="54">
        <f>SUM(T9:T63)</f>
        <v>139</v>
      </c>
      <c r="U65" s="54"/>
      <c r="V65" s="314" t="s">
        <v>138</v>
      </c>
      <c r="W65" s="314"/>
      <c r="X65" s="314"/>
    </row>
    <row r="66" spans="1:25" ht="27.75" customHeight="1" x14ac:dyDescent="0.25">
      <c r="A66" s="19"/>
      <c r="B66" s="35"/>
      <c r="C66" s="49"/>
      <c r="D66" s="35"/>
      <c r="E66" s="22"/>
      <c r="F66" s="22"/>
      <c r="G66" s="36"/>
      <c r="H66" s="36"/>
      <c r="I66" s="36"/>
      <c r="J66" s="36"/>
      <c r="K66" s="36"/>
      <c r="L66" s="36"/>
      <c r="M66" s="36"/>
      <c r="N66" s="36"/>
      <c r="O66" s="36"/>
      <c r="P66" s="37"/>
      <c r="Q66" s="301"/>
      <c r="R66" s="301"/>
      <c r="S66" s="301"/>
      <c r="T66" s="39">
        <f>AVERAGE(T9:T63)</f>
        <v>2.5272727272727273</v>
      </c>
      <c r="U66" s="39"/>
      <c r="W66" s="54">
        <f>SUM(W9:W63)</f>
        <v>142</v>
      </c>
    </row>
    <row r="67" spans="1:25" ht="27.75" customHeight="1" x14ac:dyDescent="0.25">
      <c r="A67" s="19"/>
      <c r="B67" s="35"/>
      <c r="C67" s="49"/>
      <c r="D67" s="35"/>
      <c r="E67" s="22"/>
      <c r="F67" s="22"/>
      <c r="G67" s="36"/>
      <c r="H67" s="36"/>
      <c r="I67" s="36"/>
      <c r="J67" s="36"/>
      <c r="K67" s="36"/>
      <c r="L67" s="36"/>
      <c r="M67" s="36"/>
      <c r="N67" s="36"/>
      <c r="O67" s="36"/>
      <c r="P67" s="37"/>
      <c r="Q67" s="325" t="s">
        <v>245</v>
      </c>
      <c r="R67" s="325"/>
      <c r="S67" s="325"/>
      <c r="T67" s="39">
        <f>COUNT(T9:T63)</f>
        <v>55</v>
      </c>
      <c r="U67" s="39"/>
      <c r="W67" s="39">
        <f>AVERAGE(W9:W63)</f>
        <v>2.581818181818182</v>
      </c>
    </row>
    <row r="68" spans="1:25" ht="27.75" customHeight="1" x14ac:dyDescent="0.25">
      <c r="A68" s="19"/>
      <c r="B68" s="35"/>
      <c r="C68" s="49"/>
      <c r="D68" s="35"/>
      <c r="E68" s="22"/>
      <c r="F68" s="22"/>
      <c r="G68" s="36"/>
      <c r="H68" s="36"/>
      <c r="I68" s="36"/>
      <c r="J68" s="36"/>
      <c r="K68" s="36"/>
      <c r="L68" s="36"/>
      <c r="M68" s="36"/>
      <c r="N68" s="36"/>
      <c r="O68" s="36"/>
      <c r="P68" s="37"/>
      <c r="Q68" s="305" t="s">
        <v>242</v>
      </c>
      <c r="R68" s="306" t="s">
        <v>243</v>
      </c>
      <c r="S68" s="306"/>
      <c r="T68" s="320" t="s">
        <v>244</v>
      </c>
      <c r="U68" s="320"/>
      <c r="V68" s="320"/>
      <c r="W68" s="315" t="s">
        <v>138</v>
      </c>
      <c r="X68" s="316"/>
      <c r="Y68" s="317"/>
    </row>
    <row r="69" spans="1:25" ht="27.75" customHeight="1" x14ac:dyDescent="0.25">
      <c r="B69" s="35"/>
      <c r="C69" s="35"/>
      <c r="D69" s="35"/>
      <c r="E69" s="22"/>
      <c r="F69" s="22"/>
      <c r="G69" s="36"/>
      <c r="H69" s="36"/>
      <c r="I69" s="36"/>
      <c r="J69" s="36"/>
      <c r="K69" s="324"/>
      <c r="L69" s="324"/>
      <c r="M69" s="324"/>
      <c r="N69" s="122"/>
      <c r="O69" s="122"/>
      <c r="P69" s="30"/>
      <c r="Q69" s="305"/>
      <c r="R69" s="306"/>
      <c r="S69" s="326"/>
      <c r="T69" s="5">
        <v>3</v>
      </c>
      <c r="U69" s="5">
        <v>2</v>
      </c>
      <c r="V69" s="5">
        <v>1</v>
      </c>
      <c r="W69" s="124">
        <v>3</v>
      </c>
      <c r="X69" s="124">
        <v>2</v>
      </c>
      <c r="Y69" s="124">
        <v>1</v>
      </c>
    </row>
    <row r="70" spans="1:25" ht="48" customHeight="1" x14ac:dyDescent="0.25">
      <c r="B70" s="35"/>
      <c r="C70" s="35"/>
      <c r="D70" s="35"/>
      <c r="E70" s="22"/>
      <c r="F70" s="22"/>
      <c r="G70" s="36"/>
      <c r="H70" s="36"/>
      <c r="I70" s="36"/>
      <c r="J70" s="36"/>
      <c r="K70" s="324"/>
      <c r="L70" s="324"/>
      <c r="M70" s="324"/>
      <c r="N70" s="122"/>
      <c r="O70" s="122"/>
      <c r="P70" s="30"/>
      <c r="Q70" s="61" t="s">
        <v>1</v>
      </c>
      <c r="R70" s="14">
        <f>T66</f>
        <v>2.5272727272727273</v>
      </c>
      <c r="S70" s="13"/>
      <c r="T70" s="3">
        <f>COUNTIF(T9:T63, 3)</f>
        <v>38</v>
      </c>
      <c r="U70" s="3">
        <f>COUNTIF(T9:T63, 2)</f>
        <v>8</v>
      </c>
      <c r="V70" s="3">
        <f>COUNTIF(T9:T63, 1)</f>
        <v>9</v>
      </c>
      <c r="W70" s="123">
        <f>COUNTIF(W9:W63, 3)</f>
        <v>41</v>
      </c>
      <c r="X70" s="123">
        <f>COUNTIF(W9:W63, 2)</f>
        <v>5</v>
      </c>
      <c r="Y70" s="123">
        <f>COUNTIF(W9:W63, 1)</f>
        <v>9</v>
      </c>
    </row>
    <row r="71" spans="1:25" ht="27.75" customHeight="1" x14ac:dyDescent="0.25">
      <c r="A71" s="23"/>
      <c r="B71" s="35"/>
      <c r="C71" s="35"/>
      <c r="D71" s="35"/>
      <c r="E71" s="22"/>
      <c r="F71" s="22"/>
      <c r="G71" s="36"/>
      <c r="H71" s="36"/>
      <c r="I71" s="36"/>
      <c r="J71" s="36"/>
      <c r="K71" s="323"/>
      <c r="L71" s="323"/>
      <c r="M71" s="323"/>
      <c r="N71" s="121"/>
      <c r="O71" s="121"/>
      <c r="P71" s="30"/>
      <c r="Q71" s="299" t="s">
        <v>246</v>
      </c>
      <c r="R71" s="299"/>
      <c r="S71" s="299"/>
      <c r="T71" s="80">
        <f>T70/T67*100</f>
        <v>69.090909090909093</v>
      </c>
      <c r="U71" s="80">
        <f>U70/T67*100</f>
        <v>14.545454545454545</v>
      </c>
      <c r="V71" s="80">
        <f>V70/T67*100</f>
        <v>16.363636363636363</v>
      </c>
      <c r="W71" s="117">
        <f>W70/T67*100</f>
        <v>74.545454545454547</v>
      </c>
      <c r="X71" s="117">
        <f>X70/T67*100</f>
        <v>9.0909090909090917</v>
      </c>
      <c r="Y71" s="117">
        <f>Y70/T67*100</f>
        <v>16.363636363636363</v>
      </c>
    </row>
    <row r="72" spans="1:25" x14ac:dyDescent="0.25">
      <c r="A72" s="42"/>
      <c r="B72" s="42"/>
      <c r="C72" s="42"/>
      <c r="D72" s="28"/>
      <c r="E72" s="28"/>
      <c r="F72" s="43"/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1:25" x14ac:dyDescent="0.25">
      <c r="A73" s="42"/>
      <c r="B73" s="42"/>
      <c r="C73" s="42"/>
      <c r="D73" s="28"/>
      <c r="E73" s="28"/>
      <c r="F73" s="43"/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1:25" ht="110.25" customHeight="1" x14ac:dyDescent="0.25">
      <c r="A74" s="42"/>
      <c r="B74" s="42"/>
      <c r="C74" s="42"/>
      <c r="D74" s="28"/>
      <c r="E74" s="28"/>
      <c r="F74" s="43"/>
      <c r="G74" s="55"/>
      <c r="H74" s="55"/>
      <c r="I74" s="55"/>
      <c r="J74" s="55"/>
      <c r="K74" s="321"/>
      <c r="L74" s="321"/>
      <c r="M74" s="321"/>
      <c r="N74" s="119"/>
      <c r="O74" s="119"/>
      <c r="P74" s="55"/>
    </row>
    <row r="75" spans="1:25" x14ac:dyDescent="0.25">
      <c r="A75" s="42"/>
      <c r="B75" s="42"/>
      <c r="C75" s="42"/>
      <c r="D75" s="28"/>
      <c r="E75" s="28"/>
      <c r="F75" s="43"/>
      <c r="G75" s="55"/>
      <c r="H75" s="55"/>
      <c r="I75" s="55"/>
      <c r="J75" s="55"/>
      <c r="K75" s="321"/>
      <c r="L75" s="321"/>
      <c r="M75" s="321"/>
      <c r="N75" s="119"/>
      <c r="O75" s="119"/>
      <c r="P75" s="55"/>
    </row>
    <row r="76" spans="1:25" ht="63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322"/>
      <c r="L76" s="322"/>
      <c r="M76" s="322"/>
      <c r="N76" s="120"/>
      <c r="O76" s="120"/>
    </row>
    <row r="77" spans="1:25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</row>
    <row r="78" spans="1:25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</row>
    <row r="79" spans="1:25" x14ac:dyDescent="0.25">
      <c r="A79" s="42"/>
      <c r="B79" s="42"/>
      <c r="C79" s="27"/>
      <c r="D79" s="28"/>
      <c r="E79" s="28"/>
      <c r="F79" s="44"/>
      <c r="G79" s="28"/>
      <c r="H79" s="42"/>
      <c r="I79" s="42"/>
      <c r="J79" s="42"/>
      <c r="K79" s="42"/>
      <c r="L79" s="42"/>
      <c r="M79" s="42"/>
      <c r="N79" s="42"/>
      <c r="O79" s="42"/>
    </row>
    <row r="80" spans="1:25" x14ac:dyDescent="0.25">
      <c r="A80" s="42"/>
      <c r="B80" s="42"/>
      <c r="C80" s="27"/>
      <c r="D80" s="28"/>
      <c r="E80" s="28"/>
      <c r="F80" s="44"/>
      <c r="G80" s="28"/>
      <c r="H80" s="42"/>
      <c r="I80" s="42"/>
      <c r="J80" s="42"/>
      <c r="K80" s="42"/>
      <c r="L80" s="42"/>
      <c r="M80" s="42"/>
      <c r="N80" s="42"/>
      <c r="O80" s="42"/>
    </row>
    <row r="81" spans="1:16" x14ac:dyDescent="0.25">
      <c r="A81" s="42"/>
      <c r="B81" s="42"/>
      <c r="C81" s="27"/>
      <c r="D81" s="28"/>
      <c r="E81" s="28"/>
      <c r="F81" s="44"/>
      <c r="G81" s="28"/>
      <c r="H81" s="42"/>
      <c r="I81" s="42"/>
      <c r="J81" s="42"/>
      <c r="K81" s="42"/>
      <c r="L81" s="42"/>
      <c r="M81" s="42"/>
      <c r="N81" s="42"/>
      <c r="O81" s="42"/>
    </row>
    <row r="82" spans="1:16" x14ac:dyDescent="0.25">
      <c r="A82" s="42"/>
      <c r="B82" s="42"/>
      <c r="C82" s="38"/>
      <c r="D82" s="38"/>
      <c r="E82" s="38"/>
      <c r="F82" s="38"/>
      <c r="G82" s="38"/>
      <c r="H82" s="42"/>
      <c r="I82" s="42"/>
      <c r="J82" s="42"/>
      <c r="K82" s="42"/>
      <c r="L82" s="42"/>
      <c r="M82" s="42"/>
      <c r="N82" s="42"/>
      <c r="O82" s="42"/>
    </row>
    <row r="83" spans="1:16" ht="18.75" customHeight="1" x14ac:dyDescent="0.25">
      <c r="A83" s="42"/>
      <c r="B83" s="42"/>
      <c r="C83" s="45"/>
      <c r="D83" s="38"/>
      <c r="E83" s="38"/>
      <c r="F83" s="38"/>
      <c r="G83" s="38"/>
      <c r="H83" s="28"/>
      <c r="I83" s="28"/>
      <c r="J83" s="28"/>
      <c r="K83" s="28"/>
      <c r="L83" s="28"/>
      <c r="M83" s="28"/>
      <c r="N83" s="28"/>
      <c r="O83" s="28"/>
      <c r="P83" s="6"/>
    </row>
    <row r="84" spans="1:16" x14ac:dyDescent="0.25">
      <c r="A84" s="42"/>
      <c r="B84" s="42"/>
      <c r="C84" s="38"/>
      <c r="D84" s="38"/>
      <c r="E84" s="38"/>
      <c r="F84" s="38"/>
      <c r="G84" s="38"/>
      <c r="H84" s="28"/>
      <c r="I84" s="28"/>
      <c r="J84" s="28"/>
      <c r="K84" s="28"/>
      <c r="L84" s="28"/>
      <c r="M84" s="28"/>
      <c r="N84" s="28"/>
      <c r="O84" s="28"/>
      <c r="P84" s="6"/>
    </row>
    <row r="85" spans="1:16" x14ac:dyDescent="0.25">
      <c r="A85" s="42"/>
      <c r="B85" s="42"/>
      <c r="C85" s="46"/>
      <c r="D85" s="46"/>
      <c r="E85" s="46"/>
      <c r="F85" s="46"/>
      <c r="G85" s="38"/>
      <c r="H85" s="28"/>
      <c r="I85" s="28"/>
      <c r="J85" s="28"/>
      <c r="K85" s="28"/>
      <c r="L85" s="28"/>
      <c r="M85" s="28"/>
      <c r="N85" s="28"/>
      <c r="O85" s="28"/>
      <c r="P85" s="6"/>
    </row>
    <row r="86" spans="1:16" x14ac:dyDescent="0.25">
      <c r="A86" s="42"/>
      <c r="B86" s="38"/>
      <c r="C86" s="38"/>
      <c r="D86" s="47"/>
      <c r="E86" s="47"/>
      <c r="F86" s="38"/>
      <c r="G86" s="38"/>
      <c r="H86" s="38"/>
      <c r="I86" s="38"/>
      <c r="J86" s="38"/>
      <c r="K86" s="38"/>
      <c r="L86" s="38"/>
      <c r="M86" s="38"/>
      <c r="N86" s="120"/>
      <c r="O86" s="120"/>
      <c r="P86" s="7"/>
    </row>
    <row r="87" spans="1:16" x14ac:dyDescent="0.25">
      <c r="A87" s="42"/>
      <c r="B87" s="38"/>
      <c r="C87" s="38"/>
      <c r="D87" s="47"/>
      <c r="E87" s="47"/>
      <c r="F87" s="38"/>
      <c r="G87" s="38"/>
      <c r="H87" s="38"/>
      <c r="I87" s="38"/>
      <c r="J87" s="38"/>
      <c r="K87" s="38"/>
      <c r="L87" s="38"/>
      <c r="M87" s="38"/>
      <c r="N87" s="120"/>
      <c r="O87" s="120"/>
      <c r="P87" s="7"/>
    </row>
    <row r="88" spans="1:16" x14ac:dyDescent="0.25">
      <c r="A88" s="42"/>
      <c r="B88" s="38"/>
      <c r="C88" s="38"/>
      <c r="D88" s="47"/>
      <c r="E88" s="47"/>
      <c r="F88" s="38"/>
      <c r="G88" s="38"/>
      <c r="H88" s="38"/>
      <c r="I88" s="38"/>
      <c r="J88" s="38"/>
      <c r="K88" s="38"/>
      <c r="L88" s="38"/>
      <c r="M88" s="38"/>
      <c r="N88" s="120"/>
      <c r="O88" s="120"/>
      <c r="P88" s="7"/>
    </row>
    <row r="89" spans="1:16" x14ac:dyDescent="0.25">
      <c r="A89" s="42"/>
      <c r="B89" s="38"/>
      <c r="C89" s="38"/>
      <c r="D89" s="47"/>
      <c r="E89" s="47"/>
      <c r="F89" s="38"/>
      <c r="G89" s="38"/>
      <c r="H89" s="38"/>
      <c r="I89" s="38"/>
      <c r="J89" s="38"/>
      <c r="K89" s="38"/>
      <c r="L89" s="38"/>
      <c r="M89" s="38"/>
      <c r="N89" s="120"/>
      <c r="O89" s="120"/>
      <c r="P89" s="7"/>
    </row>
    <row r="90" spans="1:16" x14ac:dyDescent="0.25">
      <c r="A90" s="42"/>
      <c r="B90" s="38"/>
      <c r="C90" s="42"/>
      <c r="D90" s="42"/>
      <c r="E90" s="42"/>
      <c r="F90" s="42"/>
      <c r="G90" s="42"/>
      <c r="H90" s="38"/>
      <c r="I90" s="38"/>
      <c r="J90" s="38"/>
      <c r="K90" s="38"/>
      <c r="L90" s="38"/>
      <c r="M90" s="38"/>
      <c r="N90" s="120"/>
      <c r="O90" s="120"/>
      <c r="P90" s="7"/>
    </row>
    <row r="91" spans="1:16" x14ac:dyDescent="0.25">
      <c r="A91" s="42"/>
      <c r="B91" s="38"/>
      <c r="C91" s="42"/>
      <c r="D91" s="42"/>
      <c r="E91" s="42"/>
      <c r="F91" s="42"/>
      <c r="G91" s="42"/>
      <c r="H91" s="38"/>
      <c r="I91" s="38"/>
      <c r="J91" s="38"/>
      <c r="K91" s="38"/>
      <c r="L91" s="38"/>
      <c r="M91" s="38"/>
      <c r="N91" s="120"/>
      <c r="O91" s="120"/>
      <c r="P91" s="7"/>
    </row>
    <row r="92" spans="1:16" x14ac:dyDescent="0.25">
      <c r="A92" s="42"/>
      <c r="B92" s="38"/>
      <c r="C92" s="42"/>
      <c r="D92" s="42"/>
      <c r="E92" s="42"/>
      <c r="F92" s="42"/>
      <c r="G92" s="42"/>
      <c r="H92" s="38"/>
      <c r="I92" s="38"/>
      <c r="J92" s="38"/>
      <c r="K92" s="38"/>
      <c r="L92" s="38"/>
      <c r="M92" s="38"/>
      <c r="N92" s="120"/>
      <c r="O92" s="120"/>
      <c r="P92" s="7"/>
    </row>
    <row r="93" spans="1:16" x14ac:dyDescent="0.25">
      <c r="A93" s="42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120"/>
      <c r="O93" s="120"/>
      <c r="P93" s="7"/>
    </row>
    <row r="94" spans="1:16" x14ac:dyDescent="0.25">
      <c r="A94" s="42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120"/>
      <c r="O94" s="120"/>
      <c r="P94" s="7"/>
    </row>
    <row r="95" spans="1:16" x14ac:dyDescent="0.25">
      <c r="A95" s="42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120"/>
      <c r="O95" s="120"/>
      <c r="P95" s="7"/>
    </row>
    <row r="96" spans="1:16" x14ac:dyDescent="0.25">
      <c r="A96" s="42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120"/>
      <c r="O96" s="120"/>
      <c r="P96" s="7"/>
    </row>
    <row r="97" spans="1:16" x14ac:dyDescent="0.25">
      <c r="A97" s="2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87"/>
      <c r="O99" s="87"/>
    </row>
    <row r="100" spans="1:16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87"/>
      <c r="O100" s="87"/>
    </row>
    <row r="101" spans="1:16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87"/>
      <c r="O101" s="87"/>
    </row>
    <row r="102" spans="1:16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87"/>
      <c r="O102" s="87"/>
    </row>
    <row r="103" spans="1:16" x14ac:dyDescent="0.25">
      <c r="J103" s="48"/>
    </row>
    <row r="104" spans="1:16" x14ac:dyDescent="0.25">
      <c r="J104" s="48"/>
    </row>
  </sheetData>
  <dataConsolidate/>
  <mergeCells count="27">
    <mergeCell ref="Q71:S71"/>
    <mergeCell ref="K74:M75"/>
    <mergeCell ref="K76:M76"/>
    <mergeCell ref="K71:M71"/>
    <mergeCell ref="Q65:S65"/>
    <mergeCell ref="Q66:S66"/>
    <mergeCell ref="K69:M70"/>
    <mergeCell ref="Q67:S67"/>
    <mergeCell ref="Q68:Q69"/>
    <mergeCell ref="R68:S69"/>
    <mergeCell ref="AE5:AE8"/>
    <mergeCell ref="Q6:Q8"/>
    <mergeCell ref="AA6:AA8"/>
    <mergeCell ref="AB6:AB8"/>
    <mergeCell ref="AC5:AC8"/>
    <mergeCell ref="AD5:AD8"/>
    <mergeCell ref="R6:R8"/>
    <mergeCell ref="V5:V8"/>
    <mergeCell ref="W5:W8"/>
    <mergeCell ref="X5:X8"/>
    <mergeCell ref="C3:D3"/>
    <mergeCell ref="S5:S8"/>
    <mergeCell ref="T5:T8"/>
    <mergeCell ref="U5:U8"/>
    <mergeCell ref="T68:V68"/>
    <mergeCell ref="V65:X65"/>
    <mergeCell ref="W68:Y68"/>
  </mergeCells>
  <pageMargins left="0.7" right="0.7" top="0.75" bottom="0.75" header="0.3" footer="0.3"/>
  <pageSetup scale="1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opLeftCell="C2" workbookViewId="0">
      <selection activeCell="K9" sqref="K9:K63"/>
    </sheetView>
  </sheetViews>
  <sheetFormatPr defaultRowHeight="15.75" x14ac:dyDescent="0.25"/>
  <cols>
    <col min="1" max="1" width="8.28515625" style="8" customWidth="1"/>
    <col min="2" max="2" width="11.42578125" style="8" customWidth="1"/>
    <col min="3" max="3" width="34.42578125" style="8" customWidth="1"/>
    <col min="4" max="9" width="6.7109375" style="107" customWidth="1"/>
    <col min="10" max="10" width="8.140625" style="8" customWidth="1"/>
    <col min="11" max="11" width="7.140625" style="8" customWidth="1"/>
    <col min="12" max="13" width="7.28515625" style="8" customWidth="1"/>
    <col min="14" max="14" width="6.28515625" style="8" customWidth="1"/>
    <col min="15" max="15" width="11.42578125" style="8" customWidth="1"/>
    <col min="16" max="16" width="8.7109375" style="8" customWidth="1"/>
    <col min="17" max="16384" width="9.140625" style="8"/>
  </cols>
  <sheetData>
    <row r="1" spans="1:27" ht="18.75" x14ac:dyDescent="0.25">
      <c r="C1" s="17"/>
      <c r="D1" s="106"/>
      <c r="E1" s="106"/>
      <c r="F1" s="106"/>
    </row>
    <row r="2" spans="1:27" x14ac:dyDescent="0.25">
      <c r="B2" s="18"/>
      <c r="C2" s="16"/>
      <c r="D2" s="28"/>
      <c r="E2" s="28"/>
      <c r="F2" s="28"/>
      <c r="G2" s="28"/>
      <c r="H2" s="28"/>
      <c r="I2" s="28"/>
      <c r="J2" s="9"/>
      <c r="K2" s="9"/>
    </row>
    <row r="3" spans="1:27" x14ac:dyDescent="0.25">
      <c r="C3" s="319"/>
      <c r="D3" s="319"/>
      <c r="E3" s="83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ht="15.75" customHeight="1" x14ac:dyDescent="0.25">
      <c r="A4" s="1"/>
      <c r="B4" s="1"/>
      <c r="C4" s="2" t="s">
        <v>19</v>
      </c>
      <c r="D4" s="63"/>
      <c r="E4" s="63"/>
      <c r="F4" s="63"/>
      <c r="G4" s="63"/>
      <c r="H4" s="63"/>
      <c r="I4" s="63"/>
      <c r="J4" s="4"/>
      <c r="K4" s="4"/>
      <c r="L4" s="1"/>
      <c r="M4" s="14"/>
      <c r="N4" s="14"/>
      <c r="O4" s="13"/>
      <c r="P4" s="56"/>
      <c r="Q4" s="125"/>
      <c r="R4" s="125"/>
      <c r="S4" s="125"/>
      <c r="T4" s="82"/>
      <c r="U4" s="82"/>
      <c r="V4" s="82"/>
      <c r="W4" s="82"/>
      <c r="X4" s="82"/>
      <c r="Y4" s="82"/>
      <c r="Z4" s="82"/>
      <c r="AA4" s="82"/>
    </row>
    <row r="5" spans="1:27" ht="15.75" customHeight="1" x14ac:dyDescent="0.25">
      <c r="A5" s="1"/>
      <c r="B5" s="1"/>
      <c r="C5" s="2" t="s">
        <v>18</v>
      </c>
      <c r="D5" s="71">
        <v>2</v>
      </c>
      <c r="E5" s="71">
        <v>2</v>
      </c>
      <c r="F5" s="71">
        <v>2</v>
      </c>
      <c r="G5" s="71">
        <v>2</v>
      </c>
      <c r="H5" s="34">
        <v>10</v>
      </c>
      <c r="I5" s="74">
        <v>10</v>
      </c>
      <c r="J5" s="71">
        <v>25</v>
      </c>
      <c r="K5" s="71">
        <v>20</v>
      </c>
      <c r="L5" s="4">
        <f>SUM(D5:K5)</f>
        <v>73</v>
      </c>
      <c r="M5" s="4"/>
      <c r="N5" s="307" t="s">
        <v>239</v>
      </c>
      <c r="O5" s="307" t="s">
        <v>21</v>
      </c>
      <c r="P5" s="308" t="s">
        <v>241</v>
      </c>
      <c r="Q5" s="310" t="s">
        <v>311</v>
      </c>
      <c r="R5" s="310" t="s">
        <v>313</v>
      </c>
      <c r="S5" s="311" t="s">
        <v>241</v>
      </c>
      <c r="T5" s="82"/>
      <c r="U5" s="82"/>
      <c r="V5" s="82"/>
      <c r="W5" s="82"/>
      <c r="X5" s="304"/>
      <c r="Y5" s="304"/>
      <c r="Z5" s="304"/>
      <c r="AA5" s="82"/>
    </row>
    <row r="6" spans="1:27" ht="31.5" x14ac:dyDescent="0.25">
      <c r="A6" s="1"/>
      <c r="B6" s="1"/>
      <c r="C6" s="2"/>
      <c r="D6" s="31" t="s">
        <v>227</v>
      </c>
      <c r="E6" s="31" t="s">
        <v>228</v>
      </c>
      <c r="F6" s="31" t="s">
        <v>229</v>
      </c>
      <c r="G6" s="31" t="s">
        <v>230</v>
      </c>
      <c r="H6" s="75" t="s">
        <v>233</v>
      </c>
      <c r="I6" s="76" t="s">
        <v>234</v>
      </c>
      <c r="J6" s="105" t="s">
        <v>309</v>
      </c>
      <c r="K6" s="105" t="s">
        <v>248</v>
      </c>
      <c r="L6" s="302" t="s">
        <v>107</v>
      </c>
      <c r="M6" s="302" t="s">
        <v>238</v>
      </c>
      <c r="N6" s="307"/>
      <c r="O6" s="307"/>
      <c r="P6" s="302"/>
      <c r="Q6" s="310"/>
      <c r="R6" s="310"/>
      <c r="S6" s="312"/>
      <c r="T6" s="82"/>
      <c r="U6" s="82"/>
      <c r="V6" s="304"/>
      <c r="W6" s="304"/>
      <c r="X6" s="304"/>
      <c r="Y6" s="304"/>
      <c r="Z6" s="304"/>
      <c r="AA6" s="82"/>
    </row>
    <row r="7" spans="1:27" x14ac:dyDescent="0.25">
      <c r="A7" s="1"/>
      <c r="B7" s="1"/>
      <c r="C7" s="2"/>
      <c r="D7" s="71" t="s">
        <v>3</v>
      </c>
      <c r="E7" s="71" t="s">
        <v>3</v>
      </c>
      <c r="F7" s="71" t="s">
        <v>3</v>
      </c>
      <c r="G7" s="71" t="s">
        <v>3</v>
      </c>
      <c r="H7" s="34" t="s">
        <v>3</v>
      </c>
      <c r="I7" s="74" t="s">
        <v>3</v>
      </c>
      <c r="J7" s="71" t="s">
        <v>3</v>
      </c>
      <c r="K7" s="71" t="s">
        <v>3</v>
      </c>
      <c r="L7" s="302"/>
      <c r="M7" s="302"/>
      <c r="N7" s="307"/>
      <c r="O7" s="307"/>
      <c r="P7" s="302"/>
      <c r="Q7" s="310"/>
      <c r="R7" s="310"/>
      <c r="S7" s="312"/>
      <c r="T7" s="82"/>
      <c r="U7" s="82"/>
      <c r="V7" s="304"/>
      <c r="W7" s="304"/>
      <c r="X7" s="304"/>
      <c r="Y7" s="304"/>
      <c r="Z7" s="304"/>
      <c r="AA7" s="82"/>
    </row>
    <row r="8" spans="1:27" x14ac:dyDescent="0.25">
      <c r="A8" s="88" t="s">
        <v>17</v>
      </c>
      <c r="B8" s="25" t="s">
        <v>35</v>
      </c>
      <c r="C8" s="25" t="s">
        <v>0</v>
      </c>
      <c r="D8" s="62"/>
      <c r="E8" s="62"/>
      <c r="F8" s="62"/>
      <c r="G8" s="62"/>
      <c r="H8" s="34"/>
      <c r="I8" s="74"/>
      <c r="J8" s="33"/>
      <c r="K8" s="33"/>
      <c r="L8" s="303"/>
      <c r="M8" s="303"/>
      <c r="N8" s="307"/>
      <c r="O8" s="307"/>
      <c r="P8" s="303"/>
      <c r="Q8" s="310"/>
      <c r="R8" s="310"/>
      <c r="S8" s="313"/>
      <c r="T8" s="82"/>
      <c r="U8" s="82"/>
      <c r="V8" s="304"/>
      <c r="W8" s="304"/>
      <c r="X8" s="304"/>
      <c r="Y8" s="304"/>
      <c r="Z8" s="304"/>
      <c r="AA8" s="82"/>
    </row>
    <row r="9" spans="1:27" x14ac:dyDescent="0.25">
      <c r="A9" s="20">
        <v>1</v>
      </c>
      <c r="B9" s="20" t="s">
        <v>199</v>
      </c>
      <c r="C9" s="20" t="s">
        <v>200</v>
      </c>
      <c r="D9" s="62">
        <v>2</v>
      </c>
      <c r="E9" s="62">
        <v>2</v>
      </c>
      <c r="F9" s="62">
        <v>1</v>
      </c>
      <c r="G9" s="62">
        <v>1</v>
      </c>
      <c r="H9" s="34">
        <v>10</v>
      </c>
      <c r="I9" s="74" t="s">
        <v>235</v>
      </c>
      <c r="J9" s="69">
        <v>20</v>
      </c>
      <c r="K9" s="69">
        <v>17.899999999999999</v>
      </c>
      <c r="L9" s="4">
        <f t="shared" ref="L9:L40" si="0">SUM(D9:K9)</f>
        <v>53.9</v>
      </c>
      <c r="M9" s="4">
        <f t="shared" ref="M9:M40" si="1">8+IF(H9="NA", 0,10)+IF(I9="NA", 0,10)+45</f>
        <v>63</v>
      </c>
      <c r="N9" s="40">
        <f>(L9/M9)*100</f>
        <v>85.555555555555557</v>
      </c>
      <c r="O9" s="62">
        <f>IF(N9&gt;=60,3,IF(N9&gt;=50,2,IF(N9&lt;50,1)))</f>
        <v>3</v>
      </c>
      <c r="P9" s="62" t="str">
        <f>IF(N9&gt;=60,"Y","N")</f>
        <v>Y</v>
      </c>
      <c r="Q9" s="99">
        <f>K9/20*100</f>
        <v>89.499999999999986</v>
      </c>
      <c r="R9" s="62">
        <f>IF(Q9&gt;=60,3,IF(Q9&gt;=50,2, IF(Q9&lt;50, 1)))</f>
        <v>3</v>
      </c>
      <c r="S9" s="62" t="str">
        <f>IF(Q9&gt;=60,"Y","N")</f>
        <v>Y</v>
      </c>
      <c r="T9" s="82"/>
      <c r="U9" s="82"/>
      <c r="V9" s="82"/>
      <c r="W9" s="82"/>
      <c r="X9" s="82"/>
      <c r="Y9" s="82"/>
      <c r="Z9" s="82"/>
      <c r="AA9" s="82"/>
    </row>
    <row r="10" spans="1:27" x14ac:dyDescent="0.25">
      <c r="A10" s="20">
        <v>2</v>
      </c>
      <c r="B10" s="20" t="s">
        <v>36</v>
      </c>
      <c r="C10" s="20" t="s">
        <v>165</v>
      </c>
      <c r="D10" s="62">
        <v>0</v>
      </c>
      <c r="E10" s="62">
        <v>1</v>
      </c>
      <c r="F10" s="62">
        <v>0</v>
      </c>
      <c r="G10" s="62">
        <v>2</v>
      </c>
      <c r="H10" s="34">
        <v>6</v>
      </c>
      <c r="I10" s="74" t="s">
        <v>235</v>
      </c>
      <c r="J10" s="69">
        <v>18.75</v>
      </c>
      <c r="K10" s="69">
        <v>14.9</v>
      </c>
      <c r="L10" s="4">
        <f t="shared" si="0"/>
        <v>42.65</v>
      </c>
      <c r="M10" s="4">
        <f t="shared" si="1"/>
        <v>63</v>
      </c>
      <c r="N10" s="40">
        <f t="shared" ref="N10:N63" si="2">(L10/M10)*100</f>
        <v>67.698412698412696</v>
      </c>
      <c r="O10" s="62">
        <f t="shared" ref="O10:O63" si="3">IF(N10&gt;=60,3,IF(N10&gt;=50,2,IF(N10&lt;50,1)))</f>
        <v>3</v>
      </c>
      <c r="P10" s="62" t="str">
        <f t="shared" ref="P10:P63" si="4">IF(N10&gt;=60,"Y","N")</f>
        <v>Y</v>
      </c>
      <c r="Q10" s="99">
        <f t="shared" ref="Q10:Q63" si="5">K10/20*100</f>
        <v>74.5</v>
      </c>
      <c r="R10" s="62">
        <f t="shared" ref="R10:R63" si="6">IF(Q10&gt;=60,3,IF(Q10&gt;=50,2, IF(Q10&lt;50, 1)))</f>
        <v>3</v>
      </c>
      <c r="S10" s="62" t="str">
        <f t="shared" ref="S10:S63" si="7">IF(Q10&gt;=60,"Y","N")</f>
        <v>Y</v>
      </c>
      <c r="T10" s="82"/>
      <c r="U10" s="82"/>
      <c r="V10" s="82"/>
      <c r="W10" s="82"/>
      <c r="X10" s="82"/>
      <c r="Y10" s="82"/>
      <c r="Z10" s="82"/>
      <c r="AA10" s="82"/>
    </row>
    <row r="11" spans="1:27" x14ac:dyDescent="0.25">
      <c r="A11" s="20">
        <v>3</v>
      </c>
      <c r="B11" s="20" t="s">
        <v>37</v>
      </c>
      <c r="C11" s="20" t="s">
        <v>166</v>
      </c>
      <c r="D11" s="62">
        <v>0</v>
      </c>
      <c r="E11" s="62">
        <v>0</v>
      </c>
      <c r="F11" s="62">
        <v>0</v>
      </c>
      <c r="G11" s="62">
        <v>0</v>
      </c>
      <c r="H11" s="34">
        <v>0</v>
      </c>
      <c r="I11" s="74" t="s">
        <v>235</v>
      </c>
      <c r="J11" s="69">
        <v>20</v>
      </c>
      <c r="K11" s="69">
        <v>12.3</v>
      </c>
      <c r="L11" s="4">
        <f t="shared" si="0"/>
        <v>32.299999999999997</v>
      </c>
      <c r="M11" s="4">
        <f t="shared" si="1"/>
        <v>63</v>
      </c>
      <c r="N11" s="40">
        <f t="shared" si="2"/>
        <v>51.269841269841265</v>
      </c>
      <c r="O11" s="62">
        <f t="shared" si="3"/>
        <v>2</v>
      </c>
      <c r="P11" s="62" t="str">
        <f t="shared" si="4"/>
        <v>N</v>
      </c>
      <c r="Q11" s="99">
        <f t="shared" si="5"/>
        <v>61.5</v>
      </c>
      <c r="R11" s="62">
        <f t="shared" si="6"/>
        <v>3</v>
      </c>
      <c r="S11" s="62" t="str">
        <f t="shared" si="7"/>
        <v>Y</v>
      </c>
      <c r="T11" s="82"/>
      <c r="U11" s="82"/>
      <c r="V11" s="82"/>
      <c r="W11" s="82"/>
      <c r="X11" s="82"/>
      <c r="Y11" s="82"/>
      <c r="Z11" s="82"/>
      <c r="AA11" s="82"/>
    </row>
    <row r="12" spans="1:27" x14ac:dyDescent="0.25">
      <c r="A12" s="20">
        <v>4</v>
      </c>
      <c r="B12" s="20" t="s">
        <v>38</v>
      </c>
      <c r="C12" s="20" t="s">
        <v>167</v>
      </c>
      <c r="D12" s="62">
        <v>1</v>
      </c>
      <c r="E12" s="62">
        <v>0</v>
      </c>
      <c r="F12" s="62">
        <v>0</v>
      </c>
      <c r="G12" s="62">
        <v>0</v>
      </c>
      <c r="H12" s="34">
        <v>10</v>
      </c>
      <c r="I12" s="74">
        <v>3</v>
      </c>
      <c r="J12" s="69">
        <v>17.5</v>
      </c>
      <c r="K12" s="69">
        <v>14.5</v>
      </c>
      <c r="L12" s="4">
        <f t="shared" si="0"/>
        <v>46</v>
      </c>
      <c r="M12" s="4">
        <f t="shared" si="1"/>
        <v>73</v>
      </c>
      <c r="N12" s="40">
        <f t="shared" si="2"/>
        <v>63.013698630136986</v>
      </c>
      <c r="O12" s="62">
        <f t="shared" si="3"/>
        <v>3</v>
      </c>
      <c r="P12" s="62" t="str">
        <f t="shared" si="4"/>
        <v>Y</v>
      </c>
      <c r="Q12" s="99">
        <f t="shared" si="5"/>
        <v>72.5</v>
      </c>
      <c r="R12" s="62">
        <f t="shared" si="6"/>
        <v>3</v>
      </c>
      <c r="S12" s="62" t="str">
        <f t="shared" si="7"/>
        <v>Y</v>
      </c>
      <c r="T12" s="82"/>
      <c r="U12" s="82"/>
      <c r="V12" s="82"/>
      <c r="W12" s="82"/>
      <c r="X12" s="82"/>
      <c r="Y12" s="82"/>
      <c r="Z12" s="82"/>
      <c r="AA12" s="82"/>
    </row>
    <row r="13" spans="1:27" x14ac:dyDescent="0.25">
      <c r="A13" s="20">
        <v>5</v>
      </c>
      <c r="B13" s="20" t="s">
        <v>39</v>
      </c>
      <c r="C13" s="20" t="s">
        <v>168</v>
      </c>
      <c r="D13" s="62">
        <v>1</v>
      </c>
      <c r="E13" s="62">
        <v>1</v>
      </c>
      <c r="F13" s="62">
        <v>1</v>
      </c>
      <c r="G13" s="62"/>
      <c r="H13" s="34">
        <v>5</v>
      </c>
      <c r="I13" s="74">
        <v>5</v>
      </c>
      <c r="J13" s="69">
        <v>22.5</v>
      </c>
      <c r="K13" s="69">
        <v>14.9</v>
      </c>
      <c r="L13" s="4">
        <f t="shared" si="0"/>
        <v>50.4</v>
      </c>
      <c r="M13" s="4">
        <f t="shared" si="1"/>
        <v>73</v>
      </c>
      <c r="N13" s="40">
        <f t="shared" si="2"/>
        <v>69.041095890410958</v>
      </c>
      <c r="O13" s="62">
        <f t="shared" si="3"/>
        <v>3</v>
      </c>
      <c r="P13" s="62" t="str">
        <f t="shared" si="4"/>
        <v>Y</v>
      </c>
      <c r="Q13" s="99">
        <f t="shared" si="5"/>
        <v>74.5</v>
      </c>
      <c r="R13" s="62">
        <f t="shared" si="6"/>
        <v>3</v>
      </c>
      <c r="S13" s="62" t="str">
        <f t="shared" si="7"/>
        <v>Y</v>
      </c>
      <c r="T13" s="82"/>
      <c r="U13" s="82"/>
      <c r="V13" s="82"/>
      <c r="W13" s="82"/>
      <c r="X13" s="82"/>
      <c r="Y13" s="82"/>
      <c r="Z13" s="82"/>
      <c r="AA13" s="82"/>
    </row>
    <row r="14" spans="1:27" x14ac:dyDescent="0.25">
      <c r="A14" s="20">
        <v>6</v>
      </c>
      <c r="B14" s="20" t="s">
        <v>40</v>
      </c>
      <c r="C14" s="20" t="s">
        <v>169</v>
      </c>
      <c r="D14" s="62">
        <v>1</v>
      </c>
      <c r="E14" s="62">
        <v>0</v>
      </c>
      <c r="F14" s="62">
        <v>0</v>
      </c>
      <c r="G14" s="62">
        <v>0</v>
      </c>
      <c r="H14" s="34">
        <v>4</v>
      </c>
      <c r="I14" s="74">
        <v>5</v>
      </c>
      <c r="J14" s="69">
        <v>18.75</v>
      </c>
      <c r="K14" s="69">
        <v>12.7</v>
      </c>
      <c r="L14" s="4">
        <f t="shared" si="0"/>
        <v>41.45</v>
      </c>
      <c r="M14" s="4">
        <f t="shared" si="1"/>
        <v>73</v>
      </c>
      <c r="N14" s="40">
        <f t="shared" si="2"/>
        <v>56.780821917808225</v>
      </c>
      <c r="O14" s="62">
        <f t="shared" si="3"/>
        <v>2</v>
      </c>
      <c r="P14" s="62" t="str">
        <f t="shared" si="4"/>
        <v>N</v>
      </c>
      <c r="Q14" s="99">
        <f t="shared" si="5"/>
        <v>63.5</v>
      </c>
      <c r="R14" s="62">
        <f t="shared" si="6"/>
        <v>3</v>
      </c>
      <c r="S14" s="62" t="str">
        <f t="shared" si="7"/>
        <v>Y</v>
      </c>
      <c r="T14" s="82"/>
      <c r="U14" s="82"/>
      <c r="V14" s="82"/>
      <c r="W14" s="82"/>
      <c r="X14" s="82"/>
      <c r="Y14" s="82"/>
      <c r="Z14" s="82"/>
      <c r="AA14" s="82"/>
    </row>
    <row r="15" spans="1:27" x14ac:dyDescent="0.25">
      <c r="A15" s="20">
        <v>7</v>
      </c>
      <c r="B15" s="20" t="s">
        <v>41</v>
      </c>
      <c r="C15" s="20" t="s">
        <v>170</v>
      </c>
      <c r="D15" s="62">
        <v>2</v>
      </c>
      <c r="E15" s="62">
        <v>1</v>
      </c>
      <c r="F15" s="62">
        <v>0</v>
      </c>
      <c r="G15" s="62">
        <v>2</v>
      </c>
      <c r="H15" s="34">
        <v>3</v>
      </c>
      <c r="I15" s="74" t="s">
        <v>235</v>
      </c>
      <c r="J15" s="69">
        <v>20</v>
      </c>
      <c r="K15" s="69">
        <v>11.5</v>
      </c>
      <c r="L15" s="4">
        <f t="shared" si="0"/>
        <v>39.5</v>
      </c>
      <c r="M15" s="4">
        <f t="shared" si="1"/>
        <v>63</v>
      </c>
      <c r="N15" s="40">
        <f t="shared" si="2"/>
        <v>62.698412698412696</v>
      </c>
      <c r="O15" s="62">
        <f t="shared" si="3"/>
        <v>3</v>
      </c>
      <c r="P15" s="62" t="str">
        <f t="shared" si="4"/>
        <v>Y</v>
      </c>
      <c r="Q15" s="99">
        <f t="shared" si="5"/>
        <v>57.499999999999993</v>
      </c>
      <c r="R15" s="62">
        <f t="shared" si="6"/>
        <v>2</v>
      </c>
      <c r="S15" s="62" t="str">
        <f t="shared" si="7"/>
        <v>N</v>
      </c>
      <c r="T15" s="82"/>
      <c r="U15" s="82"/>
      <c r="V15" s="82"/>
      <c r="W15" s="82"/>
      <c r="X15" s="82"/>
      <c r="Y15" s="82"/>
      <c r="Z15" s="82"/>
      <c r="AA15" s="82"/>
    </row>
    <row r="16" spans="1:27" x14ac:dyDescent="0.25">
      <c r="A16" s="20">
        <v>8</v>
      </c>
      <c r="B16" s="20" t="s">
        <v>42</v>
      </c>
      <c r="C16" s="20" t="s">
        <v>171</v>
      </c>
      <c r="D16" s="62">
        <v>2</v>
      </c>
      <c r="E16" s="62">
        <v>2</v>
      </c>
      <c r="F16" s="62">
        <v>1</v>
      </c>
      <c r="G16" s="62">
        <v>2</v>
      </c>
      <c r="H16" s="34">
        <v>10</v>
      </c>
      <c r="I16" s="74" t="s">
        <v>235</v>
      </c>
      <c r="J16" s="69">
        <v>18.75</v>
      </c>
      <c r="K16" s="69">
        <v>14.5</v>
      </c>
      <c r="L16" s="4">
        <f t="shared" si="0"/>
        <v>50.25</v>
      </c>
      <c r="M16" s="4">
        <f t="shared" si="1"/>
        <v>63</v>
      </c>
      <c r="N16" s="40">
        <f t="shared" si="2"/>
        <v>79.761904761904773</v>
      </c>
      <c r="O16" s="62">
        <f t="shared" si="3"/>
        <v>3</v>
      </c>
      <c r="P16" s="62" t="str">
        <f t="shared" si="4"/>
        <v>Y</v>
      </c>
      <c r="Q16" s="99">
        <f t="shared" si="5"/>
        <v>72.5</v>
      </c>
      <c r="R16" s="62">
        <f t="shared" si="6"/>
        <v>3</v>
      </c>
      <c r="S16" s="62" t="str">
        <f t="shared" si="7"/>
        <v>Y</v>
      </c>
      <c r="T16" s="82"/>
      <c r="U16" s="82"/>
      <c r="V16" s="82"/>
      <c r="W16" s="82"/>
      <c r="X16" s="82"/>
      <c r="Y16" s="82"/>
      <c r="Z16" s="82"/>
      <c r="AA16" s="82"/>
    </row>
    <row r="17" spans="1:27" x14ac:dyDescent="0.25">
      <c r="A17" s="20">
        <v>9</v>
      </c>
      <c r="B17" s="20" t="s">
        <v>43</v>
      </c>
      <c r="C17" s="20" t="s">
        <v>172</v>
      </c>
      <c r="D17" s="62">
        <v>2</v>
      </c>
      <c r="E17" s="62">
        <v>2</v>
      </c>
      <c r="F17" s="62">
        <v>1</v>
      </c>
      <c r="G17" s="62">
        <v>2</v>
      </c>
      <c r="H17" s="34">
        <v>10</v>
      </c>
      <c r="I17" s="74">
        <v>8</v>
      </c>
      <c r="J17" s="69">
        <v>25</v>
      </c>
      <c r="K17" s="69">
        <v>17.3</v>
      </c>
      <c r="L17" s="4">
        <f t="shared" si="0"/>
        <v>67.3</v>
      </c>
      <c r="M17" s="4">
        <f t="shared" si="1"/>
        <v>73</v>
      </c>
      <c r="N17" s="40">
        <f t="shared" si="2"/>
        <v>92.191780821917803</v>
      </c>
      <c r="O17" s="62">
        <f t="shared" si="3"/>
        <v>3</v>
      </c>
      <c r="P17" s="62" t="str">
        <f t="shared" si="4"/>
        <v>Y</v>
      </c>
      <c r="Q17" s="99">
        <f t="shared" si="5"/>
        <v>86.5</v>
      </c>
      <c r="R17" s="62">
        <f t="shared" si="6"/>
        <v>3</v>
      </c>
      <c r="S17" s="62" t="str">
        <f t="shared" si="7"/>
        <v>Y</v>
      </c>
      <c r="T17" s="82"/>
      <c r="U17" s="82"/>
      <c r="V17" s="82"/>
      <c r="W17" s="82"/>
      <c r="X17" s="82"/>
      <c r="Y17" s="82"/>
      <c r="Z17" s="82"/>
      <c r="AA17" s="82"/>
    </row>
    <row r="18" spans="1:27" x14ac:dyDescent="0.25">
      <c r="A18" s="20">
        <v>10</v>
      </c>
      <c r="B18" s="20" t="s">
        <v>44</v>
      </c>
      <c r="C18" s="20" t="s">
        <v>173</v>
      </c>
      <c r="D18" s="62">
        <v>0</v>
      </c>
      <c r="E18" s="62">
        <v>0</v>
      </c>
      <c r="F18" s="62">
        <v>0</v>
      </c>
      <c r="G18" s="62">
        <v>2</v>
      </c>
      <c r="H18" s="34">
        <v>0</v>
      </c>
      <c r="I18" s="74" t="s">
        <v>235</v>
      </c>
      <c r="J18" s="69">
        <v>20</v>
      </c>
      <c r="K18" s="69">
        <v>12.9</v>
      </c>
      <c r="L18" s="4">
        <f t="shared" si="0"/>
        <v>34.9</v>
      </c>
      <c r="M18" s="4">
        <f t="shared" si="1"/>
        <v>63</v>
      </c>
      <c r="N18" s="40">
        <f t="shared" si="2"/>
        <v>55.396825396825399</v>
      </c>
      <c r="O18" s="62">
        <f t="shared" si="3"/>
        <v>2</v>
      </c>
      <c r="P18" s="62" t="str">
        <f t="shared" si="4"/>
        <v>N</v>
      </c>
      <c r="Q18" s="99">
        <f t="shared" si="5"/>
        <v>64.5</v>
      </c>
      <c r="R18" s="62">
        <f t="shared" si="6"/>
        <v>3</v>
      </c>
      <c r="S18" s="62" t="str">
        <f t="shared" si="7"/>
        <v>Y</v>
      </c>
      <c r="T18" s="82"/>
      <c r="U18" s="82"/>
      <c r="V18" s="82"/>
      <c r="W18" s="82"/>
      <c r="X18" s="82"/>
      <c r="Y18" s="82"/>
      <c r="Z18" s="82"/>
      <c r="AA18" s="82"/>
    </row>
    <row r="19" spans="1:27" x14ac:dyDescent="0.25">
      <c r="A19" s="20">
        <v>11</v>
      </c>
      <c r="B19" s="20" t="s">
        <v>45</v>
      </c>
      <c r="C19" s="20" t="s">
        <v>174</v>
      </c>
      <c r="D19" s="62">
        <v>2</v>
      </c>
      <c r="E19" s="62">
        <v>2</v>
      </c>
      <c r="F19" s="62">
        <v>0</v>
      </c>
      <c r="G19" s="62">
        <v>1</v>
      </c>
      <c r="H19" s="34">
        <v>10</v>
      </c>
      <c r="I19" s="74" t="s">
        <v>235</v>
      </c>
      <c r="J19" s="69">
        <v>20</v>
      </c>
      <c r="K19" s="69">
        <v>17.3</v>
      </c>
      <c r="L19" s="4">
        <f t="shared" si="0"/>
        <v>52.3</v>
      </c>
      <c r="M19" s="4">
        <f t="shared" si="1"/>
        <v>63</v>
      </c>
      <c r="N19" s="40">
        <f t="shared" si="2"/>
        <v>83.015873015873012</v>
      </c>
      <c r="O19" s="62">
        <f t="shared" si="3"/>
        <v>3</v>
      </c>
      <c r="P19" s="62" t="str">
        <f t="shared" si="4"/>
        <v>Y</v>
      </c>
      <c r="Q19" s="99">
        <f t="shared" si="5"/>
        <v>86.5</v>
      </c>
      <c r="R19" s="62">
        <f t="shared" si="6"/>
        <v>3</v>
      </c>
      <c r="S19" s="62" t="str">
        <f t="shared" si="7"/>
        <v>Y</v>
      </c>
      <c r="T19" s="82"/>
      <c r="U19" s="82"/>
      <c r="V19" s="82"/>
      <c r="W19" s="82"/>
      <c r="X19" s="82"/>
      <c r="Y19" s="82"/>
      <c r="Z19" s="82"/>
      <c r="AA19" s="82"/>
    </row>
    <row r="20" spans="1:27" x14ac:dyDescent="0.25">
      <c r="A20" s="20">
        <v>12</v>
      </c>
      <c r="B20" s="20" t="s">
        <v>46</v>
      </c>
      <c r="C20" s="20" t="s">
        <v>175</v>
      </c>
      <c r="D20" s="62">
        <v>2</v>
      </c>
      <c r="E20" s="62">
        <v>1</v>
      </c>
      <c r="F20" s="62">
        <v>1</v>
      </c>
      <c r="G20" s="62">
        <v>2</v>
      </c>
      <c r="H20" s="34">
        <v>10</v>
      </c>
      <c r="I20" s="74">
        <v>4</v>
      </c>
      <c r="J20" s="69">
        <v>25</v>
      </c>
      <c r="K20" s="69">
        <v>20</v>
      </c>
      <c r="L20" s="4">
        <f t="shared" si="0"/>
        <v>65</v>
      </c>
      <c r="M20" s="4">
        <f t="shared" si="1"/>
        <v>73</v>
      </c>
      <c r="N20" s="40">
        <f t="shared" si="2"/>
        <v>89.041095890410958</v>
      </c>
      <c r="O20" s="62">
        <f t="shared" si="3"/>
        <v>3</v>
      </c>
      <c r="P20" s="62" t="str">
        <f t="shared" si="4"/>
        <v>Y</v>
      </c>
      <c r="Q20" s="99">
        <f t="shared" si="5"/>
        <v>100</v>
      </c>
      <c r="R20" s="62">
        <f t="shared" si="6"/>
        <v>3</v>
      </c>
      <c r="S20" s="62" t="str">
        <f t="shared" si="7"/>
        <v>Y</v>
      </c>
      <c r="T20" s="82"/>
      <c r="U20" s="82"/>
      <c r="V20" s="82"/>
      <c r="W20" s="82"/>
      <c r="X20" s="82"/>
      <c r="Y20" s="82"/>
      <c r="Z20" s="82"/>
      <c r="AA20" s="82"/>
    </row>
    <row r="21" spans="1:27" x14ac:dyDescent="0.25">
      <c r="A21" s="20">
        <v>13</v>
      </c>
      <c r="B21" s="20" t="s">
        <v>47</v>
      </c>
      <c r="C21" s="20" t="s">
        <v>176</v>
      </c>
      <c r="D21" s="62">
        <v>0</v>
      </c>
      <c r="E21" s="62">
        <v>1</v>
      </c>
      <c r="F21" s="62">
        <v>0</v>
      </c>
      <c r="G21" s="62">
        <v>2</v>
      </c>
      <c r="H21" s="34">
        <v>9</v>
      </c>
      <c r="I21" s="74">
        <v>2</v>
      </c>
      <c r="J21" s="69">
        <v>22.5</v>
      </c>
      <c r="K21" s="69">
        <v>13.5</v>
      </c>
      <c r="L21" s="4">
        <f t="shared" si="0"/>
        <v>50</v>
      </c>
      <c r="M21" s="4">
        <f t="shared" si="1"/>
        <v>73</v>
      </c>
      <c r="N21" s="40">
        <f t="shared" si="2"/>
        <v>68.493150684931507</v>
      </c>
      <c r="O21" s="62">
        <f t="shared" si="3"/>
        <v>3</v>
      </c>
      <c r="P21" s="62" t="str">
        <f t="shared" si="4"/>
        <v>Y</v>
      </c>
      <c r="Q21" s="99">
        <f t="shared" si="5"/>
        <v>67.5</v>
      </c>
      <c r="R21" s="62">
        <f t="shared" si="6"/>
        <v>3</v>
      </c>
      <c r="S21" s="62" t="str">
        <f t="shared" si="7"/>
        <v>Y</v>
      </c>
      <c r="T21" s="82"/>
      <c r="U21" s="82"/>
      <c r="V21" s="82"/>
      <c r="W21" s="82"/>
      <c r="X21" s="82"/>
      <c r="Y21" s="82"/>
      <c r="Z21" s="82"/>
      <c r="AA21" s="82"/>
    </row>
    <row r="22" spans="1:27" x14ac:dyDescent="0.25">
      <c r="A22" s="20">
        <v>14</v>
      </c>
      <c r="B22" s="20" t="s">
        <v>48</v>
      </c>
      <c r="C22" s="20" t="s">
        <v>177</v>
      </c>
      <c r="D22" s="62">
        <v>2</v>
      </c>
      <c r="E22" s="62">
        <v>1</v>
      </c>
      <c r="F22" s="62">
        <v>0</v>
      </c>
      <c r="G22" s="62">
        <v>2</v>
      </c>
      <c r="H22" s="34">
        <v>10</v>
      </c>
      <c r="I22" s="74">
        <v>10</v>
      </c>
      <c r="J22" s="69">
        <v>18.75</v>
      </c>
      <c r="K22" s="69">
        <v>14.4</v>
      </c>
      <c r="L22" s="4">
        <f t="shared" si="0"/>
        <v>58.15</v>
      </c>
      <c r="M22" s="4">
        <f t="shared" si="1"/>
        <v>73</v>
      </c>
      <c r="N22" s="40">
        <f t="shared" si="2"/>
        <v>79.657534246575352</v>
      </c>
      <c r="O22" s="62">
        <f t="shared" si="3"/>
        <v>3</v>
      </c>
      <c r="P22" s="62" t="str">
        <f t="shared" si="4"/>
        <v>Y</v>
      </c>
      <c r="Q22" s="99">
        <f t="shared" si="5"/>
        <v>72</v>
      </c>
      <c r="R22" s="62">
        <f t="shared" si="6"/>
        <v>3</v>
      </c>
      <c r="S22" s="62" t="str">
        <f t="shared" si="7"/>
        <v>Y</v>
      </c>
      <c r="T22" s="82"/>
      <c r="U22" s="82"/>
      <c r="V22" s="82"/>
      <c r="W22" s="82"/>
      <c r="X22" s="82"/>
      <c r="Y22" s="82"/>
      <c r="Z22" s="82"/>
      <c r="AA22" s="82"/>
    </row>
    <row r="23" spans="1:27" x14ac:dyDescent="0.25">
      <c r="A23" s="20">
        <v>15</v>
      </c>
      <c r="B23" s="20" t="s">
        <v>211</v>
      </c>
      <c r="C23" s="20" t="s">
        <v>212</v>
      </c>
      <c r="D23" s="62">
        <v>2</v>
      </c>
      <c r="E23" s="62">
        <v>1</v>
      </c>
      <c r="F23" s="62">
        <v>0</v>
      </c>
      <c r="G23" s="62">
        <v>0</v>
      </c>
      <c r="H23" s="34">
        <v>2</v>
      </c>
      <c r="I23" s="74" t="s">
        <v>235</v>
      </c>
      <c r="J23" s="69">
        <v>25</v>
      </c>
      <c r="K23" s="69">
        <v>19.5</v>
      </c>
      <c r="L23" s="4">
        <f t="shared" si="0"/>
        <v>49.5</v>
      </c>
      <c r="M23" s="4">
        <f t="shared" si="1"/>
        <v>63</v>
      </c>
      <c r="N23" s="40">
        <f t="shared" si="2"/>
        <v>78.571428571428569</v>
      </c>
      <c r="O23" s="62">
        <f t="shared" si="3"/>
        <v>3</v>
      </c>
      <c r="P23" s="62" t="str">
        <f t="shared" si="4"/>
        <v>Y</v>
      </c>
      <c r="Q23" s="99">
        <f t="shared" si="5"/>
        <v>97.5</v>
      </c>
      <c r="R23" s="62">
        <f t="shared" si="6"/>
        <v>3</v>
      </c>
      <c r="S23" s="62" t="str">
        <f t="shared" si="7"/>
        <v>Y</v>
      </c>
      <c r="T23" s="82"/>
      <c r="U23" s="82"/>
      <c r="V23" s="82"/>
      <c r="W23" s="82"/>
      <c r="X23" s="82"/>
      <c r="Y23" s="82"/>
      <c r="Z23" s="82"/>
      <c r="AA23" s="82"/>
    </row>
    <row r="24" spans="1:27" x14ac:dyDescent="0.25">
      <c r="A24" s="20">
        <v>16</v>
      </c>
      <c r="B24" s="20" t="s">
        <v>49</v>
      </c>
      <c r="C24" s="20" t="s">
        <v>178</v>
      </c>
      <c r="D24" s="62">
        <v>0</v>
      </c>
      <c r="E24" s="62">
        <v>2</v>
      </c>
      <c r="F24" s="62">
        <v>2</v>
      </c>
      <c r="G24" s="62">
        <v>2</v>
      </c>
      <c r="H24" s="34">
        <v>10</v>
      </c>
      <c r="I24" s="74">
        <v>5</v>
      </c>
      <c r="J24" s="69">
        <v>20</v>
      </c>
      <c r="K24" s="70">
        <v>15.9</v>
      </c>
      <c r="L24" s="4">
        <f t="shared" si="0"/>
        <v>56.9</v>
      </c>
      <c r="M24" s="4">
        <f t="shared" si="1"/>
        <v>73</v>
      </c>
      <c r="N24" s="40">
        <f t="shared" si="2"/>
        <v>77.945205479452056</v>
      </c>
      <c r="O24" s="62">
        <f t="shared" si="3"/>
        <v>3</v>
      </c>
      <c r="P24" s="62" t="str">
        <f t="shared" si="4"/>
        <v>Y</v>
      </c>
      <c r="Q24" s="99">
        <f t="shared" si="5"/>
        <v>79.5</v>
      </c>
      <c r="R24" s="62">
        <f t="shared" si="6"/>
        <v>3</v>
      </c>
      <c r="S24" s="62" t="str">
        <f t="shared" si="7"/>
        <v>Y</v>
      </c>
      <c r="T24" s="82"/>
      <c r="U24" s="82"/>
      <c r="V24" s="82"/>
      <c r="W24" s="82"/>
      <c r="X24" s="82"/>
      <c r="Y24" s="82"/>
      <c r="Z24" s="82"/>
      <c r="AA24" s="82"/>
    </row>
    <row r="25" spans="1:27" x14ac:dyDescent="0.25">
      <c r="A25" s="20">
        <v>17</v>
      </c>
      <c r="B25" s="20" t="s">
        <v>201</v>
      </c>
      <c r="C25" s="20" t="s">
        <v>202</v>
      </c>
      <c r="D25" s="62">
        <v>0</v>
      </c>
      <c r="E25" s="62">
        <v>2</v>
      </c>
      <c r="F25" s="62">
        <v>0</v>
      </c>
      <c r="G25" s="62">
        <v>2</v>
      </c>
      <c r="H25" s="34">
        <v>10</v>
      </c>
      <c r="I25" s="34" t="s">
        <v>235</v>
      </c>
      <c r="J25" s="69">
        <v>25</v>
      </c>
      <c r="K25" s="69">
        <v>17.5</v>
      </c>
      <c r="L25" s="4">
        <f t="shared" si="0"/>
        <v>56.5</v>
      </c>
      <c r="M25" s="4">
        <f t="shared" si="1"/>
        <v>63</v>
      </c>
      <c r="N25" s="40">
        <f t="shared" si="2"/>
        <v>89.682539682539684</v>
      </c>
      <c r="O25" s="62">
        <f t="shared" si="3"/>
        <v>3</v>
      </c>
      <c r="P25" s="62" t="str">
        <f t="shared" si="4"/>
        <v>Y</v>
      </c>
      <c r="Q25" s="99">
        <f t="shared" si="5"/>
        <v>87.5</v>
      </c>
      <c r="R25" s="62">
        <f t="shared" si="6"/>
        <v>3</v>
      </c>
      <c r="S25" s="62" t="str">
        <f t="shared" si="7"/>
        <v>Y</v>
      </c>
      <c r="T25" s="82"/>
      <c r="U25" s="82"/>
      <c r="V25" s="82"/>
      <c r="W25" s="82"/>
      <c r="X25" s="82"/>
      <c r="Y25" s="82"/>
      <c r="Z25" s="82"/>
      <c r="AA25" s="82"/>
    </row>
    <row r="26" spans="1:27" x14ac:dyDescent="0.25">
      <c r="A26" s="20">
        <v>18</v>
      </c>
      <c r="B26" s="20" t="s">
        <v>203</v>
      </c>
      <c r="C26" s="20" t="s">
        <v>204</v>
      </c>
      <c r="D26" s="62">
        <v>2</v>
      </c>
      <c r="E26" s="62">
        <v>2</v>
      </c>
      <c r="F26" s="62">
        <v>0</v>
      </c>
      <c r="G26" s="62">
        <v>2</v>
      </c>
      <c r="H26" s="34">
        <v>10</v>
      </c>
      <c r="I26" s="34" t="s">
        <v>235</v>
      </c>
      <c r="J26" s="69">
        <v>16.25</v>
      </c>
      <c r="K26" s="69">
        <v>15.1</v>
      </c>
      <c r="L26" s="4">
        <f t="shared" si="0"/>
        <v>47.35</v>
      </c>
      <c r="M26" s="4">
        <f t="shared" si="1"/>
        <v>63</v>
      </c>
      <c r="N26" s="40">
        <f t="shared" si="2"/>
        <v>75.158730158730151</v>
      </c>
      <c r="O26" s="62">
        <f t="shared" si="3"/>
        <v>3</v>
      </c>
      <c r="P26" s="62" t="str">
        <f t="shared" si="4"/>
        <v>Y</v>
      </c>
      <c r="Q26" s="99">
        <f t="shared" si="5"/>
        <v>75.5</v>
      </c>
      <c r="R26" s="62">
        <f t="shared" si="6"/>
        <v>3</v>
      </c>
      <c r="S26" s="62" t="str">
        <f t="shared" si="7"/>
        <v>Y</v>
      </c>
      <c r="T26" s="82"/>
      <c r="U26" s="82"/>
      <c r="V26" s="82"/>
      <c r="W26" s="82"/>
      <c r="X26" s="82"/>
      <c r="Y26" s="82"/>
      <c r="Z26" s="82"/>
      <c r="AA26" s="82"/>
    </row>
    <row r="27" spans="1:27" x14ac:dyDescent="0.25">
      <c r="A27" s="20">
        <v>19</v>
      </c>
      <c r="B27" s="20" t="s">
        <v>50</v>
      </c>
      <c r="C27" s="20" t="s">
        <v>179</v>
      </c>
      <c r="D27" s="62">
        <v>2</v>
      </c>
      <c r="E27" s="62">
        <v>1</v>
      </c>
      <c r="F27" s="62">
        <v>0</v>
      </c>
      <c r="G27" s="62">
        <v>0</v>
      </c>
      <c r="H27" s="34">
        <v>3</v>
      </c>
      <c r="I27" s="74" t="s">
        <v>235</v>
      </c>
      <c r="J27" s="69">
        <v>23.75</v>
      </c>
      <c r="K27" s="69">
        <v>14.5</v>
      </c>
      <c r="L27" s="4">
        <f t="shared" si="0"/>
        <v>44.25</v>
      </c>
      <c r="M27" s="4">
        <f t="shared" si="1"/>
        <v>63</v>
      </c>
      <c r="N27" s="40">
        <f t="shared" si="2"/>
        <v>70.238095238095227</v>
      </c>
      <c r="O27" s="62">
        <f t="shared" si="3"/>
        <v>3</v>
      </c>
      <c r="P27" s="62" t="str">
        <f t="shared" si="4"/>
        <v>Y</v>
      </c>
      <c r="Q27" s="99">
        <f t="shared" si="5"/>
        <v>72.5</v>
      </c>
      <c r="R27" s="62">
        <f t="shared" si="6"/>
        <v>3</v>
      </c>
      <c r="S27" s="62" t="str">
        <f t="shared" si="7"/>
        <v>Y</v>
      </c>
      <c r="T27" s="82"/>
      <c r="U27" s="82"/>
      <c r="V27" s="82"/>
      <c r="W27" s="82"/>
      <c r="X27" s="82"/>
      <c r="Y27" s="82"/>
      <c r="Z27" s="82"/>
      <c r="AA27" s="82"/>
    </row>
    <row r="28" spans="1:27" x14ac:dyDescent="0.25">
      <c r="A28" s="20">
        <v>20</v>
      </c>
      <c r="B28" s="20" t="s">
        <v>51</v>
      </c>
      <c r="C28" s="20" t="s">
        <v>180</v>
      </c>
      <c r="D28" s="62">
        <v>2</v>
      </c>
      <c r="E28" s="62">
        <v>2</v>
      </c>
      <c r="F28" s="62">
        <v>1</v>
      </c>
      <c r="G28" s="62">
        <v>2</v>
      </c>
      <c r="H28" s="34">
        <v>10</v>
      </c>
      <c r="I28" s="74" t="s">
        <v>235</v>
      </c>
      <c r="J28" s="69">
        <v>25</v>
      </c>
      <c r="K28" s="69">
        <v>18.100000000000001</v>
      </c>
      <c r="L28" s="4">
        <f t="shared" si="0"/>
        <v>60.1</v>
      </c>
      <c r="M28" s="4">
        <f t="shared" si="1"/>
        <v>63</v>
      </c>
      <c r="N28" s="40">
        <f t="shared" si="2"/>
        <v>95.396825396825406</v>
      </c>
      <c r="O28" s="62">
        <f t="shared" si="3"/>
        <v>3</v>
      </c>
      <c r="P28" s="62" t="str">
        <f t="shared" si="4"/>
        <v>Y</v>
      </c>
      <c r="Q28" s="99">
        <f t="shared" si="5"/>
        <v>90.5</v>
      </c>
      <c r="R28" s="62">
        <f t="shared" si="6"/>
        <v>3</v>
      </c>
      <c r="S28" s="62" t="str">
        <f t="shared" si="7"/>
        <v>Y</v>
      </c>
      <c r="T28" s="82"/>
      <c r="U28" s="82"/>
      <c r="V28" s="82"/>
      <c r="W28" s="82"/>
      <c r="X28" s="82"/>
      <c r="Y28" s="82"/>
      <c r="Z28" s="82"/>
      <c r="AA28" s="82"/>
    </row>
    <row r="29" spans="1:27" x14ac:dyDescent="0.25">
      <c r="A29" s="20">
        <v>21</v>
      </c>
      <c r="B29" s="20" t="s">
        <v>52</v>
      </c>
      <c r="C29" s="20" t="s">
        <v>181</v>
      </c>
      <c r="D29" s="62">
        <v>2</v>
      </c>
      <c r="E29" s="62">
        <v>2</v>
      </c>
      <c r="F29" s="62">
        <v>1</v>
      </c>
      <c r="G29" s="62">
        <v>1</v>
      </c>
      <c r="H29" s="34">
        <v>10</v>
      </c>
      <c r="I29" s="74">
        <v>6</v>
      </c>
      <c r="J29" s="69">
        <v>20</v>
      </c>
      <c r="K29" s="69">
        <v>17.899999999999999</v>
      </c>
      <c r="L29" s="4">
        <f t="shared" si="0"/>
        <v>59.9</v>
      </c>
      <c r="M29" s="4">
        <f t="shared" si="1"/>
        <v>73</v>
      </c>
      <c r="N29" s="40">
        <f t="shared" si="2"/>
        <v>82.054794520547944</v>
      </c>
      <c r="O29" s="62">
        <f t="shared" si="3"/>
        <v>3</v>
      </c>
      <c r="P29" s="62" t="str">
        <f t="shared" si="4"/>
        <v>Y</v>
      </c>
      <c r="Q29" s="99">
        <f t="shared" si="5"/>
        <v>89.499999999999986</v>
      </c>
      <c r="R29" s="62">
        <f t="shared" si="6"/>
        <v>3</v>
      </c>
      <c r="S29" s="62" t="str">
        <f t="shared" si="7"/>
        <v>Y</v>
      </c>
      <c r="T29" s="82"/>
      <c r="U29" s="82"/>
      <c r="V29" s="82"/>
      <c r="W29" s="82"/>
      <c r="X29" s="82"/>
      <c r="Y29" s="82"/>
      <c r="Z29" s="82"/>
      <c r="AA29" s="82"/>
    </row>
    <row r="30" spans="1:27" x14ac:dyDescent="0.25">
      <c r="A30" s="20">
        <v>22</v>
      </c>
      <c r="B30" s="20" t="s">
        <v>53</v>
      </c>
      <c r="C30" s="20" t="s">
        <v>182</v>
      </c>
      <c r="D30" s="62">
        <v>0</v>
      </c>
      <c r="E30" s="62">
        <v>0</v>
      </c>
      <c r="F30" s="62">
        <v>0</v>
      </c>
      <c r="G30" s="62">
        <v>1</v>
      </c>
      <c r="H30" s="34">
        <v>0</v>
      </c>
      <c r="I30" s="74">
        <v>0</v>
      </c>
      <c r="J30" s="69">
        <v>15</v>
      </c>
      <c r="K30" s="69">
        <v>1.2</v>
      </c>
      <c r="L30" s="4">
        <f t="shared" si="0"/>
        <v>17.2</v>
      </c>
      <c r="M30" s="4">
        <f t="shared" si="1"/>
        <v>73</v>
      </c>
      <c r="N30" s="40">
        <f t="shared" si="2"/>
        <v>23.56164383561644</v>
      </c>
      <c r="O30" s="62">
        <f t="shared" si="3"/>
        <v>1</v>
      </c>
      <c r="P30" s="62" t="str">
        <f t="shared" si="4"/>
        <v>N</v>
      </c>
      <c r="Q30" s="99">
        <f t="shared" si="5"/>
        <v>6</v>
      </c>
      <c r="R30" s="62">
        <f t="shared" si="6"/>
        <v>1</v>
      </c>
      <c r="S30" s="62" t="str">
        <f t="shared" si="7"/>
        <v>N</v>
      </c>
    </row>
    <row r="31" spans="1:27" x14ac:dyDescent="0.25">
      <c r="A31" s="20">
        <v>23</v>
      </c>
      <c r="B31" s="20" t="s">
        <v>54</v>
      </c>
      <c r="C31" s="20" t="s">
        <v>183</v>
      </c>
      <c r="D31" s="62">
        <v>2</v>
      </c>
      <c r="E31" s="62">
        <v>0</v>
      </c>
      <c r="F31" s="62">
        <v>0</v>
      </c>
      <c r="G31" s="62">
        <v>6</v>
      </c>
      <c r="H31" s="34">
        <v>0</v>
      </c>
      <c r="I31" s="74" t="s">
        <v>235</v>
      </c>
      <c r="J31" s="69">
        <v>12.5</v>
      </c>
      <c r="K31" s="69">
        <v>10.3</v>
      </c>
      <c r="L31" s="4">
        <f t="shared" si="0"/>
        <v>30.8</v>
      </c>
      <c r="M31" s="4">
        <f t="shared" si="1"/>
        <v>63</v>
      </c>
      <c r="N31" s="40">
        <f t="shared" si="2"/>
        <v>48.888888888888886</v>
      </c>
      <c r="O31" s="62">
        <f t="shared" si="3"/>
        <v>1</v>
      </c>
      <c r="P31" s="62" t="str">
        <f t="shared" si="4"/>
        <v>N</v>
      </c>
      <c r="Q31" s="99">
        <f t="shared" si="5"/>
        <v>51.5</v>
      </c>
      <c r="R31" s="62">
        <f t="shared" si="6"/>
        <v>2</v>
      </c>
      <c r="S31" s="62" t="str">
        <f t="shared" si="7"/>
        <v>N</v>
      </c>
    </row>
    <row r="32" spans="1:27" x14ac:dyDescent="0.25">
      <c r="A32" s="20">
        <v>24</v>
      </c>
      <c r="B32" s="20" t="s">
        <v>55</v>
      </c>
      <c r="C32" s="20" t="s">
        <v>184</v>
      </c>
      <c r="D32" s="62">
        <v>2</v>
      </c>
      <c r="E32" s="62">
        <v>1</v>
      </c>
      <c r="F32" s="62">
        <v>0</v>
      </c>
      <c r="G32" s="62">
        <v>1</v>
      </c>
      <c r="H32" s="34">
        <v>10</v>
      </c>
      <c r="I32" s="74">
        <v>5</v>
      </c>
      <c r="J32" s="69">
        <v>23.75</v>
      </c>
      <c r="K32" s="69">
        <v>14.5</v>
      </c>
      <c r="L32" s="4">
        <f t="shared" si="0"/>
        <v>57.25</v>
      </c>
      <c r="M32" s="4">
        <f t="shared" si="1"/>
        <v>73</v>
      </c>
      <c r="N32" s="40">
        <f t="shared" si="2"/>
        <v>78.424657534246577</v>
      </c>
      <c r="O32" s="62">
        <f t="shared" si="3"/>
        <v>3</v>
      </c>
      <c r="P32" s="62" t="str">
        <f t="shared" si="4"/>
        <v>Y</v>
      </c>
      <c r="Q32" s="99">
        <f t="shared" si="5"/>
        <v>72.5</v>
      </c>
      <c r="R32" s="62">
        <f t="shared" si="6"/>
        <v>3</v>
      </c>
      <c r="S32" s="62" t="str">
        <f t="shared" si="7"/>
        <v>Y</v>
      </c>
    </row>
    <row r="33" spans="1:19" x14ac:dyDescent="0.25">
      <c r="A33" s="20">
        <v>25</v>
      </c>
      <c r="B33" s="20" t="s">
        <v>56</v>
      </c>
      <c r="C33" s="20" t="s">
        <v>185</v>
      </c>
      <c r="D33" s="62">
        <v>2</v>
      </c>
      <c r="E33" s="62">
        <v>2</v>
      </c>
      <c r="F33" s="62">
        <v>1</v>
      </c>
      <c r="G33" s="62">
        <v>2</v>
      </c>
      <c r="H33" s="34">
        <v>10</v>
      </c>
      <c r="I33" s="74">
        <v>4</v>
      </c>
      <c r="J33" s="69">
        <v>20</v>
      </c>
      <c r="K33" s="69">
        <v>17.8</v>
      </c>
      <c r="L33" s="4">
        <f t="shared" si="0"/>
        <v>58.8</v>
      </c>
      <c r="M33" s="4">
        <f t="shared" si="1"/>
        <v>73</v>
      </c>
      <c r="N33" s="40">
        <f t="shared" si="2"/>
        <v>80.547945205479436</v>
      </c>
      <c r="O33" s="62">
        <f t="shared" si="3"/>
        <v>3</v>
      </c>
      <c r="P33" s="62" t="str">
        <f t="shared" si="4"/>
        <v>Y</v>
      </c>
      <c r="Q33" s="99">
        <f t="shared" si="5"/>
        <v>89</v>
      </c>
      <c r="R33" s="62">
        <f t="shared" si="6"/>
        <v>3</v>
      </c>
      <c r="S33" s="62" t="str">
        <f t="shared" si="7"/>
        <v>Y</v>
      </c>
    </row>
    <row r="34" spans="1:19" x14ac:dyDescent="0.25">
      <c r="A34" s="20">
        <v>26</v>
      </c>
      <c r="B34" s="20" t="s">
        <v>57</v>
      </c>
      <c r="C34" s="20" t="s">
        <v>186</v>
      </c>
      <c r="D34" s="62">
        <v>0</v>
      </c>
      <c r="E34" s="62">
        <v>1</v>
      </c>
      <c r="F34" s="62">
        <v>0</v>
      </c>
      <c r="G34" s="62">
        <v>0</v>
      </c>
      <c r="H34" s="34">
        <v>8</v>
      </c>
      <c r="I34" s="74">
        <v>3</v>
      </c>
      <c r="J34" s="69">
        <v>23.75</v>
      </c>
      <c r="K34" s="69">
        <v>15.2</v>
      </c>
      <c r="L34" s="4">
        <f t="shared" si="0"/>
        <v>50.95</v>
      </c>
      <c r="M34" s="4">
        <f t="shared" si="1"/>
        <v>73</v>
      </c>
      <c r="N34" s="40">
        <f t="shared" si="2"/>
        <v>69.794520547945211</v>
      </c>
      <c r="O34" s="62">
        <f t="shared" si="3"/>
        <v>3</v>
      </c>
      <c r="P34" s="62" t="str">
        <f t="shared" si="4"/>
        <v>Y</v>
      </c>
      <c r="Q34" s="99">
        <f t="shared" si="5"/>
        <v>76</v>
      </c>
      <c r="R34" s="62">
        <f t="shared" si="6"/>
        <v>3</v>
      </c>
      <c r="S34" s="62" t="str">
        <f t="shared" si="7"/>
        <v>Y</v>
      </c>
    </row>
    <row r="35" spans="1:19" x14ac:dyDescent="0.25">
      <c r="A35" s="20">
        <v>27</v>
      </c>
      <c r="B35" s="20" t="s">
        <v>205</v>
      </c>
      <c r="C35" s="20" t="s">
        <v>206</v>
      </c>
      <c r="D35" s="62">
        <v>0</v>
      </c>
      <c r="E35" s="62">
        <v>0</v>
      </c>
      <c r="F35" s="62">
        <v>0</v>
      </c>
      <c r="G35" s="62">
        <v>0</v>
      </c>
      <c r="H35" s="34">
        <v>0</v>
      </c>
      <c r="I35" s="74" t="s">
        <v>235</v>
      </c>
      <c r="J35" s="69">
        <v>20</v>
      </c>
      <c r="K35" s="69">
        <v>0.2</v>
      </c>
      <c r="L35" s="4">
        <f t="shared" si="0"/>
        <v>20.2</v>
      </c>
      <c r="M35" s="4">
        <f t="shared" si="1"/>
        <v>63</v>
      </c>
      <c r="N35" s="40">
        <f t="shared" si="2"/>
        <v>32.063492063492063</v>
      </c>
      <c r="O35" s="62">
        <f t="shared" si="3"/>
        <v>1</v>
      </c>
      <c r="P35" s="62" t="str">
        <f t="shared" si="4"/>
        <v>N</v>
      </c>
      <c r="Q35" s="99">
        <f t="shared" si="5"/>
        <v>1</v>
      </c>
      <c r="R35" s="62">
        <f t="shared" si="6"/>
        <v>1</v>
      </c>
      <c r="S35" s="62" t="str">
        <f t="shared" si="7"/>
        <v>N</v>
      </c>
    </row>
    <row r="36" spans="1:19" x14ac:dyDescent="0.25">
      <c r="A36" s="20">
        <v>28</v>
      </c>
      <c r="B36" s="20" t="s">
        <v>58</v>
      </c>
      <c r="C36" s="20" t="s">
        <v>187</v>
      </c>
      <c r="D36" s="62">
        <v>2</v>
      </c>
      <c r="E36" s="62">
        <v>0</v>
      </c>
      <c r="F36" s="62">
        <v>0</v>
      </c>
      <c r="G36" s="62">
        <v>0</v>
      </c>
      <c r="H36" s="34">
        <v>5</v>
      </c>
      <c r="I36" s="74" t="s">
        <v>235</v>
      </c>
      <c r="J36" s="69">
        <v>15</v>
      </c>
      <c r="K36" s="69">
        <v>11.5</v>
      </c>
      <c r="L36" s="4">
        <f t="shared" si="0"/>
        <v>33.5</v>
      </c>
      <c r="M36" s="4">
        <f t="shared" si="1"/>
        <v>63</v>
      </c>
      <c r="N36" s="40">
        <f t="shared" si="2"/>
        <v>53.174603174603178</v>
      </c>
      <c r="O36" s="62">
        <f t="shared" si="3"/>
        <v>2</v>
      </c>
      <c r="P36" s="62" t="str">
        <f t="shared" si="4"/>
        <v>N</v>
      </c>
      <c r="Q36" s="99">
        <f t="shared" si="5"/>
        <v>57.499999999999993</v>
      </c>
      <c r="R36" s="62">
        <f t="shared" si="6"/>
        <v>2</v>
      </c>
      <c r="S36" s="62" t="str">
        <f t="shared" si="7"/>
        <v>N</v>
      </c>
    </row>
    <row r="37" spans="1:19" x14ac:dyDescent="0.25">
      <c r="A37" s="20">
        <v>29</v>
      </c>
      <c r="B37" s="20" t="s">
        <v>59</v>
      </c>
      <c r="C37" s="20" t="s">
        <v>188</v>
      </c>
      <c r="D37" s="62">
        <v>2</v>
      </c>
      <c r="E37" s="62">
        <v>1</v>
      </c>
      <c r="F37" s="62">
        <v>0</v>
      </c>
      <c r="G37" s="62">
        <v>2</v>
      </c>
      <c r="H37" s="34">
        <v>10</v>
      </c>
      <c r="I37" s="74" t="s">
        <v>235</v>
      </c>
      <c r="J37" s="69">
        <v>25</v>
      </c>
      <c r="K37" s="69">
        <v>18.2</v>
      </c>
      <c r="L37" s="4">
        <f t="shared" si="0"/>
        <v>58.2</v>
      </c>
      <c r="M37" s="4">
        <f t="shared" si="1"/>
        <v>63</v>
      </c>
      <c r="N37" s="40">
        <f t="shared" si="2"/>
        <v>92.38095238095238</v>
      </c>
      <c r="O37" s="62">
        <f t="shared" si="3"/>
        <v>3</v>
      </c>
      <c r="P37" s="62" t="str">
        <f t="shared" si="4"/>
        <v>Y</v>
      </c>
      <c r="Q37" s="99">
        <f t="shared" si="5"/>
        <v>90.999999999999986</v>
      </c>
      <c r="R37" s="62">
        <f t="shared" si="6"/>
        <v>3</v>
      </c>
      <c r="S37" s="62" t="str">
        <f t="shared" si="7"/>
        <v>Y</v>
      </c>
    </row>
    <row r="38" spans="1:19" x14ac:dyDescent="0.25">
      <c r="A38" s="20">
        <v>30</v>
      </c>
      <c r="B38" s="20" t="s">
        <v>60</v>
      </c>
      <c r="C38" s="20" t="s">
        <v>189</v>
      </c>
      <c r="D38" s="62">
        <v>0</v>
      </c>
      <c r="E38" s="62">
        <v>2</v>
      </c>
      <c r="F38" s="62">
        <v>0</v>
      </c>
      <c r="G38" s="62">
        <v>2</v>
      </c>
      <c r="H38" s="34">
        <v>7</v>
      </c>
      <c r="I38" s="74">
        <v>6</v>
      </c>
      <c r="J38" s="69">
        <v>25</v>
      </c>
      <c r="K38" s="69">
        <v>17.5</v>
      </c>
      <c r="L38" s="4">
        <f t="shared" si="0"/>
        <v>59.5</v>
      </c>
      <c r="M38" s="4">
        <f t="shared" si="1"/>
        <v>73</v>
      </c>
      <c r="N38" s="40">
        <f t="shared" si="2"/>
        <v>81.506849315068493</v>
      </c>
      <c r="O38" s="62">
        <f t="shared" si="3"/>
        <v>3</v>
      </c>
      <c r="P38" s="62" t="str">
        <f t="shared" si="4"/>
        <v>Y</v>
      </c>
      <c r="Q38" s="99">
        <f t="shared" si="5"/>
        <v>87.5</v>
      </c>
      <c r="R38" s="62">
        <f t="shared" si="6"/>
        <v>3</v>
      </c>
      <c r="S38" s="62" t="str">
        <f t="shared" si="7"/>
        <v>Y</v>
      </c>
    </row>
    <row r="39" spans="1:19" x14ac:dyDescent="0.25">
      <c r="A39" s="20">
        <v>31</v>
      </c>
      <c r="B39" s="20" t="s">
        <v>213</v>
      </c>
      <c r="C39" s="20" t="s">
        <v>214</v>
      </c>
      <c r="D39" s="62">
        <v>2</v>
      </c>
      <c r="E39" s="62">
        <v>1</v>
      </c>
      <c r="F39" s="62">
        <v>0</v>
      </c>
      <c r="G39" s="62">
        <v>1</v>
      </c>
      <c r="H39" s="34">
        <v>10</v>
      </c>
      <c r="I39" s="74" t="s">
        <v>235</v>
      </c>
      <c r="J39" s="69">
        <v>20</v>
      </c>
      <c r="K39" s="69">
        <v>17.7</v>
      </c>
      <c r="L39" s="4">
        <f t="shared" si="0"/>
        <v>51.7</v>
      </c>
      <c r="M39" s="4">
        <f t="shared" si="1"/>
        <v>63</v>
      </c>
      <c r="N39" s="40">
        <f t="shared" si="2"/>
        <v>82.063492063492077</v>
      </c>
      <c r="O39" s="62">
        <f t="shared" si="3"/>
        <v>3</v>
      </c>
      <c r="P39" s="62" t="str">
        <f t="shared" si="4"/>
        <v>Y</v>
      </c>
      <c r="Q39" s="99">
        <f t="shared" si="5"/>
        <v>88.5</v>
      </c>
      <c r="R39" s="62">
        <f t="shared" si="6"/>
        <v>3</v>
      </c>
      <c r="S39" s="62" t="str">
        <f t="shared" si="7"/>
        <v>Y</v>
      </c>
    </row>
    <row r="40" spans="1:19" x14ac:dyDescent="0.25">
      <c r="A40" s="20">
        <v>32</v>
      </c>
      <c r="B40" s="20" t="s">
        <v>61</v>
      </c>
      <c r="C40" s="20" t="s">
        <v>190</v>
      </c>
      <c r="D40" s="62">
        <v>2</v>
      </c>
      <c r="E40" s="62">
        <v>0</v>
      </c>
      <c r="F40" s="62">
        <v>1</v>
      </c>
      <c r="G40" s="62">
        <v>2</v>
      </c>
      <c r="H40" s="34">
        <v>7</v>
      </c>
      <c r="I40" s="74" t="s">
        <v>235</v>
      </c>
      <c r="J40" s="69">
        <v>23.75</v>
      </c>
      <c r="K40" s="69">
        <v>13.3</v>
      </c>
      <c r="L40" s="4">
        <f t="shared" si="0"/>
        <v>49.05</v>
      </c>
      <c r="M40" s="4">
        <f t="shared" si="1"/>
        <v>63</v>
      </c>
      <c r="N40" s="40">
        <f t="shared" si="2"/>
        <v>77.857142857142861</v>
      </c>
      <c r="O40" s="62">
        <f t="shared" si="3"/>
        <v>3</v>
      </c>
      <c r="P40" s="62" t="str">
        <f t="shared" si="4"/>
        <v>Y</v>
      </c>
      <c r="Q40" s="99">
        <f t="shared" si="5"/>
        <v>66.5</v>
      </c>
      <c r="R40" s="62">
        <f t="shared" si="6"/>
        <v>3</v>
      </c>
      <c r="S40" s="62" t="str">
        <f t="shared" si="7"/>
        <v>Y</v>
      </c>
    </row>
    <row r="41" spans="1:19" x14ac:dyDescent="0.25">
      <c r="A41" s="20">
        <v>33</v>
      </c>
      <c r="B41" s="20" t="s">
        <v>207</v>
      </c>
      <c r="C41" s="20" t="s">
        <v>208</v>
      </c>
      <c r="D41" s="62">
        <v>0</v>
      </c>
      <c r="E41" s="62">
        <v>2</v>
      </c>
      <c r="F41" s="62">
        <v>0</v>
      </c>
      <c r="G41" s="62">
        <v>0</v>
      </c>
      <c r="H41" s="34">
        <v>6</v>
      </c>
      <c r="I41" s="34">
        <v>5</v>
      </c>
      <c r="J41" s="69">
        <v>17.5</v>
      </c>
      <c r="K41" s="69">
        <v>11.9</v>
      </c>
      <c r="L41" s="4">
        <f t="shared" ref="L41:L63" si="8">SUM(D41:K41)</f>
        <v>42.4</v>
      </c>
      <c r="M41" s="4">
        <f t="shared" ref="M41:M63" si="9">8+IF(H41="NA", 0,10)+IF(I41="NA", 0,10)+45</f>
        <v>73</v>
      </c>
      <c r="N41" s="40">
        <f t="shared" si="2"/>
        <v>58.082191780821915</v>
      </c>
      <c r="O41" s="62">
        <f t="shared" si="3"/>
        <v>2</v>
      </c>
      <c r="P41" s="62" t="str">
        <f t="shared" si="4"/>
        <v>N</v>
      </c>
      <c r="Q41" s="99">
        <f t="shared" si="5"/>
        <v>59.5</v>
      </c>
      <c r="R41" s="62">
        <f t="shared" si="6"/>
        <v>2</v>
      </c>
      <c r="S41" s="62" t="str">
        <f t="shared" si="7"/>
        <v>N</v>
      </c>
    </row>
    <row r="42" spans="1:19" x14ac:dyDescent="0.25">
      <c r="A42" s="20">
        <v>34</v>
      </c>
      <c r="B42" s="20" t="s">
        <v>62</v>
      </c>
      <c r="C42" s="20" t="s">
        <v>191</v>
      </c>
      <c r="D42" s="62">
        <v>2</v>
      </c>
      <c r="E42" s="62">
        <v>2</v>
      </c>
      <c r="F42" s="62">
        <v>0</v>
      </c>
      <c r="G42" s="62">
        <v>2</v>
      </c>
      <c r="H42" s="34">
        <v>10</v>
      </c>
      <c r="I42" s="74" t="s">
        <v>235</v>
      </c>
      <c r="J42" s="69">
        <v>22.5</v>
      </c>
      <c r="K42" s="69">
        <v>17.3</v>
      </c>
      <c r="L42" s="4">
        <f t="shared" si="8"/>
        <v>55.8</v>
      </c>
      <c r="M42" s="4">
        <f t="shared" si="9"/>
        <v>63</v>
      </c>
      <c r="N42" s="40">
        <f t="shared" si="2"/>
        <v>88.571428571428569</v>
      </c>
      <c r="O42" s="62">
        <f t="shared" si="3"/>
        <v>3</v>
      </c>
      <c r="P42" s="62" t="str">
        <f t="shared" si="4"/>
        <v>Y</v>
      </c>
      <c r="Q42" s="99">
        <f t="shared" si="5"/>
        <v>86.5</v>
      </c>
      <c r="R42" s="62">
        <f t="shared" si="6"/>
        <v>3</v>
      </c>
      <c r="S42" s="62" t="str">
        <f t="shared" si="7"/>
        <v>Y</v>
      </c>
    </row>
    <row r="43" spans="1:19" x14ac:dyDescent="0.25">
      <c r="A43" s="20">
        <v>35</v>
      </c>
      <c r="B43" s="20" t="s">
        <v>63</v>
      </c>
      <c r="C43" s="20" t="s">
        <v>64</v>
      </c>
      <c r="D43" s="62">
        <v>0</v>
      </c>
      <c r="E43" s="62">
        <v>2</v>
      </c>
      <c r="F43" s="62">
        <v>0</v>
      </c>
      <c r="G43" s="62">
        <v>0</v>
      </c>
      <c r="H43" s="34">
        <v>6</v>
      </c>
      <c r="I43" s="74">
        <v>7</v>
      </c>
      <c r="J43" s="69">
        <v>23.75</v>
      </c>
      <c r="K43" s="69">
        <v>14.4</v>
      </c>
      <c r="L43" s="4">
        <f t="shared" si="8"/>
        <v>53.15</v>
      </c>
      <c r="M43" s="4">
        <f t="shared" si="9"/>
        <v>73</v>
      </c>
      <c r="N43" s="40">
        <f t="shared" si="2"/>
        <v>72.808219178082183</v>
      </c>
      <c r="O43" s="62">
        <f t="shared" si="3"/>
        <v>3</v>
      </c>
      <c r="P43" s="62" t="str">
        <f t="shared" si="4"/>
        <v>Y</v>
      </c>
      <c r="Q43" s="99">
        <f t="shared" si="5"/>
        <v>72</v>
      </c>
      <c r="R43" s="62">
        <f t="shared" si="6"/>
        <v>3</v>
      </c>
      <c r="S43" s="62" t="str">
        <f t="shared" si="7"/>
        <v>Y</v>
      </c>
    </row>
    <row r="44" spans="1:19" x14ac:dyDescent="0.25">
      <c r="A44" s="20">
        <v>36</v>
      </c>
      <c r="B44" s="20" t="s">
        <v>65</v>
      </c>
      <c r="C44" s="20" t="s">
        <v>192</v>
      </c>
      <c r="D44" s="62">
        <v>2</v>
      </c>
      <c r="E44" s="62">
        <v>1</v>
      </c>
      <c r="F44" s="62">
        <v>0</v>
      </c>
      <c r="G44" s="62">
        <v>0</v>
      </c>
      <c r="H44" s="34">
        <v>10</v>
      </c>
      <c r="I44" s="74" t="s">
        <v>235</v>
      </c>
      <c r="J44" s="69">
        <v>18.75</v>
      </c>
      <c r="K44" s="69">
        <v>18.5</v>
      </c>
      <c r="L44" s="4">
        <f t="shared" si="8"/>
        <v>50.25</v>
      </c>
      <c r="M44" s="4">
        <f t="shared" si="9"/>
        <v>63</v>
      </c>
      <c r="N44" s="40">
        <f t="shared" si="2"/>
        <v>79.761904761904773</v>
      </c>
      <c r="O44" s="62">
        <f t="shared" si="3"/>
        <v>3</v>
      </c>
      <c r="P44" s="62" t="str">
        <f t="shared" si="4"/>
        <v>Y</v>
      </c>
      <c r="Q44" s="99">
        <f t="shared" si="5"/>
        <v>92.5</v>
      </c>
      <c r="R44" s="62">
        <f t="shared" si="6"/>
        <v>3</v>
      </c>
      <c r="S44" s="62" t="str">
        <f t="shared" si="7"/>
        <v>Y</v>
      </c>
    </row>
    <row r="45" spans="1:19" x14ac:dyDescent="0.25">
      <c r="A45" s="20">
        <v>37</v>
      </c>
      <c r="B45" s="20" t="s">
        <v>66</v>
      </c>
      <c r="C45" s="20" t="s">
        <v>193</v>
      </c>
      <c r="D45" s="62">
        <v>2</v>
      </c>
      <c r="E45" s="62">
        <v>2</v>
      </c>
      <c r="F45" s="62">
        <v>2</v>
      </c>
      <c r="G45" s="62">
        <v>2</v>
      </c>
      <c r="H45" s="34">
        <v>6</v>
      </c>
      <c r="I45" s="74" t="s">
        <v>235</v>
      </c>
      <c r="J45" s="69">
        <v>20</v>
      </c>
      <c r="K45" s="69">
        <v>13.6</v>
      </c>
      <c r="L45" s="4">
        <f t="shared" si="8"/>
        <v>47.6</v>
      </c>
      <c r="M45" s="4">
        <f t="shared" si="9"/>
        <v>63</v>
      </c>
      <c r="N45" s="40">
        <f t="shared" si="2"/>
        <v>75.555555555555557</v>
      </c>
      <c r="O45" s="62">
        <f t="shared" si="3"/>
        <v>3</v>
      </c>
      <c r="P45" s="62" t="str">
        <f t="shared" si="4"/>
        <v>Y</v>
      </c>
      <c r="Q45" s="99">
        <f t="shared" si="5"/>
        <v>68</v>
      </c>
      <c r="R45" s="62">
        <f t="shared" si="6"/>
        <v>3</v>
      </c>
      <c r="S45" s="62" t="str">
        <f t="shared" si="7"/>
        <v>Y</v>
      </c>
    </row>
    <row r="46" spans="1:19" x14ac:dyDescent="0.25">
      <c r="A46" s="20">
        <v>38</v>
      </c>
      <c r="B46" s="20" t="s">
        <v>67</v>
      </c>
      <c r="C46" s="20" t="s">
        <v>194</v>
      </c>
      <c r="D46" s="62">
        <v>0</v>
      </c>
      <c r="E46" s="62">
        <v>0</v>
      </c>
      <c r="F46" s="62">
        <v>0</v>
      </c>
      <c r="G46" s="62">
        <v>0</v>
      </c>
      <c r="H46" s="34">
        <v>0</v>
      </c>
      <c r="I46" s="74" t="s">
        <v>235</v>
      </c>
      <c r="J46" s="69">
        <v>15</v>
      </c>
      <c r="K46" s="69">
        <v>0.3</v>
      </c>
      <c r="L46" s="4">
        <f t="shared" si="8"/>
        <v>15.3</v>
      </c>
      <c r="M46" s="4">
        <f t="shared" si="9"/>
        <v>63</v>
      </c>
      <c r="N46" s="40">
        <f t="shared" si="2"/>
        <v>24.285714285714285</v>
      </c>
      <c r="O46" s="62">
        <f t="shared" si="3"/>
        <v>1</v>
      </c>
      <c r="P46" s="62" t="str">
        <f t="shared" si="4"/>
        <v>N</v>
      </c>
      <c r="Q46" s="99">
        <f t="shared" si="5"/>
        <v>1.5</v>
      </c>
      <c r="R46" s="62">
        <f t="shared" si="6"/>
        <v>1</v>
      </c>
      <c r="S46" s="62" t="str">
        <f t="shared" si="7"/>
        <v>N</v>
      </c>
    </row>
    <row r="47" spans="1:19" x14ac:dyDescent="0.25">
      <c r="A47" s="20">
        <v>39</v>
      </c>
      <c r="B47" s="20" t="s">
        <v>209</v>
      </c>
      <c r="C47" s="20" t="s">
        <v>210</v>
      </c>
      <c r="D47" s="62">
        <v>2</v>
      </c>
      <c r="E47" s="62">
        <v>2</v>
      </c>
      <c r="F47" s="62">
        <v>0</v>
      </c>
      <c r="G47" s="62">
        <v>2</v>
      </c>
      <c r="H47" s="34">
        <v>3</v>
      </c>
      <c r="I47" s="74" t="s">
        <v>235</v>
      </c>
      <c r="J47" s="69">
        <v>12.5</v>
      </c>
      <c r="K47" s="69">
        <v>0.4</v>
      </c>
      <c r="L47" s="4">
        <f t="shared" si="8"/>
        <v>21.9</v>
      </c>
      <c r="M47" s="4">
        <f t="shared" si="9"/>
        <v>63</v>
      </c>
      <c r="N47" s="40">
        <f t="shared" si="2"/>
        <v>34.761904761904759</v>
      </c>
      <c r="O47" s="62">
        <f t="shared" si="3"/>
        <v>1</v>
      </c>
      <c r="P47" s="62" t="str">
        <f t="shared" si="4"/>
        <v>N</v>
      </c>
      <c r="Q47" s="99">
        <f t="shared" si="5"/>
        <v>2</v>
      </c>
      <c r="R47" s="62">
        <f t="shared" si="6"/>
        <v>1</v>
      </c>
      <c r="S47" s="62" t="str">
        <f t="shared" si="7"/>
        <v>N</v>
      </c>
    </row>
    <row r="48" spans="1:19" x14ac:dyDescent="0.25">
      <c r="A48" s="20">
        <v>40</v>
      </c>
      <c r="B48" s="20" t="s">
        <v>68</v>
      </c>
      <c r="C48" s="20" t="s">
        <v>195</v>
      </c>
      <c r="D48" s="62">
        <v>2</v>
      </c>
      <c r="E48" s="62">
        <v>2</v>
      </c>
      <c r="F48" s="62">
        <v>2</v>
      </c>
      <c r="G48" s="62">
        <v>2</v>
      </c>
      <c r="H48" s="34">
        <v>10</v>
      </c>
      <c r="I48" s="74" t="s">
        <v>235</v>
      </c>
      <c r="J48" s="69">
        <v>25</v>
      </c>
      <c r="K48" s="69">
        <v>17.399999999999999</v>
      </c>
      <c r="L48" s="4">
        <f t="shared" si="8"/>
        <v>60.4</v>
      </c>
      <c r="M48" s="4">
        <f t="shared" si="9"/>
        <v>63</v>
      </c>
      <c r="N48" s="40">
        <f t="shared" si="2"/>
        <v>95.873015873015859</v>
      </c>
      <c r="O48" s="62">
        <f t="shared" si="3"/>
        <v>3</v>
      </c>
      <c r="P48" s="62" t="str">
        <f t="shared" si="4"/>
        <v>Y</v>
      </c>
      <c r="Q48" s="99">
        <f t="shared" si="5"/>
        <v>86.999999999999986</v>
      </c>
      <c r="R48" s="62">
        <f t="shared" si="6"/>
        <v>3</v>
      </c>
      <c r="S48" s="62" t="str">
        <f t="shared" si="7"/>
        <v>Y</v>
      </c>
    </row>
    <row r="49" spans="1:19" x14ac:dyDescent="0.25">
      <c r="A49" s="20">
        <v>41</v>
      </c>
      <c r="B49" s="20" t="s">
        <v>69</v>
      </c>
      <c r="C49" s="20" t="s">
        <v>196</v>
      </c>
      <c r="D49" s="62">
        <v>2</v>
      </c>
      <c r="E49" s="62">
        <v>2</v>
      </c>
      <c r="F49" s="62">
        <v>2</v>
      </c>
      <c r="G49" s="62">
        <v>2</v>
      </c>
      <c r="H49" s="34">
        <v>0</v>
      </c>
      <c r="I49" s="74">
        <v>10</v>
      </c>
      <c r="J49" s="69">
        <v>25</v>
      </c>
      <c r="K49" s="69">
        <v>17.8</v>
      </c>
      <c r="L49" s="4">
        <f t="shared" si="8"/>
        <v>60.8</v>
      </c>
      <c r="M49" s="4">
        <f t="shared" si="9"/>
        <v>73</v>
      </c>
      <c r="N49" s="40">
        <f t="shared" si="2"/>
        <v>83.287671232876704</v>
      </c>
      <c r="O49" s="62">
        <f t="shared" si="3"/>
        <v>3</v>
      </c>
      <c r="P49" s="62" t="str">
        <f t="shared" si="4"/>
        <v>Y</v>
      </c>
      <c r="Q49" s="99">
        <f t="shared" si="5"/>
        <v>89</v>
      </c>
      <c r="R49" s="62">
        <f t="shared" si="6"/>
        <v>3</v>
      </c>
      <c r="S49" s="62" t="str">
        <f t="shared" si="7"/>
        <v>Y</v>
      </c>
    </row>
    <row r="50" spans="1:19" x14ac:dyDescent="0.25">
      <c r="A50" s="20">
        <v>42</v>
      </c>
      <c r="B50" s="20" t="s">
        <v>70</v>
      </c>
      <c r="C50" s="20" t="s">
        <v>197</v>
      </c>
      <c r="D50" s="62">
        <v>2</v>
      </c>
      <c r="E50" s="62">
        <v>2</v>
      </c>
      <c r="F50" s="62">
        <v>2</v>
      </c>
      <c r="G50" s="62">
        <v>2</v>
      </c>
      <c r="H50" s="34">
        <v>9</v>
      </c>
      <c r="I50" s="74" t="s">
        <v>235</v>
      </c>
      <c r="J50" s="69">
        <v>20</v>
      </c>
      <c r="K50" s="69">
        <v>14.4</v>
      </c>
      <c r="L50" s="4">
        <f t="shared" si="8"/>
        <v>51.4</v>
      </c>
      <c r="M50" s="4">
        <f t="shared" si="9"/>
        <v>63</v>
      </c>
      <c r="N50" s="40">
        <f t="shared" si="2"/>
        <v>81.587301587301582</v>
      </c>
      <c r="O50" s="62">
        <f t="shared" si="3"/>
        <v>3</v>
      </c>
      <c r="P50" s="62" t="str">
        <f t="shared" si="4"/>
        <v>Y</v>
      </c>
      <c r="Q50" s="99">
        <f t="shared" si="5"/>
        <v>72</v>
      </c>
      <c r="R50" s="62">
        <f t="shared" si="6"/>
        <v>3</v>
      </c>
      <c r="S50" s="62" t="str">
        <f t="shared" si="7"/>
        <v>Y</v>
      </c>
    </row>
    <row r="51" spans="1:19" x14ac:dyDescent="0.25">
      <c r="A51" s="20">
        <v>43</v>
      </c>
      <c r="B51" s="20" t="s">
        <v>71</v>
      </c>
      <c r="C51" s="20" t="s">
        <v>198</v>
      </c>
      <c r="D51" s="62">
        <v>0</v>
      </c>
      <c r="E51" s="62">
        <v>0</v>
      </c>
      <c r="F51" s="62">
        <v>0</v>
      </c>
      <c r="G51" s="62">
        <v>2</v>
      </c>
      <c r="H51" s="34">
        <v>5</v>
      </c>
      <c r="I51" s="74">
        <v>4</v>
      </c>
      <c r="J51" s="69">
        <v>21.25</v>
      </c>
      <c r="K51" s="69">
        <v>0</v>
      </c>
      <c r="L51" s="4">
        <f t="shared" si="8"/>
        <v>32.25</v>
      </c>
      <c r="M51" s="4">
        <f t="shared" si="9"/>
        <v>73</v>
      </c>
      <c r="N51" s="40">
        <f t="shared" si="2"/>
        <v>44.178082191780824</v>
      </c>
      <c r="O51" s="62">
        <f t="shared" si="3"/>
        <v>1</v>
      </c>
      <c r="P51" s="62" t="str">
        <f t="shared" si="4"/>
        <v>N</v>
      </c>
      <c r="Q51" s="99">
        <f t="shared" si="5"/>
        <v>0</v>
      </c>
      <c r="R51" s="62">
        <f t="shared" si="6"/>
        <v>1</v>
      </c>
      <c r="S51" s="62" t="str">
        <f t="shared" si="7"/>
        <v>N</v>
      </c>
    </row>
    <row r="52" spans="1:19" x14ac:dyDescent="0.25">
      <c r="A52" s="20">
        <v>44</v>
      </c>
      <c r="B52" s="20" t="s">
        <v>215</v>
      </c>
      <c r="C52" s="20" t="s">
        <v>216</v>
      </c>
      <c r="D52" s="62">
        <v>1</v>
      </c>
      <c r="E52" s="62">
        <v>0</v>
      </c>
      <c r="F52" s="62">
        <v>0</v>
      </c>
      <c r="G52" s="62">
        <v>0</v>
      </c>
      <c r="H52" s="34">
        <v>0</v>
      </c>
      <c r="I52" s="74" t="s">
        <v>235</v>
      </c>
      <c r="J52" s="69">
        <v>17.5</v>
      </c>
      <c r="K52" s="69">
        <v>12.8</v>
      </c>
      <c r="L52" s="4">
        <f t="shared" si="8"/>
        <v>31.3</v>
      </c>
      <c r="M52" s="4">
        <f t="shared" si="9"/>
        <v>63</v>
      </c>
      <c r="N52" s="40">
        <f t="shared" si="2"/>
        <v>49.682539682539684</v>
      </c>
      <c r="O52" s="62">
        <f t="shared" si="3"/>
        <v>1</v>
      </c>
      <c r="P52" s="62" t="str">
        <f t="shared" si="4"/>
        <v>N</v>
      </c>
      <c r="Q52" s="99">
        <f t="shared" si="5"/>
        <v>64</v>
      </c>
      <c r="R52" s="62">
        <f t="shared" si="6"/>
        <v>3</v>
      </c>
      <c r="S52" s="62" t="str">
        <f t="shared" si="7"/>
        <v>Y</v>
      </c>
    </row>
    <row r="53" spans="1:19" x14ac:dyDescent="0.25">
      <c r="A53" s="20">
        <v>45</v>
      </c>
      <c r="B53" s="20" t="s">
        <v>72</v>
      </c>
      <c r="C53" s="20" t="s">
        <v>73</v>
      </c>
      <c r="D53" s="62">
        <v>2</v>
      </c>
      <c r="E53" s="62">
        <v>0</v>
      </c>
      <c r="F53" s="62">
        <v>0</v>
      </c>
      <c r="G53" s="62">
        <v>2</v>
      </c>
      <c r="H53" s="34">
        <v>3</v>
      </c>
      <c r="I53" s="74" t="s">
        <v>235</v>
      </c>
      <c r="J53" s="69">
        <v>17.5</v>
      </c>
      <c r="K53" s="69">
        <v>14</v>
      </c>
      <c r="L53" s="4">
        <f t="shared" si="8"/>
        <v>38.5</v>
      </c>
      <c r="M53" s="4">
        <f t="shared" si="9"/>
        <v>63</v>
      </c>
      <c r="N53" s="40">
        <f t="shared" si="2"/>
        <v>61.111111111111114</v>
      </c>
      <c r="O53" s="62">
        <f t="shared" si="3"/>
        <v>3</v>
      </c>
      <c r="P53" s="62" t="str">
        <f t="shared" si="4"/>
        <v>Y</v>
      </c>
      <c r="Q53" s="99">
        <f t="shared" si="5"/>
        <v>70</v>
      </c>
      <c r="R53" s="62">
        <f t="shared" si="6"/>
        <v>3</v>
      </c>
      <c r="S53" s="62" t="str">
        <f t="shared" si="7"/>
        <v>Y</v>
      </c>
    </row>
    <row r="54" spans="1:19" x14ac:dyDescent="0.25">
      <c r="A54" s="20">
        <v>46</v>
      </c>
      <c r="B54" s="20" t="s">
        <v>74</v>
      </c>
      <c r="C54" s="20" t="s">
        <v>75</v>
      </c>
      <c r="D54" s="62">
        <v>1</v>
      </c>
      <c r="E54" s="62">
        <v>0</v>
      </c>
      <c r="F54" s="62">
        <v>0</v>
      </c>
      <c r="G54" s="62">
        <v>0</v>
      </c>
      <c r="H54" s="34">
        <v>0</v>
      </c>
      <c r="I54" s="74" t="s">
        <v>235</v>
      </c>
      <c r="J54" s="69">
        <v>21.25</v>
      </c>
      <c r="K54" s="96">
        <v>13.9</v>
      </c>
      <c r="L54" s="4">
        <f t="shared" si="8"/>
        <v>36.15</v>
      </c>
      <c r="M54" s="4">
        <f t="shared" si="9"/>
        <v>63</v>
      </c>
      <c r="N54" s="40">
        <f t="shared" si="2"/>
        <v>57.38095238095238</v>
      </c>
      <c r="O54" s="62">
        <f t="shared" si="3"/>
        <v>2</v>
      </c>
      <c r="P54" s="62" t="str">
        <f t="shared" si="4"/>
        <v>N</v>
      </c>
      <c r="Q54" s="99">
        <f t="shared" si="5"/>
        <v>69.5</v>
      </c>
      <c r="R54" s="62">
        <f t="shared" si="6"/>
        <v>3</v>
      </c>
      <c r="S54" s="62" t="str">
        <f t="shared" si="7"/>
        <v>Y</v>
      </c>
    </row>
    <row r="55" spans="1:19" x14ac:dyDescent="0.25">
      <c r="A55" s="20">
        <v>47</v>
      </c>
      <c r="B55" s="20" t="s">
        <v>76</v>
      </c>
      <c r="C55" s="20" t="s">
        <v>77</v>
      </c>
      <c r="D55" s="62">
        <v>0</v>
      </c>
      <c r="E55" s="62">
        <v>0</v>
      </c>
      <c r="F55" s="62">
        <v>0</v>
      </c>
      <c r="G55" s="62">
        <v>2</v>
      </c>
      <c r="H55" s="34">
        <v>0</v>
      </c>
      <c r="I55" s="74" t="s">
        <v>235</v>
      </c>
      <c r="J55" s="69">
        <v>20</v>
      </c>
      <c r="K55" s="96">
        <v>11</v>
      </c>
      <c r="L55" s="4">
        <f t="shared" si="8"/>
        <v>33</v>
      </c>
      <c r="M55" s="4">
        <f t="shared" si="9"/>
        <v>63</v>
      </c>
      <c r="N55" s="40">
        <f t="shared" si="2"/>
        <v>52.380952380952387</v>
      </c>
      <c r="O55" s="62">
        <f t="shared" si="3"/>
        <v>2</v>
      </c>
      <c r="P55" s="62" t="str">
        <f t="shared" si="4"/>
        <v>N</v>
      </c>
      <c r="Q55" s="99">
        <f t="shared" si="5"/>
        <v>55.000000000000007</v>
      </c>
      <c r="R55" s="62">
        <f t="shared" si="6"/>
        <v>2</v>
      </c>
      <c r="S55" s="62" t="str">
        <f t="shared" si="7"/>
        <v>N</v>
      </c>
    </row>
    <row r="56" spans="1:19" x14ac:dyDescent="0.25">
      <c r="A56" s="20">
        <v>48</v>
      </c>
      <c r="B56" s="20" t="s">
        <v>78</v>
      </c>
      <c r="C56" s="20" t="s">
        <v>79</v>
      </c>
      <c r="D56" s="62">
        <v>2</v>
      </c>
      <c r="E56" s="62">
        <v>2</v>
      </c>
      <c r="F56" s="62">
        <v>0</v>
      </c>
      <c r="G56" s="62">
        <v>2</v>
      </c>
      <c r="H56" s="34">
        <v>4</v>
      </c>
      <c r="I56" s="74">
        <v>3</v>
      </c>
      <c r="J56" s="69">
        <v>16.25</v>
      </c>
      <c r="K56" s="96">
        <v>12.9</v>
      </c>
      <c r="L56" s="4">
        <f t="shared" si="8"/>
        <v>42.15</v>
      </c>
      <c r="M56" s="4">
        <f t="shared" si="9"/>
        <v>73</v>
      </c>
      <c r="N56" s="40">
        <f t="shared" si="2"/>
        <v>57.739726027397253</v>
      </c>
      <c r="O56" s="62">
        <f t="shared" si="3"/>
        <v>2</v>
      </c>
      <c r="P56" s="62" t="str">
        <f t="shared" si="4"/>
        <v>N</v>
      </c>
      <c r="Q56" s="99">
        <f t="shared" si="5"/>
        <v>64.5</v>
      </c>
      <c r="R56" s="62">
        <f t="shared" si="6"/>
        <v>3</v>
      </c>
      <c r="S56" s="62" t="str">
        <f t="shared" si="7"/>
        <v>Y</v>
      </c>
    </row>
    <row r="57" spans="1:19" x14ac:dyDescent="0.25">
      <c r="A57" s="20">
        <v>49</v>
      </c>
      <c r="B57" s="20" t="s">
        <v>80</v>
      </c>
      <c r="C57" s="20" t="s">
        <v>81</v>
      </c>
      <c r="D57" s="62">
        <v>0</v>
      </c>
      <c r="E57" s="62">
        <v>0</v>
      </c>
      <c r="F57" s="62">
        <v>0</v>
      </c>
      <c r="G57" s="62">
        <v>0</v>
      </c>
      <c r="H57" s="34">
        <v>0</v>
      </c>
      <c r="I57" s="74">
        <v>0</v>
      </c>
      <c r="J57" s="69">
        <v>17.5</v>
      </c>
      <c r="K57" s="96">
        <v>1</v>
      </c>
      <c r="L57" s="4">
        <f t="shared" si="8"/>
        <v>18.5</v>
      </c>
      <c r="M57" s="4">
        <f t="shared" si="9"/>
        <v>73</v>
      </c>
      <c r="N57" s="40">
        <f t="shared" si="2"/>
        <v>25.342465753424658</v>
      </c>
      <c r="O57" s="62">
        <f t="shared" si="3"/>
        <v>1</v>
      </c>
      <c r="P57" s="62" t="str">
        <f t="shared" si="4"/>
        <v>N</v>
      </c>
      <c r="Q57" s="99">
        <f t="shared" si="5"/>
        <v>5</v>
      </c>
      <c r="R57" s="62">
        <f t="shared" si="6"/>
        <v>1</v>
      </c>
      <c r="S57" s="62" t="str">
        <f t="shared" si="7"/>
        <v>N</v>
      </c>
    </row>
    <row r="58" spans="1:19" x14ac:dyDescent="0.25">
      <c r="A58" s="20">
        <v>50</v>
      </c>
      <c r="B58" s="20" t="s">
        <v>82</v>
      </c>
      <c r="C58" s="20" t="s">
        <v>83</v>
      </c>
      <c r="D58" s="62">
        <v>0</v>
      </c>
      <c r="E58" s="62">
        <v>1</v>
      </c>
      <c r="F58" s="62">
        <v>0</v>
      </c>
      <c r="G58" s="62">
        <v>2</v>
      </c>
      <c r="H58" s="34">
        <v>3</v>
      </c>
      <c r="I58" s="74" t="s">
        <v>235</v>
      </c>
      <c r="J58" s="69">
        <v>20</v>
      </c>
      <c r="K58" s="96">
        <v>0</v>
      </c>
      <c r="L58" s="4">
        <f t="shared" si="8"/>
        <v>26</v>
      </c>
      <c r="M58" s="4">
        <f t="shared" si="9"/>
        <v>63</v>
      </c>
      <c r="N58" s="40">
        <f t="shared" si="2"/>
        <v>41.269841269841265</v>
      </c>
      <c r="O58" s="62">
        <f t="shared" si="3"/>
        <v>1</v>
      </c>
      <c r="P58" s="62" t="str">
        <f t="shared" si="4"/>
        <v>N</v>
      </c>
      <c r="Q58" s="99">
        <f t="shared" si="5"/>
        <v>0</v>
      </c>
      <c r="R58" s="62">
        <f t="shared" si="6"/>
        <v>1</v>
      </c>
      <c r="S58" s="62" t="str">
        <f t="shared" si="7"/>
        <v>N</v>
      </c>
    </row>
    <row r="59" spans="1:19" x14ac:dyDescent="0.25">
      <c r="A59" s="20">
        <v>51</v>
      </c>
      <c r="B59" s="20" t="s">
        <v>84</v>
      </c>
      <c r="C59" s="20" t="s">
        <v>85</v>
      </c>
      <c r="D59" s="62">
        <v>2</v>
      </c>
      <c r="E59" s="62">
        <v>1</v>
      </c>
      <c r="F59" s="62">
        <v>0</v>
      </c>
      <c r="G59" s="62">
        <v>0</v>
      </c>
      <c r="H59" s="34">
        <v>3</v>
      </c>
      <c r="I59" s="74">
        <v>0</v>
      </c>
      <c r="J59" s="69">
        <v>15</v>
      </c>
      <c r="K59" s="96">
        <v>14</v>
      </c>
      <c r="L59" s="4">
        <f t="shared" si="8"/>
        <v>35</v>
      </c>
      <c r="M59" s="4">
        <f t="shared" si="9"/>
        <v>73</v>
      </c>
      <c r="N59" s="40">
        <f t="shared" si="2"/>
        <v>47.945205479452049</v>
      </c>
      <c r="O59" s="62">
        <f t="shared" si="3"/>
        <v>1</v>
      </c>
      <c r="P59" s="62" t="str">
        <f t="shared" si="4"/>
        <v>N</v>
      </c>
      <c r="Q59" s="99">
        <f t="shared" si="5"/>
        <v>70</v>
      </c>
      <c r="R59" s="62">
        <f t="shared" si="6"/>
        <v>3</v>
      </c>
      <c r="S59" s="62" t="str">
        <f t="shared" si="7"/>
        <v>Y</v>
      </c>
    </row>
    <row r="60" spans="1:19" x14ac:dyDescent="0.25">
      <c r="A60" s="20">
        <v>52</v>
      </c>
      <c r="B60" s="20" t="s">
        <v>86</v>
      </c>
      <c r="C60" s="20" t="s">
        <v>87</v>
      </c>
      <c r="D60" s="62">
        <v>0</v>
      </c>
      <c r="E60" s="62">
        <v>0</v>
      </c>
      <c r="F60" s="62">
        <v>0</v>
      </c>
      <c r="G60" s="62">
        <v>0</v>
      </c>
      <c r="H60" s="34" t="s">
        <v>235</v>
      </c>
      <c r="I60" s="74">
        <v>1</v>
      </c>
      <c r="J60" s="69">
        <v>15</v>
      </c>
      <c r="K60" s="96">
        <v>0</v>
      </c>
      <c r="L60" s="4">
        <f t="shared" si="8"/>
        <v>16</v>
      </c>
      <c r="M60" s="4">
        <f t="shared" si="9"/>
        <v>63</v>
      </c>
      <c r="N60" s="40">
        <f t="shared" si="2"/>
        <v>25.396825396825395</v>
      </c>
      <c r="O60" s="62">
        <f t="shared" si="3"/>
        <v>1</v>
      </c>
      <c r="P60" s="62" t="str">
        <f t="shared" si="4"/>
        <v>N</v>
      </c>
      <c r="Q60" s="99">
        <f t="shared" si="5"/>
        <v>0</v>
      </c>
      <c r="R60" s="62">
        <f t="shared" si="6"/>
        <v>1</v>
      </c>
      <c r="S60" s="62" t="str">
        <f t="shared" si="7"/>
        <v>N</v>
      </c>
    </row>
    <row r="61" spans="1:19" x14ac:dyDescent="0.25">
      <c r="A61" s="20">
        <v>53</v>
      </c>
      <c r="B61" s="26" t="s">
        <v>88</v>
      </c>
      <c r="C61" s="26" t="s">
        <v>89</v>
      </c>
      <c r="D61" s="67">
        <v>2</v>
      </c>
      <c r="E61" s="67">
        <v>2</v>
      </c>
      <c r="F61" s="67">
        <v>2</v>
      </c>
      <c r="G61" s="67">
        <v>2</v>
      </c>
      <c r="H61" s="68">
        <v>10</v>
      </c>
      <c r="I61" s="74" t="s">
        <v>235</v>
      </c>
      <c r="J61" s="69">
        <v>25</v>
      </c>
      <c r="K61" s="96">
        <v>17.899999999999999</v>
      </c>
      <c r="L61" s="4">
        <f t="shared" si="8"/>
        <v>60.9</v>
      </c>
      <c r="M61" s="4">
        <f t="shared" si="9"/>
        <v>63</v>
      </c>
      <c r="N61" s="40">
        <f t="shared" si="2"/>
        <v>96.666666666666671</v>
      </c>
      <c r="O61" s="62">
        <f t="shared" si="3"/>
        <v>3</v>
      </c>
      <c r="P61" s="62" t="str">
        <f t="shared" si="4"/>
        <v>Y</v>
      </c>
      <c r="Q61" s="99">
        <f t="shared" si="5"/>
        <v>89.499999999999986</v>
      </c>
      <c r="R61" s="62">
        <f t="shared" si="6"/>
        <v>3</v>
      </c>
      <c r="S61" s="62" t="str">
        <f t="shared" si="7"/>
        <v>Y</v>
      </c>
    </row>
    <row r="62" spans="1:19" x14ac:dyDescent="0.25">
      <c r="A62" s="20">
        <v>54</v>
      </c>
      <c r="B62" s="26" t="s">
        <v>90</v>
      </c>
      <c r="C62" s="26" t="s">
        <v>91</v>
      </c>
      <c r="D62" s="67">
        <v>0</v>
      </c>
      <c r="E62" s="67">
        <v>0</v>
      </c>
      <c r="F62" s="67">
        <v>0</v>
      </c>
      <c r="G62" s="67">
        <v>0</v>
      </c>
      <c r="H62" s="68">
        <v>0</v>
      </c>
      <c r="I62" s="74" t="s">
        <v>235</v>
      </c>
      <c r="J62" s="69">
        <v>15</v>
      </c>
      <c r="K62" s="96">
        <v>1</v>
      </c>
      <c r="L62" s="4">
        <f t="shared" si="8"/>
        <v>16</v>
      </c>
      <c r="M62" s="4">
        <f t="shared" si="9"/>
        <v>63</v>
      </c>
      <c r="N62" s="40">
        <f t="shared" si="2"/>
        <v>25.396825396825395</v>
      </c>
      <c r="O62" s="62">
        <f t="shared" si="3"/>
        <v>1</v>
      </c>
      <c r="P62" s="62" t="str">
        <f t="shared" si="4"/>
        <v>N</v>
      </c>
      <c r="Q62" s="99">
        <f t="shared" si="5"/>
        <v>5</v>
      </c>
      <c r="R62" s="62">
        <f t="shared" si="6"/>
        <v>1</v>
      </c>
      <c r="S62" s="62" t="str">
        <f t="shared" si="7"/>
        <v>N</v>
      </c>
    </row>
    <row r="63" spans="1:19" x14ac:dyDescent="0.25">
      <c r="A63" s="20">
        <v>55</v>
      </c>
      <c r="B63" s="26" t="s">
        <v>217</v>
      </c>
      <c r="C63" s="26" t="s">
        <v>218</v>
      </c>
      <c r="D63" s="62">
        <v>0</v>
      </c>
      <c r="E63" s="62">
        <v>2</v>
      </c>
      <c r="F63" s="62">
        <v>2</v>
      </c>
      <c r="G63" s="62">
        <v>2</v>
      </c>
      <c r="H63" s="34">
        <v>10</v>
      </c>
      <c r="I63" s="74" t="s">
        <v>235</v>
      </c>
      <c r="J63" s="69">
        <v>25</v>
      </c>
      <c r="K63" s="96">
        <v>17.3</v>
      </c>
      <c r="L63" s="4">
        <f t="shared" si="8"/>
        <v>58.3</v>
      </c>
      <c r="M63" s="4">
        <f t="shared" si="9"/>
        <v>63</v>
      </c>
      <c r="N63" s="40">
        <f t="shared" si="2"/>
        <v>92.539682539682531</v>
      </c>
      <c r="O63" s="62">
        <f t="shared" si="3"/>
        <v>3</v>
      </c>
      <c r="P63" s="62" t="str">
        <f t="shared" si="4"/>
        <v>Y</v>
      </c>
      <c r="Q63" s="99">
        <f t="shared" si="5"/>
        <v>86.5</v>
      </c>
      <c r="R63" s="62">
        <f t="shared" si="6"/>
        <v>3</v>
      </c>
      <c r="S63" s="62" t="str">
        <f t="shared" si="7"/>
        <v>Y</v>
      </c>
    </row>
    <row r="64" spans="1:19" x14ac:dyDescent="0.25">
      <c r="A64" s="19"/>
      <c r="B64" s="35"/>
      <c r="C64" s="49"/>
      <c r="D64" s="108"/>
      <c r="E64" s="109"/>
      <c r="F64" s="108"/>
      <c r="G64" s="109"/>
      <c r="H64" s="109"/>
      <c r="I64" s="108"/>
      <c r="J64" s="53"/>
      <c r="K64" s="53"/>
      <c r="L64" s="97"/>
      <c r="M64" s="4"/>
      <c r="N64" s="98"/>
      <c r="O64" s="54"/>
      <c r="P64" s="54"/>
    </row>
    <row r="65" spans="1:20" x14ac:dyDescent="0.25">
      <c r="A65" s="19"/>
      <c r="B65" s="35"/>
      <c r="C65" s="49"/>
      <c r="D65" s="110"/>
      <c r="E65" s="111"/>
      <c r="F65" s="111"/>
      <c r="G65" s="110"/>
      <c r="H65" s="110"/>
      <c r="I65" s="110"/>
      <c r="J65" s="53"/>
      <c r="K65" s="53"/>
      <c r="L65" s="300"/>
      <c r="M65" s="300"/>
      <c r="N65" s="300"/>
      <c r="O65" s="54">
        <f>SUM(O9:O53)</f>
        <v>116</v>
      </c>
      <c r="P65" s="54"/>
      <c r="Q65" s="314" t="s">
        <v>138</v>
      </c>
      <c r="R65" s="314"/>
      <c r="S65" s="314"/>
    </row>
    <row r="66" spans="1:20" x14ac:dyDescent="0.25">
      <c r="A66" s="19"/>
      <c r="B66" s="35"/>
      <c r="C66" s="49"/>
      <c r="D66" s="112"/>
      <c r="E66" s="113"/>
      <c r="F66" s="113"/>
      <c r="G66" s="112"/>
      <c r="H66" s="112"/>
      <c r="I66" s="112"/>
      <c r="J66" s="37"/>
      <c r="K66" s="37"/>
      <c r="L66" s="301"/>
      <c r="M66" s="301"/>
      <c r="N66" s="301"/>
      <c r="O66" s="39">
        <f>AVERAGE(O9:O63)</f>
        <v>2.418181818181818</v>
      </c>
      <c r="P66" s="39"/>
      <c r="R66" s="54">
        <f>SUM(R9:R63)</f>
        <v>142</v>
      </c>
    </row>
    <row r="67" spans="1:20" x14ac:dyDescent="0.25">
      <c r="A67" s="19"/>
      <c r="B67" s="35"/>
      <c r="C67" s="49"/>
      <c r="D67" s="112"/>
      <c r="E67" s="113"/>
      <c r="F67" s="113"/>
      <c r="G67" s="112"/>
      <c r="H67" s="112"/>
      <c r="I67" s="112"/>
      <c r="J67" s="37"/>
      <c r="K67" s="37"/>
      <c r="L67" s="325" t="s">
        <v>245</v>
      </c>
      <c r="M67" s="325"/>
      <c r="N67" s="325"/>
      <c r="O67" s="39">
        <f>COUNT(O9:O63)</f>
        <v>55</v>
      </c>
      <c r="P67" s="39"/>
      <c r="R67" s="39">
        <f>AVERAGE(R9:R63)</f>
        <v>2.581818181818182</v>
      </c>
    </row>
    <row r="68" spans="1:20" x14ac:dyDescent="0.25">
      <c r="A68" s="19"/>
      <c r="B68" s="35"/>
      <c r="C68" s="49"/>
      <c r="D68" s="112"/>
      <c r="E68" s="113"/>
      <c r="F68" s="113"/>
      <c r="G68" s="112"/>
      <c r="H68" s="112"/>
      <c r="I68" s="112"/>
      <c r="J68" s="37"/>
      <c r="K68" s="37"/>
      <c r="L68" s="305" t="s">
        <v>242</v>
      </c>
      <c r="M68" s="306" t="s">
        <v>243</v>
      </c>
      <c r="N68" s="306"/>
      <c r="O68" s="320" t="s">
        <v>244</v>
      </c>
      <c r="P68" s="320"/>
      <c r="Q68" s="320"/>
      <c r="R68" s="315" t="s">
        <v>138</v>
      </c>
      <c r="S68" s="316"/>
      <c r="T68" s="317"/>
    </row>
    <row r="69" spans="1:20" x14ac:dyDescent="0.25">
      <c r="B69" s="35"/>
      <c r="C69" s="35"/>
      <c r="D69" s="112"/>
      <c r="E69" s="113"/>
      <c r="F69" s="113"/>
      <c r="G69" s="112"/>
      <c r="H69" s="112"/>
      <c r="I69" s="112"/>
      <c r="J69" s="84"/>
      <c r="K69" s="84"/>
      <c r="L69" s="305"/>
      <c r="M69" s="306"/>
      <c r="N69" s="326"/>
      <c r="O69" s="88">
        <v>3</v>
      </c>
      <c r="P69" s="88">
        <v>2</v>
      </c>
      <c r="Q69" s="88">
        <v>1</v>
      </c>
      <c r="R69" s="124">
        <v>3</v>
      </c>
      <c r="S69" s="124">
        <v>2</v>
      </c>
      <c r="T69" s="124">
        <v>1</v>
      </c>
    </row>
    <row r="70" spans="1:20" x14ac:dyDescent="0.25">
      <c r="B70" s="35"/>
      <c r="C70" s="35"/>
      <c r="D70" s="112"/>
      <c r="E70" s="113"/>
      <c r="F70" s="113"/>
      <c r="G70" s="112"/>
      <c r="H70" s="112"/>
      <c r="I70" s="112"/>
      <c r="J70" s="84"/>
      <c r="K70" s="84"/>
      <c r="L70" s="61" t="s">
        <v>1</v>
      </c>
      <c r="M70" s="14">
        <f>O66</f>
        <v>2.418181818181818</v>
      </c>
      <c r="N70" s="13"/>
      <c r="O70" s="3">
        <f>COUNTIF(O9:O63, 3)</f>
        <v>35</v>
      </c>
      <c r="P70" s="3">
        <f>COUNTIF(O9:O63, 2)</f>
        <v>8</v>
      </c>
      <c r="Q70" s="3">
        <f>COUNTIF(O9:O63, 1)</f>
        <v>12</v>
      </c>
      <c r="R70" s="123">
        <f>COUNTIF(R9:R63, 3)</f>
        <v>41</v>
      </c>
      <c r="S70" s="123">
        <f>COUNTIF(R9:R63, 2)</f>
        <v>5</v>
      </c>
      <c r="T70" s="123">
        <f>COUNTIF(R9:R63, 1)</f>
        <v>9</v>
      </c>
    </row>
    <row r="71" spans="1:20" x14ac:dyDescent="0.25">
      <c r="A71" s="87"/>
      <c r="B71" s="35"/>
      <c r="C71" s="35"/>
      <c r="D71" s="112"/>
      <c r="E71" s="113"/>
      <c r="F71" s="113"/>
      <c r="G71" s="112"/>
      <c r="H71" s="112"/>
      <c r="I71" s="112"/>
      <c r="J71" s="84"/>
      <c r="K71" s="84"/>
      <c r="L71" s="299" t="s">
        <v>246</v>
      </c>
      <c r="M71" s="299"/>
      <c r="N71" s="299"/>
      <c r="O71" s="80">
        <f>O70/O67*100</f>
        <v>63.636363636363633</v>
      </c>
      <c r="P71" s="80">
        <f>P70/O67*100</f>
        <v>14.545454545454545</v>
      </c>
      <c r="Q71" s="80">
        <f>Q70/O67*100</f>
        <v>21.818181818181817</v>
      </c>
      <c r="R71" s="117">
        <f>R70/O67*100</f>
        <v>74.545454545454547</v>
      </c>
      <c r="S71" s="117">
        <f>S70/O67*100</f>
        <v>9.0909090909090917</v>
      </c>
      <c r="T71" s="117">
        <f>T70/O67*100</f>
        <v>16.363636363636363</v>
      </c>
    </row>
    <row r="72" spans="1:20" x14ac:dyDescent="0.25">
      <c r="A72" s="42"/>
      <c r="B72" s="42"/>
      <c r="C72" s="42"/>
      <c r="D72" s="28"/>
      <c r="E72" s="28"/>
      <c r="F72" s="43"/>
      <c r="G72" s="55"/>
      <c r="H72" s="55"/>
      <c r="I72" s="55"/>
      <c r="J72" s="55"/>
      <c r="K72" s="55"/>
    </row>
    <row r="73" spans="1:20" x14ac:dyDescent="0.25">
      <c r="A73" s="42"/>
      <c r="B73" s="42"/>
      <c r="C73" s="42"/>
      <c r="D73" s="28"/>
      <c r="E73" s="28"/>
      <c r="F73" s="43"/>
      <c r="G73" s="55"/>
      <c r="H73" s="55"/>
      <c r="I73" s="55"/>
      <c r="J73" s="55"/>
      <c r="K73" s="55"/>
    </row>
    <row r="74" spans="1:20" x14ac:dyDescent="0.25">
      <c r="A74" s="42"/>
      <c r="B74" s="42"/>
      <c r="C74" s="42"/>
      <c r="D74" s="28"/>
      <c r="E74" s="28"/>
      <c r="F74" s="43"/>
      <c r="G74" s="55"/>
      <c r="H74" s="55"/>
      <c r="I74" s="55"/>
      <c r="J74" s="55"/>
      <c r="K74" s="55"/>
    </row>
    <row r="75" spans="1:20" x14ac:dyDescent="0.25">
      <c r="A75" s="42"/>
      <c r="B75" s="42"/>
      <c r="C75" s="42"/>
      <c r="D75" s="28"/>
      <c r="E75" s="28"/>
      <c r="F75" s="43"/>
      <c r="G75" s="55"/>
      <c r="H75" s="55"/>
      <c r="I75" s="55"/>
      <c r="J75" s="55"/>
      <c r="K75" s="55"/>
    </row>
    <row r="76" spans="1:20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87"/>
    </row>
    <row r="77" spans="1:20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87"/>
    </row>
    <row r="78" spans="1:20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87"/>
    </row>
    <row r="79" spans="1:20" x14ac:dyDescent="0.25">
      <c r="A79" s="42"/>
      <c r="B79" s="42"/>
      <c r="C79" s="85"/>
      <c r="D79" s="28"/>
      <c r="E79" s="28"/>
      <c r="F79" s="44"/>
      <c r="G79" s="28"/>
      <c r="H79" s="42"/>
      <c r="I79" s="42"/>
      <c r="J79" s="87"/>
    </row>
    <row r="80" spans="1:20" x14ac:dyDescent="0.25">
      <c r="A80" s="42"/>
      <c r="B80" s="42"/>
      <c r="C80" s="85"/>
      <c r="D80" s="28"/>
      <c r="E80" s="28"/>
      <c r="F80" s="44"/>
      <c r="G80" s="28"/>
      <c r="H80" s="42"/>
      <c r="I80" s="42"/>
      <c r="J80" s="87"/>
    </row>
    <row r="81" spans="1:11" x14ac:dyDescent="0.25">
      <c r="A81" s="42"/>
      <c r="B81" s="42"/>
      <c r="C81" s="85"/>
      <c r="D81" s="28"/>
      <c r="E81" s="28"/>
      <c r="F81" s="44"/>
      <c r="G81" s="28"/>
      <c r="H81" s="42"/>
      <c r="I81" s="42"/>
      <c r="J81" s="87"/>
    </row>
    <row r="82" spans="1:11" x14ac:dyDescent="0.25">
      <c r="A82" s="42"/>
      <c r="B82" s="42"/>
      <c r="C82" s="83"/>
      <c r="D82" s="83"/>
      <c r="E82" s="83"/>
      <c r="F82" s="83"/>
      <c r="G82" s="83"/>
      <c r="H82" s="42"/>
      <c r="I82" s="42"/>
      <c r="J82" s="87"/>
    </row>
    <row r="83" spans="1:11" x14ac:dyDescent="0.25">
      <c r="A83" s="42"/>
      <c r="B83" s="42"/>
      <c r="C83" s="45"/>
      <c r="D83" s="83"/>
      <c r="E83" s="83"/>
      <c r="F83" s="83"/>
      <c r="G83" s="83"/>
      <c r="H83" s="28"/>
      <c r="I83" s="28"/>
      <c r="J83" s="6"/>
      <c r="K83" s="6"/>
    </row>
    <row r="84" spans="1:11" x14ac:dyDescent="0.25">
      <c r="A84" s="42"/>
      <c r="B84" s="42"/>
      <c r="C84" s="83"/>
      <c r="D84" s="83"/>
      <c r="E84" s="83"/>
      <c r="F84" s="83"/>
      <c r="G84" s="83"/>
      <c r="H84" s="28"/>
      <c r="I84" s="28"/>
      <c r="J84" s="6"/>
      <c r="K84" s="6"/>
    </row>
    <row r="85" spans="1:11" x14ac:dyDescent="0.25">
      <c r="A85" s="42"/>
      <c r="B85" s="42"/>
      <c r="C85" s="46"/>
      <c r="D85" s="46"/>
      <c r="E85" s="46"/>
      <c r="F85" s="46"/>
      <c r="G85" s="83"/>
      <c r="H85" s="28"/>
      <c r="I85" s="28"/>
      <c r="J85" s="6"/>
      <c r="K85" s="6"/>
    </row>
    <row r="86" spans="1:11" x14ac:dyDescent="0.25">
      <c r="A86" s="42"/>
      <c r="B86" s="83"/>
      <c r="C86" s="83"/>
      <c r="D86" s="47"/>
      <c r="E86" s="47"/>
      <c r="F86" s="83"/>
      <c r="G86" s="83"/>
      <c r="H86" s="83"/>
      <c r="I86" s="83"/>
      <c r="J86" s="7"/>
      <c r="K86" s="7"/>
    </row>
    <row r="87" spans="1:11" x14ac:dyDescent="0.25">
      <c r="A87" s="42"/>
      <c r="B87" s="83"/>
      <c r="C87" s="83"/>
      <c r="D87" s="47"/>
      <c r="E87" s="47"/>
      <c r="F87" s="83"/>
      <c r="G87" s="83"/>
      <c r="H87" s="83"/>
      <c r="I87" s="83"/>
      <c r="J87" s="7"/>
      <c r="K87" s="7"/>
    </row>
    <row r="88" spans="1:11" x14ac:dyDescent="0.25">
      <c r="A88" s="42"/>
      <c r="B88" s="83"/>
      <c r="C88" s="83"/>
      <c r="D88" s="47"/>
      <c r="E88" s="47"/>
      <c r="F88" s="83"/>
      <c r="G88" s="83"/>
      <c r="H88" s="83"/>
      <c r="I88" s="83"/>
      <c r="J88" s="7"/>
      <c r="K88" s="7"/>
    </row>
    <row r="89" spans="1:11" x14ac:dyDescent="0.25">
      <c r="A89" s="42"/>
      <c r="B89" s="83"/>
      <c r="C89" s="83"/>
      <c r="D89" s="47"/>
      <c r="E89" s="47"/>
      <c r="F89" s="83"/>
      <c r="G89" s="83"/>
      <c r="H89" s="83"/>
      <c r="I89" s="83"/>
      <c r="J89" s="7"/>
      <c r="K89" s="7"/>
    </row>
    <row r="90" spans="1:11" x14ac:dyDescent="0.25">
      <c r="A90" s="42"/>
      <c r="B90" s="83"/>
      <c r="C90" s="42"/>
      <c r="D90" s="42"/>
      <c r="E90" s="42"/>
      <c r="F90" s="42"/>
      <c r="G90" s="42"/>
      <c r="H90" s="83"/>
      <c r="I90" s="83"/>
      <c r="J90" s="7"/>
      <c r="K90" s="7"/>
    </row>
    <row r="91" spans="1:11" x14ac:dyDescent="0.25">
      <c r="A91" s="42"/>
      <c r="B91" s="83"/>
      <c r="C91" s="42"/>
      <c r="D91" s="42"/>
      <c r="E91" s="42"/>
      <c r="F91" s="42"/>
      <c r="G91" s="42"/>
      <c r="H91" s="83"/>
      <c r="I91" s="83"/>
      <c r="J91" s="7"/>
      <c r="K91" s="7"/>
    </row>
    <row r="92" spans="1:11" x14ac:dyDescent="0.25">
      <c r="A92" s="42"/>
      <c r="B92" s="83"/>
      <c r="C92" s="42"/>
      <c r="D92" s="42"/>
      <c r="E92" s="42"/>
      <c r="F92" s="42"/>
      <c r="G92" s="42"/>
      <c r="H92" s="83"/>
      <c r="I92" s="83"/>
      <c r="J92" s="7"/>
      <c r="K92" s="7"/>
    </row>
    <row r="93" spans="1:11" x14ac:dyDescent="0.25">
      <c r="A93" s="42"/>
      <c r="B93" s="83"/>
      <c r="C93" s="83"/>
      <c r="D93" s="83"/>
      <c r="E93" s="83"/>
      <c r="F93" s="83"/>
      <c r="G93" s="83"/>
      <c r="H93" s="83"/>
      <c r="I93" s="83"/>
      <c r="J93" s="7"/>
      <c r="K93" s="7"/>
    </row>
    <row r="94" spans="1:11" x14ac:dyDescent="0.25">
      <c r="A94" s="42"/>
      <c r="B94" s="83"/>
      <c r="C94" s="83"/>
      <c r="D94" s="83"/>
      <c r="E94" s="83"/>
      <c r="F94" s="83"/>
      <c r="G94" s="83"/>
      <c r="H94" s="83"/>
      <c r="I94" s="83"/>
      <c r="J94" s="7"/>
      <c r="K94" s="7"/>
    </row>
    <row r="95" spans="1:11" x14ac:dyDescent="0.25">
      <c r="A95" s="42"/>
      <c r="B95" s="83"/>
      <c r="C95" s="83"/>
      <c r="D95" s="83"/>
      <c r="E95" s="83"/>
      <c r="F95" s="83"/>
      <c r="G95" s="83"/>
      <c r="H95" s="83"/>
      <c r="I95" s="83"/>
      <c r="J95" s="7"/>
      <c r="K95" s="7"/>
    </row>
    <row r="96" spans="1:11" x14ac:dyDescent="0.25">
      <c r="A96" s="42"/>
      <c r="B96" s="83"/>
      <c r="C96" s="83"/>
      <c r="D96" s="83"/>
      <c r="E96" s="83"/>
      <c r="F96" s="83"/>
      <c r="G96" s="83"/>
      <c r="H96" s="83"/>
      <c r="I96" s="83"/>
      <c r="J96" s="7"/>
      <c r="K96" s="7"/>
    </row>
    <row r="97" spans="1:11" x14ac:dyDescent="0.25">
      <c r="A97" s="87"/>
      <c r="B97" s="7"/>
      <c r="C97" s="7"/>
      <c r="D97" s="83"/>
      <c r="E97" s="83"/>
      <c r="F97" s="83"/>
      <c r="G97" s="83"/>
      <c r="H97" s="83"/>
      <c r="I97" s="83"/>
      <c r="J97" s="7"/>
      <c r="K97" s="7"/>
    </row>
    <row r="98" spans="1:11" x14ac:dyDescent="0.25">
      <c r="A98" s="87"/>
      <c r="B98" s="7"/>
      <c r="C98" s="7"/>
      <c r="D98" s="83"/>
      <c r="E98" s="83"/>
      <c r="F98" s="83"/>
      <c r="G98" s="83"/>
      <c r="H98" s="83"/>
      <c r="I98" s="83"/>
      <c r="J98" s="7"/>
      <c r="K98" s="7"/>
    </row>
    <row r="99" spans="1:11" x14ac:dyDescent="0.25">
      <c r="A99" s="87"/>
      <c r="B99" s="87"/>
      <c r="C99" s="87"/>
      <c r="D99" s="42"/>
      <c r="E99" s="42"/>
      <c r="F99" s="42"/>
      <c r="G99" s="42"/>
      <c r="H99" s="42"/>
      <c r="I99" s="42"/>
      <c r="J99" s="87"/>
    </row>
    <row r="100" spans="1:11" x14ac:dyDescent="0.25">
      <c r="A100" s="87"/>
      <c r="B100" s="87"/>
      <c r="C100" s="87"/>
      <c r="D100" s="42"/>
      <c r="E100" s="42"/>
      <c r="F100" s="42"/>
      <c r="G100" s="42"/>
      <c r="H100" s="42"/>
      <c r="I100" s="42"/>
      <c r="J100" s="87"/>
    </row>
    <row r="101" spans="1:11" x14ac:dyDescent="0.25">
      <c r="A101" s="87"/>
      <c r="B101" s="87"/>
      <c r="C101" s="87"/>
      <c r="D101" s="42"/>
      <c r="E101" s="42"/>
      <c r="F101" s="42"/>
      <c r="G101" s="42"/>
      <c r="H101" s="42"/>
      <c r="I101" s="42"/>
      <c r="J101" s="87"/>
    </row>
    <row r="102" spans="1:11" x14ac:dyDescent="0.25">
      <c r="A102" s="87"/>
      <c r="B102" s="87"/>
      <c r="C102" s="87"/>
      <c r="D102" s="42"/>
      <c r="E102" s="42"/>
      <c r="F102" s="42"/>
      <c r="G102" s="42"/>
      <c r="H102" s="42"/>
      <c r="I102" s="42"/>
      <c r="J102" s="87"/>
    </row>
  </sheetData>
  <mergeCells count="23">
    <mergeCell ref="L71:N71"/>
    <mergeCell ref="L65:N65"/>
    <mergeCell ref="L66:N66"/>
    <mergeCell ref="L67:N67"/>
    <mergeCell ref="L68:L69"/>
    <mergeCell ref="M68:N69"/>
    <mergeCell ref="O68:Q68"/>
    <mergeCell ref="Q65:S65"/>
    <mergeCell ref="R68:T68"/>
    <mergeCell ref="Z5:Z8"/>
    <mergeCell ref="L6:L8"/>
    <mergeCell ref="M6:M8"/>
    <mergeCell ref="V6:V8"/>
    <mergeCell ref="W6:W8"/>
    <mergeCell ref="Y5:Y8"/>
    <mergeCell ref="Q5:Q8"/>
    <mergeCell ref="R5:R8"/>
    <mergeCell ref="S5:S8"/>
    <mergeCell ref="C3:D3"/>
    <mergeCell ref="N5:N8"/>
    <mergeCell ref="O5:O8"/>
    <mergeCell ref="P5:P8"/>
    <mergeCell ref="X5:X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E9" sqref="E9:E63"/>
    </sheetView>
  </sheetViews>
  <sheetFormatPr defaultRowHeight="15.75" x14ac:dyDescent="0.25"/>
  <cols>
    <col min="1" max="1" width="8.28515625" style="8" customWidth="1"/>
    <col min="2" max="2" width="11.42578125" style="8" customWidth="1"/>
    <col min="3" max="3" width="34.42578125" style="8" customWidth="1"/>
    <col min="4" max="4" width="8.140625" style="8" customWidth="1"/>
    <col min="5" max="5" width="7.140625" style="8" customWidth="1"/>
    <col min="6" max="7" width="7.28515625" style="8" customWidth="1"/>
    <col min="8" max="8" width="6.28515625" style="8" customWidth="1"/>
    <col min="9" max="9" width="11.42578125" style="8" customWidth="1"/>
    <col min="10" max="10" width="8.7109375" style="8" customWidth="1"/>
    <col min="11" max="16384" width="9.140625" style="8"/>
  </cols>
  <sheetData>
    <row r="1" spans="1:21" ht="18.75" x14ac:dyDescent="0.25">
      <c r="C1" s="17"/>
    </row>
    <row r="2" spans="1:21" x14ac:dyDescent="0.25">
      <c r="B2" s="18"/>
      <c r="C2" s="16"/>
      <c r="D2" s="9"/>
      <c r="E2" s="9"/>
    </row>
    <row r="3" spans="1:21" ht="15" customHeight="1" x14ac:dyDescent="0.25">
      <c r="C3" s="86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 x14ac:dyDescent="0.25">
      <c r="A4" s="1"/>
      <c r="B4" s="1"/>
      <c r="C4" s="2" t="s">
        <v>19</v>
      </c>
      <c r="D4" s="4"/>
      <c r="E4" s="4"/>
      <c r="F4" s="1"/>
      <c r="G4" s="14"/>
      <c r="H4" s="14"/>
      <c r="I4" s="13"/>
      <c r="J4" s="56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</row>
    <row r="5" spans="1:21" x14ac:dyDescent="0.25">
      <c r="A5" s="1"/>
      <c r="B5" s="1"/>
      <c r="C5" s="2" t="s">
        <v>18</v>
      </c>
      <c r="D5" s="71">
        <v>25</v>
      </c>
      <c r="E5" s="71">
        <v>20</v>
      </c>
      <c r="F5" s="4">
        <f>SUM(D5:E5)</f>
        <v>45</v>
      </c>
      <c r="G5" s="4"/>
      <c r="H5" s="307" t="s">
        <v>239</v>
      </c>
      <c r="I5" s="307" t="s">
        <v>21</v>
      </c>
      <c r="J5" s="308" t="s">
        <v>241</v>
      </c>
      <c r="K5" s="310" t="s">
        <v>311</v>
      </c>
      <c r="L5" s="310" t="s">
        <v>313</v>
      </c>
      <c r="M5" s="311" t="s">
        <v>241</v>
      </c>
      <c r="N5" s="82"/>
      <c r="O5" s="82"/>
      <c r="P5" s="82"/>
      <c r="Q5" s="82"/>
      <c r="R5" s="304"/>
      <c r="S5" s="304"/>
      <c r="T5" s="304"/>
      <c r="U5" s="82"/>
    </row>
    <row r="6" spans="1:21" ht="31.5" x14ac:dyDescent="0.25">
      <c r="A6" s="1"/>
      <c r="B6" s="1"/>
      <c r="C6" s="2"/>
      <c r="D6" s="105" t="s">
        <v>310</v>
      </c>
      <c r="E6" s="105" t="s">
        <v>248</v>
      </c>
      <c r="F6" s="302" t="s">
        <v>107</v>
      </c>
      <c r="G6" s="302" t="s">
        <v>238</v>
      </c>
      <c r="H6" s="307"/>
      <c r="I6" s="307"/>
      <c r="J6" s="302"/>
      <c r="K6" s="310"/>
      <c r="L6" s="310"/>
      <c r="M6" s="312"/>
      <c r="N6" s="82"/>
      <c r="O6" s="82"/>
      <c r="P6" s="304"/>
      <c r="Q6" s="304"/>
      <c r="R6" s="304"/>
      <c r="S6" s="304"/>
      <c r="T6" s="304"/>
      <c r="U6" s="82"/>
    </row>
    <row r="7" spans="1:21" x14ac:dyDescent="0.25">
      <c r="A7" s="1"/>
      <c r="B7" s="1"/>
      <c r="C7" s="2"/>
      <c r="D7" s="71" t="s">
        <v>23</v>
      </c>
      <c r="E7" s="71" t="s">
        <v>23</v>
      </c>
      <c r="F7" s="302"/>
      <c r="G7" s="302"/>
      <c r="H7" s="307"/>
      <c r="I7" s="307"/>
      <c r="J7" s="302"/>
      <c r="K7" s="310"/>
      <c r="L7" s="310"/>
      <c r="M7" s="312"/>
      <c r="N7" s="82"/>
      <c r="O7" s="82"/>
      <c r="P7" s="304"/>
      <c r="Q7" s="304"/>
      <c r="R7" s="304"/>
      <c r="S7" s="304"/>
      <c r="T7" s="304"/>
      <c r="U7" s="82"/>
    </row>
    <row r="8" spans="1:21" x14ac:dyDescent="0.25">
      <c r="A8" s="88" t="s">
        <v>17</v>
      </c>
      <c r="B8" s="25" t="s">
        <v>35</v>
      </c>
      <c r="C8" s="25" t="s">
        <v>0</v>
      </c>
      <c r="D8" s="33"/>
      <c r="E8" s="33"/>
      <c r="F8" s="303"/>
      <c r="G8" s="303"/>
      <c r="H8" s="307"/>
      <c r="I8" s="307"/>
      <c r="J8" s="303"/>
      <c r="K8" s="310"/>
      <c r="L8" s="310"/>
      <c r="M8" s="313"/>
      <c r="N8" s="82"/>
      <c r="O8" s="82"/>
      <c r="P8" s="304"/>
      <c r="Q8" s="304"/>
      <c r="R8" s="304"/>
      <c r="S8" s="304"/>
      <c r="T8" s="304"/>
      <c r="U8" s="82"/>
    </row>
    <row r="9" spans="1:21" x14ac:dyDescent="0.25">
      <c r="A9" s="20">
        <v>1</v>
      </c>
      <c r="B9" s="20" t="s">
        <v>199</v>
      </c>
      <c r="C9" s="20" t="s">
        <v>200</v>
      </c>
      <c r="D9" s="69">
        <v>20</v>
      </c>
      <c r="E9" s="69">
        <v>17.899999999999999</v>
      </c>
      <c r="F9" s="4">
        <f t="shared" ref="F9:F40" si="0">SUM(D9:E9)</f>
        <v>37.9</v>
      </c>
      <c r="G9" s="4">
        <v>45</v>
      </c>
      <c r="H9" s="40">
        <f>(F9/G9)*100</f>
        <v>84.222222222222214</v>
      </c>
      <c r="I9" s="62">
        <f>IF(H9&gt;=60,3,IF(H9&gt;=50,2,IF(H9&lt;50,1)))</f>
        <v>3</v>
      </c>
      <c r="J9" s="62" t="str">
        <f>IF(H9&gt;=60,"Y","N")</f>
        <v>Y</v>
      </c>
      <c r="K9" s="99">
        <f>E9/20*100</f>
        <v>89.499999999999986</v>
      </c>
      <c r="L9" s="62">
        <f>IF(K9&gt;=60,3,IF(K9&gt;=50,2, IF(K9&lt;50, 1)))</f>
        <v>3</v>
      </c>
      <c r="M9" s="62" t="str">
        <f>IF(K9&gt;=60,"Y","N")</f>
        <v>Y</v>
      </c>
      <c r="N9" s="82"/>
      <c r="O9" s="82"/>
      <c r="P9" s="82"/>
      <c r="Q9" s="82"/>
      <c r="R9" s="82"/>
      <c r="S9" s="82"/>
      <c r="T9" s="82"/>
      <c r="U9" s="82"/>
    </row>
    <row r="10" spans="1:21" x14ac:dyDescent="0.25">
      <c r="A10" s="20">
        <v>2</v>
      </c>
      <c r="B10" s="20" t="s">
        <v>36</v>
      </c>
      <c r="C10" s="20" t="s">
        <v>165</v>
      </c>
      <c r="D10" s="69">
        <v>18.75</v>
      </c>
      <c r="E10" s="69">
        <v>14.9</v>
      </c>
      <c r="F10" s="4">
        <f t="shared" si="0"/>
        <v>33.65</v>
      </c>
      <c r="G10" s="4">
        <v>45</v>
      </c>
      <c r="H10" s="40">
        <f t="shared" ref="H10:H63" si="1">(F10/G10)*100</f>
        <v>74.777777777777771</v>
      </c>
      <c r="I10" s="62">
        <f t="shared" ref="I10:I63" si="2">IF(H10&gt;=60,3,IF(H10&gt;=50,2,IF(H10&lt;50,1)))</f>
        <v>3</v>
      </c>
      <c r="J10" s="62" t="str">
        <f t="shared" ref="J10:J63" si="3">IF(H10&gt;=60,"Y","N")</f>
        <v>Y</v>
      </c>
      <c r="K10" s="99">
        <f t="shared" ref="K10:K63" si="4">E10/20*100</f>
        <v>74.5</v>
      </c>
      <c r="L10" s="62">
        <f t="shared" ref="L10:L63" si="5">IF(K10&gt;=60,3,IF(K10&gt;=50,2, IF(K10&lt;50, 1)))</f>
        <v>3</v>
      </c>
      <c r="M10" s="62" t="str">
        <f t="shared" ref="M10:M63" si="6">IF(K10&gt;=60,"Y","N")</f>
        <v>Y</v>
      </c>
      <c r="N10" s="82"/>
      <c r="O10" s="82"/>
      <c r="P10" s="82"/>
      <c r="Q10" s="82"/>
      <c r="R10" s="82"/>
      <c r="S10" s="82"/>
      <c r="T10" s="82"/>
      <c r="U10" s="82"/>
    </row>
    <row r="11" spans="1:21" x14ac:dyDescent="0.25">
      <c r="A11" s="20">
        <v>3</v>
      </c>
      <c r="B11" s="20" t="s">
        <v>37</v>
      </c>
      <c r="C11" s="20" t="s">
        <v>166</v>
      </c>
      <c r="D11" s="69">
        <v>20</v>
      </c>
      <c r="E11" s="69">
        <v>12.3</v>
      </c>
      <c r="F11" s="4">
        <f t="shared" si="0"/>
        <v>32.299999999999997</v>
      </c>
      <c r="G11" s="4">
        <v>45</v>
      </c>
      <c r="H11" s="40">
        <f t="shared" si="1"/>
        <v>71.777777777777771</v>
      </c>
      <c r="I11" s="62">
        <f t="shared" si="2"/>
        <v>3</v>
      </c>
      <c r="J11" s="62" t="str">
        <f t="shared" si="3"/>
        <v>Y</v>
      </c>
      <c r="K11" s="99">
        <f t="shared" si="4"/>
        <v>61.5</v>
      </c>
      <c r="L11" s="62">
        <f t="shared" si="5"/>
        <v>3</v>
      </c>
      <c r="M11" s="62" t="str">
        <f t="shared" si="6"/>
        <v>Y</v>
      </c>
      <c r="N11" s="82"/>
      <c r="O11" s="82"/>
      <c r="P11" s="82"/>
      <c r="Q11" s="82"/>
      <c r="R11" s="82"/>
      <c r="S11" s="82"/>
      <c r="T11" s="82"/>
      <c r="U11" s="82"/>
    </row>
    <row r="12" spans="1:21" x14ac:dyDescent="0.25">
      <c r="A12" s="20">
        <v>4</v>
      </c>
      <c r="B12" s="20" t="s">
        <v>38</v>
      </c>
      <c r="C12" s="20" t="s">
        <v>167</v>
      </c>
      <c r="D12" s="69">
        <v>17.5</v>
      </c>
      <c r="E12" s="69">
        <v>14.5</v>
      </c>
      <c r="F12" s="4">
        <f t="shared" si="0"/>
        <v>32</v>
      </c>
      <c r="G12" s="4">
        <v>45</v>
      </c>
      <c r="H12" s="40">
        <f t="shared" si="1"/>
        <v>71.111111111111114</v>
      </c>
      <c r="I12" s="62">
        <f t="shared" si="2"/>
        <v>3</v>
      </c>
      <c r="J12" s="62" t="str">
        <f t="shared" si="3"/>
        <v>Y</v>
      </c>
      <c r="K12" s="99">
        <f t="shared" si="4"/>
        <v>72.5</v>
      </c>
      <c r="L12" s="62">
        <f t="shared" si="5"/>
        <v>3</v>
      </c>
      <c r="M12" s="62" t="str">
        <f t="shared" si="6"/>
        <v>Y</v>
      </c>
      <c r="N12" s="82"/>
      <c r="O12" s="82"/>
      <c r="P12" s="82"/>
      <c r="Q12" s="82"/>
      <c r="R12" s="82"/>
      <c r="S12" s="82"/>
      <c r="T12" s="82"/>
      <c r="U12" s="82"/>
    </row>
    <row r="13" spans="1:21" x14ac:dyDescent="0.25">
      <c r="A13" s="20">
        <v>5</v>
      </c>
      <c r="B13" s="20" t="s">
        <v>39</v>
      </c>
      <c r="C13" s="20" t="s">
        <v>168</v>
      </c>
      <c r="D13" s="69">
        <v>22.5</v>
      </c>
      <c r="E13" s="69">
        <v>14.9</v>
      </c>
      <c r="F13" s="4">
        <f t="shared" si="0"/>
        <v>37.4</v>
      </c>
      <c r="G13" s="4">
        <v>45</v>
      </c>
      <c r="H13" s="40">
        <f t="shared" si="1"/>
        <v>83.111111111111114</v>
      </c>
      <c r="I13" s="62">
        <f t="shared" si="2"/>
        <v>3</v>
      </c>
      <c r="J13" s="62" t="str">
        <f t="shared" si="3"/>
        <v>Y</v>
      </c>
      <c r="K13" s="99">
        <f t="shared" si="4"/>
        <v>74.5</v>
      </c>
      <c r="L13" s="62">
        <f t="shared" si="5"/>
        <v>3</v>
      </c>
      <c r="M13" s="62" t="str">
        <f t="shared" si="6"/>
        <v>Y</v>
      </c>
      <c r="N13" s="82"/>
      <c r="O13" s="82"/>
      <c r="P13" s="82"/>
      <c r="Q13" s="82"/>
      <c r="R13" s="82"/>
      <c r="S13" s="82"/>
      <c r="T13" s="82"/>
      <c r="U13" s="82"/>
    </row>
    <row r="14" spans="1:21" x14ac:dyDescent="0.25">
      <c r="A14" s="20">
        <v>6</v>
      </c>
      <c r="B14" s="20" t="s">
        <v>40</v>
      </c>
      <c r="C14" s="20" t="s">
        <v>169</v>
      </c>
      <c r="D14" s="69">
        <v>18.75</v>
      </c>
      <c r="E14" s="69">
        <v>12.7</v>
      </c>
      <c r="F14" s="4">
        <f t="shared" si="0"/>
        <v>31.45</v>
      </c>
      <c r="G14" s="4">
        <v>45</v>
      </c>
      <c r="H14" s="40">
        <f t="shared" si="1"/>
        <v>69.888888888888886</v>
      </c>
      <c r="I14" s="62">
        <f t="shared" si="2"/>
        <v>3</v>
      </c>
      <c r="J14" s="62" t="str">
        <f t="shared" si="3"/>
        <v>Y</v>
      </c>
      <c r="K14" s="99">
        <f t="shared" si="4"/>
        <v>63.5</v>
      </c>
      <c r="L14" s="62">
        <f t="shared" si="5"/>
        <v>3</v>
      </c>
      <c r="M14" s="62" t="str">
        <f t="shared" si="6"/>
        <v>Y</v>
      </c>
      <c r="N14" s="82"/>
      <c r="O14" s="82"/>
      <c r="P14" s="82"/>
      <c r="Q14" s="82"/>
      <c r="R14" s="82"/>
      <c r="S14" s="82"/>
      <c r="T14" s="82"/>
      <c r="U14" s="82"/>
    </row>
    <row r="15" spans="1:21" x14ac:dyDescent="0.25">
      <c r="A15" s="20">
        <v>7</v>
      </c>
      <c r="B15" s="20" t="s">
        <v>41</v>
      </c>
      <c r="C15" s="20" t="s">
        <v>170</v>
      </c>
      <c r="D15" s="69">
        <v>20</v>
      </c>
      <c r="E15" s="69">
        <v>11.5</v>
      </c>
      <c r="F15" s="4">
        <f t="shared" si="0"/>
        <v>31.5</v>
      </c>
      <c r="G15" s="4">
        <v>45</v>
      </c>
      <c r="H15" s="40">
        <f t="shared" si="1"/>
        <v>70</v>
      </c>
      <c r="I15" s="62">
        <f t="shared" si="2"/>
        <v>3</v>
      </c>
      <c r="J15" s="62" t="str">
        <f t="shared" si="3"/>
        <v>Y</v>
      </c>
      <c r="K15" s="99">
        <f t="shared" si="4"/>
        <v>57.499999999999993</v>
      </c>
      <c r="L15" s="62">
        <f t="shared" si="5"/>
        <v>2</v>
      </c>
      <c r="M15" s="62" t="str">
        <f t="shared" si="6"/>
        <v>N</v>
      </c>
      <c r="N15" s="82"/>
      <c r="O15" s="82"/>
      <c r="P15" s="82"/>
      <c r="Q15" s="82"/>
      <c r="R15" s="82"/>
      <c r="S15" s="82"/>
      <c r="T15" s="82"/>
      <c r="U15" s="82"/>
    </row>
    <row r="16" spans="1:21" x14ac:dyDescent="0.25">
      <c r="A16" s="20">
        <v>8</v>
      </c>
      <c r="B16" s="20" t="s">
        <v>42</v>
      </c>
      <c r="C16" s="20" t="s">
        <v>171</v>
      </c>
      <c r="D16" s="69">
        <v>18.75</v>
      </c>
      <c r="E16" s="69">
        <v>14.5</v>
      </c>
      <c r="F16" s="4">
        <f t="shared" si="0"/>
        <v>33.25</v>
      </c>
      <c r="G16" s="4">
        <v>45</v>
      </c>
      <c r="H16" s="40">
        <f t="shared" si="1"/>
        <v>73.888888888888886</v>
      </c>
      <c r="I16" s="62">
        <f t="shared" si="2"/>
        <v>3</v>
      </c>
      <c r="J16" s="62" t="str">
        <f t="shared" si="3"/>
        <v>Y</v>
      </c>
      <c r="K16" s="99">
        <f t="shared" si="4"/>
        <v>72.5</v>
      </c>
      <c r="L16" s="62">
        <f t="shared" si="5"/>
        <v>3</v>
      </c>
      <c r="M16" s="62" t="str">
        <f t="shared" si="6"/>
        <v>Y</v>
      </c>
      <c r="N16" s="82"/>
      <c r="O16" s="82"/>
      <c r="P16" s="82"/>
      <c r="Q16" s="82"/>
      <c r="R16" s="82"/>
      <c r="S16" s="82"/>
      <c r="T16" s="82"/>
      <c r="U16" s="82"/>
    </row>
    <row r="17" spans="1:21" x14ac:dyDescent="0.25">
      <c r="A17" s="20">
        <v>9</v>
      </c>
      <c r="B17" s="20" t="s">
        <v>43</v>
      </c>
      <c r="C17" s="20" t="s">
        <v>172</v>
      </c>
      <c r="D17" s="69">
        <v>25</v>
      </c>
      <c r="E17" s="69">
        <v>17.3</v>
      </c>
      <c r="F17" s="4">
        <f t="shared" si="0"/>
        <v>42.3</v>
      </c>
      <c r="G17" s="4">
        <v>45</v>
      </c>
      <c r="H17" s="40">
        <f t="shared" si="1"/>
        <v>94</v>
      </c>
      <c r="I17" s="62">
        <f t="shared" si="2"/>
        <v>3</v>
      </c>
      <c r="J17" s="62" t="str">
        <f t="shared" si="3"/>
        <v>Y</v>
      </c>
      <c r="K17" s="99">
        <f t="shared" si="4"/>
        <v>86.5</v>
      </c>
      <c r="L17" s="62">
        <f t="shared" si="5"/>
        <v>3</v>
      </c>
      <c r="M17" s="62" t="str">
        <f t="shared" si="6"/>
        <v>Y</v>
      </c>
      <c r="N17" s="82"/>
      <c r="O17" s="82"/>
      <c r="P17" s="82"/>
      <c r="Q17" s="82"/>
      <c r="R17" s="82"/>
      <c r="S17" s="82"/>
      <c r="T17" s="82"/>
      <c r="U17" s="82"/>
    </row>
    <row r="18" spans="1:21" x14ac:dyDescent="0.25">
      <c r="A18" s="20">
        <v>10</v>
      </c>
      <c r="B18" s="20" t="s">
        <v>44</v>
      </c>
      <c r="C18" s="20" t="s">
        <v>173</v>
      </c>
      <c r="D18" s="69">
        <v>20</v>
      </c>
      <c r="E18" s="69">
        <v>12.9</v>
      </c>
      <c r="F18" s="4">
        <f t="shared" si="0"/>
        <v>32.9</v>
      </c>
      <c r="G18" s="4">
        <v>45</v>
      </c>
      <c r="H18" s="40">
        <f t="shared" si="1"/>
        <v>73.1111111111111</v>
      </c>
      <c r="I18" s="62">
        <f t="shared" si="2"/>
        <v>3</v>
      </c>
      <c r="J18" s="62" t="str">
        <f t="shared" si="3"/>
        <v>Y</v>
      </c>
      <c r="K18" s="99">
        <f t="shared" si="4"/>
        <v>64.5</v>
      </c>
      <c r="L18" s="62">
        <f t="shared" si="5"/>
        <v>3</v>
      </c>
      <c r="M18" s="62" t="str">
        <f t="shared" si="6"/>
        <v>Y</v>
      </c>
      <c r="N18" s="82"/>
      <c r="O18" s="82"/>
      <c r="P18" s="82"/>
      <c r="Q18" s="82"/>
      <c r="R18" s="82"/>
      <c r="S18" s="82"/>
      <c r="T18" s="82"/>
      <c r="U18" s="82"/>
    </row>
    <row r="19" spans="1:21" x14ac:dyDescent="0.25">
      <c r="A19" s="20">
        <v>11</v>
      </c>
      <c r="B19" s="20" t="s">
        <v>45</v>
      </c>
      <c r="C19" s="20" t="s">
        <v>174</v>
      </c>
      <c r="D19" s="69">
        <v>20</v>
      </c>
      <c r="E19" s="69">
        <v>17.3</v>
      </c>
      <c r="F19" s="4">
        <f t="shared" si="0"/>
        <v>37.299999999999997</v>
      </c>
      <c r="G19" s="4">
        <v>45</v>
      </c>
      <c r="H19" s="40">
        <f t="shared" si="1"/>
        <v>82.888888888888886</v>
      </c>
      <c r="I19" s="62">
        <f t="shared" si="2"/>
        <v>3</v>
      </c>
      <c r="J19" s="62" t="str">
        <f t="shared" si="3"/>
        <v>Y</v>
      </c>
      <c r="K19" s="99">
        <f t="shared" si="4"/>
        <v>86.5</v>
      </c>
      <c r="L19" s="62">
        <f t="shared" si="5"/>
        <v>3</v>
      </c>
      <c r="M19" s="62" t="str">
        <f t="shared" si="6"/>
        <v>Y</v>
      </c>
      <c r="N19" s="82"/>
      <c r="O19" s="82"/>
      <c r="P19" s="82"/>
      <c r="Q19" s="82"/>
      <c r="R19" s="82"/>
      <c r="S19" s="82"/>
      <c r="T19" s="82"/>
      <c r="U19" s="82"/>
    </row>
    <row r="20" spans="1:21" x14ac:dyDescent="0.25">
      <c r="A20" s="20">
        <v>12</v>
      </c>
      <c r="B20" s="20" t="s">
        <v>46</v>
      </c>
      <c r="C20" s="20" t="s">
        <v>175</v>
      </c>
      <c r="D20" s="69">
        <v>25</v>
      </c>
      <c r="E20" s="69">
        <v>20</v>
      </c>
      <c r="F20" s="4">
        <f t="shared" si="0"/>
        <v>45</v>
      </c>
      <c r="G20" s="4">
        <v>45</v>
      </c>
      <c r="H20" s="40">
        <f t="shared" si="1"/>
        <v>100</v>
      </c>
      <c r="I20" s="62">
        <f t="shared" si="2"/>
        <v>3</v>
      </c>
      <c r="J20" s="62" t="str">
        <f t="shared" si="3"/>
        <v>Y</v>
      </c>
      <c r="K20" s="99">
        <f t="shared" si="4"/>
        <v>100</v>
      </c>
      <c r="L20" s="62">
        <f t="shared" si="5"/>
        <v>3</v>
      </c>
      <c r="M20" s="62" t="str">
        <f t="shared" si="6"/>
        <v>Y</v>
      </c>
      <c r="N20" s="82"/>
      <c r="O20" s="82"/>
      <c r="P20" s="82"/>
      <c r="Q20" s="82"/>
      <c r="R20" s="82"/>
      <c r="S20" s="82"/>
      <c r="T20" s="82"/>
      <c r="U20" s="82"/>
    </row>
    <row r="21" spans="1:21" x14ac:dyDescent="0.25">
      <c r="A21" s="20">
        <v>13</v>
      </c>
      <c r="B21" s="20" t="s">
        <v>47</v>
      </c>
      <c r="C21" s="20" t="s">
        <v>176</v>
      </c>
      <c r="D21" s="69">
        <v>22.5</v>
      </c>
      <c r="E21" s="69">
        <v>13.5</v>
      </c>
      <c r="F21" s="4">
        <f t="shared" si="0"/>
        <v>36</v>
      </c>
      <c r="G21" s="4">
        <v>45</v>
      </c>
      <c r="H21" s="40">
        <f t="shared" si="1"/>
        <v>80</v>
      </c>
      <c r="I21" s="62">
        <f t="shared" si="2"/>
        <v>3</v>
      </c>
      <c r="J21" s="62" t="str">
        <f t="shared" si="3"/>
        <v>Y</v>
      </c>
      <c r="K21" s="99">
        <f t="shared" si="4"/>
        <v>67.5</v>
      </c>
      <c r="L21" s="62">
        <f t="shared" si="5"/>
        <v>3</v>
      </c>
      <c r="M21" s="62" t="str">
        <f t="shared" si="6"/>
        <v>Y</v>
      </c>
      <c r="N21" s="82"/>
      <c r="O21" s="82"/>
      <c r="P21" s="82"/>
      <c r="Q21" s="82"/>
      <c r="R21" s="82"/>
      <c r="S21" s="82"/>
      <c r="T21" s="82"/>
      <c r="U21" s="82"/>
    </row>
    <row r="22" spans="1:21" x14ac:dyDescent="0.25">
      <c r="A22" s="20">
        <v>14</v>
      </c>
      <c r="B22" s="20" t="s">
        <v>48</v>
      </c>
      <c r="C22" s="20" t="s">
        <v>177</v>
      </c>
      <c r="D22" s="69">
        <v>18.75</v>
      </c>
      <c r="E22" s="69">
        <v>14.4</v>
      </c>
      <c r="F22" s="4">
        <f t="shared" si="0"/>
        <v>33.15</v>
      </c>
      <c r="G22" s="4">
        <v>45</v>
      </c>
      <c r="H22" s="40">
        <f t="shared" si="1"/>
        <v>73.666666666666657</v>
      </c>
      <c r="I22" s="62">
        <f t="shared" si="2"/>
        <v>3</v>
      </c>
      <c r="J22" s="62" t="str">
        <f t="shared" si="3"/>
        <v>Y</v>
      </c>
      <c r="K22" s="99">
        <f t="shared" si="4"/>
        <v>72</v>
      </c>
      <c r="L22" s="62">
        <f t="shared" si="5"/>
        <v>3</v>
      </c>
      <c r="M22" s="62" t="str">
        <f t="shared" si="6"/>
        <v>Y</v>
      </c>
      <c r="N22" s="82"/>
      <c r="O22" s="82"/>
      <c r="P22" s="82"/>
      <c r="Q22" s="82"/>
      <c r="R22" s="82"/>
      <c r="S22" s="82"/>
      <c r="T22" s="82"/>
      <c r="U22" s="82"/>
    </row>
    <row r="23" spans="1:21" x14ac:dyDescent="0.25">
      <c r="A23" s="20">
        <v>15</v>
      </c>
      <c r="B23" s="20" t="s">
        <v>211</v>
      </c>
      <c r="C23" s="20" t="s">
        <v>212</v>
      </c>
      <c r="D23" s="69">
        <v>25</v>
      </c>
      <c r="E23" s="69">
        <v>19.5</v>
      </c>
      <c r="F23" s="4">
        <f t="shared" si="0"/>
        <v>44.5</v>
      </c>
      <c r="G23" s="4">
        <v>45</v>
      </c>
      <c r="H23" s="40">
        <f t="shared" si="1"/>
        <v>98.888888888888886</v>
      </c>
      <c r="I23" s="62">
        <f t="shared" si="2"/>
        <v>3</v>
      </c>
      <c r="J23" s="62" t="str">
        <f t="shared" si="3"/>
        <v>Y</v>
      </c>
      <c r="K23" s="99">
        <f t="shared" si="4"/>
        <v>97.5</v>
      </c>
      <c r="L23" s="62">
        <f t="shared" si="5"/>
        <v>3</v>
      </c>
      <c r="M23" s="62" t="str">
        <f t="shared" si="6"/>
        <v>Y</v>
      </c>
      <c r="N23" s="82"/>
      <c r="O23" s="82"/>
      <c r="P23" s="82"/>
      <c r="Q23" s="82"/>
      <c r="R23" s="82"/>
      <c r="S23" s="82"/>
      <c r="T23" s="82"/>
      <c r="U23" s="82"/>
    </row>
    <row r="24" spans="1:21" x14ac:dyDescent="0.25">
      <c r="A24" s="20">
        <v>16</v>
      </c>
      <c r="B24" s="20" t="s">
        <v>49</v>
      </c>
      <c r="C24" s="20" t="s">
        <v>178</v>
      </c>
      <c r="D24" s="69">
        <v>20</v>
      </c>
      <c r="E24" s="70">
        <v>15.9</v>
      </c>
      <c r="F24" s="4">
        <f t="shared" si="0"/>
        <v>35.9</v>
      </c>
      <c r="G24" s="4">
        <v>45</v>
      </c>
      <c r="H24" s="40">
        <f t="shared" si="1"/>
        <v>79.777777777777771</v>
      </c>
      <c r="I24" s="62">
        <f t="shared" si="2"/>
        <v>3</v>
      </c>
      <c r="J24" s="62" t="str">
        <f t="shared" si="3"/>
        <v>Y</v>
      </c>
      <c r="K24" s="99">
        <f t="shared" si="4"/>
        <v>79.5</v>
      </c>
      <c r="L24" s="62">
        <f t="shared" si="5"/>
        <v>3</v>
      </c>
      <c r="M24" s="62" t="str">
        <f t="shared" si="6"/>
        <v>Y</v>
      </c>
      <c r="N24" s="82"/>
      <c r="O24" s="82"/>
      <c r="P24" s="82"/>
      <c r="Q24" s="82"/>
      <c r="R24" s="82"/>
      <c r="S24" s="82"/>
      <c r="T24" s="82"/>
      <c r="U24" s="82"/>
    </row>
    <row r="25" spans="1:21" x14ac:dyDescent="0.25">
      <c r="A25" s="20">
        <v>17</v>
      </c>
      <c r="B25" s="20" t="s">
        <v>201</v>
      </c>
      <c r="C25" s="20" t="s">
        <v>202</v>
      </c>
      <c r="D25" s="69">
        <v>25</v>
      </c>
      <c r="E25" s="69">
        <v>17.5</v>
      </c>
      <c r="F25" s="4">
        <f t="shared" si="0"/>
        <v>42.5</v>
      </c>
      <c r="G25" s="4">
        <v>45</v>
      </c>
      <c r="H25" s="40">
        <f t="shared" si="1"/>
        <v>94.444444444444443</v>
      </c>
      <c r="I25" s="62">
        <f t="shared" si="2"/>
        <v>3</v>
      </c>
      <c r="J25" s="62" t="str">
        <f t="shared" si="3"/>
        <v>Y</v>
      </c>
      <c r="K25" s="99">
        <f t="shared" si="4"/>
        <v>87.5</v>
      </c>
      <c r="L25" s="62">
        <f t="shared" si="5"/>
        <v>3</v>
      </c>
      <c r="M25" s="62" t="str">
        <f t="shared" si="6"/>
        <v>Y</v>
      </c>
      <c r="N25" s="82"/>
      <c r="O25" s="82"/>
      <c r="P25" s="82"/>
      <c r="Q25" s="82"/>
      <c r="R25" s="82"/>
      <c r="S25" s="82"/>
      <c r="T25" s="82"/>
      <c r="U25" s="82"/>
    </row>
    <row r="26" spans="1:21" x14ac:dyDescent="0.25">
      <c r="A26" s="20">
        <v>18</v>
      </c>
      <c r="B26" s="20" t="s">
        <v>203</v>
      </c>
      <c r="C26" s="20" t="s">
        <v>204</v>
      </c>
      <c r="D26" s="69">
        <v>16.25</v>
      </c>
      <c r="E26" s="69">
        <v>15.1</v>
      </c>
      <c r="F26" s="4">
        <f t="shared" si="0"/>
        <v>31.35</v>
      </c>
      <c r="G26" s="4">
        <v>45</v>
      </c>
      <c r="H26" s="40">
        <f t="shared" si="1"/>
        <v>69.666666666666671</v>
      </c>
      <c r="I26" s="62">
        <f t="shared" si="2"/>
        <v>3</v>
      </c>
      <c r="J26" s="62" t="str">
        <f t="shared" si="3"/>
        <v>Y</v>
      </c>
      <c r="K26" s="99">
        <f t="shared" si="4"/>
        <v>75.5</v>
      </c>
      <c r="L26" s="62">
        <f t="shared" si="5"/>
        <v>3</v>
      </c>
      <c r="M26" s="62" t="str">
        <f t="shared" si="6"/>
        <v>Y</v>
      </c>
      <c r="N26" s="82"/>
      <c r="O26" s="82"/>
      <c r="P26" s="82"/>
      <c r="Q26" s="82"/>
      <c r="R26" s="82"/>
      <c r="S26" s="82"/>
      <c r="T26" s="82"/>
      <c r="U26" s="82"/>
    </row>
    <row r="27" spans="1:21" x14ac:dyDescent="0.25">
      <c r="A27" s="20">
        <v>19</v>
      </c>
      <c r="B27" s="20" t="s">
        <v>50</v>
      </c>
      <c r="C27" s="20" t="s">
        <v>179</v>
      </c>
      <c r="D27" s="69">
        <v>23.75</v>
      </c>
      <c r="E27" s="69">
        <v>14.5</v>
      </c>
      <c r="F27" s="4">
        <f t="shared" si="0"/>
        <v>38.25</v>
      </c>
      <c r="G27" s="4">
        <v>45</v>
      </c>
      <c r="H27" s="40">
        <f t="shared" si="1"/>
        <v>85</v>
      </c>
      <c r="I27" s="62">
        <f t="shared" si="2"/>
        <v>3</v>
      </c>
      <c r="J27" s="62" t="str">
        <f t="shared" si="3"/>
        <v>Y</v>
      </c>
      <c r="K27" s="99">
        <f t="shared" si="4"/>
        <v>72.5</v>
      </c>
      <c r="L27" s="62">
        <f t="shared" si="5"/>
        <v>3</v>
      </c>
      <c r="M27" s="62" t="str">
        <f t="shared" si="6"/>
        <v>Y</v>
      </c>
      <c r="N27" s="82"/>
      <c r="O27" s="82"/>
      <c r="P27" s="82"/>
      <c r="Q27" s="82"/>
      <c r="R27" s="82"/>
      <c r="S27" s="82"/>
      <c r="T27" s="82"/>
      <c r="U27" s="82"/>
    </row>
    <row r="28" spans="1:21" x14ac:dyDescent="0.25">
      <c r="A28" s="20">
        <v>20</v>
      </c>
      <c r="B28" s="20" t="s">
        <v>51</v>
      </c>
      <c r="C28" s="20" t="s">
        <v>180</v>
      </c>
      <c r="D28" s="69">
        <v>25</v>
      </c>
      <c r="E28" s="69">
        <v>18.100000000000001</v>
      </c>
      <c r="F28" s="4">
        <f t="shared" si="0"/>
        <v>43.1</v>
      </c>
      <c r="G28" s="4">
        <v>45</v>
      </c>
      <c r="H28" s="40">
        <f t="shared" si="1"/>
        <v>95.777777777777786</v>
      </c>
      <c r="I28" s="62">
        <f t="shared" si="2"/>
        <v>3</v>
      </c>
      <c r="J28" s="62" t="str">
        <f t="shared" si="3"/>
        <v>Y</v>
      </c>
      <c r="K28" s="99">
        <f t="shared" si="4"/>
        <v>90.5</v>
      </c>
      <c r="L28" s="62">
        <f t="shared" si="5"/>
        <v>3</v>
      </c>
      <c r="M28" s="62" t="str">
        <f t="shared" si="6"/>
        <v>Y</v>
      </c>
      <c r="N28" s="82"/>
      <c r="O28" s="82"/>
      <c r="P28" s="82"/>
      <c r="Q28" s="82"/>
      <c r="R28" s="82"/>
      <c r="S28" s="82"/>
      <c r="T28" s="82"/>
      <c r="U28" s="82"/>
    </row>
    <row r="29" spans="1:21" x14ac:dyDescent="0.25">
      <c r="A29" s="20">
        <v>21</v>
      </c>
      <c r="B29" s="20" t="s">
        <v>52</v>
      </c>
      <c r="C29" s="20" t="s">
        <v>181</v>
      </c>
      <c r="D29" s="69">
        <v>20</v>
      </c>
      <c r="E29" s="69">
        <v>17.899999999999999</v>
      </c>
      <c r="F29" s="4">
        <f t="shared" si="0"/>
        <v>37.9</v>
      </c>
      <c r="G29" s="4">
        <v>45</v>
      </c>
      <c r="H29" s="40">
        <f t="shared" si="1"/>
        <v>84.222222222222214</v>
      </c>
      <c r="I29" s="62">
        <f t="shared" si="2"/>
        <v>3</v>
      </c>
      <c r="J29" s="62" t="str">
        <f t="shared" si="3"/>
        <v>Y</v>
      </c>
      <c r="K29" s="99">
        <f t="shared" si="4"/>
        <v>89.499999999999986</v>
      </c>
      <c r="L29" s="62">
        <f t="shared" si="5"/>
        <v>3</v>
      </c>
      <c r="M29" s="62" t="str">
        <f t="shared" si="6"/>
        <v>Y</v>
      </c>
      <c r="N29" s="82"/>
      <c r="O29" s="82"/>
      <c r="P29" s="82"/>
      <c r="Q29" s="82"/>
      <c r="R29" s="82"/>
      <c r="S29" s="82"/>
      <c r="T29" s="82"/>
      <c r="U29" s="82"/>
    </row>
    <row r="30" spans="1:21" x14ac:dyDescent="0.25">
      <c r="A30" s="20">
        <v>22</v>
      </c>
      <c r="B30" s="20" t="s">
        <v>53</v>
      </c>
      <c r="C30" s="20" t="s">
        <v>182</v>
      </c>
      <c r="D30" s="69">
        <v>15</v>
      </c>
      <c r="E30" s="69">
        <v>1.2</v>
      </c>
      <c r="F30" s="4">
        <f t="shared" si="0"/>
        <v>16.2</v>
      </c>
      <c r="G30" s="4">
        <v>45</v>
      </c>
      <c r="H30" s="40">
        <f t="shared" si="1"/>
        <v>36</v>
      </c>
      <c r="I30" s="62">
        <f t="shared" si="2"/>
        <v>1</v>
      </c>
      <c r="J30" s="62" t="str">
        <f t="shared" si="3"/>
        <v>N</v>
      </c>
      <c r="K30" s="99">
        <f t="shared" si="4"/>
        <v>6</v>
      </c>
      <c r="L30" s="62">
        <f t="shared" si="5"/>
        <v>1</v>
      </c>
      <c r="M30" s="62" t="str">
        <f t="shared" si="6"/>
        <v>N</v>
      </c>
    </row>
    <row r="31" spans="1:21" x14ac:dyDescent="0.25">
      <c r="A31" s="20">
        <v>23</v>
      </c>
      <c r="B31" s="20" t="s">
        <v>54</v>
      </c>
      <c r="C31" s="20" t="s">
        <v>183</v>
      </c>
      <c r="D31" s="69">
        <v>12.5</v>
      </c>
      <c r="E31" s="69">
        <v>10.3</v>
      </c>
      <c r="F31" s="4">
        <f t="shared" si="0"/>
        <v>22.8</v>
      </c>
      <c r="G31" s="4">
        <v>45</v>
      </c>
      <c r="H31" s="40">
        <f t="shared" si="1"/>
        <v>50.666666666666671</v>
      </c>
      <c r="I31" s="62">
        <f t="shared" si="2"/>
        <v>2</v>
      </c>
      <c r="J31" s="62" t="str">
        <f t="shared" si="3"/>
        <v>N</v>
      </c>
      <c r="K31" s="99">
        <f t="shared" si="4"/>
        <v>51.5</v>
      </c>
      <c r="L31" s="62">
        <f t="shared" si="5"/>
        <v>2</v>
      </c>
      <c r="M31" s="62" t="str">
        <f t="shared" si="6"/>
        <v>N</v>
      </c>
    </row>
    <row r="32" spans="1:21" x14ac:dyDescent="0.25">
      <c r="A32" s="20">
        <v>24</v>
      </c>
      <c r="B32" s="20" t="s">
        <v>55</v>
      </c>
      <c r="C32" s="20" t="s">
        <v>184</v>
      </c>
      <c r="D32" s="69">
        <v>23.75</v>
      </c>
      <c r="E32" s="69">
        <v>14.5</v>
      </c>
      <c r="F32" s="4">
        <f t="shared" si="0"/>
        <v>38.25</v>
      </c>
      <c r="G32" s="4">
        <v>45</v>
      </c>
      <c r="H32" s="40">
        <f t="shared" si="1"/>
        <v>85</v>
      </c>
      <c r="I32" s="62">
        <f t="shared" si="2"/>
        <v>3</v>
      </c>
      <c r="J32" s="62" t="str">
        <f t="shared" si="3"/>
        <v>Y</v>
      </c>
      <c r="K32" s="99">
        <f t="shared" si="4"/>
        <v>72.5</v>
      </c>
      <c r="L32" s="62">
        <f t="shared" si="5"/>
        <v>3</v>
      </c>
      <c r="M32" s="62" t="str">
        <f t="shared" si="6"/>
        <v>Y</v>
      </c>
    </row>
    <row r="33" spans="1:13" x14ac:dyDescent="0.25">
      <c r="A33" s="20">
        <v>25</v>
      </c>
      <c r="B33" s="20" t="s">
        <v>56</v>
      </c>
      <c r="C33" s="20" t="s">
        <v>185</v>
      </c>
      <c r="D33" s="69">
        <v>20</v>
      </c>
      <c r="E33" s="69">
        <v>17.8</v>
      </c>
      <c r="F33" s="4">
        <f t="shared" si="0"/>
        <v>37.799999999999997</v>
      </c>
      <c r="G33" s="4">
        <v>45</v>
      </c>
      <c r="H33" s="40">
        <f t="shared" si="1"/>
        <v>84</v>
      </c>
      <c r="I33" s="62">
        <f t="shared" si="2"/>
        <v>3</v>
      </c>
      <c r="J33" s="62" t="str">
        <f t="shared" si="3"/>
        <v>Y</v>
      </c>
      <c r="K33" s="99">
        <f t="shared" si="4"/>
        <v>89</v>
      </c>
      <c r="L33" s="62">
        <f t="shared" si="5"/>
        <v>3</v>
      </c>
      <c r="M33" s="62" t="str">
        <f t="shared" si="6"/>
        <v>Y</v>
      </c>
    </row>
    <row r="34" spans="1:13" x14ac:dyDescent="0.25">
      <c r="A34" s="20">
        <v>26</v>
      </c>
      <c r="B34" s="20" t="s">
        <v>57</v>
      </c>
      <c r="C34" s="20" t="s">
        <v>186</v>
      </c>
      <c r="D34" s="69">
        <v>23.75</v>
      </c>
      <c r="E34" s="69">
        <v>15.2</v>
      </c>
      <c r="F34" s="4">
        <f t="shared" si="0"/>
        <v>38.950000000000003</v>
      </c>
      <c r="G34" s="4">
        <v>45</v>
      </c>
      <c r="H34" s="40">
        <f t="shared" si="1"/>
        <v>86.555555555555557</v>
      </c>
      <c r="I34" s="62">
        <f t="shared" si="2"/>
        <v>3</v>
      </c>
      <c r="J34" s="62" t="str">
        <f t="shared" si="3"/>
        <v>Y</v>
      </c>
      <c r="K34" s="99">
        <f t="shared" si="4"/>
        <v>76</v>
      </c>
      <c r="L34" s="62">
        <f t="shared" si="5"/>
        <v>3</v>
      </c>
      <c r="M34" s="62" t="str">
        <f t="shared" si="6"/>
        <v>Y</v>
      </c>
    </row>
    <row r="35" spans="1:13" x14ac:dyDescent="0.25">
      <c r="A35" s="20">
        <v>27</v>
      </c>
      <c r="B35" s="20" t="s">
        <v>205</v>
      </c>
      <c r="C35" s="20" t="s">
        <v>206</v>
      </c>
      <c r="D35" s="69">
        <v>20</v>
      </c>
      <c r="E35" s="69">
        <v>0.2</v>
      </c>
      <c r="F35" s="4">
        <f t="shared" si="0"/>
        <v>20.2</v>
      </c>
      <c r="G35" s="4">
        <v>45</v>
      </c>
      <c r="H35" s="40">
        <f t="shared" si="1"/>
        <v>44.888888888888886</v>
      </c>
      <c r="I35" s="62">
        <f t="shared" si="2"/>
        <v>1</v>
      </c>
      <c r="J35" s="62" t="str">
        <f t="shared" si="3"/>
        <v>N</v>
      </c>
      <c r="K35" s="99">
        <f t="shared" si="4"/>
        <v>1</v>
      </c>
      <c r="L35" s="62">
        <f t="shared" si="5"/>
        <v>1</v>
      </c>
      <c r="M35" s="62" t="str">
        <f t="shared" si="6"/>
        <v>N</v>
      </c>
    </row>
    <row r="36" spans="1:13" x14ac:dyDescent="0.25">
      <c r="A36" s="20">
        <v>28</v>
      </c>
      <c r="B36" s="20" t="s">
        <v>58</v>
      </c>
      <c r="C36" s="20" t="s">
        <v>187</v>
      </c>
      <c r="D36" s="69">
        <v>15</v>
      </c>
      <c r="E36" s="69">
        <v>11.5</v>
      </c>
      <c r="F36" s="4">
        <f t="shared" si="0"/>
        <v>26.5</v>
      </c>
      <c r="G36" s="4">
        <v>45</v>
      </c>
      <c r="H36" s="40">
        <f t="shared" si="1"/>
        <v>58.888888888888893</v>
      </c>
      <c r="I36" s="62">
        <f t="shared" si="2"/>
        <v>2</v>
      </c>
      <c r="J36" s="62" t="str">
        <f t="shared" si="3"/>
        <v>N</v>
      </c>
      <c r="K36" s="99">
        <f t="shared" si="4"/>
        <v>57.499999999999993</v>
      </c>
      <c r="L36" s="62">
        <f t="shared" si="5"/>
        <v>2</v>
      </c>
      <c r="M36" s="62" t="str">
        <f t="shared" si="6"/>
        <v>N</v>
      </c>
    </row>
    <row r="37" spans="1:13" x14ac:dyDescent="0.25">
      <c r="A37" s="20">
        <v>29</v>
      </c>
      <c r="B37" s="20" t="s">
        <v>59</v>
      </c>
      <c r="C37" s="20" t="s">
        <v>188</v>
      </c>
      <c r="D37" s="69">
        <v>25</v>
      </c>
      <c r="E37" s="69">
        <v>18.2</v>
      </c>
      <c r="F37" s="4">
        <f t="shared" si="0"/>
        <v>43.2</v>
      </c>
      <c r="G37" s="4">
        <v>45</v>
      </c>
      <c r="H37" s="40">
        <f t="shared" si="1"/>
        <v>96.000000000000014</v>
      </c>
      <c r="I37" s="62">
        <f t="shared" si="2"/>
        <v>3</v>
      </c>
      <c r="J37" s="62" t="str">
        <f t="shared" si="3"/>
        <v>Y</v>
      </c>
      <c r="K37" s="99">
        <f t="shared" si="4"/>
        <v>90.999999999999986</v>
      </c>
      <c r="L37" s="62">
        <f t="shared" si="5"/>
        <v>3</v>
      </c>
      <c r="M37" s="62" t="str">
        <f t="shared" si="6"/>
        <v>Y</v>
      </c>
    </row>
    <row r="38" spans="1:13" x14ac:dyDescent="0.25">
      <c r="A38" s="20">
        <v>30</v>
      </c>
      <c r="B38" s="20" t="s">
        <v>60</v>
      </c>
      <c r="C38" s="20" t="s">
        <v>189</v>
      </c>
      <c r="D38" s="69">
        <v>25</v>
      </c>
      <c r="E38" s="69">
        <v>17.5</v>
      </c>
      <c r="F38" s="4">
        <f t="shared" si="0"/>
        <v>42.5</v>
      </c>
      <c r="G38" s="4">
        <v>45</v>
      </c>
      <c r="H38" s="40">
        <f t="shared" si="1"/>
        <v>94.444444444444443</v>
      </c>
      <c r="I38" s="62">
        <f t="shared" si="2"/>
        <v>3</v>
      </c>
      <c r="J38" s="62" t="str">
        <f t="shared" si="3"/>
        <v>Y</v>
      </c>
      <c r="K38" s="99">
        <f t="shared" si="4"/>
        <v>87.5</v>
      </c>
      <c r="L38" s="62">
        <f t="shared" si="5"/>
        <v>3</v>
      </c>
      <c r="M38" s="62" t="str">
        <f t="shared" si="6"/>
        <v>Y</v>
      </c>
    </row>
    <row r="39" spans="1:13" x14ac:dyDescent="0.25">
      <c r="A39" s="20">
        <v>31</v>
      </c>
      <c r="B39" s="20" t="s">
        <v>213</v>
      </c>
      <c r="C39" s="20" t="s">
        <v>214</v>
      </c>
      <c r="D39" s="69">
        <v>20</v>
      </c>
      <c r="E39" s="69">
        <v>17.7</v>
      </c>
      <c r="F39" s="4">
        <f t="shared" si="0"/>
        <v>37.700000000000003</v>
      </c>
      <c r="G39" s="4">
        <v>45</v>
      </c>
      <c r="H39" s="40">
        <f t="shared" si="1"/>
        <v>83.777777777777786</v>
      </c>
      <c r="I39" s="62">
        <f t="shared" si="2"/>
        <v>3</v>
      </c>
      <c r="J39" s="62" t="str">
        <f t="shared" si="3"/>
        <v>Y</v>
      </c>
      <c r="K39" s="99">
        <f t="shared" si="4"/>
        <v>88.5</v>
      </c>
      <c r="L39" s="62">
        <f t="shared" si="5"/>
        <v>3</v>
      </c>
      <c r="M39" s="62" t="str">
        <f t="shared" si="6"/>
        <v>Y</v>
      </c>
    </row>
    <row r="40" spans="1:13" x14ac:dyDescent="0.25">
      <c r="A40" s="20">
        <v>32</v>
      </c>
      <c r="B40" s="20" t="s">
        <v>61</v>
      </c>
      <c r="C40" s="20" t="s">
        <v>190</v>
      </c>
      <c r="D40" s="69">
        <v>23.75</v>
      </c>
      <c r="E40" s="69">
        <v>13.3</v>
      </c>
      <c r="F40" s="4">
        <f t="shared" si="0"/>
        <v>37.049999999999997</v>
      </c>
      <c r="G40" s="4">
        <v>45</v>
      </c>
      <c r="H40" s="40">
        <f t="shared" si="1"/>
        <v>82.333333333333329</v>
      </c>
      <c r="I40" s="62">
        <f t="shared" si="2"/>
        <v>3</v>
      </c>
      <c r="J40" s="62" t="str">
        <f t="shared" si="3"/>
        <v>Y</v>
      </c>
      <c r="K40" s="99">
        <f t="shared" si="4"/>
        <v>66.5</v>
      </c>
      <c r="L40" s="62">
        <f t="shared" si="5"/>
        <v>3</v>
      </c>
      <c r="M40" s="62" t="str">
        <f t="shared" si="6"/>
        <v>Y</v>
      </c>
    </row>
    <row r="41" spans="1:13" x14ac:dyDescent="0.25">
      <c r="A41" s="20">
        <v>33</v>
      </c>
      <c r="B41" s="20" t="s">
        <v>207</v>
      </c>
      <c r="C41" s="20" t="s">
        <v>208</v>
      </c>
      <c r="D41" s="69">
        <v>17.5</v>
      </c>
      <c r="E41" s="69">
        <v>11.9</v>
      </c>
      <c r="F41" s="4">
        <f t="shared" ref="F41:F63" si="7">SUM(D41:E41)</f>
        <v>29.4</v>
      </c>
      <c r="G41" s="4">
        <v>45</v>
      </c>
      <c r="H41" s="40">
        <f t="shared" si="1"/>
        <v>65.333333333333329</v>
      </c>
      <c r="I41" s="62">
        <f t="shared" si="2"/>
        <v>3</v>
      </c>
      <c r="J41" s="62" t="str">
        <f t="shared" si="3"/>
        <v>Y</v>
      </c>
      <c r="K41" s="99">
        <f t="shared" si="4"/>
        <v>59.5</v>
      </c>
      <c r="L41" s="62">
        <f t="shared" si="5"/>
        <v>2</v>
      </c>
      <c r="M41" s="62" t="str">
        <f t="shared" si="6"/>
        <v>N</v>
      </c>
    </row>
    <row r="42" spans="1:13" x14ac:dyDescent="0.25">
      <c r="A42" s="20">
        <v>34</v>
      </c>
      <c r="B42" s="20" t="s">
        <v>62</v>
      </c>
      <c r="C42" s="20" t="s">
        <v>191</v>
      </c>
      <c r="D42" s="69">
        <v>22.5</v>
      </c>
      <c r="E42" s="69">
        <v>17.3</v>
      </c>
      <c r="F42" s="4">
        <f t="shared" si="7"/>
        <v>39.799999999999997</v>
      </c>
      <c r="G42" s="4">
        <v>45</v>
      </c>
      <c r="H42" s="40">
        <f t="shared" si="1"/>
        <v>88.444444444444443</v>
      </c>
      <c r="I42" s="62">
        <f t="shared" si="2"/>
        <v>3</v>
      </c>
      <c r="J42" s="62" t="str">
        <f t="shared" si="3"/>
        <v>Y</v>
      </c>
      <c r="K42" s="99">
        <f t="shared" si="4"/>
        <v>86.5</v>
      </c>
      <c r="L42" s="62">
        <f t="shared" si="5"/>
        <v>3</v>
      </c>
      <c r="M42" s="62" t="str">
        <f t="shared" si="6"/>
        <v>Y</v>
      </c>
    </row>
    <row r="43" spans="1:13" x14ac:dyDescent="0.25">
      <c r="A43" s="20">
        <v>35</v>
      </c>
      <c r="B43" s="20" t="s">
        <v>63</v>
      </c>
      <c r="C43" s="20" t="s">
        <v>64</v>
      </c>
      <c r="D43" s="69">
        <v>23.75</v>
      </c>
      <c r="E43" s="69">
        <v>14.4</v>
      </c>
      <c r="F43" s="4">
        <f t="shared" si="7"/>
        <v>38.15</v>
      </c>
      <c r="G43" s="4">
        <v>45</v>
      </c>
      <c r="H43" s="40">
        <f t="shared" si="1"/>
        <v>84.777777777777771</v>
      </c>
      <c r="I43" s="62">
        <f t="shared" si="2"/>
        <v>3</v>
      </c>
      <c r="J43" s="62" t="str">
        <f t="shared" si="3"/>
        <v>Y</v>
      </c>
      <c r="K43" s="99">
        <f t="shared" si="4"/>
        <v>72</v>
      </c>
      <c r="L43" s="62">
        <f t="shared" si="5"/>
        <v>3</v>
      </c>
      <c r="M43" s="62" t="str">
        <f t="shared" si="6"/>
        <v>Y</v>
      </c>
    </row>
    <row r="44" spans="1:13" x14ac:dyDescent="0.25">
      <c r="A44" s="20">
        <v>36</v>
      </c>
      <c r="B44" s="20" t="s">
        <v>65</v>
      </c>
      <c r="C44" s="20" t="s">
        <v>192</v>
      </c>
      <c r="D44" s="69">
        <v>18.75</v>
      </c>
      <c r="E44" s="69">
        <v>18.5</v>
      </c>
      <c r="F44" s="4">
        <f t="shared" si="7"/>
        <v>37.25</v>
      </c>
      <c r="G44" s="4">
        <v>45</v>
      </c>
      <c r="H44" s="40">
        <f t="shared" si="1"/>
        <v>82.777777777777771</v>
      </c>
      <c r="I44" s="62">
        <f t="shared" si="2"/>
        <v>3</v>
      </c>
      <c r="J44" s="62" t="str">
        <f t="shared" si="3"/>
        <v>Y</v>
      </c>
      <c r="K44" s="99">
        <f t="shared" si="4"/>
        <v>92.5</v>
      </c>
      <c r="L44" s="62">
        <f t="shared" si="5"/>
        <v>3</v>
      </c>
      <c r="M44" s="62" t="str">
        <f t="shared" si="6"/>
        <v>Y</v>
      </c>
    </row>
    <row r="45" spans="1:13" x14ac:dyDescent="0.25">
      <c r="A45" s="20">
        <v>37</v>
      </c>
      <c r="B45" s="20" t="s">
        <v>66</v>
      </c>
      <c r="C45" s="20" t="s">
        <v>193</v>
      </c>
      <c r="D45" s="69">
        <v>20</v>
      </c>
      <c r="E45" s="69">
        <v>13.6</v>
      </c>
      <c r="F45" s="4">
        <f t="shared" si="7"/>
        <v>33.6</v>
      </c>
      <c r="G45" s="4">
        <v>45</v>
      </c>
      <c r="H45" s="40">
        <f t="shared" si="1"/>
        <v>74.666666666666671</v>
      </c>
      <c r="I45" s="62">
        <f t="shared" si="2"/>
        <v>3</v>
      </c>
      <c r="J45" s="62" t="str">
        <f t="shared" si="3"/>
        <v>Y</v>
      </c>
      <c r="K45" s="99">
        <f t="shared" si="4"/>
        <v>68</v>
      </c>
      <c r="L45" s="62">
        <f t="shared" si="5"/>
        <v>3</v>
      </c>
      <c r="M45" s="62" t="str">
        <f t="shared" si="6"/>
        <v>Y</v>
      </c>
    </row>
    <row r="46" spans="1:13" x14ac:dyDescent="0.25">
      <c r="A46" s="20">
        <v>38</v>
      </c>
      <c r="B46" s="20" t="s">
        <v>67</v>
      </c>
      <c r="C46" s="20" t="s">
        <v>194</v>
      </c>
      <c r="D46" s="69">
        <v>15</v>
      </c>
      <c r="E46" s="69">
        <v>0.3</v>
      </c>
      <c r="F46" s="4">
        <f t="shared" si="7"/>
        <v>15.3</v>
      </c>
      <c r="G46" s="4">
        <v>45</v>
      </c>
      <c r="H46" s="40">
        <f t="shared" si="1"/>
        <v>34</v>
      </c>
      <c r="I46" s="62">
        <f t="shared" si="2"/>
        <v>1</v>
      </c>
      <c r="J46" s="62" t="str">
        <f t="shared" si="3"/>
        <v>N</v>
      </c>
      <c r="K46" s="99">
        <f t="shared" si="4"/>
        <v>1.5</v>
      </c>
      <c r="L46" s="62">
        <f t="shared" si="5"/>
        <v>1</v>
      </c>
      <c r="M46" s="62" t="str">
        <f t="shared" si="6"/>
        <v>N</v>
      </c>
    </row>
    <row r="47" spans="1:13" x14ac:dyDescent="0.25">
      <c r="A47" s="20">
        <v>39</v>
      </c>
      <c r="B47" s="20" t="s">
        <v>209</v>
      </c>
      <c r="C47" s="20" t="s">
        <v>210</v>
      </c>
      <c r="D47" s="69">
        <v>12.5</v>
      </c>
      <c r="E47" s="69">
        <v>0.4</v>
      </c>
      <c r="F47" s="4">
        <f t="shared" si="7"/>
        <v>12.9</v>
      </c>
      <c r="G47" s="4">
        <v>45</v>
      </c>
      <c r="H47" s="40">
        <f t="shared" si="1"/>
        <v>28.666666666666668</v>
      </c>
      <c r="I47" s="62">
        <f t="shared" si="2"/>
        <v>1</v>
      </c>
      <c r="J47" s="62" t="str">
        <f t="shared" si="3"/>
        <v>N</v>
      </c>
      <c r="K47" s="99">
        <f t="shared" si="4"/>
        <v>2</v>
      </c>
      <c r="L47" s="62">
        <f t="shared" si="5"/>
        <v>1</v>
      </c>
      <c r="M47" s="62" t="str">
        <f t="shared" si="6"/>
        <v>N</v>
      </c>
    </row>
    <row r="48" spans="1:13" x14ac:dyDescent="0.25">
      <c r="A48" s="20">
        <v>40</v>
      </c>
      <c r="B48" s="20" t="s">
        <v>68</v>
      </c>
      <c r="C48" s="20" t="s">
        <v>195</v>
      </c>
      <c r="D48" s="69">
        <v>25</v>
      </c>
      <c r="E48" s="69">
        <v>17.399999999999999</v>
      </c>
      <c r="F48" s="4">
        <f t="shared" si="7"/>
        <v>42.4</v>
      </c>
      <c r="G48" s="4">
        <v>45</v>
      </c>
      <c r="H48" s="40">
        <f t="shared" si="1"/>
        <v>94.222222222222214</v>
      </c>
      <c r="I48" s="62">
        <f t="shared" si="2"/>
        <v>3</v>
      </c>
      <c r="J48" s="62" t="str">
        <f t="shared" si="3"/>
        <v>Y</v>
      </c>
      <c r="K48" s="99">
        <f t="shared" si="4"/>
        <v>86.999999999999986</v>
      </c>
      <c r="L48" s="62">
        <f t="shared" si="5"/>
        <v>3</v>
      </c>
      <c r="M48" s="62" t="str">
        <f t="shared" si="6"/>
        <v>Y</v>
      </c>
    </row>
    <row r="49" spans="1:13" x14ac:dyDescent="0.25">
      <c r="A49" s="20">
        <v>41</v>
      </c>
      <c r="B49" s="20" t="s">
        <v>69</v>
      </c>
      <c r="C49" s="20" t="s">
        <v>196</v>
      </c>
      <c r="D49" s="69">
        <v>25</v>
      </c>
      <c r="E49" s="69">
        <v>17.8</v>
      </c>
      <c r="F49" s="4">
        <f t="shared" si="7"/>
        <v>42.8</v>
      </c>
      <c r="G49" s="4">
        <v>45</v>
      </c>
      <c r="H49" s="40">
        <f t="shared" si="1"/>
        <v>95.1111111111111</v>
      </c>
      <c r="I49" s="62">
        <f t="shared" si="2"/>
        <v>3</v>
      </c>
      <c r="J49" s="62" t="str">
        <f t="shared" si="3"/>
        <v>Y</v>
      </c>
      <c r="K49" s="99">
        <f t="shared" si="4"/>
        <v>89</v>
      </c>
      <c r="L49" s="62">
        <f t="shared" si="5"/>
        <v>3</v>
      </c>
      <c r="M49" s="62" t="str">
        <f t="shared" si="6"/>
        <v>Y</v>
      </c>
    </row>
    <row r="50" spans="1:13" x14ac:dyDescent="0.25">
      <c r="A50" s="20">
        <v>42</v>
      </c>
      <c r="B50" s="20" t="s">
        <v>70</v>
      </c>
      <c r="C50" s="20" t="s">
        <v>197</v>
      </c>
      <c r="D50" s="69">
        <v>20</v>
      </c>
      <c r="E50" s="69">
        <v>14.4</v>
      </c>
      <c r="F50" s="4">
        <f t="shared" si="7"/>
        <v>34.4</v>
      </c>
      <c r="G50" s="4">
        <v>45</v>
      </c>
      <c r="H50" s="40">
        <f t="shared" si="1"/>
        <v>76.444444444444443</v>
      </c>
      <c r="I50" s="62">
        <f t="shared" si="2"/>
        <v>3</v>
      </c>
      <c r="J50" s="62" t="str">
        <f t="shared" si="3"/>
        <v>Y</v>
      </c>
      <c r="K50" s="99">
        <f t="shared" si="4"/>
        <v>72</v>
      </c>
      <c r="L50" s="62">
        <f t="shared" si="5"/>
        <v>3</v>
      </c>
      <c r="M50" s="62" t="str">
        <f t="shared" si="6"/>
        <v>Y</v>
      </c>
    </row>
    <row r="51" spans="1:13" x14ac:dyDescent="0.25">
      <c r="A51" s="20">
        <v>43</v>
      </c>
      <c r="B51" s="20" t="s">
        <v>71</v>
      </c>
      <c r="C51" s="20" t="s">
        <v>198</v>
      </c>
      <c r="D51" s="69">
        <v>21.25</v>
      </c>
      <c r="E51" s="69">
        <v>0</v>
      </c>
      <c r="F51" s="4">
        <f t="shared" si="7"/>
        <v>21.25</v>
      </c>
      <c r="G51" s="4">
        <v>45</v>
      </c>
      <c r="H51" s="40">
        <f t="shared" si="1"/>
        <v>47.222222222222221</v>
      </c>
      <c r="I51" s="62">
        <f t="shared" si="2"/>
        <v>1</v>
      </c>
      <c r="J51" s="62" t="str">
        <f t="shared" si="3"/>
        <v>N</v>
      </c>
      <c r="K51" s="99">
        <f t="shared" si="4"/>
        <v>0</v>
      </c>
      <c r="L51" s="62">
        <f t="shared" si="5"/>
        <v>1</v>
      </c>
      <c r="M51" s="62" t="str">
        <f t="shared" si="6"/>
        <v>N</v>
      </c>
    </row>
    <row r="52" spans="1:13" x14ac:dyDescent="0.25">
      <c r="A52" s="20">
        <v>44</v>
      </c>
      <c r="B52" s="20" t="s">
        <v>215</v>
      </c>
      <c r="C52" s="20" t="s">
        <v>216</v>
      </c>
      <c r="D52" s="69">
        <v>17.5</v>
      </c>
      <c r="E52" s="69">
        <v>12.8</v>
      </c>
      <c r="F52" s="4">
        <f t="shared" si="7"/>
        <v>30.3</v>
      </c>
      <c r="G52" s="4">
        <v>45</v>
      </c>
      <c r="H52" s="40">
        <f t="shared" si="1"/>
        <v>67.333333333333329</v>
      </c>
      <c r="I52" s="62">
        <f t="shared" si="2"/>
        <v>3</v>
      </c>
      <c r="J52" s="62" t="str">
        <f t="shared" si="3"/>
        <v>Y</v>
      </c>
      <c r="K52" s="99">
        <f t="shared" si="4"/>
        <v>64</v>
      </c>
      <c r="L52" s="62">
        <f t="shared" si="5"/>
        <v>3</v>
      </c>
      <c r="M52" s="62" t="str">
        <f t="shared" si="6"/>
        <v>Y</v>
      </c>
    </row>
    <row r="53" spans="1:13" x14ac:dyDescent="0.25">
      <c r="A53" s="20">
        <v>45</v>
      </c>
      <c r="B53" s="20" t="s">
        <v>72</v>
      </c>
      <c r="C53" s="20" t="s">
        <v>73</v>
      </c>
      <c r="D53" s="69">
        <v>17.5</v>
      </c>
      <c r="E53" s="69">
        <v>14</v>
      </c>
      <c r="F53" s="4">
        <f t="shared" si="7"/>
        <v>31.5</v>
      </c>
      <c r="G53" s="4">
        <v>45</v>
      </c>
      <c r="H53" s="40">
        <f t="shared" si="1"/>
        <v>70</v>
      </c>
      <c r="I53" s="62">
        <f t="shared" si="2"/>
        <v>3</v>
      </c>
      <c r="J53" s="62" t="str">
        <f t="shared" si="3"/>
        <v>Y</v>
      </c>
      <c r="K53" s="99">
        <f t="shared" si="4"/>
        <v>70</v>
      </c>
      <c r="L53" s="62">
        <f t="shared" si="5"/>
        <v>3</v>
      </c>
      <c r="M53" s="62" t="str">
        <f t="shared" si="6"/>
        <v>Y</v>
      </c>
    </row>
    <row r="54" spans="1:13" x14ac:dyDescent="0.25">
      <c r="A54" s="20">
        <v>46</v>
      </c>
      <c r="B54" s="20" t="s">
        <v>74</v>
      </c>
      <c r="C54" s="20" t="s">
        <v>75</v>
      </c>
      <c r="D54" s="69">
        <v>21.25</v>
      </c>
      <c r="E54" s="96">
        <v>13.9</v>
      </c>
      <c r="F54" s="4">
        <f t="shared" si="7"/>
        <v>35.15</v>
      </c>
      <c r="G54" s="4">
        <v>45</v>
      </c>
      <c r="H54" s="40">
        <f t="shared" si="1"/>
        <v>78.111111111111114</v>
      </c>
      <c r="I54" s="62">
        <f t="shared" si="2"/>
        <v>3</v>
      </c>
      <c r="J54" s="62" t="str">
        <f t="shared" si="3"/>
        <v>Y</v>
      </c>
      <c r="K54" s="99">
        <f t="shared" si="4"/>
        <v>69.5</v>
      </c>
      <c r="L54" s="62">
        <f t="shared" si="5"/>
        <v>3</v>
      </c>
      <c r="M54" s="62" t="str">
        <f t="shared" si="6"/>
        <v>Y</v>
      </c>
    </row>
    <row r="55" spans="1:13" x14ac:dyDescent="0.25">
      <c r="A55" s="20">
        <v>47</v>
      </c>
      <c r="B55" s="20" t="s">
        <v>76</v>
      </c>
      <c r="C55" s="20" t="s">
        <v>77</v>
      </c>
      <c r="D55" s="69">
        <v>20</v>
      </c>
      <c r="E55" s="96">
        <v>11</v>
      </c>
      <c r="F55" s="4">
        <f t="shared" si="7"/>
        <v>31</v>
      </c>
      <c r="G55" s="4">
        <v>45</v>
      </c>
      <c r="H55" s="40">
        <f t="shared" si="1"/>
        <v>68.888888888888886</v>
      </c>
      <c r="I55" s="62">
        <f t="shared" si="2"/>
        <v>3</v>
      </c>
      <c r="J55" s="62" t="str">
        <f t="shared" si="3"/>
        <v>Y</v>
      </c>
      <c r="K55" s="99">
        <f t="shared" si="4"/>
        <v>55.000000000000007</v>
      </c>
      <c r="L55" s="62">
        <f t="shared" si="5"/>
        <v>2</v>
      </c>
      <c r="M55" s="62" t="str">
        <f t="shared" si="6"/>
        <v>N</v>
      </c>
    </row>
    <row r="56" spans="1:13" x14ac:dyDescent="0.25">
      <c r="A56" s="20">
        <v>48</v>
      </c>
      <c r="B56" s="20" t="s">
        <v>78</v>
      </c>
      <c r="C56" s="20" t="s">
        <v>79</v>
      </c>
      <c r="D56" s="69">
        <v>16.25</v>
      </c>
      <c r="E56" s="96">
        <v>12.9</v>
      </c>
      <c r="F56" s="4">
        <f t="shared" si="7"/>
        <v>29.15</v>
      </c>
      <c r="G56" s="4">
        <v>45</v>
      </c>
      <c r="H56" s="40">
        <f t="shared" si="1"/>
        <v>64.777777777777771</v>
      </c>
      <c r="I56" s="62">
        <f t="shared" si="2"/>
        <v>3</v>
      </c>
      <c r="J56" s="62" t="str">
        <f t="shared" si="3"/>
        <v>Y</v>
      </c>
      <c r="K56" s="99">
        <f t="shared" si="4"/>
        <v>64.5</v>
      </c>
      <c r="L56" s="62">
        <f t="shared" si="5"/>
        <v>3</v>
      </c>
      <c r="M56" s="62" t="str">
        <f t="shared" si="6"/>
        <v>Y</v>
      </c>
    </row>
    <row r="57" spans="1:13" x14ac:dyDescent="0.25">
      <c r="A57" s="20">
        <v>49</v>
      </c>
      <c r="B57" s="20" t="s">
        <v>80</v>
      </c>
      <c r="C57" s="20" t="s">
        <v>81</v>
      </c>
      <c r="D57" s="69">
        <v>17.5</v>
      </c>
      <c r="E57" s="96">
        <v>1</v>
      </c>
      <c r="F57" s="4">
        <f t="shared" si="7"/>
        <v>18.5</v>
      </c>
      <c r="G57" s="4">
        <v>45</v>
      </c>
      <c r="H57" s="40">
        <f t="shared" si="1"/>
        <v>41.111111111111107</v>
      </c>
      <c r="I57" s="62">
        <f t="shared" si="2"/>
        <v>1</v>
      </c>
      <c r="J57" s="62" t="str">
        <f t="shared" si="3"/>
        <v>N</v>
      </c>
      <c r="K57" s="99">
        <f t="shared" si="4"/>
        <v>5</v>
      </c>
      <c r="L57" s="62">
        <f t="shared" si="5"/>
        <v>1</v>
      </c>
      <c r="M57" s="62" t="str">
        <f t="shared" si="6"/>
        <v>N</v>
      </c>
    </row>
    <row r="58" spans="1:13" x14ac:dyDescent="0.25">
      <c r="A58" s="20">
        <v>50</v>
      </c>
      <c r="B58" s="20" t="s">
        <v>82</v>
      </c>
      <c r="C58" s="20" t="s">
        <v>83</v>
      </c>
      <c r="D58" s="69">
        <v>20</v>
      </c>
      <c r="E58" s="96">
        <v>0</v>
      </c>
      <c r="F58" s="4">
        <f t="shared" si="7"/>
        <v>20</v>
      </c>
      <c r="G58" s="4">
        <v>45</v>
      </c>
      <c r="H58" s="40">
        <f t="shared" si="1"/>
        <v>44.444444444444443</v>
      </c>
      <c r="I58" s="62">
        <f t="shared" si="2"/>
        <v>1</v>
      </c>
      <c r="J58" s="62" t="str">
        <f t="shared" si="3"/>
        <v>N</v>
      </c>
      <c r="K58" s="99">
        <f t="shared" si="4"/>
        <v>0</v>
      </c>
      <c r="L58" s="62">
        <f t="shared" si="5"/>
        <v>1</v>
      </c>
      <c r="M58" s="62" t="str">
        <f t="shared" si="6"/>
        <v>N</v>
      </c>
    </row>
    <row r="59" spans="1:13" x14ac:dyDescent="0.25">
      <c r="A59" s="20">
        <v>51</v>
      </c>
      <c r="B59" s="20" t="s">
        <v>84</v>
      </c>
      <c r="C59" s="20" t="s">
        <v>85</v>
      </c>
      <c r="D59" s="69">
        <v>15</v>
      </c>
      <c r="E59" s="96">
        <v>14</v>
      </c>
      <c r="F59" s="4">
        <f t="shared" si="7"/>
        <v>29</v>
      </c>
      <c r="G59" s="4">
        <v>45</v>
      </c>
      <c r="H59" s="40">
        <f t="shared" si="1"/>
        <v>64.444444444444443</v>
      </c>
      <c r="I59" s="62">
        <f t="shared" si="2"/>
        <v>3</v>
      </c>
      <c r="J59" s="62" t="str">
        <f t="shared" si="3"/>
        <v>Y</v>
      </c>
      <c r="K59" s="99">
        <f t="shared" si="4"/>
        <v>70</v>
      </c>
      <c r="L59" s="62">
        <f t="shared" si="5"/>
        <v>3</v>
      </c>
      <c r="M59" s="62" t="str">
        <f t="shared" si="6"/>
        <v>Y</v>
      </c>
    </row>
    <row r="60" spans="1:13" x14ac:dyDescent="0.25">
      <c r="A60" s="20">
        <v>52</v>
      </c>
      <c r="B60" s="20" t="s">
        <v>86</v>
      </c>
      <c r="C60" s="20" t="s">
        <v>87</v>
      </c>
      <c r="D60" s="69">
        <v>15</v>
      </c>
      <c r="E60" s="96">
        <v>0</v>
      </c>
      <c r="F60" s="4">
        <f t="shared" si="7"/>
        <v>15</v>
      </c>
      <c r="G60" s="4">
        <v>45</v>
      </c>
      <c r="H60" s="40">
        <f t="shared" si="1"/>
        <v>33.333333333333329</v>
      </c>
      <c r="I60" s="62">
        <f t="shared" si="2"/>
        <v>1</v>
      </c>
      <c r="J60" s="62" t="str">
        <f t="shared" si="3"/>
        <v>N</v>
      </c>
      <c r="K60" s="99">
        <f t="shared" si="4"/>
        <v>0</v>
      </c>
      <c r="L60" s="62">
        <f t="shared" si="5"/>
        <v>1</v>
      </c>
      <c r="M60" s="62" t="str">
        <f t="shared" si="6"/>
        <v>N</v>
      </c>
    </row>
    <row r="61" spans="1:13" x14ac:dyDescent="0.25">
      <c r="A61" s="20">
        <v>53</v>
      </c>
      <c r="B61" s="26" t="s">
        <v>88</v>
      </c>
      <c r="C61" s="26" t="s">
        <v>89</v>
      </c>
      <c r="D61" s="69">
        <v>25</v>
      </c>
      <c r="E61" s="96">
        <v>17.899999999999999</v>
      </c>
      <c r="F61" s="4">
        <f t="shared" si="7"/>
        <v>42.9</v>
      </c>
      <c r="G61" s="4">
        <v>45</v>
      </c>
      <c r="H61" s="40">
        <f t="shared" si="1"/>
        <v>95.333333333333329</v>
      </c>
      <c r="I61" s="62">
        <f t="shared" si="2"/>
        <v>3</v>
      </c>
      <c r="J61" s="62" t="str">
        <f t="shared" si="3"/>
        <v>Y</v>
      </c>
      <c r="K61" s="99">
        <f t="shared" si="4"/>
        <v>89.499999999999986</v>
      </c>
      <c r="L61" s="62">
        <f t="shared" si="5"/>
        <v>3</v>
      </c>
      <c r="M61" s="62" t="str">
        <f t="shared" si="6"/>
        <v>Y</v>
      </c>
    </row>
    <row r="62" spans="1:13" x14ac:dyDescent="0.25">
      <c r="A62" s="20">
        <v>54</v>
      </c>
      <c r="B62" s="26" t="s">
        <v>90</v>
      </c>
      <c r="C62" s="26" t="s">
        <v>91</v>
      </c>
      <c r="D62" s="69">
        <v>15</v>
      </c>
      <c r="E62" s="96">
        <v>1</v>
      </c>
      <c r="F62" s="4">
        <f t="shared" si="7"/>
        <v>16</v>
      </c>
      <c r="G62" s="4">
        <v>45</v>
      </c>
      <c r="H62" s="40">
        <f t="shared" si="1"/>
        <v>35.555555555555557</v>
      </c>
      <c r="I62" s="62">
        <f t="shared" si="2"/>
        <v>1</v>
      </c>
      <c r="J62" s="62" t="str">
        <f t="shared" si="3"/>
        <v>N</v>
      </c>
      <c r="K62" s="99">
        <f t="shared" si="4"/>
        <v>5</v>
      </c>
      <c r="L62" s="62">
        <f t="shared" si="5"/>
        <v>1</v>
      </c>
      <c r="M62" s="62" t="str">
        <f t="shared" si="6"/>
        <v>N</v>
      </c>
    </row>
    <row r="63" spans="1:13" x14ac:dyDescent="0.25">
      <c r="A63" s="20">
        <v>55</v>
      </c>
      <c r="B63" s="26" t="s">
        <v>217</v>
      </c>
      <c r="C63" s="26" t="s">
        <v>218</v>
      </c>
      <c r="D63" s="69">
        <v>25</v>
      </c>
      <c r="E63" s="96">
        <v>17.3</v>
      </c>
      <c r="F63" s="4">
        <f t="shared" si="7"/>
        <v>42.3</v>
      </c>
      <c r="G63" s="4">
        <v>45</v>
      </c>
      <c r="H63" s="40">
        <f t="shared" si="1"/>
        <v>94</v>
      </c>
      <c r="I63" s="62">
        <f t="shared" si="2"/>
        <v>3</v>
      </c>
      <c r="J63" s="62" t="str">
        <f t="shared" si="3"/>
        <v>Y</v>
      </c>
      <c r="K63" s="99">
        <f t="shared" si="4"/>
        <v>86.5</v>
      </c>
      <c r="L63" s="62">
        <f t="shared" si="5"/>
        <v>3</v>
      </c>
      <c r="M63" s="62" t="str">
        <f t="shared" si="6"/>
        <v>Y</v>
      </c>
    </row>
    <row r="64" spans="1:13" x14ac:dyDescent="0.25">
      <c r="A64" s="19"/>
      <c r="B64" s="35"/>
      <c r="C64" s="49"/>
      <c r="D64" s="53"/>
      <c r="E64" s="53"/>
      <c r="F64" s="97"/>
      <c r="G64" s="4"/>
      <c r="H64" s="98"/>
      <c r="I64" s="54"/>
      <c r="J64" s="54"/>
    </row>
    <row r="65" spans="1:14" x14ac:dyDescent="0.25">
      <c r="A65" s="19"/>
      <c r="B65" s="35"/>
      <c r="C65" s="49"/>
      <c r="D65" s="53"/>
      <c r="E65" s="53"/>
      <c r="F65" s="300"/>
      <c r="G65" s="300"/>
      <c r="H65" s="300"/>
      <c r="I65" s="54">
        <f>SUM(I9:I63)</f>
        <v>145</v>
      </c>
      <c r="J65" s="54"/>
      <c r="K65" s="314" t="s">
        <v>138</v>
      </c>
      <c r="L65" s="314"/>
      <c r="M65" s="314"/>
    </row>
    <row r="66" spans="1:14" x14ac:dyDescent="0.25">
      <c r="A66" s="19"/>
      <c r="B66" s="35"/>
      <c r="C66" s="49"/>
      <c r="D66" s="37"/>
      <c r="E66" s="37"/>
      <c r="F66" s="301"/>
      <c r="G66" s="301"/>
      <c r="H66" s="301"/>
      <c r="I66" s="39">
        <f>AVERAGE(I9:I63)</f>
        <v>2.6363636363636362</v>
      </c>
      <c r="J66" s="39"/>
      <c r="L66" s="54">
        <f>SUM(L9:L63)</f>
        <v>142</v>
      </c>
    </row>
    <row r="67" spans="1:14" x14ac:dyDescent="0.25">
      <c r="A67" s="19"/>
      <c r="B67" s="35"/>
      <c r="C67" s="49"/>
      <c r="D67" s="37"/>
      <c r="E67" s="37"/>
      <c r="F67" s="325" t="s">
        <v>245</v>
      </c>
      <c r="G67" s="325"/>
      <c r="H67" s="325"/>
      <c r="I67" s="39">
        <f>COUNT(I9:I63)</f>
        <v>55</v>
      </c>
      <c r="J67" s="39"/>
      <c r="L67" s="39">
        <f>AVERAGE(L9:L63)</f>
        <v>2.581818181818182</v>
      </c>
    </row>
    <row r="68" spans="1:14" x14ac:dyDescent="0.25">
      <c r="A68" s="19"/>
      <c r="B68" s="35"/>
      <c r="C68" s="49"/>
      <c r="D68" s="37"/>
      <c r="E68" s="37"/>
      <c r="F68" s="305" t="s">
        <v>242</v>
      </c>
      <c r="G68" s="306" t="s">
        <v>243</v>
      </c>
      <c r="H68" s="306"/>
      <c r="I68" s="320" t="s">
        <v>244</v>
      </c>
      <c r="J68" s="320"/>
      <c r="K68" s="320"/>
      <c r="L68" s="315" t="s">
        <v>138</v>
      </c>
      <c r="M68" s="316"/>
      <c r="N68" s="317"/>
    </row>
    <row r="69" spans="1:14" x14ac:dyDescent="0.2">
      <c r="B69" s="35"/>
      <c r="C69" s="35"/>
      <c r="D69" s="84"/>
      <c r="E69" s="84"/>
      <c r="F69" s="305"/>
      <c r="G69" s="306"/>
      <c r="H69" s="326"/>
      <c r="I69" s="88">
        <v>3</v>
      </c>
      <c r="J69" s="88">
        <v>2</v>
      </c>
      <c r="K69" s="88">
        <v>1</v>
      </c>
      <c r="L69" s="124">
        <v>3</v>
      </c>
      <c r="M69" s="124">
        <v>2</v>
      </c>
      <c r="N69" s="124">
        <v>1</v>
      </c>
    </row>
    <row r="70" spans="1:14" x14ac:dyDescent="0.2">
      <c r="B70" s="35"/>
      <c r="C70" s="35"/>
      <c r="D70" s="84"/>
      <c r="E70" s="84"/>
      <c r="F70" s="61" t="s">
        <v>1</v>
      </c>
      <c r="G70" s="14">
        <f>I66</f>
        <v>2.6363636363636362</v>
      </c>
      <c r="H70" s="13"/>
      <c r="I70" s="3">
        <f>COUNTIF(I9:I63, 3)</f>
        <v>44</v>
      </c>
      <c r="J70" s="3">
        <f>COUNTIF(I9:I63, 2)</f>
        <v>2</v>
      </c>
      <c r="K70" s="3">
        <f>COUNTIF(I9:I63, 1)</f>
        <v>9</v>
      </c>
      <c r="L70" s="123">
        <f>COUNTIF(L9:L63, 3)</f>
        <v>41</v>
      </c>
      <c r="M70" s="123">
        <f>COUNTIF(L9:L63, 2)</f>
        <v>5</v>
      </c>
      <c r="N70" s="123">
        <f>COUNTIF(L9:L63,  1)</f>
        <v>9</v>
      </c>
    </row>
    <row r="71" spans="1:14" x14ac:dyDescent="0.2">
      <c r="A71" s="87"/>
      <c r="B71" s="35"/>
      <c r="C71" s="35"/>
      <c r="D71" s="84"/>
      <c r="E71" s="84"/>
      <c r="F71" s="299" t="s">
        <v>246</v>
      </c>
      <c r="G71" s="299"/>
      <c r="H71" s="299"/>
      <c r="I71" s="80">
        <f>I70/I67*100</f>
        <v>80</v>
      </c>
      <c r="J71" s="80">
        <f>J70/I67*100</f>
        <v>3.6363636363636362</v>
      </c>
      <c r="K71" s="80">
        <f>K70/I67*100</f>
        <v>16.363636363636363</v>
      </c>
      <c r="L71" s="117">
        <f>L70/I67*100</f>
        <v>74.545454545454547</v>
      </c>
      <c r="M71" s="117">
        <f>M70/I67*100</f>
        <v>9.0909090909090917</v>
      </c>
      <c r="N71" s="117">
        <f>N70/I67*100</f>
        <v>16.363636363636363</v>
      </c>
    </row>
    <row r="72" spans="1:14" x14ac:dyDescent="0.25">
      <c r="A72" s="42"/>
      <c r="B72" s="42"/>
      <c r="C72" s="42"/>
      <c r="D72" s="55"/>
      <c r="E72" s="55"/>
    </row>
    <row r="73" spans="1:14" x14ac:dyDescent="0.25">
      <c r="A73" s="42"/>
      <c r="B73" s="42"/>
      <c r="C73" s="42"/>
      <c r="D73" s="55"/>
      <c r="E73" s="55"/>
    </row>
    <row r="74" spans="1:14" x14ac:dyDescent="0.25">
      <c r="A74" s="42"/>
      <c r="B74" s="42"/>
      <c r="C74" s="42"/>
      <c r="D74" s="55"/>
      <c r="E74" s="55"/>
    </row>
    <row r="75" spans="1:14" x14ac:dyDescent="0.25">
      <c r="A75" s="42"/>
      <c r="B75" s="42"/>
      <c r="C75" s="42"/>
      <c r="D75" s="55"/>
      <c r="E75" s="55"/>
    </row>
    <row r="76" spans="1:14" x14ac:dyDescent="0.25">
      <c r="A76" s="42"/>
      <c r="B76" s="42"/>
      <c r="C76" s="42"/>
      <c r="D76" s="87"/>
    </row>
    <row r="77" spans="1:14" x14ac:dyDescent="0.25">
      <c r="A77" s="42"/>
      <c r="B77" s="42"/>
      <c r="C77" s="42"/>
      <c r="D77" s="87"/>
    </row>
    <row r="78" spans="1:14" x14ac:dyDescent="0.25">
      <c r="A78" s="42"/>
      <c r="B78" s="42"/>
      <c r="C78" s="42"/>
      <c r="D78" s="87"/>
    </row>
    <row r="79" spans="1:14" x14ac:dyDescent="0.25">
      <c r="A79" s="42"/>
      <c r="B79" s="42"/>
      <c r="C79" s="85"/>
      <c r="D79" s="87"/>
    </row>
    <row r="80" spans="1:14" x14ac:dyDescent="0.25">
      <c r="A80" s="42"/>
      <c r="B80" s="42"/>
      <c r="C80" s="85"/>
      <c r="D80" s="87"/>
    </row>
    <row r="81" spans="1:5" x14ac:dyDescent="0.25">
      <c r="A81" s="42"/>
      <c r="B81" s="42"/>
      <c r="C81" s="85"/>
      <c r="D81" s="87"/>
    </row>
    <row r="82" spans="1:5" x14ac:dyDescent="0.25">
      <c r="A82" s="42"/>
      <c r="B82" s="42"/>
      <c r="C82" s="83"/>
      <c r="D82" s="87"/>
    </row>
    <row r="83" spans="1:5" x14ac:dyDescent="0.25">
      <c r="A83" s="42"/>
      <c r="B83" s="42"/>
      <c r="C83" s="45"/>
      <c r="D83" s="6"/>
      <c r="E83" s="6"/>
    </row>
    <row r="84" spans="1:5" x14ac:dyDescent="0.25">
      <c r="A84" s="42"/>
      <c r="B84" s="42"/>
      <c r="C84" s="83"/>
      <c r="D84" s="6"/>
      <c r="E84" s="6"/>
    </row>
    <row r="85" spans="1:5" x14ac:dyDescent="0.25">
      <c r="A85" s="42"/>
      <c r="B85" s="42"/>
      <c r="C85" s="46"/>
      <c r="D85" s="6"/>
      <c r="E85" s="6"/>
    </row>
    <row r="86" spans="1:5" x14ac:dyDescent="0.25">
      <c r="A86" s="42"/>
      <c r="B86" s="83"/>
      <c r="C86" s="83"/>
      <c r="D86" s="7"/>
      <c r="E86" s="7"/>
    </row>
    <row r="87" spans="1:5" x14ac:dyDescent="0.25">
      <c r="A87" s="42"/>
      <c r="B87" s="83"/>
      <c r="C87" s="83"/>
      <c r="D87" s="7"/>
      <c r="E87" s="7"/>
    </row>
    <row r="88" spans="1:5" x14ac:dyDescent="0.25">
      <c r="A88" s="42"/>
      <c r="B88" s="83"/>
      <c r="C88" s="83"/>
      <c r="D88" s="7"/>
      <c r="E88" s="7"/>
    </row>
    <row r="89" spans="1:5" x14ac:dyDescent="0.25">
      <c r="A89" s="42"/>
      <c r="B89" s="83"/>
      <c r="C89" s="83"/>
      <c r="D89" s="7"/>
      <c r="E89" s="7"/>
    </row>
    <row r="90" spans="1:5" x14ac:dyDescent="0.25">
      <c r="A90" s="42"/>
      <c r="B90" s="83"/>
      <c r="C90" s="42"/>
      <c r="D90" s="7"/>
      <c r="E90" s="7"/>
    </row>
    <row r="91" spans="1:5" x14ac:dyDescent="0.25">
      <c r="A91" s="42"/>
      <c r="B91" s="83"/>
      <c r="C91" s="42"/>
      <c r="D91" s="7"/>
      <c r="E91" s="7"/>
    </row>
    <row r="92" spans="1:5" x14ac:dyDescent="0.25">
      <c r="A92" s="42"/>
      <c r="B92" s="83"/>
      <c r="C92" s="42"/>
      <c r="D92" s="7"/>
      <c r="E92" s="7"/>
    </row>
    <row r="93" spans="1:5" x14ac:dyDescent="0.25">
      <c r="A93" s="42"/>
      <c r="B93" s="83"/>
      <c r="C93" s="83"/>
      <c r="D93" s="7"/>
      <c r="E93" s="7"/>
    </row>
    <row r="94" spans="1:5" x14ac:dyDescent="0.25">
      <c r="A94" s="42"/>
      <c r="B94" s="83"/>
      <c r="C94" s="83"/>
      <c r="D94" s="7"/>
      <c r="E94" s="7"/>
    </row>
    <row r="95" spans="1:5" x14ac:dyDescent="0.25">
      <c r="A95" s="42"/>
      <c r="B95" s="83"/>
      <c r="C95" s="83"/>
      <c r="D95" s="7"/>
      <c r="E95" s="7"/>
    </row>
    <row r="96" spans="1:5" x14ac:dyDescent="0.25">
      <c r="A96" s="42"/>
      <c r="B96" s="83"/>
      <c r="C96" s="83"/>
      <c r="D96" s="7"/>
      <c r="E96" s="7"/>
    </row>
    <row r="97" spans="1:5" x14ac:dyDescent="0.25">
      <c r="A97" s="87"/>
      <c r="B97" s="7"/>
      <c r="C97" s="7"/>
      <c r="D97" s="7"/>
      <c r="E97" s="7"/>
    </row>
    <row r="98" spans="1:5" x14ac:dyDescent="0.25">
      <c r="A98" s="87"/>
      <c r="B98" s="7"/>
      <c r="C98" s="7"/>
      <c r="D98" s="7"/>
      <c r="E98" s="7"/>
    </row>
    <row r="99" spans="1:5" x14ac:dyDescent="0.25">
      <c r="A99" s="87"/>
      <c r="B99" s="87"/>
      <c r="C99" s="87"/>
      <c r="D99" s="87"/>
    </row>
    <row r="100" spans="1:5" x14ac:dyDescent="0.25">
      <c r="A100" s="87"/>
      <c r="B100" s="87"/>
      <c r="C100" s="87"/>
      <c r="D100" s="87"/>
    </row>
    <row r="101" spans="1:5" x14ac:dyDescent="0.25">
      <c r="A101" s="87"/>
      <c r="B101" s="87"/>
      <c r="C101" s="87"/>
      <c r="D101" s="87"/>
    </row>
    <row r="102" spans="1:5" x14ac:dyDescent="0.25">
      <c r="A102" s="87"/>
      <c r="B102" s="87"/>
      <c r="C102" s="87"/>
      <c r="D102" s="87"/>
    </row>
  </sheetData>
  <mergeCells count="22">
    <mergeCell ref="F71:H71"/>
    <mergeCell ref="F65:H65"/>
    <mergeCell ref="F66:H66"/>
    <mergeCell ref="F67:H67"/>
    <mergeCell ref="F68:F69"/>
    <mergeCell ref="G68:H69"/>
    <mergeCell ref="I68:K68"/>
    <mergeCell ref="K65:M65"/>
    <mergeCell ref="L68:N68"/>
    <mergeCell ref="F6:F8"/>
    <mergeCell ref="G6:G8"/>
    <mergeCell ref="H5:H8"/>
    <mergeCell ref="I5:I8"/>
    <mergeCell ref="J5:J8"/>
    <mergeCell ref="T5:T8"/>
    <mergeCell ref="P6:P8"/>
    <mergeCell ref="Q6:Q8"/>
    <mergeCell ref="S5:S8"/>
    <mergeCell ref="K5:K8"/>
    <mergeCell ref="L5:L8"/>
    <mergeCell ref="M5:M8"/>
    <mergeCell ref="R5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 </vt:lpstr>
      <vt:lpstr>INT1</vt:lpstr>
      <vt:lpstr>INT2</vt:lpstr>
      <vt:lpstr>Assignment</vt:lpstr>
      <vt:lpstr>End Sem</vt:lpstr>
      <vt:lpstr>CO1 assessment</vt:lpstr>
      <vt:lpstr>CO2 assessment</vt:lpstr>
      <vt:lpstr>CO3 assessment</vt:lpstr>
      <vt:lpstr>CO4 assessment</vt:lpstr>
      <vt:lpstr>CO5 assessment</vt:lpstr>
      <vt:lpstr>CO6 Assessment</vt:lpstr>
      <vt:lpstr>'Summary '!Print_Area</vt:lpstr>
    </vt:vector>
  </TitlesOfParts>
  <Company>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Hewlett-Packard Company</cp:lastModifiedBy>
  <cp:lastPrinted>2019-08-13T16:08:06Z</cp:lastPrinted>
  <dcterms:created xsi:type="dcterms:W3CDTF">2013-07-11T07:21:19Z</dcterms:created>
  <dcterms:modified xsi:type="dcterms:W3CDTF">2020-03-22T16:39:25Z</dcterms:modified>
</cp:coreProperties>
</file>