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l\machine-learning-ex3\ex3\"/>
    </mc:Choice>
  </mc:AlternateContent>
  <bookViews>
    <workbookView xWindow="0" yWindow="0" windowWidth="18504" windowHeight="5928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0" i="3" l="1"/>
  <c r="I11" i="3"/>
  <c r="R15" i="3" l="1"/>
  <c r="G14" i="3"/>
  <c r="G15" i="3"/>
  <c r="G16" i="3"/>
  <c r="G17" i="3"/>
  <c r="R16" i="3"/>
  <c r="R17" i="3"/>
  <c r="R18" i="3"/>
  <c r="R19" i="3"/>
  <c r="G18" i="3"/>
  <c r="G19" i="3"/>
  <c r="R14" i="3"/>
  <c r="Q15" i="3"/>
  <c r="S15" i="3" s="1"/>
  <c r="F14" i="3"/>
  <c r="H14" i="3" s="1"/>
  <c r="F15" i="3"/>
  <c r="H15" i="3" s="1"/>
  <c r="U15" i="3" s="1"/>
  <c r="F16" i="3"/>
  <c r="F17" i="3"/>
  <c r="H17" i="3" s="1"/>
  <c r="Q16" i="3"/>
  <c r="S16" i="3" s="1"/>
  <c r="Q17" i="3"/>
  <c r="S17" i="3" s="1"/>
  <c r="Q18" i="3"/>
  <c r="S18" i="3" s="1"/>
  <c r="Q19" i="3"/>
  <c r="S19" i="3" s="1"/>
  <c r="F18" i="3"/>
  <c r="H18" i="3" s="1"/>
  <c r="U18" i="3" s="1"/>
  <c r="F19" i="3"/>
  <c r="H19" i="3" s="1"/>
  <c r="U19" i="3" s="1"/>
  <c r="Q14" i="3"/>
  <c r="S14" i="3" s="1"/>
  <c r="U14" i="3" s="1"/>
  <c r="H7" i="3"/>
  <c r="G4" i="3"/>
  <c r="G5" i="3"/>
  <c r="G6" i="3"/>
  <c r="G7" i="3"/>
  <c r="G8" i="3"/>
  <c r="G9" i="3"/>
  <c r="G10" i="3"/>
  <c r="G3" i="3"/>
  <c r="F4" i="3"/>
  <c r="H4" i="3" s="1"/>
  <c r="F5" i="3"/>
  <c r="H5" i="3" s="1"/>
  <c r="F6" i="3"/>
  <c r="H6" i="3" s="1"/>
  <c r="F7" i="3"/>
  <c r="I7" i="3" s="1"/>
  <c r="F8" i="3"/>
  <c r="I8" i="3" s="1"/>
  <c r="F9" i="3"/>
  <c r="H9" i="3" s="1"/>
  <c r="F10" i="3"/>
  <c r="H10" i="3" s="1"/>
  <c r="F3" i="3"/>
  <c r="H3" i="3" s="1"/>
  <c r="U17" i="3" l="1"/>
  <c r="I4" i="3"/>
  <c r="H8" i="3"/>
  <c r="I3" i="3"/>
  <c r="I10" i="3"/>
  <c r="I6" i="3"/>
  <c r="I9" i="3"/>
  <c r="I5" i="3"/>
  <c r="H16" i="3"/>
  <c r="U16" i="3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G3" i="1"/>
  <c r="F2" i="2" l="1"/>
  <c r="E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G4" i="1"/>
  <c r="G5" i="1"/>
  <c r="H5" i="1" s="1"/>
  <c r="I5" i="1" s="1"/>
  <c r="G6" i="1"/>
  <c r="G7" i="1"/>
  <c r="H7" i="1" s="1"/>
  <c r="I7" i="1" s="1"/>
  <c r="G8" i="1"/>
  <c r="G9" i="1"/>
  <c r="H9" i="1" s="1"/>
  <c r="I9" i="1" s="1"/>
  <c r="G10" i="1"/>
  <c r="G11" i="1"/>
  <c r="H11" i="1" s="1"/>
  <c r="I11" i="1" s="1"/>
  <c r="G12" i="1"/>
  <c r="G13" i="1"/>
  <c r="H13" i="1" s="1"/>
  <c r="I13" i="1" s="1"/>
  <c r="D4" i="1"/>
  <c r="H4" i="1" s="1"/>
  <c r="I4" i="1" s="1"/>
  <c r="D5" i="1"/>
  <c r="D6" i="1"/>
  <c r="H6" i="1" s="1"/>
  <c r="I6" i="1" s="1"/>
  <c r="D7" i="1"/>
  <c r="D8" i="1"/>
  <c r="H8" i="1" s="1"/>
  <c r="I8" i="1" s="1"/>
  <c r="D9" i="1"/>
  <c r="D10" i="1"/>
  <c r="H10" i="1" s="1"/>
  <c r="I10" i="1" s="1"/>
  <c r="D11" i="1"/>
  <c r="D12" i="1"/>
  <c r="H12" i="1" s="1"/>
  <c r="I12" i="1" s="1"/>
  <c r="D13" i="1"/>
  <c r="D3" i="1"/>
  <c r="H3" i="1" s="1"/>
  <c r="I3" i="1" s="1"/>
</calcChain>
</file>

<file path=xl/sharedStrings.xml><?xml version="1.0" encoding="utf-8"?>
<sst xmlns="http://schemas.openxmlformats.org/spreadsheetml/2006/main" count="61" uniqueCount="39">
  <si>
    <t>newton fringe</t>
  </si>
  <si>
    <t>main scale reading(MSR)</t>
  </si>
  <si>
    <t>vernier scale divisions (VSD)</t>
  </si>
  <si>
    <t>left side reading in mm (LSR)</t>
  </si>
  <si>
    <t>temperature in celsius</t>
  </si>
  <si>
    <t>current (mA)</t>
  </si>
  <si>
    <t>voltage(mv)</t>
  </si>
  <si>
    <t>temperature in kelvin (K)</t>
  </si>
  <si>
    <t xml:space="preserve">1/T </t>
  </si>
  <si>
    <t>log(conductivity)</t>
  </si>
  <si>
    <t>Resistivity (ohm mm)</t>
  </si>
  <si>
    <t xml:space="preserve">y = p1*x + p2 </t>
  </si>
  <si>
    <t>Coefficients:</t>
  </si>
  <si>
    <t xml:space="preserve">  p1 = -2874.4</t>
  </si>
  <si>
    <t xml:space="preserve">  p2 = 10.365</t>
  </si>
  <si>
    <t>right side reading in mm (RSR)</t>
  </si>
  <si>
    <t xml:space="preserve">  p1 = 1.082</t>
  </si>
  <si>
    <t xml:space="preserve">  p2 = -0.18778</t>
  </si>
  <si>
    <t>diameter squared (mm^2)</t>
  </si>
  <si>
    <t>total (MSR+0.01VSD) (in mm)</t>
  </si>
  <si>
    <t>Diameter of nth fringe (RSR-LSR) (in mm)</t>
  </si>
  <si>
    <t>conudctivity (seimen/m)</t>
  </si>
  <si>
    <t>linear scal reading</t>
  </si>
  <si>
    <t>circular</t>
  </si>
  <si>
    <t>1st</t>
  </si>
  <si>
    <t>2nd</t>
  </si>
  <si>
    <t>fringe width</t>
  </si>
  <si>
    <t>width of 4 fringes</t>
  </si>
  <si>
    <t>root(c1,c2)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</si>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</sst>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horizontal="left" inden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11" totalsRowCount="1">
  <autoFilter ref="A1:I11"/>
  <tableColumns count="9">
    <tableColumn id="1" name="Column1"/>
    <tableColumn id="2" name="Column2"/>
    <tableColumn id="3" name="Column3"/>
    <tableColumn id="4" name="Column4"/>
    <tableColumn id="5" name="Column5"/>
    <tableColumn id="6" name="Column6">
      <calculatedColumnFormula>B2*0.5+C2*0.005</calculatedColumnFormula>
    </tableColumn>
    <tableColumn id="7" name="Column7">
      <calculatedColumnFormula>D2*0.5+E2*0.005</calculatedColumnFormula>
    </tableColumn>
    <tableColumn id="8" name="Column8">
      <calculatedColumnFormula>F2-G2</calculatedColumnFormula>
    </tableColumn>
    <tableColumn id="9" name="Column9" totalsRowFunction="custom">
      <calculatedColumnFormula>(F2-G2)/4</calculatedColumnFormula>
      <totalsRowFormula>AVERAGE(I4,I6,I8,I100)</totalsRow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H19" totalsRowShown="0">
  <autoFilter ref="A13:H19"/>
  <tableColumns count="8">
    <tableColumn id="1" name="Column1"/>
    <tableColumn id="2" name="Column2"/>
    <tableColumn id="3" name="Column3"/>
    <tableColumn id="4" name="Column4"/>
    <tableColumn id="5" name="Column5"/>
    <tableColumn id="6" name="Column6">
      <calculatedColumnFormula>B14*0.5+C14*0.005</calculatedColumnFormula>
    </tableColumn>
    <tableColumn id="7" name="Column7">
      <calculatedColumnFormula>D14*0.5+E14*0.005</calculatedColumnFormula>
    </tableColumn>
    <tableColumn id="8" name="Column8">
      <calculatedColumnFormula>ABS(F14-G14)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M13:U21" totalsRowShown="0">
  <autoFilter ref="M13:U21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0" zoomScale="165" zoomScaleNormal="165" workbookViewId="0">
      <selection activeCell="G9" sqref="G9"/>
    </sheetView>
  </sheetViews>
  <sheetFormatPr defaultRowHeight="14.4" x14ac:dyDescent="0.3"/>
  <cols>
    <col min="2" max="2" width="12" customWidth="1"/>
    <col min="3" max="3" width="12.5546875" customWidth="1"/>
    <col min="4" max="4" width="13.44140625" customWidth="1"/>
    <col min="5" max="5" width="12.5546875" customWidth="1"/>
    <col min="6" max="6" width="14.109375" customWidth="1"/>
    <col min="7" max="7" width="13.44140625" customWidth="1"/>
    <col min="8" max="8" width="15.109375" customWidth="1"/>
    <col min="9" max="9" width="8.5546875" customWidth="1"/>
  </cols>
  <sheetData>
    <row r="1" spans="1:9" x14ac:dyDescent="0.3">
      <c r="A1" s="11" t="s">
        <v>0</v>
      </c>
      <c r="B1" s="10" t="s">
        <v>3</v>
      </c>
      <c r="C1" s="10"/>
      <c r="D1" s="10"/>
      <c r="E1" s="10" t="s">
        <v>15</v>
      </c>
      <c r="F1" s="10"/>
      <c r="G1" s="10"/>
      <c r="H1" s="11" t="s">
        <v>20</v>
      </c>
      <c r="I1" s="11" t="s">
        <v>18</v>
      </c>
    </row>
    <row r="2" spans="1:9" ht="45.6" customHeight="1" x14ac:dyDescent="0.3">
      <c r="A2" s="11"/>
      <c r="B2" s="1" t="s">
        <v>1</v>
      </c>
      <c r="C2" s="1" t="s">
        <v>2</v>
      </c>
      <c r="D2" s="1" t="s">
        <v>19</v>
      </c>
      <c r="E2" s="1" t="s">
        <v>1</v>
      </c>
      <c r="F2" s="1" t="s">
        <v>2</v>
      </c>
      <c r="G2" s="1" t="s">
        <v>19</v>
      </c>
      <c r="H2" s="11"/>
      <c r="I2" s="11"/>
    </row>
    <row r="3" spans="1:9" x14ac:dyDescent="0.3">
      <c r="A3" s="4">
        <v>1</v>
      </c>
      <c r="B3" s="4">
        <v>15</v>
      </c>
      <c r="C3" s="4">
        <v>23</v>
      </c>
      <c r="D3" s="4">
        <f>B3+C3*0.01</f>
        <v>15.23</v>
      </c>
      <c r="E3" s="4">
        <v>16</v>
      </c>
      <c r="F3" s="4">
        <v>23</v>
      </c>
      <c r="G3" s="4">
        <f>E3+F3*0.01</f>
        <v>16.23</v>
      </c>
      <c r="H3" s="4">
        <f>G3-D3</f>
        <v>1</v>
      </c>
      <c r="I3" s="4">
        <f>H3*H3</f>
        <v>1</v>
      </c>
    </row>
    <row r="4" spans="1:9" x14ac:dyDescent="0.3">
      <c r="A4" s="4">
        <v>2</v>
      </c>
      <c r="B4" s="4">
        <v>14.5</v>
      </c>
      <c r="C4" s="4">
        <v>48</v>
      </c>
      <c r="D4" s="4">
        <f t="shared" ref="D4:D13" si="0">B4+C4*0.01</f>
        <v>14.98</v>
      </c>
      <c r="E4" s="4">
        <v>16</v>
      </c>
      <c r="F4" s="4">
        <v>41</v>
      </c>
      <c r="G4" s="4">
        <f t="shared" ref="G4:G13" si="1">E4+F4*0.01</f>
        <v>16.41</v>
      </c>
      <c r="H4" s="4">
        <f t="shared" ref="H4:H13" si="2">G4-D4</f>
        <v>1.4299999999999997</v>
      </c>
      <c r="I4" s="4">
        <f t="shared" ref="I4:I13" si="3">H4*H4</f>
        <v>2.0448999999999993</v>
      </c>
    </row>
    <row r="5" spans="1:9" x14ac:dyDescent="0.3">
      <c r="A5" s="4">
        <v>3</v>
      </c>
      <c r="B5" s="4">
        <v>14.5</v>
      </c>
      <c r="C5" s="4">
        <v>32</v>
      </c>
      <c r="D5" s="4">
        <f t="shared" si="0"/>
        <v>14.82</v>
      </c>
      <c r="E5" s="4">
        <v>16.5</v>
      </c>
      <c r="F5" s="4">
        <v>5</v>
      </c>
      <c r="G5" s="4">
        <f t="shared" si="1"/>
        <v>16.55</v>
      </c>
      <c r="H5" s="4">
        <f t="shared" si="2"/>
        <v>1.7300000000000004</v>
      </c>
      <c r="I5" s="4">
        <f t="shared" si="3"/>
        <v>2.9929000000000014</v>
      </c>
    </row>
    <row r="6" spans="1:9" x14ac:dyDescent="0.3">
      <c r="A6" s="4">
        <v>4</v>
      </c>
      <c r="B6" s="4">
        <v>14.5</v>
      </c>
      <c r="C6" s="4">
        <v>17</v>
      </c>
      <c r="D6" s="4">
        <f t="shared" si="0"/>
        <v>14.67</v>
      </c>
      <c r="E6" s="4">
        <v>16.5</v>
      </c>
      <c r="F6" s="4">
        <v>19</v>
      </c>
      <c r="G6" s="4">
        <f t="shared" si="1"/>
        <v>16.690000000000001</v>
      </c>
      <c r="H6" s="4">
        <f t="shared" si="2"/>
        <v>2.0200000000000014</v>
      </c>
      <c r="I6" s="4">
        <f t="shared" si="3"/>
        <v>4.0804000000000054</v>
      </c>
    </row>
    <row r="7" spans="1:9" x14ac:dyDescent="0.3">
      <c r="A7" s="4">
        <v>5</v>
      </c>
      <c r="B7" s="4">
        <v>14.5</v>
      </c>
      <c r="C7" s="4">
        <v>3</v>
      </c>
      <c r="D7" s="4">
        <f t="shared" si="0"/>
        <v>14.53</v>
      </c>
      <c r="E7" s="4">
        <v>16.5</v>
      </c>
      <c r="F7" s="4">
        <v>30</v>
      </c>
      <c r="G7" s="4">
        <f t="shared" si="1"/>
        <v>16.8</v>
      </c>
      <c r="H7" s="4">
        <f t="shared" si="2"/>
        <v>2.2700000000000014</v>
      </c>
      <c r="I7" s="4">
        <f t="shared" si="3"/>
        <v>5.152900000000006</v>
      </c>
    </row>
    <row r="8" spans="1:9" x14ac:dyDescent="0.3">
      <c r="A8" s="4">
        <v>6</v>
      </c>
      <c r="B8" s="4">
        <v>14</v>
      </c>
      <c r="C8" s="4">
        <v>42</v>
      </c>
      <c r="D8" s="4">
        <f t="shared" si="0"/>
        <v>14.42</v>
      </c>
      <c r="E8" s="4">
        <v>16.5</v>
      </c>
      <c r="F8" s="4">
        <v>40</v>
      </c>
      <c r="G8" s="4">
        <f t="shared" si="1"/>
        <v>16.899999999999999</v>
      </c>
      <c r="H8" s="4">
        <f t="shared" si="2"/>
        <v>2.4799999999999986</v>
      </c>
      <c r="I8" s="4">
        <f t="shared" si="3"/>
        <v>6.1503999999999932</v>
      </c>
    </row>
    <row r="9" spans="1:9" x14ac:dyDescent="0.3">
      <c r="A9" s="4">
        <v>7</v>
      </c>
      <c r="B9" s="4">
        <v>14</v>
      </c>
      <c r="C9" s="4">
        <v>31</v>
      </c>
      <c r="D9" s="4">
        <f t="shared" si="0"/>
        <v>14.31</v>
      </c>
      <c r="E9" s="4">
        <v>17</v>
      </c>
      <c r="F9" s="4">
        <v>1</v>
      </c>
      <c r="G9" s="4">
        <f t="shared" si="1"/>
        <v>17.010000000000002</v>
      </c>
      <c r="H9" s="4">
        <f t="shared" si="2"/>
        <v>2.7000000000000011</v>
      </c>
      <c r="I9" s="4">
        <f t="shared" si="3"/>
        <v>7.2900000000000054</v>
      </c>
    </row>
    <row r="10" spans="1:9" x14ac:dyDescent="0.3">
      <c r="A10" s="4">
        <v>8</v>
      </c>
      <c r="B10" s="4">
        <v>14</v>
      </c>
      <c r="C10" s="4">
        <v>19</v>
      </c>
      <c r="D10" s="4">
        <f t="shared" si="0"/>
        <v>14.19</v>
      </c>
      <c r="E10" s="4">
        <v>17</v>
      </c>
      <c r="F10" s="4">
        <v>12</v>
      </c>
      <c r="G10" s="4">
        <f t="shared" si="1"/>
        <v>17.12</v>
      </c>
      <c r="H10" s="4">
        <f t="shared" si="2"/>
        <v>2.9300000000000015</v>
      </c>
      <c r="I10" s="4">
        <f t="shared" si="3"/>
        <v>8.5849000000000082</v>
      </c>
    </row>
    <row r="11" spans="1:9" x14ac:dyDescent="0.3">
      <c r="A11" s="4">
        <v>9</v>
      </c>
      <c r="B11" s="4">
        <v>14</v>
      </c>
      <c r="C11" s="4">
        <v>9</v>
      </c>
      <c r="D11" s="4">
        <f t="shared" si="0"/>
        <v>14.09</v>
      </c>
      <c r="E11" s="4">
        <v>17</v>
      </c>
      <c r="F11" s="4">
        <v>21</v>
      </c>
      <c r="G11" s="4">
        <f t="shared" si="1"/>
        <v>17.21</v>
      </c>
      <c r="H11" s="4">
        <f t="shared" si="2"/>
        <v>3.120000000000001</v>
      </c>
      <c r="I11" s="4">
        <f t="shared" si="3"/>
        <v>9.7344000000000062</v>
      </c>
    </row>
    <row r="12" spans="1:9" x14ac:dyDescent="0.3">
      <c r="A12" s="4">
        <v>10</v>
      </c>
      <c r="B12" s="4">
        <v>14</v>
      </c>
      <c r="C12" s="4">
        <v>1</v>
      </c>
      <c r="D12" s="4">
        <f t="shared" si="0"/>
        <v>14.01</v>
      </c>
      <c r="E12" s="4">
        <v>17</v>
      </c>
      <c r="F12" s="4">
        <v>29</v>
      </c>
      <c r="G12" s="4">
        <f t="shared" si="1"/>
        <v>17.29</v>
      </c>
      <c r="H12" s="4">
        <f t="shared" si="2"/>
        <v>3.2799999999999994</v>
      </c>
      <c r="I12" s="4">
        <f t="shared" si="3"/>
        <v>10.758399999999996</v>
      </c>
    </row>
    <row r="13" spans="1:9" x14ac:dyDescent="0.3">
      <c r="A13" s="4">
        <v>11</v>
      </c>
      <c r="B13" s="4">
        <v>13.5</v>
      </c>
      <c r="C13" s="4">
        <v>46</v>
      </c>
      <c r="D13" s="4">
        <f t="shared" si="0"/>
        <v>13.96</v>
      </c>
      <c r="E13" s="4">
        <v>17</v>
      </c>
      <c r="F13" s="4">
        <v>36</v>
      </c>
      <c r="G13" s="4">
        <f t="shared" si="1"/>
        <v>17.36</v>
      </c>
      <c r="H13" s="4">
        <f t="shared" si="2"/>
        <v>3.3999999999999986</v>
      </c>
      <c r="I13" s="4">
        <f t="shared" si="3"/>
        <v>11.55999999999999</v>
      </c>
    </row>
    <row r="15" spans="1:9" x14ac:dyDescent="0.3">
      <c r="G15" t="s">
        <v>11</v>
      </c>
    </row>
    <row r="17" spans="7:7" x14ac:dyDescent="0.3">
      <c r="G17" t="s">
        <v>12</v>
      </c>
    </row>
    <row r="18" spans="7:7" x14ac:dyDescent="0.3">
      <c r="G18" t="s">
        <v>16</v>
      </c>
    </row>
    <row r="19" spans="7:7" x14ac:dyDescent="0.3">
      <c r="G19" t="s">
        <v>17</v>
      </c>
    </row>
  </sheetData>
  <mergeCells count="5">
    <mergeCell ref="B1:D1"/>
    <mergeCell ref="E1:G1"/>
    <mergeCell ref="A1:A2"/>
    <mergeCell ref="H1:H2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3" zoomScale="141" zoomScaleNormal="141" workbookViewId="0">
      <selection activeCell="J4" sqref="J4"/>
    </sheetView>
  </sheetViews>
  <sheetFormatPr defaultRowHeight="14.4" x14ac:dyDescent="0.3"/>
  <cols>
    <col min="1" max="1" width="12.44140625" customWidth="1"/>
    <col min="2" max="2" width="12.21875" customWidth="1"/>
    <col min="3" max="3" width="11.5546875" customWidth="1"/>
    <col min="4" max="4" width="11" customWidth="1"/>
    <col min="5" max="5" width="14.88671875" customWidth="1"/>
    <col min="6" max="6" width="14" customWidth="1"/>
    <col min="7" max="7" width="11.44140625" customWidth="1"/>
    <col min="8" max="8" width="14.77734375" customWidth="1"/>
  </cols>
  <sheetData>
    <row r="1" spans="1:8" ht="32.4" customHeight="1" x14ac:dyDescent="0.3">
      <c r="A1" s="8" t="s">
        <v>4</v>
      </c>
      <c r="B1" s="8" t="s">
        <v>7</v>
      </c>
      <c r="C1" s="9" t="s">
        <v>5</v>
      </c>
      <c r="D1" s="9" t="s">
        <v>6</v>
      </c>
      <c r="E1" s="9" t="s">
        <v>8</v>
      </c>
      <c r="F1" s="8" t="s">
        <v>10</v>
      </c>
      <c r="G1" s="8" t="s">
        <v>21</v>
      </c>
      <c r="H1" s="9" t="s">
        <v>9</v>
      </c>
    </row>
    <row r="2" spans="1:8" x14ac:dyDescent="0.3">
      <c r="A2" s="4">
        <v>80</v>
      </c>
      <c r="B2" s="4">
        <f t="shared" ref="B2:B19" si="0">A2+273</f>
        <v>353</v>
      </c>
      <c r="C2" s="4">
        <v>2.72</v>
      </c>
      <c r="D2" s="4">
        <v>15.7</v>
      </c>
      <c r="E2" s="5">
        <f>1/B2</f>
        <v>2.8328611898016999E-3</v>
      </c>
      <c r="F2" s="7">
        <f>PI()*2*2.5*D2/C2</f>
        <v>90.667287980440705</v>
      </c>
      <c r="G2" s="6">
        <f>1000/F2</f>
        <v>11.029336183693131</v>
      </c>
      <c r="H2" s="3">
        <f>LN(G2)</f>
        <v>2.4005586486522801</v>
      </c>
    </row>
    <row r="3" spans="1:8" x14ac:dyDescent="0.3">
      <c r="A3" s="4">
        <v>84</v>
      </c>
      <c r="B3" s="4">
        <f t="shared" si="0"/>
        <v>357</v>
      </c>
      <c r="C3" s="4">
        <v>2.72</v>
      </c>
      <c r="D3" s="4">
        <v>15.4</v>
      </c>
      <c r="E3" s="5">
        <f t="shared" ref="E3:E19" si="1">1/B3</f>
        <v>2.8011204481792717E-3</v>
      </c>
      <c r="F3" s="7">
        <f t="shared" ref="F3:F19" si="2">PI()*2*2.5*D3/C3</f>
        <v>88.934792031769874</v>
      </c>
      <c r="G3" s="6">
        <f t="shared" ref="G3:G19" si="3">1000/F3</f>
        <v>11.244193382076762</v>
      </c>
      <c r="H3" s="3">
        <f t="shared" ref="H3:H19" si="4">LN(G3)</f>
        <v>2.4198518515869591</v>
      </c>
    </row>
    <row r="4" spans="1:8" x14ac:dyDescent="0.3">
      <c r="A4" s="4">
        <v>88</v>
      </c>
      <c r="B4" s="4">
        <f t="shared" si="0"/>
        <v>361</v>
      </c>
      <c r="C4" s="4">
        <v>2.72</v>
      </c>
      <c r="D4" s="4">
        <v>15.1</v>
      </c>
      <c r="E4" s="5">
        <f t="shared" si="1"/>
        <v>2.7700831024930748E-3</v>
      </c>
      <c r="F4" s="7">
        <f t="shared" si="2"/>
        <v>87.202296083099029</v>
      </c>
      <c r="G4" s="6">
        <f t="shared" si="3"/>
        <v>11.467587952581599</v>
      </c>
      <c r="H4" s="3">
        <f t="shared" si="4"/>
        <v>2.4395246171856639</v>
      </c>
    </row>
    <row r="5" spans="1:8" x14ac:dyDescent="0.3">
      <c r="A5" s="4">
        <v>92</v>
      </c>
      <c r="B5" s="4">
        <f t="shared" si="0"/>
        <v>365</v>
      </c>
      <c r="C5" s="4">
        <v>2.72</v>
      </c>
      <c r="D5" s="4">
        <v>14.4</v>
      </c>
      <c r="E5" s="5">
        <f t="shared" si="1"/>
        <v>2.7397260273972603E-3</v>
      </c>
      <c r="F5" s="7">
        <f t="shared" si="2"/>
        <v>83.159805536200395</v>
      </c>
      <c r="G5" s="6">
        <f t="shared" si="3"/>
        <v>12.025040144720982</v>
      </c>
      <c r="H5" s="3">
        <f t="shared" si="4"/>
        <v>2.4869911544245875</v>
      </c>
    </row>
    <row r="6" spans="1:8" x14ac:dyDescent="0.3">
      <c r="A6" s="4">
        <v>96</v>
      </c>
      <c r="B6" s="4">
        <f t="shared" si="0"/>
        <v>369</v>
      </c>
      <c r="C6" s="4">
        <v>2.72</v>
      </c>
      <c r="D6" s="4">
        <v>13.4</v>
      </c>
      <c r="E6" s="5">
        <f t="shared" si="1"/>
        <v>2.7100271002710027E-3</v>
      </c>
      <c r="F6" s="7">
        <f t="shared" si="2"/>
        <v>77.38481904063093</v>
      </c>
      <c r="G6" s="6">
        <f t="shared" si="3"/>
        <v>12.922431200297174</v>
      </c>
      <c r="H6" s="3">
        <f t="shared" si="4"/>
        <v>2.5589646540496767</v>
      </c>
    </row>
    <row r="7" spans="1:8" x14ac:dyDescent="0.3">
      <c r="A7" s="4">
        <v>100</v>
      </c>
      <c r="B7" s="4">
        <f t="shared" si="0"/>
        <v>373</v>
      </c>
      <c r="C7" s="4">
        <v>2.72</v>
      </c>
      <c r="D7" s="4">
        <v>12.8</v>
      </c>
      <c r="E7" s="5">
        <f t="shared" si="1"/>
        <v>2.6809651474530832E-3</v>
      </c>
      <c r="F7" s="7">
        <f t="shared" si="2"/>
        <v>73.91982714328924</v>
      </c>
      <c r="G7" s="6">
        <f t="shared" si="3"/>
        <v>13.528170162811106</v>
      </c>
      <c r="H7" s="3">
        <f t="shared" si="4"/>
        <v>2.6047741900809713</v>
      </c>
    </row>
    <row r="8" spans="1:8" x14ac:dyDescent="0.3">
      <c r="A8" s="4">
        <v>104</v>
      </c>
      <c r="B8" s="4">
        <f t="shared" si="0"/>
        <v>377</v>
      </c>
      <c r="C8" s="4">
        <v>2.72</v>
      </c>
      <c r="D8" s="4">
        <v>12.2</v>
      </c>
      <c r="E8" s="5">
        <f t="shared" si="1"/>
        <v>2.6525198938992041E-3</v>
      </c>
      <c r="F8" s="7">
        <f t="shared" si="2"/>
        <v>70.45483524594755</v>
      </c>
      <c r="G8" s="6">
        <f t="shared" si="3"/>
        <v>14.193490006883785</v>
      </c>
      <c r="H8" s="3">
        <f t="shared" si="4"/>
        <v>2.6527834092673319</v>
      </c>
    </row>
    <row r="9" spans="1:8" x14ac:dyDescent="0.3">
      <c r="A9" s="4">
        <v>108</v>
      </c>
      <c r="B9" s="4">
        <f t="shared" si="0"/>
        <v>381</v>
      </c>
      <c r="C9" s="4">
        <v>2.72</v>
      </c>
      <c r="D9" s="4">
        <v>11.4</v>
      </c>
      <c r="E9" s="5">
        <f t="shared" si="1"/>
        <v>2.6246719160104987E-3</v>
      </c>
      <c r="F9" s="7">
        <f t="shared" si="2"/>
        <v>65.834846049491986</v>
      </c>
      <c r="G9" s="6">
        <f t="shared" si="3"/>
        <v>15.189524393331766</v>
      </c>
      <c r="H9" s="3">
        <f t="shared" si="4"/>
        <v>2.7206060056060926</v>
      </c>
    </row>
    <row r="10" spans="1:8" x14ac:dyDescent="0.3">
      <c r="A10" s="4">
        <v>112</v>
      </c>
      <c r="B10" s="4">
        <f t="shared" si="0"/>
        <v>385</v>
      </c>
      <c r="C10" s="4">
        <v>2.72</v>
      </c>
      <c r="D10" s="4">
        <v>10.6</v>
      </c>
      <c r="E10" s="5">
        <f t="shared" si="1"/>
        <v>2.5974025974025974E-3</v>
      </c>
      <c r="F10" s="7">
        <f t="shared" si="2"/>
        <v>61.214856853036409</v>
      </c>
      <c r="G10" s="6">
        <f t="shared" si="3"/>
        <v>16.335903592828505</v>
      </c>
      <c r="H10" s="3">
        <f t="shared" si="4"/>
        <v>2.7933653598885213</v>
      </c>
    </row>
    <row r="11" spans="1:8" x14ac:dyDescent="0.3">
      <c r="A11" s="4">
        <v>116</v>
      </c>
      <c r="B11" s="4">
        <f t="shared" si="0"/>
        <v>389</v>
      </c>
      <c r="C11" s="4">
        <v>2.72</v>
      </c>
      <c r="D11" s="4">
        <v>9.8000000000000007</v>
      </c>
      <c r="E11" s="5">
        <f t="shared" si="1"/>
        <v>2.5706940874035988E-3</v>
      </c>
      <c r="F11" s="7">
        <f t="shared" si="2"/>
        <v>56.594867656580831</v>
      </c>
      <c r="G11" s="6">
        <f t="shared" si="3"/>
        <v>17.669446743263482</v>
      </c>
      <c r="H11" s="3">
        <f t="shared" si="4"/>
        <v>2.8718369753300164</v>
      </c>
    </row>
    <row r="12" spans="1:8" x14ac:dyDescent="0.3">
      <c r="A12" s="4">
        <v>120</v>
      </c>
      <c r="B12" s="4">
        <f t="shared" si="0"/>
        <v>393</v>
      </c>
      <c r="C12" s="4">
        <v>2.72</v>
      </c>
      <c r="D12" s="4">
        <v>9.1</v>
      </c>
      <c r="E12" s="5">
        <f t="shared" si="1"/>
        <v>2.5445292620865142E-3</v>
      </c>
      <c r="F12" s="7">
        <f t="shared" si="2"/>
        <v>52.552377109682197</v>
      </c>
      <c r="G12" s="6">
        <f t="shared" si="3"/>
        <v>19.028634954283753</v>
      </c>
      <c r="H12" s="3">
        <f t="shared" si="4"/>
        <v>2.945944947483738</v>
      </c>
    </row>
    <row r="13" spans="1:8" x14ac:dyDescent="0.3">
      <c r="A13" s="4">
        <v>124</v>
      </c>
      <c r="B13" s="4">
        <f t="shared" si="0"/>
        <v>397</v>
      </c>
      <c r="C13" s="4">
        <v>2.73</v>
      </c>
      <c r="D13" s="4">
        <v>8.1999999999999993</v>
      </c>
      <c r="E13" s="5">
        <f t="shared" si="1"/>
        <v>2.5188916876574307E-3</v>
      </c>
      <c r="F13" s="7">
        <f t="shared" si="2"/>
        <v>47.18142813083572</v>
      </c>
      <c r="G13" s="6">
        <f t="shared" si="3"/>
        <v>21.194780226384111</v>
      </c>
      <c r="H13" s="3">
        <f t="shared" si="4"/>
        <v>3.0537549356252973</v>
      </c>
    </row>
    <row r="14" spans="1:8" x14ac:dyDescent="0.3">
      <c r="A14" s="4">
        <v>128</v>
      </c>
      <c r="B14" s="4">
        <f t="shared" si="0"/>
        <v>401</v>
      </c>
      <c r="C14" s="4">
        <v>2.73</v>
      </c>
      <c r="D14" s="4">
        <v>7.4</v>
      </c>
      <c r="E14" s="5">
        <f t="shared" si="1"/>
        <v>2.4937655860349127E-3</v>
      </c>
      <c r="F14" s="7">
        <f t="shared" si="2"/>
        <v>42.578361971729798</v>
      </c>
      <c r="G14" s="6">
        <f t="shared" si="3"/>
        <v>23.486107818425637</v>
      </c>
      <c r="H14" s="3">
        <f t="shared" si="4"/>
        <v>3.1564090896853809</v>
      </c>
    </row>
    <row r="15" spans="1:8" x14ac:dyDescent="0.3">
      <c r="A15" s="4">
        <v>132</v>
      </c>
      <c r="B15" s="4">
        <f t="shared" si="0"/>
        <v>405</v>
      </c>
      <c r="C15" s="4">
        <v>2.73</v>
      </c>
      <c r="D15" s="4">
        <v>6.7</v>
      </c>
      <c r="E15" s="5">
        <f t="shared" si="1"/>
        <v>2.4691358024691358E-3</v>
      </c>
      <c r="F15" s="7">
        <f t="shared" si="2"/>
        <v>38.550679082512112</v>
      </c>
      <c r="G15" s="6">
        <f t="shared" si="3"/>
        <v>25.939880277067122</v>
      </c>
      <c r="H15" s="3">
        <f t="shared" si="4"/>
        <v>3.2557815634985845</v>
      </c>
    </row>
    <row r="16" spans="1:8" x14ac:dyDescent="0.3">
      <c r="A16" s="4">
        <v>136</v>
      </c>
      <c r="B16" s="4">
        <f t="shared" si="0"/>
        <v>409</v>
      </c>
      <c r="C16" s="4">
        <v>2.73</v>
      </c>
      <c r="D16" s="4">
        <v>6</v>
      </c>
      <c r="E16" s="5">
        <f t="shared" si="1"/>
        <v>2.4449877750611247E-3</v>
      </c>
      <c r="F16" s="7">
        <f t="shared" si="2"/>
        <v>34.522996193294425</v>
      </c>
      <c r="G16" s="6">
        <f t="shared" si="3"/>
        <v>28.966199642724956</v>
      </c>
      <c r="H16" s="3">
        <f t="shared" si="4"/>
        <v>3.3661296206674498</v>
      </c>
    </row>
    <row r="17" spans="1:8" x14ac:dyDescent="0.3">
      <c r="A17" s="4">
        <v>140</v>
      </c>
      <c r="B17" s="4">
        <f t="shared" si="0"/>
        <v>413</v>
      </c>
      <c r="C17" s="4">
        <v>2.73</v>
      </c>
      <c r="D17" s="4">
        <v>5.4</v>
      </c>
      <c r="E17" s="5">
        <f t="shared" si="1"/>
        <v>2.4213075060532689E-3</v>
      </c>
      <c r="F17" s="7">
        <f t="shared" si="2"/>
        <v>31.070696573964991</v>
      </c>
      <c r="G17" s="6">
        <f t="shared" si="3"/>
        <v>32.184666269694389</v>
      </c>
      <c r="H17" s="3">
        <f t="shared" si="4"/>
        <v>3.4714901363252761</v>
      </c>
    </row>
    <row r="18" spans="1:8" x14ac:dyDescent="0.3">
      <c r="A18" s="4">
        <v>144</v>
      </c>
      <c r="B18" s="4">
        <f t="shared" si="0"/>
        <v>417</v>
      </c>
      <c r="C18" s="4">
        <v>2.73</v>
      </c>
      <c r="D18" s="4">
        <v>4.8</v>
      </c>
      <c r="E18" s="5">
        <f t="shared" si="1"/>
        <v>2.3980815347721821E-3</v>
      </c>
      <c r="F18" s="7">
        <f t="shared" si="2"/>
        <v>27.618396954635543</v>
      </c>
      <c r="G18" s="6">
        <f t="shared" si="3"/>
        <v>36.207749553406195</v>
      </c>
      <c r="H18" s="3">
        <f t="shared" si="4"/>
        <v>3.58927317198166</v>
      </c>
    </row>
    <row r="19" spans="1:8" x14ac:dyDescent="0.3">
      <c r="A19" s="4">
        <v>148</v>
      </c>
      <c r="B19" s="4">
        <f t="shared" si="0"/>
        <v>421</v>
      </c>
      <c r="C19" s="4">
        <v>2.73</v>
      </c>
      <c r="D19" s="4">
        <v>4.3</v>
      </c>
      <c r="E19" s="5">
        <f t="shared" si="1"/>
        <v>2.3752969121140144E-3</v>
      </c>
      <c r="F19" s="7">
        <f t="shared" si="2"/>
        <v>24.74148060519434</v>
      </c>
      <c r="G19" s="6">
        <f t="shared" si="3"/>
        <v>40.417952989848771</v>
      </c>
      <c r="H19" s="3">
        <f t="shared" si="4"/>
        <v>3.6992740671959883</v>
      </c>
    </row>
    <row r="20" spans="1:8" x14ac:dyDescent="0.3">
      <c r="H20" s="2"/>
    </row>
    <row r="21" spans="1:8" x14ac:dyDescent="0.3">
      <c r="E21" t="s">
        <v>11</v>
      </c>
    </row>
    <row r="23" spans="1:8" x14ac:dyDescent="0.3">
      <c r="E23" t="s">
        <v>12</v>
      </c>
    </row>
    <row r="24" spans="1:8" x14ac:dyDescent="0.3">
      <c r="E24" t="s">
        <v>13</v>
      </c>
    </row>
    <row r="25" spans="1:8" x14ac:dyDescent="0.3">
      <c r="E2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B1" workbookViewId="0">
      <selection activeCell="U21" sqref="U21"/>
    </sheetView>
  </sheetViews>
  <sheetFormatPr defaultRowHeight="14.4" x14ac:dyDescent="0.3"/>
  <cols>
    <col min="1" max="1" width="10.109375" customWidth="1"/>
    <col min="2" max="2" width="16.6640625" customWidth="1"/>
    <col min="3" max="7" width="10.109375" customWidth="1"/>
    <col min="8" max="8" width="11" customWidth="1"/>
    <col min="9" max="9" width="10.109375" customWidth="1"/>
    <col min="13" max="21" width="10.109375" customWidth="1"/>
  </cols>
  <sheetData>
    <row r="1" spans="1:21" x14ac:dyDescent="0.3">
      <c r="A1" t="s">
        <v>29</v>
      </c>
      <c r="B1" s="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21" x14ac:dyDescent="0.3">
      <c r="B2" s="1" t="s">
        <v>22</v>
      </c>
      <c r="C2" t="s">
        <v>23</v>
      </c>
      <c r="F2" t="s">
        <v>24</v>
      </c>
      <c r="G2" t="s">
        <v>25</v>
      </c>
      <c r="H2" t="s">
        <v>27</v>
      </c>
      <c r="I2" t="s">
        <v>26</v>
      </c>
    </row>
    <row r="3" spans="1:21" x14ac:dyDescent="0.3">
      <c r="B3">
        <v>3</v>
      </c>
      <c r="C3">
        <v>95</v>
      </c>
      <c r="D3">
        <v>0</v>
      </c>
      <c r="E3">
        <v>-32</v>
      </c>
      <c r="F3">
        <f>B3*0.5+C3*0.005</f>
        <v>1.9750000000000001</v>
      </c>
      <c r="G3">
        <f>D3*0.5+E3*0.005</f>
        <v>-0.16</v>
      </c>
      <c r="H3">
        <f>F3-G3</f>
        <v>2.1350000000000002</v>
      </c>
      <c r="I3">
        <f t="shared" ref="I3:I10" si="0">(F3-G3)/4</f>
        <v>0.53375000000000006</v>
      </c>
    </row>
    <row r="4" spans="1:21" x14ac:dyDescent="0.3">
      <c r="B4">
        <v>3</v>
      </c>
      <c r="C4">
        <v>95</v>
      </c>
      <c r="D4">
        <v>0</v>
      </c>
      <c r="E4">
        <v>-28</v>
      </c>
      <c r="F4">
        <f t="shared" ref="F4:F10" si="1">B4*0.5+C4*0.005</f>
        <v>1.9750000000000001</v>
      </c>
      <c r="G4">
        <f t="shared" ref="G4:G10" si="2">D4*0.5+E4*0.005</f>
        <v>-0.14000000000000001</v>
      </c>
      <c r="H4">
        <f t="shared" ref="H4:H10" si="3">F4-G4</f>
        <v>2.1150000000000002</v>
      </c>
      <c r="I4">
        <f t="shared" si="0"/>
        <v>0.52875000000000005</v>
      </c>
    </row>
    <row r="5" spans="1:21" x14ac:dyDescent="0.3">
      <c r="B5">
        <v>4</v>
      </c>
      <c r="C5">
        <v>32</v>
      </c>
      <c r="D5">
        <v>0</v>
      </c>
      <c r="E5">
        <v>-28</v>
      </c>
      <c r="F5">
        <f t="shared" si="1"/>
        <v>2.16</v>
      </c>
      <c r="G5">
        <f t="shared" si="2"/>
        <v>-0.14000000000000001</v>
      </c>
      <c r="H5">
        <f t="shared" si="3"/>
        <v>2.3000000000000003</v>
      </c>
      <c r="I5">
        <f t="shared" si="0"/>
        <v>0.57500000000000007</v>
      </c>
    </row>
    <row r="6" spans="1:21" x14ac:dyDescent="0.3">
      <c r="B6">
        <v>4</v>
      </c>
      <c r="C6">
        <v>32</v>
      </c>
      <c r="D6">
        <v>0</v>
      </c>
      <c r="E6">
        <v>-33</v>
      </c>
      <c r="F6">
        <f t="shared" si="1"/>
        <v>2.16</v>
      </c>
      <c r="G6">
        <f t="shared" si="2"/>
        <v>-0.16500000000000001</v>
      </c>
      <c r="H6">
        <f t="shared" si="3"/>
        <v>2.3250000000000002</v>
      </c>
      <c r="I6">
        <f t="shared" si="0"/>
        <v>0.58125000000000004</v>
      </c>
      <c r="L6" t="s">
        <v>38</v>
      </c>
    </row>
    <row r="7" spans="1:21" x14ac:dyDescent="0.3">
      <c r="B7">
        <v>4</v>
      </c>
      <c r="C7">
        <v>65</v>
      </c>
      <c r="D7">
        <v>0</v>
      </c>
      <c r="E7">
        <v>-13</v>
      </c>
      <c r="F7">
        <f t="shared" si="1"/>
        <v>2.3250000000000002</v>
      </c>
      <c r="G7">
        <f t="shared" si="2"/>
        <v>-6.5000000000000002E-2</v>
      </c>
      <c r="H7">
        <f t="shared" si="3"/>
        <v>2.39</v>
      </c>
      <c r="I7">
        <f t="shared" si="0"/>
        <v>0.59750000000000003</v>
      </c>
    </row>
    <row r="8" spans="1:21" x14ac:dyDescent="0.3">
      <c r="B8">
        <v>4</v>
      </c>
      <c r="C8">
        <v>82</v>
      </c>
      <c r="D8">
        <v>0</v>
      </c>
      <c r="E8">
        <v>21</v>
      </c>
      <c r="F8">
        <f t="shared" si="1"/>
        <v>2.41</v>
      </c>
      <c r="G8">
        <f t="shared" si="2"/>
        <v>0.105</v>
      </c>
      <c r="H8">
        <f t="shared" si="3"/>
        <v>2.3050000000000002</v>
      </c>
      <c r="I8">
        <f t="shared" si="0"/>
        <v>0.57625000000000004</v>
      </c>
    </row>
    <row r="9" spans="1:21" x14ac:dyDescent="0.3">
      <c r="B9">
        <v>4</v>
      </c>
      <c r="C9">
        <v>73</v>
      </c>
      <c r="D9">
        <v>0</v>
      </c>
      <c r="E9">
        <v>22</v>
      </c>
      <c r="F9">
        <f t="shared" si="1"/>
        <v>2.3650000000000002</v>
      </c>
      <c r="G9">
        <f t="shared" si="2"/>
        <v>0.11</v>
      </c>
      <c r="H9">
        <f t="shared" si="3"/>
        <v>2.2550000000000003</v>
      </c>
      <c r="I9">
        <f t="shared" si="0"/>
        <v>0.56375000000000008</v>
      </c>
    </row>
    <row r="10" spans="1:21" x14ac:dyDescent="0.3">
      <c r="B10">
        <v>4</v>
      </c>
      <c r="C10">
        <v>67</v>
      </c>
      <c r="D10">
        <v>0</v>
      </c>
      <c r="E10">
        <v>0</v>
      </c>
      <c r="F10">
        <f t="shared" si="1"/>
        <v>2.335</v>
      </c>
      <c r="G10">
        <f t="shared" si="2"/>
        <v>0</v>
      </c>
      <c r="H10">
        <f t="shared" si="3"/>
        <v>2.335</v>
      </c>
      <c r="I10">
        <f t="shared" si="0"/>
        <v>0.58374999999999999</v>
      </c>
    </row>
    <row r="11" spans="1:21" x14ac:dyDescent="0.3">
      <c r="I11">
        <f>AVERAGE(I4,I6,I8,I100)</f>
        <v>0.56208333333333338</v>
      </c>
    </row>
    <row r="12" spans="1:21" x14ac:dyDescent="0.3">
      <c r="U12" t="s">
        <v>28</v>
      </c>
    </row>
    <row r="13" spans="1:21" x14ac:dyDescent="0.3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</row>
    <row r="14" spans="1:21" x14ac:dyDescent="0.3">
      <c r="A14">
        <v>50</v>
      </c>
      <c r="B14">
        <v>21</v>
      </c>
      <c r="C14">
        <v>88</v>
      </c>
      <c r="D14">
        <v>19</v>
      </c>
      <c r="E14">
        <v>33</v>
      </c>
      <c r="F14">
        <f t="shared" ref="F14:F19" si="4">B14*0.5+C14*0.005</f>
        <v>10.94</v>
      </c>
      <c r="G14">
        <f t="shared" ref="G14:G19" si="5">D14*0.5+E14*0.005</f>
        <v>9.6649999999999991</v>
      </c>
      <c r="H14">
        <f t="shared" ref="H14:H19" si="6">ABS(F14-G14)</f>
        <v>1.2750000000000004</v>
      </c>
      <c r="M14">
        <v>2</v>
      </c>
      <c r="N14">
        <v>56</v>
      </c>
      <c r="O14">
        <v>1</v>
      </c>
      <c r="P14">
        <v>68</v>
      </c>
      <c r="Q14">
        <f t="shared" ref="Q14:Q19" si="7">M14*0.5+N14*0.005</f>
        <v>1.28</v>
      </c>
      <c r="R14">
        <f t="shared" ref="R14:R19" si="8">O14*0.5+P14*0.005</f>
        <v>0.84000000000000008</v>
      </c>
      <c r="S14">
        <f t="shared" ref="S14:S19" si="9">ABS(Q14-R14)</f>
        <v>0.43999999999999995</v>
      </c>
      <c r="U14">
        <f t="shared" ref="U14:U19" si="10">SQRT(H14*S14)</f>
        <v>0.74899933244296024</v>
      </c>
    </row>
    <row r="15" spans="1:21" x14ac:dyDescent="0.3">
      <c r="B15">
        <v>19</v>
      </c>
      <c r="C15">
        <v>15</v>
      </c>
      <c r="D15">
        <v>21</v>
      </c>
      <c r="E15">
        <v>75</v>
      </c>
      <c r="F15">
        <f t="shared" si="4"/>
        <v>9.5749999999999993</v>
      </c>
      <c r="G15">
        <f t="shared" si="5"/>
        <v>10.875</v>
      </c>
      <c r="H15">
        <f t="shared" si="6"/>
        <v>1.3000000000000007</v>
      </c>
      <c r="M15">
        <v>1</v>
      </c>
      <c r="N15">
        <v>90</v>
      </c>
      <c r="O15">
        <v>2</v>
      </c>
      <c r="P15">
        <v>68</v>
      </c>
      <c r="Q15">
        <f t="shared" si="7"/>
        <v>0.95</v>
      </c>
      <c r="R15">
        <f t="shared" si="8"/>
        <v>1.34</v>
      </c>
      <c r="S15">
        <f t="shared" si="9"/>
        <v>0.39000000000000012</v>
      </c>
      <c r="U15">
        <f t="shared" si="10"/>
        <v>0.71203932475671627</v>
      </c>
    </row>
    <row r="16" spans="1:21" x14ac:dyDescent="0.3">
      <c r="A16">
        <v>45</v>
      </c>
      <c r="B16">
        <v>2</v>
      </c>
      <c r="C16">
        <v>43</v>
      </c>
      <c r="D16">
        <v>4</v>
      </c>
      <c r="E16">
        <v>98</v>
      </c>
      <c r="F16">
        <f t="shared" si="4"/>
        <v>1.2150000000000001</v>
      </c>
      <c r="G16">
        <f t="shared" si="5"/>
        <v>2.4900000000000002</v>
      </c>
      <c r="H16">
        <f t="shared" si="6"/>
        <v>1.2750000000000001</v>
      </c>
      <c r="M16">
        <v>2</v>
      </c>
      <c r="N16">
        <v>83</v>
      </c>
      <c r="O16">
        <v>3</v>
      </c>
      <c r="P16">
        <v>72</v>
      </c>
      <c r="Q16">
        <f t="shared" si="7"/>
        <v>1.415</v>
      </c>
      <c r="R16">
        <f t="shared" si="8"/>
        <v>1.8599999999999999</v>
      </c>
      <c r="S16">
        <f t="shared" si="9"/>
        <v>0.44499999999999984</v>
      </c>
      <c r="U16">
        <f t="shared" si="10"/>
        <v>0.75324298868293482</v>
      </c>
    </row>
    <row r="17" spans="1:21" x14ac:dyDescent="0.3">
      <c r="B17">
        <v>5</v>
      </c>
      <c r="C17">
        <v>18</v>
      </c>
      <c r="D17">
        <v>2</v>
      </c>
      <c r="E17">
        <v>58</v>
      </c>
      <c r="F17">
        <f t="shared" si="4"/>
        <v>2.59</v>
      </c>
      <c r="G17">
        <f t="shared" si="5"/>
        <v>1.29</v>
      </c>
      <c r="H17">
        <f t="shared" si="6"/>
        <v>1.2999999999999998</v>
      </c>
      <c r="M17">
        <v>3</v>
      </c>
      <c r="N17">
        <v>54</v>
      </c>
      <c r="O17">
        <v>2</v>
      </c>
      <c r="P17">
        <v>58</v>
      </c>
      <c r="Q17">
        <f t="shared" si="7"/>
        <v>1.77</v>
      </c>
      <c r="R17">
        <f t="shared" si="8"/>
        <v>1.29</v>
      </c>
      <c r="S17">
        <f t="shared" si="9"/>
        <v>0.48</v>
      </c>
      <c r="U17">
        <f t="shared" si="10"/>
        <v>0.78993670632525992</v>
      </c>
    </row>
    <row r="18" spans="1:21" x14ac:dyDescent="0.3">
      <c r="A18">
        <v>55</v>
      </c>
      <c r="B18">
        <v>19</v>
      </c>
      <c r="C18">
        <v>41</v>
      </c>
      <c r="D18">
        <v>16</v>
      </c>
      <c r="E18">
        <v>81</v>
      </c>
      <c r="F18">
        <f t="shared" si="4"/>
        <v>9.7050000000000001</v>
      </c>
      <c r="G18">
        <f t="shared" si="5"/>
        <v>8.4049999999999994</v>
      </c>
      <c r="H18">
        <f t="shared" si="6"/>
        <v>1.3000000000000007</v>
      </c>
      <c r="M18">
        <v>1</v>
      </c>
      <c r="N18">
        <v>94</v>
      </c>
      <c r="O18">
        <v>2</v>
      </c>
      <c r="P18">
        <v>82</v>
      </c>
      <c r="Q18">
        <f t="shared" si="7"/>
        <v>0.97</v>
      </c>
      <c r="R18">
        <f t="shared" si="8"/>
        <v>1.4100000000000001</v>
      </c>
      <c r="S18">
        <f t="shared" si="9"/>
        <v>0.44000000000000017</v>
      </c>
      <c r="U18">
        <f t="shared" si="10"/>
        <v>0.75630681604756178</v>
      </c>
    </row>
    <row r="19" spans="1:21" x14ac:dyDescent="0.3">
      <c r="B19">
        <v>16</v>
      </c>
      <c r="C19">
        <v>37</v>
      </c>
      <c r="D19">
        <v>19</v>
      </c>
      <c r="E19">
        <v>47</v>
      </c>
      <c r="F19">
        <f t="shared" si="4"/>
        <v>8.1850000000000005</v>
      </c>
      <c r="G19">
        <f t="shared" si="5"/>
        <v>9.7349999999999994</v>
      </c>
      <c r="H19">
        <f t="shared" si="6"/>
        <v>1.5499999999999989</v>
      </c>
      <c r="M19">
        <v>2</v>
      </c>
      <c r="N19">
        <v>45</v>
      </c>
      <c r="O19">
        <v>1</v>
      </c>
      <c r="P19">
        <v>52</v>
      </c>
      <c r="Q19">
        <f t="shared" si="7"/>
        <v>1.2250000000000001</v>
      </c>
      <c r="R19">
        <f t="shared" si="8"/>
        <v>0.76</v>
      </c>
      <c r="S19">
        <f t="shared" si="9"/>
        <v>0.46500000000000008</v>
      </c>
      <c r="U19">
        <f t="shared" si="10"/>
        <v>0.84896996413300729</v>
      </c>
    </row>
    <row r="20" spans="1:21" x14ac:dyDescent="0.3">
      <c r="U20">
        <f>AVERAGE(U14,U16,U18)</f>
        <v>0.75284971239115228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naidu dwarapureddi</dc:creator>
  <cp:lastModifiedBy>sudheer naidu dwarapureddi</cp:lastModifiedBy>
  <dcterms:created xsi:type="dcterms:W3CDTF">2019-02-04T17:25:32Z</dcterms:created>
  <dcterms:modified xsi:type="dcterms:W3CDTF">2019-02-11T19:27:37Z</dcterms:modified>
</cp:coreProperties>
</file>