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DDE60F6A-EA0D-450B-AB03-B8A9556C7F05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P &amp; L" sheetId="5" r:id="rId1"/>
    <sheet name="Net profit Line Chart" sheetId="4" r:id="rId2"/>
    <sheet name="Revenue column chart" sheetId="2" r:id="rId3"/>
    <sheet name="Cost analysis Pie chart" sheetId="1" r:id="rId4"/>
    <sheet name="Target Bar charts" sheetId="3" r:id="rId5"/>
    <sheet name="Dashboard" sheetId="6" r:id="rId6"/>
  </sheets>
  <definedNames>
    <definedName name="_xlnm._FilterDatabase" localSheetId="3" hidden="1">'Cost analysis Pie chart'!$B$5:$C$5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5" l="1"/>
  <c r="C17" i="5" l="1"/>
  <c r="E8" i="3"/>
  <c r="E7" i="3"/>
  <c r="C18" i="1"/>
  <c r="C10" i="1" s="1"/>
</calcChain>
</file>

<file path=xl/sharedStrings.xml><?xml version="1.0" encoding="utf-8"?>
<sst xmlns="http://schemas.openxmlformats.org/spreadsheetml/2006/main" count="42" uniqueCount="32">
  <si>
    <t>Main expenditure item Target vs achieved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</si>
  <si>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</si>
  <si>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</si>
  <si>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</si>
  <si>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</si>
  <si>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</si>
  <si>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</si>
  <si>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</si>
  <si>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</si>
  <si>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</si>
  <si>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</si>
  <si>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</si>
  <si>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</si>
  <si>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</si>
  <si>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Cost of Goods Sold</t>
  </si>
  <si>
    <t>Costs</t>
  </si>
  <si>
    <t>Value</t>
  </si>
  <si>
    <t>Expenditure</t>
  </si>
  <si>
    <t>Target</t>
  </si>
  <si>
    <t>YTD</t>
  </si>
  <si>
    <t>Year</t>
  </si>
  <si>
    <t>Revenue</t>
  </si>
  <si>
    <t>Projected</t>
  </si>
  <si>
    <t>Net Profit</t>
  </si>
  <si>
    <t>Net Profit Margin</t>
  </si>
  <si>
    <t>Finance Dashboard</t>
  </si>
  <si>
    <t>P &amp; L statement 2020</t>
  </si>
  <si>
    <t>Profit and Profit Margin</t>
  </si>
  <si>
    <t xml:space="preserve">Historical Revenue </t>
  </si>
  <si>
    <t>Expense Breakup</t>
  </si>
  <si>
    <t>Other Expense Breakup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</si>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</sst>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/>
    <xf numFmtId="0" fontId="2" fillId="0" borderId="9" xfId="0" applyFont="1" applyBorder="1" applyAlignment="1">
      <alignment vertical="center"/>
    </xf>
    <xf numFmtId="0" fontId="2" fillId="0" borderId="7" xfId="0" applyFont="1" applyBorder="1"/>
    <xf numFmtId="0" fontId="2" fillId="0" borderId="9" xfId="0" applyFont="1" applyBorder="1"/>
    <xf numFmtId="0" fontId="2" fillId="0" borderId="11" xfId="0" applyFont="1" applyBorder="1"/>
    <xf numFmtId="0" fontId="2" fillId="0" borderId="0" xfId="0" applyFont="1"/>
    <xf numFmtId="0" fontId="4" fillId="0" borderId="0" xfId="0" applyFont="1"/>
    <xf numFmtId="165" fontId="0" fillId="0" borderId="8" xfId="1" applyNumberFormat="1" applyFont="1" applyBorder="1"/>
    <xf numFmtId="165" fontId="0" fillId="0" borderId="10" xfId="1" applyNumberFormat="1" applyFont="1" applyBorder="1"/>
    <xf numFmtId="165" fontId="0" fillId="0" borderId="12" xfId="1" applyNumberFormat="1" applyFont="1" applyBorder="1"/>
    <xf numFmtId="0" fontId="0" fillId="2" borderId="7" xfId="0" applyFill="1" applyBorder="1"/>
    <xf numFmtId="0" fontId="0" fillId="2" borderId="13" xfId="0" applyFill="1" applyBorder="1"/>
    <xf numFmtId="0" fontId="0" fillId="2" borderId="8" xfId="0" applyFill="1" applyBorder="1"/>
    <xf numFmtId="1" fontId="0" fillId="0" borderId="14" xfId="0" applyNumberFormat="1" applyBorder="1"/>
    <xf numFmtId="1" fontId="0" fillId="0" borderId="15" xfId="0" applyNumberFormat="1" applyBorder="1"/>
    <xf numFmtId="0" fontId="0" fillId="2" borderId="16" xfId="0" applyFill="1" applyBorder="1"/>
    <xf numFmtId="0" fontId="0" fillId="2" borderId="17" xfId="0" applyFill="1" applyBorder="1"/>
    <xf numFmtId="0" fontId="0" fillId="4" borderId="0" xfId="0" applyFill="1"/>
    <xf numFmtId="0" fontId="0" fillId="4" borderId="11" xfId="0" applyFill="1" applyBorder="1"/>
    <xf numFmtId="9" fontId="0" fillId="0" borderId="10" xfId="2" applyFont="1" applyBorder="1"/>
    <xf numFmtId="9" fontId="0" fillId="0" borderId="12" xfId="2" applyFont="1" applyBorder="1"/>
    <xf numFmtId="1" fontId="0" fillId="0" borderId="10" xfId="0" applyNumberFormat="1" applyBorder="1"/>
    <xf numFmtId="1" fontId="0" fillId="4" borderId="12" xfId="0" applyNumberFormat="1" applyFill="1" applyBorder="1"/>
    <xf numFmtId="165" fontId="0" fillId="0" borderId="4" xfId="1" applyNumberFormat="1" applyFont="1" applyBorder="1"/>
    <xf numFmtId="0" fontId="0" fillId="0" borderId="5" xfId="0" applyBorder="1" applyAlignment="1">
      <alignment horizontal="center" vertical="center"/>
    </xf>
    <xf numFmtId="165" fontId="0" fillId="0" borderId="6" xfId="0" applyNumberFormat="1" applyBorder="1"/>
    <xf numFmtId="0" fontId="0" fillId="3" borderId="18" xfId="0" applyFill="1" applyBorder="1"/>
    <xf numFmtId="0" fontId="0" fillId="3" borderId="19" xfId="0" applyFill="1" applyBorder="1"/>
    <xf numFmtId="0" fontId="0" fillId="0" borderId="1" xfId="0" applyBorder="1" applyAlignment="1">
      <alignment horizontal="center" vertical="center"/>
    </xf>
    <xf numFmtId="165" fontId="0" fillId="0" borderId="2" xfId="1" applyNumberFormat="1" applyFont="1" applyBorder="1"/>
    <xf numFmtId="0" fontId="0" fillId="3" borderId="16" xfId="0" applyFill="1" applyBorder="1"/>
    <xf numFmtId="0" fontId="0" fillId="3" borderId="20" xfId="0" applyFill="1" applyBorder="1"/>
    <xf numFmtId="0" fontId="0" fillId="3" borderId="17" xfId="0" applyFill="1" applyBorder="1"/>
    <xf numFmtId="0" fontId="0" fillId="0" borderId="14" xfId="0" applyBorder="1"/>
    <xf numFmtId="0" fontId="0" fillId="0" borderId="15" xfId="0" applyBorder="1"/>
    <xf numFmtId="0" fontId="3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AB-417F-AADF-3EFE1BC39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704159"/>
        <c:axId val="2074704575"/>
      </c:lineChart>
      <c:lineChart>
        <c:grouping val="standard"/>
        <c:varyColors val="0"/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AB-417F-AADF-3EFE1BC39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084575"/>
        <c:axId val="1863084159"/>
      </c:lineChart>
      <c:catAx>
        <c:axId val="207470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04575"/>
        <c:crosses val="autoZero"/>
        <c:auto val="1"/>
        <c:lblAlgn val="ctr"/>
        <c:lblOffset val="100"/>
        <c:noMultiLvlLbl val="0"/>
      </c:catAx>
      <c:valAx>
        <c:axId val="207470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04159"/>
        <c:crosses val="autoZero"/>
        <c:crossBetween val="between"/>
      </c:valAx>
      <c:valAx>
        <c:axId val="1863084159"/>
        <c:scaling>
          <c:orientation val="minMax"/>
          <c:max val="0.2"/>
          <c:min val="5.000000000000001E-2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084575"/>
        <c:crosses val="max"/>
        <c:crossBetween val="between"/>
      </c:valAx>
      <c:catAx>
        <c:axId val="1863084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3084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E4A-4477-BB10-C689ED757E0F}"/>
              </c:ext>
            </c:extLst>
          </c:dPt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A-4477-BB10-C689ED757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5073407"/>
        <c:axId val="2075069663"/>
      </c:barChart>
      <c:catAx>
        <c:axId val="207507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069663"/>
        <c:crosses val="autoZero"/>
        <c:auto val="1"/>
        <c:lblAlgn val="ctr"/>
        <c:lblOffset val="100"/>
        <c:noMultiLvlLbl val="0"/>
      </c:catAx>
      <c:valAx>
        <c:axId val="207506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07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01-4074-BA9A-B801621F3DFB}"/>
              </c:ext>
            </c:extLst>
          </c:dPt>
          <c:dPt>
            <c:idx val="1"/>
            <c:bubble3D val="0"/>
            <c:explosion val="1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E9C-466E-8628-F0C035DAAF9C}"/>
              </c:ext>
            </c:extLst>
          </c:dPt>
          <c:dPt>
            <c:idx val="2"/>
            <c:bubble3D val="0"/>
            <c:explosion val="16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9C-466E-8628-F0C035DAAF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01-4074-BA9A-B801621F3D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001-4074-BA9A-B801621F3D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C-466E-8628-F0C035DAAF9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9409818-EBAD-4555-9607-E1B9B6F6F1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FCA-4EF3-9531-78F860BAE86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88D60DA-C515-4FB7-BB40-89956EC903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FCA-4EF3-9531-78F860BAE8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'Target Bar charts'!$E$7:$E$8</c15:f>
                <c15:dlblRangeCache>
                  <c:ptCount val="2"/>
                  <c:pt idx="0">
                    <c:v>70%</c:v>
                  </c:pt>
                  <c:pt idx="1">
                    <c:v>61%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FCA-4EF3-9531-78F860BAE867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CA-4EF3-9531-78F860BAE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74691263"/>
        <c:axId val="2074705407"/>
      </c:barChart>
      <c:catAx>
        <c:axId val="207469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05407"/>
        <c:crosses val="autoZero"/>
        <c:auto val="1"/>
        <c:lblAlgn val="ctr"/>
        <c:lblOffset val="100"/>
        <c:noMultiLvlLbl val="0"/>
      </c:catAx>
      <c:valAx>
        <c:axId val="207470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69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B-4827-A653-FDDD795B5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630895"/>
        <c:axId val="1011640047"/>
      </c:lineChart>
      <c:lineChart>
        <c:grouping val="standard"/>
        <c:varyColors val="0"/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B-4827-A653-FDDD795B5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641711"/>
        <c:axId val="1011631311"/>
      </c:lineChart>
      <c:catAx>
        <c:axId val="10116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40047"/>
        <c:crosses val="autoZero"/>
        <c:auto val="1"/>
        <c:lblAlgn val="ctr"/>
        <c:lblOffset val="100"/>
        <c:noMultiLvlLbl val="0"/>
      </c:catAx>
      <c:valAx>
        <c:axId val="101164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30895"/>
        <c:crosses val="autoZero"/>
        <c:crossBetween val="between"/>
      </c:valAx>
      <c:valAx>
        <c:axId val="1011631311"/>
        <c:scaling>
          <c:orientation val="minMax"/>
          <c:max val="0.15000000000000002"/>
          <c:min val="6.0000000000000012E-2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41711"/>
        <c:crosses val="max"/>
        <c:crossBetween val="between"/>
      </c:valAx>
      <c:catAx>
        <c:axId val="10116417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16313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6A-4E97-9CE6-0E6BAEC54F99}"/>
              </c:ext>
            </c:extLst>
          </c:dPt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A-4E97-9CE6-0E6BAEC54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4697919"/>
        <c:axId val="2074699167"/>
      </c:barChart>
      <c:catAx>
        <c:axId val="207469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699167"/>
        <c:crosses val="autoZero"/>
        <c:auto val="1"/>
        <c:lblAlgn val="ctr"/>
        <c:lblOffset val="100"/>
        <c:noMultiLvlLbl val="0"/>
      </c:catAx>
      <c:valAx>
        <c:axId val="207469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69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CE-4757-B37E-664F819A4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CE-4757-B37E-664F819A4A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CE-4757-B37E-664F819A4A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CE-4757-B37E-664F819A4AC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CE-4757-B37E-664F819A4A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7CE-4757-B37E-664F819A4AC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Expenses YTD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D4AB8C9-80F0-4D76-9D1A-BD20795AE6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51-4642-BE9B-5DDA0E62D8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C4DAE3B-CAC2-4F45-86C8-DE7EB4B0C7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451-4642-BE9B-5DDA0E62D8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'Target Bar charts'!$E$7:$E$8</c15:f>
                <c15:dlblRangeCache>
                  <c:ptCount val="2"/>
                  <c:pt idx="0">
                    <c:v>70%</c:v>
                  </c:pt>
                  <c:pt idx="1">
                    <c:v>61%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5451-4642-BE9B-5DDA0E62D808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51-4642-BE9B-5DDA0E62D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75065087"/>
        <c:axId val="2075065503"/>
      </c:barChart>
      <c:catAx>
        <c:axId val="207506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065503"/>
        <c:crosses val="autoZero"/>
        <c:auto val="1"/>
        <c:lblAlgn val="ctr"/>
        <c:lblOffset val="100"/>
        <c:noMultiLvlLbl val="0"/>
      </c:catAx>
      <c:valAx>
        <c:axId val="207506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06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595312</xdr:colOff>
      <xdr:row>3</xdr:row>
      <xdr:rowOff>147637</xdr:rowOff>
    </xdr:from>
    <xdr:to>
      <xdr:col>14</xdr:col>
      <xdr:colOff>571500</xdr:colOff>
      <xdr:row>23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233361</xdr:colOff>
      <xdr:row>2</xdr:row>
      <xdr:rowOff>200025</xdr:rowOff>
    </xdr:from>
    <xdr:to>
      <xdr:col>16</xdr:col>
      <xdr:colOff>257175</xdr:colOff>
      <xdr:row>21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319086</xdr:colOff>
      <xdr:row>2</xdr:row>
      <xdr:rowOff>95250</xdr:rowOff>
    </xdr:from>
    <xdr:to>
      <xdr:col>18</xdr:col>
      <xdr:colOff>104775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523874</xdr:colOff>
      <xdr:row>4</xdr:row>
      <xdr:rowOff>9525</xdr:rowOff>
    </xdr:from>
    <xdr:to>
      <xdr:col>15</xdr:col>
      <xdr:colOff>571499</xdr:colOff>
      <xdr:row>24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5</xdr:row>
      <xdr:rowOff>38099</xdr:rowOff>
    </xdr:from>
    <xdr:to>
      <xdr:col>9</xdr:col>
      <xdr:colOff>180975</xdr:colOff>
      <xdr:row>20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5</xdr:row>
      <xdr:rowOff>38099</xdr:rowOff>
    </xdr:from>
    <xdr:to>
      <xdr:col>17</xdr:col>
      <xdr:colOff>333375</xdr:colOff>
      <xdr:row>21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609599</xdr:colOff>
      <xdr:row>21</xdr:row>
      <xdr:rowOff>180974</xdr:rowOff>
    </xdr:from>
    <xdr:to>
      <xdr:col>17</xdr:col>
      <xdr:colOff>333374</xdr:colOff>
      <xdr:row>37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228600</xdr:colOff>
      <xdr:row>22</xdr:row>
      <xdr:rowOff>0</xdr:rowOff>
    </xdr:from>
    <xdr:to>
      <xdr:col>9</xdr:col>
      <xdr:colOff>161925</xdr:colOff>
      <xdr:row>37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7"/>
  <sheetViews>
    <sheetView showGridLines="0" workbookViewId="0"/>
  </sheetViews>
  <sheetFormatPr defaultRowHeight="14.4" x14ac:dyDescent="0.3"/>
  <cols>
    <col min="2" max="2" width="26.109375" bestFit="1" customWidth="1"/>
    <col min="3" max="3" width="12.33203125" bestFit="1" customWidth="1"/>
  </cols>
  <sheetData>
    <row r="3" spans="2:3" ht="18" x14ac:dyDescent="0.35">
      <c r="B3" s="13" t="s">
        <v>26</v>
      </c>
    </row>
    <row r="5" spans="2:3" x14ac:dyDescent="0.3">
      <c r="B5" s="9" t="s">
        <v>1</v>
      </c>
      <c r="C5" s="14">
        <v>2439535.25</v>
      </c>
    </row>
    <row r="6" spans="2:3" x14ac:dyDescent="0.3">
      <c r="B6" s="4" t="s">
        <v>2</v>
      </c>
      <c r="C6" s="15">
        <v>1188534.6000000001</v>
      </c>
    </row>
    <row r="7" spans="2:3" x14ac:dyDescent="0.3">
      <c r="B7" s="10" t="s">
        <v>3</v>
      </c>
      <c r="C7" s="15">
        <v>951000.65</v>
      </c>
    </row>
    <row r="8" spans="2:3" x14ac:dyDescent="0.3">
      <c r="B8" s="8" t="s">
        <v>4</v>
      </c>
      <c r="C8" s="15"/>
    </row>
    <row r="9" spans="2:3" x14ac:dyDescent="0.3">
      <c r="B9" s="5" t="s">
        <v>5</v>
      </c>
      <c r="C9" s="15">
        <v>390371.02500000002</v>
      </c>
    </row>
    <row r="10" spans="2:3" x14ac:dyDescent="0.3">
      <c r="B10" s="5" t="s">
        <v>6</v>
      </c>
      <c r="C10" s="15">
        <v>55000</v>
      </c>
    </row>
    <row r="11" spans="2:3" x14ac:dyDescent="0.3">
      <c r="B11" s="5" t="s">
        <v>7</v>
      </c>
      <c r="C11" s="15">
        <v>80847.349999999991</v>
      </c>
    </row>
    <row r="12" spans="2:3" x14ac:dyDescent="0.3">
      <c r="B12" s="5" t="s">
        <v>8</v>
      </c>
      <c r="C12" s="15">
        <v>45000</v>
      </c>
    </row>
    <row r="13" spans="2:3" x14ac:dyDescent="0.3">
      <c r="B13" s="5" t="s">
        <v>9</v>
      </c>
      <c r="C13" s="15">
        <v>323869.92499999999</v>
      </c>
    </row>
    <row r="14" spans="2:3" x14ac:dyDescent="0.3">
      <c r="B14" s="5" t="s">
        <v>10</v>
      </c>
      <c r="C14" s="15">
        <v>68865.399999999994</v>
      </c>
    </row>
    <row r="15" spans="2:3" x14ac:dyDescent="0.3">
      <c r="B15" s="10" t="s">
        <v>11</v>
      </c>
      <c r="C15" s="15">
        <v>287046.95</v>
      </c>
    </row>
    <row r="16" spans="2:3" x14ac:dyDescent="0.3">
      <c r="B16" s="6" t="s">
        <v>12</v>
      </c>
      <c r="C16" s="15">
        <f>0.25*C15</f>
        <v>71761.737500000003</v>
      </c>
    </row>
    <row r="17" spans="2:3" x14ac:dyDescent="0.3">
      <c r="B17" s="11" t="s">
        <v>13</v>
      </c>
      <c r="C17" s="16">
        <f>C15-C16</f>
        <v>215285.21250000002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1"/>
  <sheetViews>
    <sheetView showGridLines="0" workbookViewId="0">
      <selection activeCell="R24" sqref="R24:R25"/>
    </sheetView>
  </sheetViews>
  <sheetFormatPr defaultRowHeight="14.4" x14ac:dyDescent="0.3"/>
  <cols>
    <col min="2" max="2" width="10.5546875" customWidth="1"/>
    <col min="3" max="3" width="14" customWidth="1"/>
    <col min="4" max="4" width="16.44140625" bestFit="1" customWidth="1"/>
  </cols>
  <sheetData>
    <row r="3" spans="2:4" ht="18" x14ac:dyDescent="0.35">
      <c r="B3" s="13" t="s">
        <v>27</v>
      </c>
    </row>
    <row r="5" spans="2:4" x14ac:dyDescent="0.3">
      <c r="B5" s="17"/>
      <c r="C5" s="18" t="s">
        <v>23</v>
      </c>
      <c r="D5" s="19" t="s">
        <v>24</v>
      </c>
    </row>
    <row r="6" spans="2:4" x14ac:dyDescent="0.3">
      <c r="B6" s="4">
        <v>2015</v>
      </c>
      <c r="C6" s="20">
        <v>155075.59355813666</v>
      </c>
      <c r="D6" s="26">
        <v>0.08</v>
      </c>
    </row>
    <row r="7" spans="2:4" x14ac:dyDescent="0.3">
      <c r="B7" s="4">
        <v>2016</v>
      </c>
      <c r="C7" s="20">
        <v>193189.15111382809</v>
      </c>
      <c r="D7" s="26">
        <v>0.09</v>
      </c>
    </row>
    <row r="8" spans="2:4" x14ac:dyDescent="0.3">
      <c r="B8" s="4">
        <v>2017</v>
      </c>
      <c r="C8" s="20">
        <v>182970.15906718749</v>
      </c>
      <c r="D8" s="26">
        <v>0.11</v>
      </c>
    </row>
    <row r="9" spans="2:4" x14ac:dyDescent="0.3">
      <c r="B9" s="4">
        <v>2018</v>
      </c>
      <c r="C9" s="20">
        <v>202514.90428125</v>
      </c>
      <c r="D9" s="26">
        <v>0.115</v>
      </c>
    </row>
    <row r="10" spans="2:4" x14ac:dyDescent="0.3">
      <c r="B10" s="4">
        <v>2019</v>
      </c>
      <c r="C10" s="20">
        <v>182098.951875</v>
      </c>
      <c r="D10" s="26">
        <v>0.11</v>
      </c>
    </row>
    <row r="11" spans="2:4" x14ac:dyDescent="0.3">
      <c r="B11" s="7">
        <v>2020</v>
      </c>
      <c r="C11" s="21">
        <v>215285.21250000002</v>
      </c>
      <c r="D11" s="27">
        <v>0.09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1"/>
  <sheetViews>
    <sheetView showGridLines="0" workbookViewId="0">
      <selection activeCell="I30" sqref="I30"/>
    </sheetView>
  </sheetViews>
  <sheetFormatPr defaultRowHeight="14.4" x14ac:dyDescent="0.3"/>
  <cols>
    <col min="3" max="3" width="12.5546875" customWidth="1"/>
    <col min="4" max="4" width="11" bestFit="1" customWidth="1"/>
  </cols>
  <sheetData>
    <row r="3" spans="2:4" ht="18" x14ac:dyDescent="0.35">
      <c r="B3" s="13" t="s">
        <v>28</v>
      </c>
    </row>
    <row r="5" spans="2:4" x14ac:dyDescent="0.3">
      <c r="C5" s="22" t="s">
        <v>20</v>
      </c>
      <c r="D5" s="23" t="s">
        <v>21</v>
      </c>
    </row>
    <row r="6" spans="2:4" x14ac:dyDescent="0.3">
      <c r="C6" s="4">
        <v>2016</v>
      </c>
      <c r="D6" s="28">
        <v>1653633.8787718401</v>
      </c>
    </row>
    <row r="7" spans="2:4" x14ac:dyDescent="0.3">
      <c r="C7" s="4">
        <v>2017</v>
      </c>
      <c r="D7" s="28">
        <v>1986831.8247520002</v>
      </c>
    </row>
    <row r="8" spans="2:4" x14ac:dyDescent="0.3">
      <c r="C8" s="4">
        <v>2018</v>
      </c>
      <c r="D8" s="28">
        <v>1997534.6356000002</v>
      </c>
    </row>
    <row r="9" spans="2:4" x14ac:dyDescent="0.3">
      <c r="C9" s="4">
        <v>2019</v>
      </c>
      <c r="D9" s="28">
        <v>2187475.4300000002</v>
      </c>
    </row>
    <row r="10" spans="2:4" x14ac:dyDescent="0.3">
      <c r="C10" s="4">
        <v>2020</v>
      </c>
      <c r="D10" s="28">
        <v>2439535.25</v>
      </c>
    </row>
    <row r="11" spans="2:4" x14ac:dyDescent="0.3">
      <c r="B11" s="24" t="s">
        <v>22</v>
      </c>
      <c r="C11" s="25">
        <v>2021</v>
      </c>
      <c r="D11" s="29">
        <v>2584736.1081360602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8"/>
  <sheetViews>
    <sheetView showGridLines="0" workbookViewId="0">
      <selection activeCell="V16" sqref="V16"/>
    </sheetView>
  </sheetViews>
  <sheetFormatPr defaultRowHeight="14.4" x14ac:dyDescent="0.3"/>
  <cols>
    <col min="2" max="2" width="21.109375" bestFit="1" customWidth="1"/>
    <col min="3" max="3" width="12.33203125" bestFit="1" customWidth="1"/>
  </cols>
  <sheetData>
    <row r="3" spans="2:3" ht="18" x14ac:dyDescent="0.35">
      <c r="B3" s="13" t="s">
        <v>29</v>
      </c>
    </row>
    <row r="5" spans="2:3" x14ac:dyDescent="0.3">
      <c r="B5" s="33" t="s">
        <v>15</v>
      </c>
      <c r="C5" s="34" t="s">
        <v>16</v>
      </c>
    </row>
    <row r="6" spans="2:3" x14ac:dyDescent="0.3">
      <c r="B6" s="2" t="s">
        <v>14</v>
      </c>
      <c r="C6" s="30">
        <v>1188534.6000000001</v>
      </c>
    </row>
    <row r="7" spans="2:3" x14ac:dyDescent="0.3">
      <c r="B7" s="3" t="s">
        <v>5</v>
      </c>
      <c r="C7" s="30">
        <v>390371.02500000002</v>
      </c>
    </row>
    <row r="8" spans="2:3" x14ac:dyDescent="0.3">
      <c r="B8" s="3" t="s">
        <v>9</v>
      </c>
      <c r="C8" s="30">
        <v>323869.92499999999</v>
      </c>
    </row>
    <row r="9" spans="2:3" x14ac:dyDescent="0.3">
      <c r="B9" s="3" t="s">
        <v>7</v>
      </c>
      <c r="C9" s="30">
        <v>80847.349999999991</v>
      </c>
    </row>
    <row r="10" spans="2:3" x14ac:dyDescent="0.3">
      <c r="B10" s="31" t="s">
        <v>8</v>
      </c>
      <c r="C10" s="32">
        <f>SUM(C15:C18)</f>
        <v>180115.4</v>
      </c>
    </row>
    <row r="13" spans="2:3" x14ac:dyDescent="0.3">
      <c r="B13" s="12" t="s">
        <v>30</v>
      </c>
    </row>
    <row r="15" spans="2:3" x14ac:dyDescent="0.3">
      <c r="B15" s="35" t="s">
        <v>10</v>
      </c>
      <c r="C15" s="36">
        <v>68865.399999999994</v>
      </c>
    </row>
    <row r="16" spans="2:3" x14ac:dyDescent="0.3">
      <c r="B16" s="3" t="s">
        <v>6</v>
      </c>
      <c r="C16" s="30">
        <v>55000</v>
      </c>
    </row>
    <row r="17" spans="2:3" x14ac:dyDescent="0.3">
      <c r="B17" s="3" t="s">
        <v>8</v>
      </c>
      <c r="C17" s="30">
        <v>45000</v>
      </c>
    </row>
    <row r="18" spans="2:3" x14ac:dyDescent="0.3">
      <c r="B18" s="31" t="s">
        <v>12</v>
      </c>
      <c r="C18" s="32">
        <f>0.25*C17</f>
        <v>11250</v>
      </c>
    </row>
  </sheetData>
  <autoFilter ref="B5:C5" xr:uid="{00000000-0009-0000-0000-000003000000}">
    <sortState xmlns:xlrd2="http://schemas.microsoft.com/office/spreadsheetml/2017/richdata2" ref="B3:C10">
      <sortCondition descending="1" ref="C2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8"/>
  <sheetViews>
    <sheetView showGridLines="0" tabSelected="1" workbookViewId="0">
      <selection activeCell="J26" sqref="J26"/>
    </sheetView>
  </sheetViews>
  <sheetFormatPr defaultRowHeight="14.4" x14ac:dyDescent="0.3"/>
  <cols>
    <col min="2" max="2" width="18" customWidth="1"/>
  </cols>
  <sheetData>
    <row r="4" spans="2:5" ht="18" x14ac:dyDescent="0.35">
      <c r="B4" s="13" t="s">
        <v>0</v>
      </c>
    </row>
    <row r="6" spans="2:5" x14ac:dyDescent="0.3">
      <c r="B6" s="37" t="s">
        <v>17</v>
      </c>
      <c r="C6" s="38" t="s">
        <v>18</v>
      </c>
      <c r="D6" s="38" t="s">
        <v>19</v>
      </c>
      <c r="E6" s="39" t="s">
        <v>31</v>
      </c>
    </row>
    <row r="7" spans="2:5" x14ac:dyDescent="0.3">
      <c r="B7" s="4" t="s">
        <v>5</v>
      </c>
      <c r="C7" s="40">
        <v>300000</v>
      </c>
      <c r="D7" s="40">
        <v>210000</v>
      </c>
      <c r="E7" s="26">
        <f>D7/C7</f>
        <v>0.7</v>
      </c>
    </row>
    <row r="8" spans="2:5" x14ac:dyDescent="0.3">
      <c r="B8" s="7" t="s">
        <v>9</v>
      </c>
      <c r="C8" s="41">
        <v>270000</v>
      </c>
      <c r="D8" s="41">
        <v>165000</v>
      </c>
      <c r="E8" s="27">
        <f>D8/C8</f>
        <v>0.61111111111111116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R39"/>
  <sheetViews>
    <sheetView showGridLines="0" workbookViewId="0">
      <selection activeCell="V11" sqref="V11"/>
    </sheetView>
  </sheetViews>
  <sheetFormatPr defaultRowHeight="14.4" x14ac:dyDescent="0.3"/>
  <sheetData>
    <row r="2" spans="2:18" x14ac:dyDescent="0.3">
      <c r="C2" s="42" t="s">
        <v>25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</row>
    <row r="3" spans="2:18" x14ac:dyDescent="0.3"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</row>
    <row r="5" spans="2:18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2:18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2:18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2:18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2:18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2:18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2:18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2:18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2:18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2:18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2:18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2:18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2:18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2:18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2:18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2:18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2:18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2:18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2:18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2:18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2:18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2:18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2:18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2:18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2:18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2:18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2:18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2:18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2:18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2:18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2:18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2:18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2:18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2:18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</sheetData>
  <mergeCells count="1">
    <mergeCell ref="C2:Q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Sudip giri</cp:lastModifiedBy>
  <dcterms:created xsi:type="dcterms:W3CDTF">2020-08-28T11:25:48Z</dcterms:created>
  <dcterms:modified xsi:type="dcterms:W3CDTF">2024-02-12T05:37:19Z</dcterms:modified>
</cp:coreProperties>
</file>