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rocco\Downloads\"/>
    </mc:Choice>
  </mc:AlternateContent>
  <xr:revisionPtr revIDLastSave="0" documentId="13_ncr:1_{8A06A55B-60C1-44F9-A287-05A8F21458DF}" xr6:coauthVersionLast="47" xr6:coauthVersionMax="47" xr10:uidLastSave="{00000000-0000-0000-0000-000000000000}"/>
  <bookViews>
    <workbookView xWindow="-120" yWindow="-120" windowWidth="20730" windowHeight="11040" firstSheet="1" activeTab="1" xr2:uid="{00000000-000D-0000-FFFF-FFFF00000000}"/>
  </bookViews>
  <sheets>
    <sheet name="info" sheetId="2" r:id="rId1"/>
    <sheet name="riassunto" sheetId="1" r:id="rId2"/>
    <sheet name="Antonio Albanese" sheetId="3" r:id="rId3"/>
    <sheet name="Francesco Pio Contaldo" sheetId="6" r:id="rId4"/>
    <sheet name="Cristyan Esposito" sheetId="7" r:id="rId5"/>
    <sheet name="Iliano Fasolino" sheetId="8" r:id="rId6"/>
    <sheet name="Marco Greco" sheetId="9" r:id="rId7"/>
    <sheet name="Giuseppe Pio Sorrentino" sheetId="10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0" l="1"/>
  <c r="F9" i="10"/>
  <c r="G9" i="9"/>
  <c r="F9" i="9"/>
  <c r="G9" i="8"/>
  <c r="F9" i="8"/>
  <c r="G9" i="7"/>
  <c r="F9" i="7"/>
  <c r="G9" i="6"/>
  <c r="F9" i="6"/>
  <c r="G9" i="3"/>
  <c r="F9" i="3"/>
  <c r="G6" i="6"/>
  <c r="F6" i="6"/>
  <c r="O6" i="6" s="1"/>
  <c r="G6" i="10"/>
  <c r="F6" i="10"/>
  <c r="G6" i="9"/>
  <c r="F6" i="9"/>
  <c r="G6" i="8"/>
  <c r="F6" i="8"/>
  <c r="G6" i="7"/>
  <c r="F6" i="7"/>
  <c r="G6" i="3"/>
  <c r="F6" i="3"/>
  <c r="G5" i="10"/>
  <c r="O5" i="10" s="1"/>
  <c r="F5" i="10"/>
  <c r="P5" i="10" s="1"/>
  <c r="G5" i="9"/>
  <c r="F5" i="9"/>
  <c r="G5" i="8"/>
  <c r="F5" i="8"/>
  <c r="G5" i="7"/>
  <c r="F5" i="7"/>
  <c r="G5" i="6"/>
  <c r="F5" i="6"/>
  <c r="G5" i="3"/>
  <c r="F5" i="3"/>
  <c r="G4" i="10"/>
  <c r="P4" i="10" s="1"/>
  <c r="F4" i="10"/>
  <c r="G4" i="9"/>
  <c r="P4" i="9" s="1"/>
  <c r="F4" i="9"/>
  <c r="G4" i="8"/>
  <c r="F4" i="8"/>
  <c r="G4" i="7"/>
  <c r="F4" i="7"/>
  <c r="G4" i="6"/>
  <c r="F4" i="6"/>
  <c r="P6" i="10"/>
  <c r="P7" i="10"/>
  <c r="P8" i="10"/>
  <c r="O6" i="10"/>
  <c r="O7" i="10"/>
  <c r="O8" i="10"/>
  <c r="P5" i="9"/>
  <c r="P6" i="9"/>
  <c r="P7" i="9"/>
  <c r="P8" i="9"/>
  <c r="O5" i="9"/>
  <c r="O6" i="9"/>
  <c r="O7" i="9"/>
  <c r="O8" i="9"/>
  <c r="O4" i="9"/>
  <c r="P5" i="8"/>
  <c r="P6" i="8"/>
  <c r="P7" i="8"/>
  <c r="P8" i="8"/>
  <c r="P4" i="8"/>
  <c r="O5" i="8"/>
  <c r="O6" i="8"/>
  <c r="O7" i="8"/>
  <c r="O8" i="8"/>
  <c r="O4" i="8"/>
  <c r="P5" i="7"/>
  <c r="P6" i="7"/>
  <c r="P7" i="7"/>
  <c r="P8" i="7"/>
  <c r="P4" i="7"/>
  <c r="O5" i="7"/>
  <c r="O6" i="7"/>
  <c r="O7" i="7"/>
  <c r="O8" i="7"/>
  <c r="O4" i="7"/>
  <c r="P5" i="6"/>
  <c r="P6" i="6"/>
  <c r="P7" i="6"/>
  <c r="P8" i="6"/>
  <c r="P4" i="6"/>
  <c r="O5" i="6"/>
  <c r="O7" i="6"/>
  <c r="O8" i="6"/>
  <c r="O4" i="6"/>
  <c r="P5" i="3"/>
  <c r="P6" i="3"/>
  <c r="P7" i="3"/>
  <c r="P8" i="3"/>
  <c r="P4" i="3"/>
  <c r="O5" i="3"/>
  <c r="O6" i="3"/>
  <c r="O7" i="3"/>
  <c r="O8" i="3"/>
  <c r="O4" i="3"/>
  <c r="F4" i="3"/>
  <c r="G4" i="3"/>
  <c r="J9" i="10"/>
  <c r="J11" i="10" s="1"/>
  <c r="F9" i="1" s="1"/>
  <c r="M9" i="10"/>
  <c r="L9" i="10"/>
  <c r="E9" i="10"/>
  <c r="M9" i="9"/>
  <c r="L9" i="9"/>
  <c r="J9" i="9"/>
  <c r="J11" i="9" s="1"/>
  <c r="F8" i="1" s="1"/>
  <c r="E9" i="9"/>
  <c r="M9" i="8"/>
  <c r="L9" i="8"/>
  <c r="J9" i="8"/>
  <c r="J11" i="8" s="1"/>
  <c r="F7" i="1" s="1"/>
  <c r="E9" i="8"/>
  <c r="M9" i="7"/>
  <c r="L9" i="7"/>
  <c r="J9" i="7"/>
  <c r="J11" i="7" s="1"/>
  <c r="F6" i="1" s="1"/>
  <c r="E9" i="7"/>
  <c r="M9" i="6"/>
  <c r="L9" i="6"/>
  <c r="J9" i="6"/>
  <c r="J11" i="6" s="1"/>
  <c r="F5" i="1" s="1"/>
  <c r="E9" i="6"/>
  <c r="M9" i="3"/>
  <c r="L9" i="3"/>
  <c r="J9" i="3"/>
  <c r="J11" i="3" s="1"/>
  <c r="F4" i="1" s="1"/>
  <c r="I9" i="3"/>
  <c r="E9" i="3"/>
  <c r="C9" i="3"/>
  <c r="B9" i="3"/>
  <c r="B1" i="10"/>
  <c r="N9" i="10"/>
  <c r="K9" i="10"/>
  <c r="I9" i="10"/>
  <c r="H11" i="10" s="1"/>
  <c r="E9" i="1" s="1"/>
  <c r="H9" i="10"/>
  <c r="D9" i="10"/>
  <c r="C9" i="10"/>
  <c r="B9" i="10"/>
  <c r="N9" i="9"/>
  <c r="K9" i="9"/>
  <c r="I9" i="9"/>
  <c r="H9" i="9"/>
  <c r="D9" i="9"/>
  <c r="C9" i="9"/>
  <c r="B9" i="9"/>
  <c r="N9" i="8"/>
  <c r="K9" i="8"/>
  <c r="I9" i="8"/>
  <c r="H9" i="8"/>
  <c r="D9" i="8"/>
  <c r="C9" i="8"/>
  <c r="B9" i="8"/>
  <c r="N9" i="7"/>
  <c r="K9" i="7"/>
  <c r="I9" i="7"/>
  <c r="H11" i="7" s="1"/>
  <c r="E6" i="1" s="1"/>
  <c r="H9" i="7"/>
  <c r="D9" i="7"/>
  <c r="C9" i="7"/>
  <c r="B9" i="7"/>
  <c r="N9" i="6"/>
  <c r="K9" i="6"/>
  <c r="I9" i="6"/>
  <c r="H9" i="6"/>
  <c r="D9" i="6"/>
  <c r="C9" i="6"/>
  <c r="B9" i="6"/>
  <c r="B1" i="3"/>
  <c r="D11" i="8" l="1"/>
  <c r="D7" i="1" s="1"/>
  <c r="B9" i="1"/>
  <c r="B5" i="1"/>
  <c r="D11" i="6"/>
  <c r="D5" i="1" s="1"/>
  <c r="B7" i="1"/>
  <c r="B6" i="1"/>
  <c r="H11" i="8"/>
  <c r="E7" i="1" s="1"/>
  <c r="K11" i="9"/>
  <c r="G8" i="1" s="1"/>
  <c r="H11" i="6"/>
  <c r="E5" i="1" s="1"/>
  <c r="O9" i="6"/>
  <c r="K11" i="7"/>
  <c r="G6" i="1" s="1"/>
  <c r="B11" i="3"/>
  <c r="C4" i="1" s="1"/>
  <c r="O4" i="10"/>
  <c r="B11" i="10"/>
  <c r="C9" i="1" s="1"/>
  <c r="K11" i="10"/>
  <c r="G9" i="1" s="1"/>
  <c r="D11" i="10"/>
  <c r="D9" i="1" s="1"/>
  <c r="O9" i="10"/>
  <c r="H11" i="9"/>
  <c r="E8" i="1" s="1"/>
  <c r="O9" i="9"/>
  <c r="B11" i="9"/>
  <c r="C8" i="1" s="1"/>
  <c r="K11" i="8"/>
  <c r="G7" i="1" s="1"/>
  <c r="O9" i="8"/>
  <c r="B11" i="8"/>
  <c r="C7" i="1" s="1"/>
  <c r="O9" i="7"/>
  <c r="D11" i="7"/>
  <c r="D6" i="1" s="1"/>
  <c r="B11" i="7"/>
  <c r="C6" i="1" s="1"/>
  <c r="K11" i="6"/>
  <c r="G5" i="1" s="1"/>
  <c r="B11" i="6"/>
  <c r="C5" i="1" s="1"/>
  <c r="A24" i="2"/>
  <c r="A23" i="2"/>
  <c r="A22" i="2"/>
  <c r="A21" i="2"/>
  <c r="A20" i="2"/>
  <c r="A19" i="2"/>
  <c r="B8" i="1" l="1"/>
  <c r="D11" i="9"/>
  <c r="D8" i="1" s="1"/>
  <c r="N9" i="3"/>
  <c r="K9" i="3"/>
  <c r="K11" i="3" s="1"/>
  <c r="G4" i="1" s="1"/>
  <c r="H9" i="3"/>
  <c r="D9" i="3"/>
  <c r="B4" i="1" s="1"/>
  <c r="A5" i="1"/>
  <c r="A6" i="1"/>
  <c r="A7" i="1"/>
  <c r="A8" i="1"/>
  <c r="A9" i="1"/>
  <c r="A4" i="1"/>
  <c r="B1" i="9"/>
  <c r="B1" i="8"/>
  <c r="B1" i="7"/>
  <c r="B1" i="6"/>
  <c r="D11" i="3" l="1"/>
  <c r="D4" i="1" s="1"/>
  <c r="H11" i="3"/>
  <c r="E4" i="1" s="1"/>
  <c r="O9" i="3"/>
</calcChain>
</file>

<file path=xl/sharedStrings.xml><?xml version="1.0" encoding="utf-8"?>
<sst xmlns="http://schemas.openxmlformats.org/spreadsheetml/2006/main" count="256" uniqueCount="76">
  <si>
    <t>INFO metriche</t>
  </si>
  <si>
    <t>Criteri di valutazione</t>
  </si>
  <si>
    <t>Metriche</t>
  </si>
  <si>
    <t>Significato valutazione bassa</t>
  </si>
  <si>
    <t>Signiifcato valutazione alta</t>
  </si>
  <si>
    <t>Condotta</t>
  </si>
  <si>
    <t>Interesse e partecipazione alle attività di team</t>
  </si>
  <si>
    <t>Lo studente non partecipa alle attività di gruppo ed ai meeting o non ha rispetto dei membri del team</t>
  </si>
  <si>
    <t>Lo studente partecipa attivamente alle attività di gruppo ed ai meeting e ha rispetto dei membri del team</t>
  </si>
  <si>
    <t>Rispetto dei membi del team e uso di un  linguaggio adeguato</t>
  </si>
  <si>
    <t>Qualità del lavoro</t>
  </si>
  <si>
    <t>Qualità degli artefatti prodotti</t>
  </si>
  <si>
    <t>Lo studente produce artefatti di scarsa qualità o che necessitano di numerosi rework. Inoltre lo studente non fa un uso corretto della repo github e/o dei design pattern definiti</t>
  </si>
  <si>
    <t>Lo studente produce artefatti di alta qualità che non necessitano di numerosi rework. Inoltre lo studente fa un uso corretto della repo github e dei design pattern definiti</t>
  </si>
  <si>
    <t>Rispetto delle linee guida per la documentazione</t>
  </si>
  <si>
    <t>Utilizzo della repository GitHub</t>
  </si>
  <si>
    <t>Rispetto dei design pattern stabiliti</t>
  </si>
  <si>
    <t>Efficienza</t>
  </si>
  <si>
    <t>Capacità di problem solving</t>
  </si>
  <si>
    <t>Lo studente non prende iniziativa alla risoluzione di un problema, inoltre si riduce sempre agli ultimi momenti prima della consegna producendo il minimo indispensabile</t>
  </si>
  <si>
    <t>Lo studente prende iniziativa alla risoluzione di un problema, non si riduce sempre agli ultimi momenti prima della consegna.</t>
  </si>
  <si>
    <t>Proattività e peoduttività</t>
  </si>
  <si>
    <t>Rispetto delle scadenze</t>
  </si>
  <si>
    <t>Rispetto delle scadenze dei task assegnati</t>
  </si>
  <si>
    <t>Lo studente non rispetta le scadenze assegnate e consegna in ritardo e/o deve essere richiamato per la consegna e lo sviluppo dei task</t>
  </si>
  <si>
    <t>Lo studente rispetta le scadenze assegnate e consegna in anticipo o in tempo</t>
  </si>
  <si>
    <t>Capacità di relazionarsi</t>
  </si>
  <si>
    <t>Capacità di comunicare con gli altri team member e con i PM</t>
  </si>
  <si>
    <t>Lo studente si preoccupa solo del proprio lavoro, non si attiva per la soluzione dei problemi comuni e lavora sempre da solo</t>
  </si>
  <si>
    <t>Lo studente comunica col team ed aiuta gli altri nella risoluzione dei problemi, si interessa dell'avanzamento del lavoro altrui e si mette a disposizione per il bene del team</t>
  </si>
  <si>
    <t>Capacità di lavorare in team</t>
  </si>
  <si>
    <t>Capacità di collaborare  nella risoluzione di problemi</t>
  </si>
  <si>
    <t>Capacità di adattarsi alle decisioni del team</t>
  </si>
  <si>
    <t>INFO partecipanti</t>
  </si>
  <si>
    <t>Matricola</t>
  </si>
  <si>
    <t>Nominativo</t>
  </si>
  <si>
    <t>Antonio Albanese</t>
  </si>
  <si>
    <t>Francesco Pio Contaldo</t>
  </si>
  <si>
    <t>Cristyan Esposito</t>
  </si>
  <si>
    <t>Iliano Fasolino</t>
  </si>
  <si>
    <t>Marco Greco</t>
  </si>
  <si>
    <t>Giuseppe Pio Sorrentino</t>
  </si>
  <si>
    <t>Riassunto</t>
  </si>
  <si>
    <t>Media voto complessivo</t>
  </si>
  <si>
    <t>Voti medi per macro - aree</t>
  </si>
  <si>
    <t>Num valutazione</t>
  </si>
  <si>
    <t>Rispetto scadenze</t>
  </si>
  <si>
    <t>Valutazione</t>
  </si>
  <si>
    <t>partecipazione attività team</t>
  </si>
  <si>
    <t>rispetto membri del team e uso linguaggio adeguato</t>
  </si>
  <si>
    <t>qualità artefatti</t>
  </si>
  <si>
    <t>rispetto linee guida documentazione</t>
  </si>
  <si>
    <t>uso github</t>
  </si>
  <si>
    <t>rispetto desingn pattern</t>
  </si>
  <si>
    <t>capacità problem solving</t>
  </si>
  <si>
    <t>proattività e produttività</t>
  </si>
  <si>
    <t>rispetto scadenze task</t>
  </si>
  <si>
    <t>capacità  di comunicazione</t>
  </si>
  <si>
    <t>team working</t>
  </si>
  <si>
    <t>collaborazione per risoluzione problemi</t>
  </si>
  <si>
    <t>adattamento alle decisioni del team</t>
  </si>
  <si>
    <t>somma</t>
  </si>
  <si>
    <t>media</t>
  </si>
  <si>
    <t>dal 06/11 al 19/11</t>
  </si>
  <si>
    <t>dal 20/11 al 03/12</t>
  </si>
  <si>
    <t>dal 04/12 al 17/12</t>
  </si>
  <si>
    <t>dal 18/12 al 31/12</t>
  </si>
  <si>
    <t>totali</t>
  </si>
  <si>
    <t>&lt;- somma dei totali</t>
  </si>
  <si>
    <t>Media</t>
  </si>
  <si>
    <r>
      <t>^Condotta</t>
    </r>
    <r>
      <rPr>
        <i/>
        <sz val="11"/>
        <color theme="1"/>
        <rFont val="Calibri"/>
        <family val="2"/>
        <scheme val="minor"/>
      </rPr>
      <t>^</t>
    </r>
  </si>
  <si>
    <t>^Qualità del lavoro^</t>
  </si>
  <si>
    <t>^Efficienza^</t>
  </si>
  <si>
    <t>^Rispetto delle scadenze^</t>
  </si>
  <si>
    <t>^Capacità di relazionarsi^</t>
  </si>
  <si>
    <t>dal 01/01 al 18/01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</si>
</sst>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4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name val="Calibri Light"/>
      <family val="2"/>
      <scheme val="major"/>
    </font>
    <font>
      <b/>
      <sz val="15"/>
      <name val="Calibri"/>
      <family val="2"/>
      <scheme val="minor"/>
    </font>
    <font>
      <b/>
      <sz val="13"/>
      <name val="Calibri"/>
      <family val="2"/>
      <scheme val="minor"/>
    </font>
    <font>
      <i/>
      <sz val="11"/>
      <color rgb="FF5C8E48"/>
      <name val="Calibri"/>
      <family val="2"/>
      <scheme val="minor"/>
    </font>
    <font>
      <sz val="11"/>
      <color rgb="FF5C8E4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5C8E48"/>
        <bgColor indexed="64"/>
      </patternFill>
    </fill>
    <fill>
      <patternFill patternType="solid">
        <fgColor rgb="FFB5DCA5"/>
        <bgColor indexed="64"/>
      </patternFill>
    </fill>
    <fill>
      <patternFill patternType="solid">
        <fgColor rgb="FFEEEDED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/>
      <bottom/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/>
      <right/>
      <top style="thin">
        <color theme="2" tint="-0.249977111117893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rgb="FF5C8E48"/>
      </top>
      <bottom/>
      <diagonal/>
    </border>
    <border>
      <left/>
      <right/>
      <top/>
      <bottom style="thick">
        <color rgb="FF5C8E48"/>
      </bottom>
      <diagonal/>
    </border>
    <border>
      <left/>
      <right style="thick">
        <color rgb="FF5C8E48"/>
      </right>
      <top/>
      <bottom/>
      <diagonal/>
    </border>
    <border>
      <left/>
      <right style="thick">
        <color rgb="FF5C8E48"/>
      </right>
      <top/>
      <bottom style="thick">
        <color rgb="FF5C8E48"/>
      </bottom>
      <diagonal/>
    </border>
    <border>
      <left style="thick">
        <color rgb="FF5C8E48"/>
      </left>
      <right/>
      <top/>
      <bottom style="thick">
        <color rgb="FF5C8E48"/>
      </bottom>
      <diagonal/>
    </border>
    <border>
      <left/>
      <right/>
      <top style="thick">
        <color rgb="FF5C8E48"/>
      </top>
      <bottom style="thick">
        <color rgb="FF5C8E48"/>
      </bottom>
      <diagonal/>
    </border>
    <border>
      <left/>
      <right style="thick">
        <color rgb="FF5C8E48"/>
      </right>
      <top style="thick">
        <color rgb="FF5C8E48"/>
      </top>
      <bottom/>
      <diagonal/>
    </border>
    <border>
      <left/>
      <right style="thick">
        <color rgb="FF5C8E48"/>
      </right>
      <top style="thick">
        <color rgb="FF5C8E48"/>
      </top>
      <bottom style="thick">
        <color rgb="FF5C8E48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medium">
        <color rgb="FF5C8E48"/>
      </right>
      <top/>
      <bottom/>
      <diagonal/>
    </border>
    <border>
      <left/>
      <right style="thick">
        <color rgb="FF5C8E48"/>
      </right>
      <top style="thick">
        <color rgb="FF5C8E48"/>
      </top>
      <bottom style="medium">
        <color rgb="FF5C8E48"/>
      </bottom>
      <diagonal/>
    </border>
    <border>
      <left/>
      <right style="medium">
        <color rgb="FF5C8E48"/>
      </right>
      <top style="thick">
        <color rgb="FF5C8E48"/>
      </top>
      <bottom style="medium">
        <color rgb="FF5C8E48"/>
      </bottom>
      <diagonal/>
    </border>
    <border>
      <left style="thick">
        <color rgb="FF5C8E48"/>
      </left>
      <right style="thick">
        <color rgb="FF5C8E48"/>
      </right>
      <top style="thick">
        <color rgb="FF5C8E48"/>
      </top>
      <bottom style="medium">
        <color rgb="FF5C8E48"/>
      </bottom>
      <diagonal/>
    </border>
    <border>
      <left/>
      <right/>
      <top style="thick">
        <color rgb="FF5C8E48"/>
      </top>
      <bottom style="medium">
        <color rgb="FF5C8E48"/>
      </bottom>
      <diagonal/>
    </border>
    <border>
      <left style="thick">
        <color rgb="FF5C8E48"/>
      </left>
      <right style="medium">
        <color rgb="FF5C8E48"/>
      </right>
      <top style="thick">
        <color rgb="FF5C8E48"/>
      </top>
      <bottom style="medium">
        <color rgb="FF5C8E48"/>
      </bottom>
      <diagonal/>
    </border>
    <border>
      <left style="thick">
        <color rgb="FF5C8E48"/>
      </left>
      <right style="medium">
        <color rgb="FF5C8E48"/>
      </right>
      <top/>
      <bottom/>
      <diagonal/>
    </border>
    <border>
      <left style="medium">
        <color rgb="FF5C8E48"/>
      </left>
      <right style="medium">
        <color rgb="FF5C8E48"/>
      </right>
      <top style="thick">
        <color rgb="FF5C8E48"/>
      </top>
      <bottom style="medium">
        <color rgb="FF5C8E48"/>
      </bottom>
      <diagonal/>
    </border>
    <border>
      <left style="medium">
        <color rgb="FF5C8E48"/>
      </left>
      <right style="medium">
        <color rgb="FF5C8E48"/>
      </right>
      <top style="medium">
        <color rgb="FF5C8E48"/>
      </top>
      <bottom/>
      <diagonal/>
    </border>
    <border>
      <left style="medium">
        <color rgb="FF5C8E48"/>
      </left>
      <right style="medium">
        <color rgb="FF5C8E48"/>
      </right>
      <top/>
      <bottom/>
      <diagonal/>
    </border>
    <border>
      <left style="thick">
        <color rgb="FF5C8E48"/>
      </left>
      <right/>
      <top style="thick">
        <color rgb="FF5C8E48"/>
      </top>
      <bottom style="medium">
        <color rgb="FF5C8E48"/>
      </bottom>
      <diagonal/>
    </border>
    <border>
      <left style="medium">
        <color rgb="FF5C8E48"/>
      </left>
      <right style="thick">
        <color rgb="FF5C8E48"/>
      </right>
      <top style="thick">
        <color rgb="FF5C8E48"/>
      </top>
      <bottom style="medium">
        <color rgb="FF5C8E48"/>
      </bottom>
      <diagonal/>
    </border>
    <border>
      <left style="thick">
        <color rgb="FF5C8E48"/>
      </left>
      <right style="medium">
        <color rgb="FF5C8E48"/>
      </right>
      <top style="medium">
        <color rgb="FF5C8E48"/>
      </top>
      <bottom/>
      <diagonal/>
    </border>
    <border>
      <left style="medium">
        <color rgb="FF5C8E48"/>
      </left>
      <right style="thick">
        <color rgb="FF5C8E48"/>
      </right>
      <top style="medium">
        <color rgb="FF5C8E48"/>
      </top>
      <bottom/>
      <diagonal/>
    </border>
    <border>
      <left style="medium">
        <color rgb="FF5C8E48"/>
      </left>
      <right/>
      <top style="thick">
        <color rgb="FF5C8E48"/>
      </top>
      <bottom style="medium">
        <color rgb="FF5C8E48"/>
      </bottom>
      <diagonal/>
    </border>
    <border>
      <left style="medium">
        <color rgb="FF5C8E48"/>
      </left>
      <right style="thick">
        <color rgb="FF5C8E48"/>
      </right>
      <top/>
      <bottom/>
      <diagonal/>
    </border>
    <border>
      <left/>
      <right style="medium">
        <color rgb="FF5C8E48"/>
      </right>
      <top/>
      <bottom style="thin">
        <color theme="2" tint="-0.24997711111789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theme="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4"/>
      </left>
      <right style="medium">
        <color indexed="64"/>
      </right>
      <top style="medium">
        <color indexed="64"/>
      </top>
      <bottom/>
      <diagonal/>
    </border>
    <border>
      <left style="medium">
        <color theme="4"/>
      </left>
      <right style="medium">
        <color indexed="64"/>
      </right>
      <top/>
      <bottom style="medium">
        <color indexed="64"/>
      </bottom>
      <diagonal/>
    </border>
    <border>
      <left style="medium">
        <color rgb="FF5C8E48"/>
      </left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1" fillId="2" borderId="0" applyNumberFormat="0" applyBorder="0" applyAlignment="0" applyProtection="0"/>
  </cellStyleXfs>
  <cellXfs count="93">
    <xf numFmtId="0" fontId="0" fillId="0" borderId="0" xfId="0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9" fillId="0" borderId="0" xfId="0" applyFont="1" applyAlignment="1">
      <alignment horizontal="right" wrapText="1"/>
    </xf>
    <xf numFmtId="0" fontId="6" fillId="0" borderId="0" xfId="0" applyFont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4" xfId="0" applyBorder="1"/>
    <xf numFmtId="2" fontId="0" fillId="0" borderId="0" xfId="0" applyNumberFormat="1"/>
    <xf numFmtId="0" fontId="0" fillId="0" borderId="9" xfId="0" applyBorder="1"/>
    <xf numFmtId="0" fontId="0" fillId="4" borderId="12" xfId="0" applyFill="1" applyBorder="1"/>
    <xf numFmtId="0" fontId="0" fillId="4" borderId="11" xfId="0" applyFill="1" applyBorder="1"/>
    <xf numFmtId="0" fontId="0" fillId="4" borderId="10" xfId="0" applyFill="1" applyBorder="1"/>
    <xf numFmtId="0" fontId="0" fillId="4" borderId="13" xfId="0" applyFill="1" applyBorder="1"/>
    <xf numFmtId="0" fontId="0" fillId="5" borderId="12" xfId="0" applyFill="1" applyBorder="1"/>
    <xf numFmtId="0" fontId="0" fillId="5" borderId="10" xfId="0" applyFill="1" applyBorder="1"/>
    <xf numFmtId="0" fontId="11" fillId="0" borderId="0" xfId="0" applyFont="1"/>
    <xf numFmtId="0" fontId="13" fillId="0" borderId="15" xfId="2" applyFont="1" applyBorder="1" applyAlignment="1">
      <alignment horizontal="center"/>
    </xf>
    <xf numFmtId="2" fontId="0" fillId="0" borderId="16" xfId="0" applyNumberFormat="1" applyBorder="1"/>
    <xf numFmtId="0" fontId="14" fillId="0" borderId="15" xfId="3" applyFont="1" applyBorder="1"/>
    <xf numFmtId="0" fontId="15" fillId="0" borderId="0" xfId="0" applyFont="1"/>
    <xf numFmtId="0" fontId="15" fillId="0" borderId="20" xfId="0" applyFont="1" applyBorder="1"/>
    <xf numFmtId="0" fontId="15" fillId="0" borderId="25" xfId="0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0" fontId="15" fillId="0" borderId="26" xfId="0" applyFont="1" applyBorder="1" applyAlignment="1">
      <alignment horizontal="center"/>
    </xf>
    <xf numFmtId="0" fontId="15" fillId="0" borderId="28" xfId="0" applyFont="1" applyBorder="1" applyAlignment="1">
      <alignment horizontal="center"/>
    </xf>
    <xf numFmtId="0" fontId="15" fillId="0" borderId="30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/>
    <xf numFmtId="2" fontId="8" fillId="3" borderId="7" xfId="0" applyNumberFormat="1" applyFont="1" applyFill="1" applyBorder="1"/>
    <xf numFmtId="2" fontId="0" fillId="4" borderId="22" xfId="0" applyNumberFormat="1" applyFill="1" applyBorder="1"/>
    <xf numFmtId="2" fontId="0" fillId="4" borderId="3" xfId="0" applyNumberFormat="1" applyFill="1" applyBorder="1"/>
    <xf numFmtId="2" fontId="0" fillId="4" borderId="0" xfId="0" applyNumberFormat="1" applyFill="1"/>
    <xf numFmtId="0" fontId="16" fillId="0" borderId="0" xfId="0" applyFont="1" applyAlignment="1">
      <alignment horizontal="right"/>
    </xf>
    <xf numFmtId="0" fontId="15" fillId="0" borderId="27" xfId="0" applyFont="1" applyBorder="1" applyAlignment="1">
      <alignment horizontal="center"/>
    </xf>
    <xf numFmtId="0" fontId="15" fillId="0" borderId="33" xfId="0" applyFont="1" applyBorder="1" applyAlignment="1">
      <alignment horizontal="center"/>
    </xf>
    <xf numFmtId="0" fontId="15" fillId="0" borderId="34" xfId="0" applyFont="1" applyBorder="1" applyAlignment="1">
      <alignment horizontal="center"/>
    </xf>
    <xf numFmtId="0" fontId="15" fillId="0" borderId="37" xfId="0" applyFont="1" applyBorder="1" applyAlignment="1">
      <alignment horizontal="center"/>
    </xf>
    <xf numFmtId="2" fontId="0" fillId="4" borderId="39" xfId="0" applyNumberFormat="1" applyFill="1" applyBorder="1"/>
    <xf numFmtId="2" fontId="0" fillId="3" borderId="0" xfId="0" applyNumberFormat="1" applyFill="1" applyAlignment="1">
      <alignment horizontal="center" vertical="center"/>
    </xf>
    <xf numFmtId="0" fontId="2" fillId="0" borderId="0" xfId="1" applyBorder="1" applyAlignment="1">
      <alignment horizontal="center"/>
    </xf>
    <xf numFmtId="0" fontId="10" fillId="3" borderId="10" xfId="3" applyFont="1" applyFill="1" applyBorder="1" applyAlignment="1">
      <alignment horizontal="center"/>
    </xf>
    <xf numFmtId="0" fontId="10" fillId="3" borderId="40" xfId="3" applyFont="1" applyFill="1" applyBorder="1" applyAlignment="1">
      <alignment horizontal="center"/>
    </xf>
    <xf numFmtId="0" fontId="10" fillId="3" borderId="41" xfId="3" applyFont="1" applyFill="1" applyBorder="1" applyAlignment="1">
      <alignment horizontal="center"/>
    </xf>
    <xf numFmtId="0" fontId="0" fillId="5" borderId="42" xfId="0" applyFill="1" applyBorder="1" applyAlignment="1">
      <alignment wrapText="1"/>
    </xf>
    <xf numFmtId="0" fontId="0" fillId="5" borderId="43" xfId="0" applyFill="1" applyBorder="1" applyAlignment="1">
      <alignment wrapText="1"/>
    </xf>
    <xf numFmtId="0" fontId="0" fillId="5" borderId="45" xfId="0" applyFill="1" applyBorder="1" applyAlignment="1">
      <alignment wrapText="1"/>
    </xf>
    <xf numFmtId="0" fontId="11" fillId="5" borderId="43" xfId="0" applyFont="1" applyFill="1" applyBorder="1" applyAlignment="1">
      <alignment wrapText="1"/>
    </xf>
    <xf numFmtId="0" fontId="1" fillId="4" borderId="46" xfId="4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4" borderId="10" xfId="0" applyFill="1" applyBorder="1" applyAlignment="1">
      <alignment vertical="center" wrapText="1"/>
    </xf>
    <xf numFmtId="0" fontId="0" fillId="5" borderId="44" xfId="0" applyFill="1" applyBorder="1" applyAlignment="1">
      <alignment vertical="center" wrapText="1"/>
    </xf>
    <xf numFmtId="0" fontId="0" fillId="0" borderId="3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4" borderId="11" xfId="0" applyFill="1" applyBorder="1" applyAlignment="1">
      <alignment vertical="center" wrapText="1"/>
    </xf>
    <xf numFmtId="0" fontId="0" fillId="4" borderId="13" xfId="0" applyFill="1" applyBorder="1" applyAlignment="1">
      <alignment vertical="center" wrapText="1"/>
    </xf>
    <xf numFmtId="0" fontId="0" fillId="4" borderId="12" xfId="0" applyFill="1" applyBorder="1" applyAlignment="1">
      <alignment vertical="center" wrapText="1"/>
    </xf>
    <xf numFmtId="0" fontId="0" fillId="5" borderId="11" xfId="0" applyFill="1" applyBorder="1" applyAlignment="1">
      <alignment vertical="center" wrapText="1"/>
    </xf>
    <xf numFmtId="0" fontId="0" fillId="5" borderId="13" xfId="0" applyFill="1" applyBorder="1" applyAlignment="1">
      <alignment vertical="center" wrapText="1"/>
    </xf>
    <xf numFmtId="0" fontId="0" fillId="5" borderId="12" xfId="0" applyFill="1" applyBorder="1" applyAlignment="1">
      <alignment vertical="center" wrapText="1"/>
    </xf>
    <xf numFmtId="0" fontId="12" fillId="0" borderId="8" xfId="1" applyFont="1" applyBorder="1" applyAlignment="1">
      <alignment horizontal="center"/>
    </xf>
    <xf numFmtId="0" fontId="2" fillId="0" borderId="8" xfId="1" applyBorder="1" applyAlignment="1">
      <alignment horizontal="center"/>
    </xf>
    <xf numFmtId="0" fontId="1" fillId="4" borderId="47" xfId="4" applyFill="1" applyBorder="1" applyAlignment="1">
      <alignment horizontal="center" vertical="center"/>
    </xf>
    <xf numFmtId="0" fontId="1" fillId="4" borderId="48" xfId="4" applyFill="1" applyBorder="1" applyAlignment="1">
      <alignment horizontal="center" vertical="center"/>
    </xf>
    <xf numFmtId="0" fontId="1" fillId="4" borderId="42" xfId="4" applyFill="1" applyBorder="1" applyAlignment="1">
      <alignment horizontal="center" vertical="center"/>
    </xf>
    <xf numFmtId="0" fontId="1" fillId="4" borderId="45" xfId="4" applyFill="1" applyBorder="1" applyAlignment="1">
      <alignment horizontal="center" vertical="center"/>
    </xf>
    <xf numFmtId="0" fontId="1" fillId="4" borderId="43" xfId="4" applyFill="1" applyBorder="1" applyAlignment="1">
      <alignment horizontal="center" vertical="center"/>
    </xf>
    <xf numFmtId="0" fontId="12" fillId="0" borderId="0" xfId="1" applyFont="1" applyAlignment="1">
      <alignment horizontal="center"/>
    </xf>
    <xf numFmtId="0" fontId="2" fillId="0" borderId="0" xfId="1" applyAlignment="1">
      <alignment horizontal="center"/>
    </xf>
    <xf numFmtId="0" fontId="14" fillId="0" borderId="14" xfId="3" applyFont="1" applyBorder="1" applyAlignment="1">
      <alignment horizontal="center"/>
    </xf>
    <xf numFmtId="0" fontId="14" fillId="0" borderId="15" xfId="3" applyFont="1" applyBorder="1" applyAlignment="1">
      <alignment horizontal="center"/>
    </xf>
    <xf numFmtId="0" fontId="14" fillId="0" borderId="19" xfId="3" applyFont="1" applyBorder="1" applyAlignment="1">
      <alignment horizontal="center"/>
    </xf>
    <xf numFmtId="0" fontId="14" fillId="0" borderId="21" xfId="3" applyFont="1" applyBorder="1" applyAlignment="1">
      <alignment horizontal="center"/>
    </xf>
    <xf numFmtId="2" fontId="0" fillId="4" borderId="4" xfId="0" applyNumberFormat="1" applyFill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11" fillId="4" borderId="4" xfId="0" applyNumberFormat="1" applyFont="1" applyFill="1" applyBorder="1" applyAlignment="1">
      <alignment horizontal="center" vertical="center"/>
    </xf>
    <xf numFmtId="2" fontId="11" fillId="4" borderId="0" xfId="0" applyNumberFormat="1" applyFont="1" applyFill="1" applyAlignment="1">
      <alignment horizontal="center" vertical="center"/>
    </xf>
    <xf numFmtId="2" fontId="11" fillId="4" borderId="5" xfId="0" applyNumberFormat="1" applyFont="1" applyFill="1" applyBorder="1" applyAlignment="1">
      <alignment horizontal="center" vertical="center"/>
    </xf>
    <xf numFmtId="0" fontId="13" fillId="0" borderId="15" xfId="2" applyFont="1" applyBorder="1" applyAlignment="1">
      <alignment horizontal="center"/>
    </xf>
    <xf numFmtId="0" fontId="13" fillId="0" borderId="17" xfId="2" applyFont="1" applyBorder="1" applyAlignment="1">
      <alignment horizontal="center"/>
    </xf>
    <xf numFmtId="0" fontId="13" fillId="0" borderId="18" xfId="2" applyFont="1" applyBorder="1" applyAlignment="1">
      <alignment horizontal="center"/>
    </xf>
    <xf numFmtId="2" fontId="0" fillId="3" borderId="4" xfId="0" applyNumberFormat="1" applyFill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4" borderId="5" xfId="0" applyNumberFormat="1" applyFill="1" applyBorder="1" applyAlignment="1">
      <alignment horizontal="center" vertical="center"/>
    </xf>
  </cellXfs>
  <cellStyles count="5">
    <cellStyle name="40% - Colore 1" xfId="4" builtinId="31"/>
    <cellStyle name="Normale" xfId="0" builtinId="0"/>
    <cellStyle name="Titolo" xfId="1" builtinId="15"/>
    <cellStyle name="Titolo 1" xfId="2" builtinId="16"/>
    <cellStyle name="Titolo 2" xfId="3" builtinId="17"/>
  </cellStyles>
  <dxfs count="0"/>
  <tableStyles count="0" defaultTableStyle="TableStyleMedium2" defaultPivotStyle="PivotStyleLight16"/>
  <colors>
    <mruColors>
      <color rgb="FFB5DCA5"/>
      <color rgb="FF5C8E48"/>
      <color rgb="FFEEEDED"/>
      <color rgb="FF79A8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99982005935464E-2"/>
          <c:y val="2.5499507874015746E-2"/>
          <c:w val="0.64521509103116126"/>
          <c:h val="0.78177567513753343"/>
        </c:manualLayout>
      </c:layout>
      <c:lineChart>
        <c:grouping val="standard"/>
        <c:varyColors val="0"/>
        <c:ser>
          <c:idx val="0"/>
          <c:order val="0"/>
          <c:tx>
            <c:strRef>
              <c:f>riassunto!$A$4</c:f>
              <c:strCache>
                <c:ptCount val="1"/>
                <c:pt idx="0">
                  <c:v>Antonio Albanese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'Antonio Albanese'!$A$4:$A$8</c:f>
              <c:strCache>
                <c:ptCount val="5"/>
                <c:pt idx="0">
                  <c:v>dal 06/11 al 19/11</c:v>
                </c:pt>
                <c:pt idx="1">
                  <c:v>dal 20/11 al 03/12</c:v>
                </c:pt>
                <c:pt idx="2">
                  <c:v>dal 04/12 al 17/12</c:v>
                </c:pt>
                <c:pt idx="3">
                  <c:v>dal 18/12 al 31/12</c:v>
                </c:pt>
                <c:pt idx="4">
                  <c:v>dal 01/01 al 18/01</c:v>
                </c:pt>
              </c:strCache>
            </c:strRef>
          </c:cat>
          <c:val>
            <c:numRef>
              <c:f>'Antonio Albanese'!$P$4:$P$8</c:f>
              <c:numCache>
                <c:formatCode>0.00</c:formatCode>
                <c:ptCount val="5"/>
                <c:pt idx="0">
                  <c:v>7.8181818181818183</c:v>
                </c:pt>
                <c:pt idx="1">
                  <c:v>8</c:v>
                </c:pt>
                <c:pt idx="2">
                  <c:v>8.2727272727272734</c:v>
                </c:pt>
                <c:pt idx="3">
                  <c:v>8.3076923076923084</c:v>
                </c:pt>
                <c:pt idx="4">
                  <c:v>7.9230769230769234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12-41BE-9218-F39986B240D1}"/>
            </c:ext>
          </c:extLst>
        </c:ser>
        <c:ser>
          <c:idx val="1"/>
          <c:order val="1"/>
          <c:tx>
            <c:strRef>
              <c:f>riassunto!$A$5</c:f>
              <c:strCache>
                <c:ptCount val="1"/>
                <c:pt idx="0">
                  <c:v>Francesco Pio Contaldo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'Antonio Albanese'!$A$4:$A$8</c:f>
              <c:strCache>
                <c:ptCount val="5"/>
                <c:pt idx="0">
                  <c:v>dal 06/11 al 19/11</c:v>
                </c:pt>
                <c:pt idx="1">
                  <c:v>dal 20/11 al 03/12</c:v>
                </c:pt>
                <c:pt idx="2">
                  <c:v>dal 04/12 al 17/12</c:v>
                </c:pt>
                <c:pt idx="3">
                  <c:v>dal 18/12 al 31/12</c:v>
                </c:pt>
                <c:pt idx="4">
                  <c:v>dal 01/01 al 18/01</c:v>
                </c:pt>
              </c:strCache>
            </c:strRef>
          </c:cat>
          <c:val>
            <c:numRef>
              <c:f>'Francesco Pio Contaldo'!$P$4:$P$8</c:f>
              <c:numCache>
                <c:formatCode>0.00</c:formatCode>
                <c:ptCount val="5"/>
                <c:pt idx="0">
                  <c:v>7.9090909090909092</c:v>
                </c:pt>
                <c:pt idx="1">
                  <c:v>8.2727272727272734</c:v>
                </c:pt>
                <c:pt idx="2">
                  <c:v>8.2727272727272734</c:v>
                </c:pt>
                <c:pt idx="3">
                  <c:v>9.3076923076923084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12-41BE-9218-F39986B240D1}"/>
            </c:ext>
          </c:extLst>
        </c:ser>
        <c:ser>
          <c:idx val="2"/>
          <c:order val="2"/>
          <c:tx>
            <c:strRef>
              <c:f>riassunto!$A$6</c:f>
              <c:strCache>
                <c:ptCount val="1"/>
                <c:pt idx="0">
                  <c:v>Cristyan Esposito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'Antonio Albanese'!$A$4:$A$8</c:f>
              <c:strCache>
                <c:ptCount val="5"/>
                <c:pt idx="0">
                  <c:v>dal 06/11 al 19/11</c:v>
                </c:pt>
                <c:pt idx="1">
                  <c:v>dal 20/11 al 03/12</c:v>
                </c:pt>
                <c:pt idx="2">
                  <c:v>dal 04/12 al 17/12</c:v>
                </c:pt>
                <c:pt idx="3">
                  <c:v>dal 18/12 al 31/12</c:v>
                </c:pt>
                <c:pt idx="4">
                  <c:v>dal 01/01 al 18/01</c:v>
                </c:pt>
              </c:strCache>
            </c:strRef>
          </c:cat>
          <c:val>
            <c:numRef>
              <c:f>'Cristyan Esposito'!$P$4:$P$8</c:f>
              <c:numCache>
                <c:formatCode>0.00</c:formatCode>
                <c:ptCount val="5"/>
                <c:pt idx="0">
                  <c:v>7.8181818181818183</c:v>
                </c:pt>
                <c:pt idx="1">
                  <c:v>8.2727272727272734</c:v>
                </c:pt>
                <c:pt idx="2">
                  <c:v>8.2727272727272734</c:v>
                </c:pt>
                <c:pt idx="3">
                  <c:v>7.8461538461538458</c:v>
                </c:pt>
                <c:pt idx="4">
                  <c:v>8.8461538461538467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12-41BE-9218-F39986B240D1}"/>
            </c:ext>
          </c:extLst>
        </c:ser>
        <c:ser>
          <c:idx val="3"/>
          <c:order val="3"/>
          <c:tx>
            <c:strRef>
              <c:f>riassunto!$A$7</c:f>
              <c:strCache>
                <c:ptCount val="1"/>
                <c:pt idx="0">
                  <c:v>Iliano Fasolino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'Antonio Albanese'!$A$4:$A$8</c:f>
              <c:strCache>
                <c:ptCount val="5"/>
                <c:pt idx="0">
                  <c:v>dal 06/11 al 19/11</c:v>
                </c:pt>
                <c:pt idx="1">
                  <c:v>dal 20/11 al 03/12</c:v>
                </c:pt>
                <c:pt idx="2">
                  <c:v>dal 04/12 al 17/12</c:v>
                </c:pt>
                <c:pt idx="3">
                  <c:v>dal 18/12 al 31/12</c:v>
                </c:pt>
                <c:pt idx="4">
                  <c:v>dal 01/01 al 18/01</c:v>
                </c:pt>
              </c:strCache>
            </c:strRef>
          </c:cat>
          <c:val>
            <c:numRef>
              <c:f>'Iliano Fasolino'!$P$4:$P$8</c:f>
              <c:numCache>
                <c:formatCode>0.00</c:formatCode>
                <c:ptCount val="5"/>
                <c:pt idx="0">
                  <c:v>8</c:v>
                </c:pt>
                <c:pt idx="1">
                  <c:v>8.1818181818181817</c:v>
                </c:pt>
                <c:pt idx="2">
                  <c:v>8.454545454545455</c:v>
                </c:pt>
                <c:pt idx="3">
                  <c:v>9.3076923076923084</c:v>
                </c:pt>
                <c:pt idx="4">
                  <c:v>9.9230769230769234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12-41BE-9218-F39986B240D1}"/>
            </c:ext>
          </c:extLst>
        </c:ser>
        <c:ser>
          <c:idx val="5"/>
          <c:order val="4"/>
          <c:tx>
            <c:strRef>
              <c:f>riassunto!$A$9</c:f>
              <c:strCache>
                <c:ptCount val="1"/>
                <c:pt idx="0">
                  <c:v>Giuseppe Pio Sorrentino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'Antonio Albanese'!$A$4:$A$8</c:f>
              <c:strCache>
                <c:ptCount val="5"/>
                <c:pt idx="0">
                  <c:v>dal 06/11 al 19/11</c:v>
                </c:pt>
                <c:pt idx="1">
                  <c:v>dal 20/11 al 03/12</c:v>
                </c:pt>
                <c:pt idx="2">
                  <c:v>dal 04/12 al 17/12</c:v>
                </c:pt>
                <c:pt idx="3">
                  <c:v>dal 18/12 al 31/12</c:v>
                </c:pt>
                <c:pt idx="4">
                  <c:v>dal 01/01 al 18/01</c:v>
                </c:pt>
              </c:strCache>
            </c:strRef>
          </c:cat>
          <c:val>
            <c:numRef>
              <c:f>'Giuseppe Pio Sorrentino'!$P$4:$P$8</c:f>
              <c:numCache>
                <c:formatCode>0.00</c:formatCode>
                <c:ptCount val="5"/>
                <c:pt idx="0">
                  <c:v>7.9090909090909092</c:v>
                </c:pt>
                <c:pt idx="1">
                  <c:v>8.1818181818181817</c:v>
                </c:pt>
                <c:pt idx="2">
                  <c:v>8.6363636363636367</c:v>
                </c:pt>
                <c:pt idx="3">
                  <c:v>8.4615384615384617</c:v>
                </c:pt>
                <c:pt idx="4">
                  <c:v>8.2307692307692299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12-41BE-9218-F39986B240D1}"/>
            </c:ext>
          </c:extLst>
        </c:ser>
        <c:ser>
          <c:idx val="4"/>
          <c:order val="5"/>
          <c:tx>
            <c:strRef>
              <c:f>riassunto!$A$8</c:f>
              <c:strCache>
                <c:ptCount val="1"/>
                <c:pt idx="0">
                  <c:v>Marco Greco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'Antonio Albanese'!$A$4:$A$8</c:f>
              <c:strCache>
                <c:ptCount val="5"/>
                <c:pt idx="0">
                  <c:v>dal 06/11 al 19/11</c:v>
                </c:pt>
                <c:pt idx="1">
                  <c:v>dal 20/11 al 03/12</c:v>
                </c:pt>
                <c:pt idx="2">
                  <c:v>dal 04/12 al 17/12</c:v>
                </c:pt>
                <c:pt idx="3">
                  <c:v>dal 18/12 al 31/12</c:v>
                </c:pt>
                <c:pt idx="4">
                  <c:v>dal 01/01 al 18/01</c:v>
                </c:pt>
              </c:strCache>
            </c:strRef>
          </c:cat>
          <c:val>
            <c:numRef>
              <c:f>'Marco Greco'!$P$4:$P$8</c:f>
              <c:numCache>
                <c:formatCode>0.00</c:formatCode>
                <c:ptCount val="5"/>
                <c:pt idx="0">
                  <c:v>8</c:v>
                </c:pt>
                <c:pt idx="1">
                  <c:v>8.545454545454545</c:v>
                </c:pt>
                <c:pt idx="2">
                  <c:v>8.6363636363636367</c:v>
                </c:pt>
                <c:pt idx="3">
                  <c:v>8.4615384615384617</c:v>
                </c:pt>
                <c:pt idx="4">
                  <c:v>8.2307692307692299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12-41BE-9218-F39986B24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0380688"/>
        <c:axId val="136437120"/>
      </c:lineChart>
      <c:catAx>
        <c:axId val="205038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Valutazione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437120"/>
        <c:crosses val="autoZero"/>
        <c:auto val="1"/>
        <c:lblAlgn val="ctr"/>
        <c:lblOffset val="100"/>
        <c:noMultiLvlLbl val="0"/>
      </c:catAx>
      <c:valAx>
        <c:axId val="136437120"/>
        <c:scaling>
          <c:orientation val="minMax"/>
          <c:max val="10.5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5038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Andamento voti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'Antonio Albanese'!$P$4:$P$8</c:f>
              <c:numCache>
                <c:formatCode>0.00</c:formatCode>
                <c:ptCount val="5"/>
                <c:pt idx="0">
                  <c:v>7.8181818181818183</c:v>
                </c:pt>
                <c:pt idx="1">
                  <c:v>8</c:v>
                </c:pt>
                <c:pt idx="2">
                  <c:v>8.2727272727272734</c:v>
                </c:pt>
                <c:pt idx="3">
                  <c:v>8.3076923076923084</c:v>
                </c:pt>
                <c:pt idx="4">
                  <c:v>7.9230769230769234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5D-4420-BC3A-4370C96A2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953085376"/>
        <c:axId val="1282883776"/>
      </c:lineChart>
      <c:catAx>
        <c:axId val="95308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Numero valutazione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2883776"/>
        <c:crosses val="autoZero"/>
        <c:auto val="1"/>
        <c:lblAlgn val="ctr"/>
        <c:lblOffset val="100"/>
        <c:noMultiLvlLbl val="0"/>
      </c:catAx>
      <c:valAx>
        <c:axId val="12828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308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Andamento voti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'Francesco Pio Contaldo'!$P$4:$P$8</c:f>
              <c:numCache>
                <c:formatCode>0.00</c:formatCode>
                <c:ptCount val="5"/>
                <c:pt idx="0">
                  <c:v>7.9090909090909092</c:v>
                </c:pt>
                <c:pt idx="1">
                  <c:v>8.2727272727272734</c:v>
                </c:pt>
                <c:pt idx="2">
                  <c:v>8.2727272727272734</c:v>
                </c:pt>
                <c:pt idx="3">
                  <c:v>9.3076923076923084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A-43E1-A05C-E4A0E41C4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129683104"/>
        <c:axId val="1157126064"/>
      </c:lineChart>
      <c:catAx>
        <c:axId val="112968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Numero valutazione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7126064"/>
        <c:crosses val="autoZero"/>
        <c:auto val="1"/>
        <c:lblAlgn val="ctr"/>
        <c:lblOffset val="100"/>
        <c:noMultiLvlLbl val="0"/>
      </c:catAx>
      <c:valAx>
        <c:axId val="1157126064"/>
        <c:scaling>
          <c:orientation val="minMax"/>
          <c:max val="10.5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968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Andamento voti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'Cristyan Esposito'!$P$4:$P$8</c:f>
              <c:numCache>
                <c:formatCode>0.00</c:formatCode>
                <c:ptCount val="5"/>
                <c:pt idx="0">
                  <c:v>7.8181818181818183</c:v>
                </c:pt>
                <c:pt idx="1">
                  <c:v>8.2727272727272734</c:v>
                </c:pt>
                <c:pt idx="2">
                  <c:v>8.2727272727272734</c:v>
                </c:pt>
                <c:pt idx="3">
                  <c:v>7.8461538461538458</c:v>
                </c:pt>
                <c:pt idx="4">
                  <c:v>8.8461538461538467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B9-438A-9D78-516EC9183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276091184"/>
        <c:axId val="1283122928"/>
      </c:lineChart>
      <c:catAx>
        <c:axId val="127609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Numero valutazioni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3122928"/>
        <c:crosses val="autoZero"/>
        <c:auto val="1"/>
        <c:lblAlgn val="ctr"/>
        <c:lblOffset val="100"/>
        <c:noMultiLvlLbl val="0"/>
      </c:catAx>
      <c:valAx>
        <c:axId val="12831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09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Andamento voti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'Iliano Fasolino'!$P$4:$P$8</c:f>
              <c:numCache>
                <c:formatCode>0.00</c:formatCode>
                <c:ptCount val="5"/>
                <c:pt idx="0">
                  <c:v>8</c:v>
                </c:pt>
                <c:pt idx="1">
                  <c:v>8.1818181818181817</c:v>
                </c:pt>
                <c:pt idx="2">
                  <c:v>8.454545454545455</c:v>
                </c:pt>
                <c:pt idx="3">
                  <c:v>9.3076923076923084</c:v>
                </c:pt>
                <c:pt idx="4">
                  <c:v>9.9230769230769234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8-4B61-8582-ED1DD0AA8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339316688"/>
        <c:axId val="1289374032"/>
      </c:lineChart>
      <c:catAx>
        <c:axId val="133931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Numero valutazioni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9374032"/>
        <c:crosses val="autoZero"/>
        <c:auto val="1"/>
        <c:lblAlgn val="ctr"/>
        <c:lblOffset val="100"/>
        <c:noMultiLvlLbl val="0"/>
      </c:catAx>
      <c:valAx>
        <c:axId val="1289374032"/>
        <c:scaling>
          <c:orientation val="minMax"/>
          <c:max val="10.5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931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Andamento voti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'Marco Greco'!$P$4:$P$8</c:f>
              <c:numCache>
                <c:formatCode>0.00</c:formatCode>
                <c:ptCount val="5"/>
                <c:pt idx="0">
                  <c:v>8</c:v>
                </c:pt>
                <c:pt idx="1">
                  <c:v>8.545454545454545</c:v>
                </c:pt>
                <c:pt idx="2">
                  <c:v>8.6363636363636367</c:v>
                </c:pt>
                <c:pt idx="3">
                  <c:v>8.4615384615384617</c:v>
                </c:pt>
                <c:pt idx="4">
                  <c:v>8.2307692307692299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E3-4E8F-A494-013847676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953082496"/>
        <c:axId val="1282886752"/>
      </c:lineChart>
      <c:catAx>
        <c:axId val="95308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Numero valutazioni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2886752"/>
        <c:crosses val="autoZero"/>
        <c:auto val="1"/>
        <c:lblAlgn val="ctr"/>
        <c:lblOffset val="100"/>
        <c:noMultiLvlLbl val="0"/>
      </c:catAx>
      <c:valAx>
        <c:axId val="12828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308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Andamento voti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'Giuseppe Pio Sorrentino'!$P$4:$P$8</c:f>
              <c:numCache>
                <c:formatCode>0.00</c:formatCode>
                <c:ptCount val="5"/>
                <c:pt idx="0">
                  <c:v>7.9090909090909092</c:v>
                </c:pt>
                <c:pt idx="1">
                  <c:v>8.1818181818181817</c:v>
                </c:pt>
                <c:pt idx="2">
                  <c:v>8.6363636363636367</c:v>
                </c:pt>
                <c:pt idx="3">
                  <c:v>8.4615384615384617</c:v>
                </c:pt>
                <c:pt idx="4">
                  <c:v>8.2307692307692299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9-4A81-A18E-1A4925C9D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339315728"/>
        <c:axId val="1282902192"/>
      </c:lineChart>
      <c:catAx>
        <c:axId val="133931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Numero valutazioni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2902192"/>
        <c:crosses val="autoZero"/>
        <c:auto val="1"/>
        <c:lblAlgn val="ctr"/>
        <c:lblOffset val="100"/>
        <c:noMultiLvlLbl val="0"/>
      </c:catAx>
      <c:valAx>
        <c:axId val="128290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93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500529</xdr:colOff>
      <xdr:row>12</xdr:row>
      <xdr:rowOff>134470</xdr:rowOff>
    </xdr:from>
    <xdr:to>
      <xdr:col>8</xdr:col>
      <xdr:colOff>410881</xdr:colOff>
      <xdr:row>33</xdr:row>
      <xdr:rowOff>26893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30DFAE4-B141-F17B-5EB1-77A2883C6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15</xdr:row>
      <xdr:rowOff>33336</xdr:rowOff>
    </xdr:from>
    <xdr:to>
      <xdr:col>5</xdr:col>
      <xdr:colOff>1047750</xdr:colOff>
      <xdr:row>31</xdr:row>
      <xdr:rowOff>38099</xdr:rowOff>
    </xdr:to>
    <xdr:graphicFrame macro="">
      <xdr:nvGraphicFramePr>
        <xdr:cNvPr id="123" name="Grafico 3">
          <a:extLst>
            <a:ext uri="{FF2B5EF4-FFF2-40B4-BE49-F238E27FC236}">
              <a16:creationId xmlns:a16="http://schemas.microsoft.com/office/drawing/2014/main" id="{C7FFB162-F249-7A0B-16CC-00B65C3CF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1619250</xdr:colOff>
      <xdr:row>14</xdr:row>
      <xdr:rowOff>161925</xdr:rowOff>
    </xdr:from>
    <xdr:to>
      <xdr:col>5</xdr:col>
      <xdr:colOff>933450</xdr:colOff>
      <xdr:row>30</xdr:row>
      <xdr:rowOff>28575</xdr:rowOff>
    </xdr:to>
    <xdr:graphicFrame macro="">
      <xdr:nvGraphicFramePr>
        <xdr:cNvPr id="74" name="Grafico 1">
          <a:extLst>
            <a:ext uri="{FF2B5EF4-FFF2-40B4-BE49-F238E27FC236}">
              <a16:creationId xmlns:a16="http://schemas.microsoft.com/office/drawing/2014/main" id="{4ED42563-F90D-A197-65FC-EF4F7A1F4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1743075</xdr:colOff>
      <xdr:row>14</xdr:row>
      <xdr:rowOff>185737</xdr:rowOff>
    </xdr:from>
    <xdr:to>
      <xdr:col>6</xdr:col>
      <xdr:colOff>161925</xdr:colOff>
      <xdr:row>29</xdr:row>
      <xdr:rowOff>47625</xdr:rowOff>
    </xdr:to>
    <xdr:graphicFrame macro="">
      <xdr:nvGraphicFramePr>
        <xdr:cNvPr id="61" name="Grafico 3">
          <a:extLst>
            <a:ext uri="{FF2B5EF4-FFF2-40B4-BE49-F238E27FC236}">
              <a16:creationId xmlns:a16="http://schemas.microsoft.com/office/drawing/2014/main" id="{4EB63834-A263-54EE-045D-7B2FA1D88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</xdr:colOff>
      <xdr:row>15</xdr:row>
      <xdr:rowOff>176211</xdr:rowOff>
    </xdr:from>
    <xdr:to>
      <xdr:col>6</xdr:col>
      <xdr:colOff>428624</xdr:colOff>
      <xdr:row>30</xdr:row>
      <xdr:rowOff>180974</xdr:rowOff>
    </xdr:to>
    <xdr:graphicFrame macro="">
      <xdr:nvGraphicFramePr>
        <xdr:cNvPr id="50" name="Grafico 2">
          <a:extLst>
            <a:ext uri="{FF2B5EF4-FFF2-40B4-BE49-F238E27FC236}">
              <a16:creationId xmlns:a16="http://schemas.microsoft.com/office/drawing/2014/main" id="{58A1121F-38F2-CA1A-9649-86FBE5F4D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1685924</xdr:colOff>
      <xdr:row>15</xdr:row>
      <xdr:rowOff>185737</xdr:rowOff>
    </xdr:from>
    <xdr:to>
      <xdr:col>5</xdr:col>
      <xdr:colOff>876299</xdr:colOff>
      <xdr:row>29</xdr:row>
      <xdr:rowOff>123825</xdr:rowOff>
    </xdr:to>
    <xdr:graphicFrame macro="">
      <xdr:nvGraphicFramePr>
        <xdr:cNvPr id="62" name="Grafico 1">
          <a:extLst>
            <a:ext uri="{FF2B5EF4-FFF2-40B4-BE49-F238E27FC236}">
              <a16:creationId xmlns:a16="http://schemas.microsoft.com/office/drawing/2014/main" id="{31B9E77E-9104-0782-8DE1-7A82E15CE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1666875</xdr:colOff>
      <xdr:row>15</xdr:row>
      <xdr:rowOff>52387</xdr:rowOff>
    </xdr:from>
    <xdr:to>
      <xdr:col>6</xdr:col>
      <xdr:colOff>0</xdr:colOff>
      <xdr:row>30</xdr:row>
      <xdr:rowOff>66675</xdr:rowOff>
    </xdr:to>
    <xdr:graphicFrame macro="">
      <xdr:nvGraphicFramePr>
        <xdr:cNvPr id="51" name="Grafico 3">
          <a:extLst>
            <a:ext uri="{FF2B5EF4-FFF2-40B4-BE49-F238E27FC236}">
              <a16:creationId xmlns:a16="http://schemas.microsoft.com/office/drawing/2014/main" id="{B0F05905-F748-EAE0-8FB3-571753BF8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9F869-7BFC-45ED-90F0-C64ABB144C01}">
  <dimension ref="A1:E24"/>
  <sheetViews>
    <sheetView zoomScale="115" zoomScaleNormal="115" workbookViewId="0">
      <selection activeCell="G11" sqref="G11"/>
    </sheetView>
  </sheetViews>
  <sheetFormatPr defaultRowHeight="15" x14ac:dyDescent="0.25"/>
  <cols>
    <col min="1" max="1" width="22.42578125" bestFit="1" customWidth="1"/>
    <col min="2" max="4" width="41.42578125" customWidth="1"/>
    <col min="6" max="6" width="11.28515625" bestFit="1" customWidth="1"/>
    <col min="7" max="7" width="8.140625" bestFit="1" customWidth="1"/>
    <col min="8" max="8" width="10.140625" bestFit="1" customWidth="1"/>
  </cols>
  <sheetData>
    <row r="1" spans="1:5" ht="24" thickBot="1" x14ac:dyDescent="0.4">
      <c r="A1" s="67" t="s">
        <v>0</v>
      </c>
      <c r="B1" s="68"/>
      <c r="C1" s="41"/>
      <c r="D1" s="41"/>
    </row>
    <row r="2" spans="1:5" ht="18" thickBot="1" x14ac:dyDescent="0.35">
      <c r="A2" s="42" t="s">
        <v>1</v>
      </c>
      <c r="B2" s="43" t="s">
        <v>2</v>
      </c>
      <c r="C2" s="44" t="s">
        <v>3</v>
      </c>
      <c r="D2" s="44" t="s">
        <v>4</v>
      </c>
    </row>
    <row r="3" spans="1:5" ht="30" x14ac:dyDescent="0.25">
      <c r="A3" s="69" t="s">
        <v>5</v>
      </c>
      <c r="B3" s="45" t="s">
        <v>6</v>
      </c>
      <c r="C3" s="61" t="s">
        <v>7</v>
      </c>
      <c r="D3" s="64" t="s">
        <v>8</v>
      </c>
      <c r="E3" s="10"/>
    </row>
    <row r="4" spans="1:5" ht="30.75" thickBot="1" x14ac:dyDescent="0.3">
      <c r="A4" s="70"/>
      <c r="B4" s="47" t="s">
        <v>9</v>
      </c>
      <c r="C4" s="62"/>
      <c r="D4" s="65"/>
    </row>
    <row r="5" spans="1:5" x14ac:dyDescent="0.25">
      <c r="A5" s="71" t="s">
        <v>10</v>
      </c>
      <c r="B5" s="45" t="s">
        <v>11</v>
      </c>
      <c r="C5" s="61" t="s">
        <v>12</v>
      </c>
      <c r="D5" s="64" t="s">
        <v>13</v>
      </c>
    </row>
    <row r="6" spans="1:5" ht="30" x14ac:dyDescent="0.25">
      <c r="A6" s="72"/>
      <c r="B6" s="47" t="s">
        <v>14</v>
      </c>
      <c r="C6" s="63"/>
      <c r="D6" s="66"/>
    </row>
    <row r="7" spans="1:5" x14ac:dyDescent="0.25">
      <c r="A7" s="72"/>
      <c r="B7" s="47" t="s">
        <v>15</v>
      </c>
      <c r="C7" s="63"/>
      <c r="D7" s="66"/>
    </row>
    <row r="8" spans="1:5" ht="15.75" thickBot="1" x14ac:dyDescent="0.3">
      <c r="A8" s="73"/>
      <c r="B8" s="46" t="s">
        <v>16</v>
      </c>
      <c r="C8" s="62"/>
      <c r="D8" s="65"/>
    </row>
    <row r="9" spans="1:5" x14ac:dyDescent="0.25">
      <c r="A9" s="69" t="s">
        <v>17</v>
      </c>
      <c r="B9" s="47" t="s">
        <v>18</v>
      </c>
      <c r="C9" s="61" t="s">
        <v>19</v>
      </c>
      <c r="D9" s="64" t="s">
        <v>20</v>
      </c>
    </row>
    <row r="10" spans="1:5" ht="45.6" customHeight="1" thickBot="1" x14ac:dyDescent="0.3">
      <c r="A10" s="70"/>
      <c r="B10" s="46" t="s">
        <v>21</v>
      </c>
      <c r="C10" s="62"/>
      <c r="D10" s="65"/>
    </row>
    <row r="11" spans="1:5" ht="60.75" thickBot="1" x14ac:dyDescent="0.3">
      <c r="A11" s="49" t="s">
        <v>22</v>
      </c>
      <c r="B11" s="47" t="s">
        <v>23</v>
      </c>
      <c r="C11" s="57" t="s">
        <v>24</v>
      </c>
      <c r="D11" s="58" t="s">
        <v>25</v>
      </c>
    </row>
    <row r="12" spans="1:5" ht="30" x14ac:dyDescent="0.25">
      <c r="A12" s="71" t="s">
        <v>26</v>
      </c>
      <c r="B12" s="45" t="s">
        <v>27</v>
      </c>
      <c r="C12" s="61" t="s">
        <v>28</v>
      </c>
      <c r="D12" s="64" t="s">
        <v>29</v>
      </c>
    </row>
    <row r="13" spans="1:5" x14ac:dyDescent="0.25">
      <c r="A13" s="72"/>
      <c r="B13" s="47" t="s">
        <v>30</v>
      </c>
      <c r="C13" s="63"/>
      <c r="D13" s="66"/>
    </row>
    <row r="14" spans="1:5" ht="30" x14ac:dyDescent="0.25">
      <c r="A14" s="72"/>
      <c r="B14" s="47" t="s">
        <v>31</v>
      </c>
      <c r="C14" s="63"/>
      <c r="D14" s="66"/>
    </row>
    <row r="15" spans="1:5" ht="15.75" thickBot="1" x14ac:dyDescent="0.3">
      <c r="A15" s="73"/>
      <c r="B15" s="48" t="s">
        <v>32</v>
      </c>
      <c r="C15" s="62"/>
      <c r="D15" s="65"/>
    </row>
    <row r="16" spans="1:5" x14ac:dyDescent="0.25">
      <c r="B16" s="4"/>
      <c r="C16" s="4"/>
      <c r="D16" s="4"/>
    </row>
    <row r="17" spans="1:4" ht="24" thickBot="1" x14ac:dyDescent="0.4">
      <c r="A17" s="67" t="s">
        <v>33</v>
      </c>
      <c r="B17" s="68"/>
      <c r="C17" s="41"/>
      <c r="D17" s="41"/>
    </row>
    <row r="18" spans="1:4" ht="18" thickBot="1" x14ac:dyDescent="0.35">
      <c r="A18" s="42" t="s">
        <v>34</v>
      </c>
      <c r="B18" s="42" t="s">
        <v>35</v>
      </c>
    </row>
    <row r="19" spans="1:4" ht="15.75" thickBot="1" x14ac:dyDescent="0.3">
      <c r="A19" s="11" t="str">
        <f>TEXT(512115427,"0000000000")</f>
        <v>0512115427</v>
      </c>
      <c r="B19" s="15" t="s">
        <v>36</v>
      </c>
    </row>
    <row r="20" spans="1:4" ht="15.75" thickBot="1" x14ac:dyDescent="0.3">
      <c r="A20" s="12" t="str">
        <f>TEXT(512115910,"0000000000")</f>
        <v>0512115910</v>
      </c>
      <c r="B20" s="16" t="s">
        <v>37</v>
      </c>
    </row>
    <row r="21" spans="1:4" ht="15.75" thickBot="1" x14ac:dyDescent="0.3">
      <c r="A21" s="13" t="str">
        <f>TEXT(512106454,"0000000000")</f>
        <v>0512106454</v>
      </c>
      <c r="B21" s="16" t="s">
        <v>38</v>
      </c>
    </row>
    <row r="22" spans="1:4" ht="15.75" thickBot="1" x14ac:dyDescent="0.3">
      <c r="A22" s="13" t="str">
        <f>TEXT(512108680,"0000000000")</f>
        <v>0512108680</v>
      </c>
      <c r="B22" s="16" t="s">
        <v>39</v>
      </c>
    </row>
    <row r="23" spans="1:4" ht="15.75" thickBot="1" x14ac:dyDescent="0.3">
      <c r="A23" s="13" t="str">
        <f>TEXT(512114908,"0000000000")</f>
        <v>0512114908</v>
      </c>
      <c r="B23" s="16" t="s">
        <v>40</v>
      </c>
    </row>
    <row r="24" spans="1:4" ht="15.75" thickBot="1" x14ac:dyDescent="0.3">
      <c r="A24" s="14" t="str">
        <f>TEXT(512114332,"0000000000")</f>
        <v>0512114332</v>
      </c>
      <c r="B24" s="16" t="s">
        <v>41</v>
      </c>
    </row>
  </sheetData>
  <sheetProtection algorithmName="SHA-512" hashValue="E3j6+s5YI/9HY01CIk3RO5pHoAG5cfUBiGuz92DUGGU0HMJdkI4XN4OgVDNpMYqMoO6IckEhaKbq4gno5A0A/w==" saltValue="oo/nM4OLbHxU5hnjdZ2Ohg==" spinCount="100000" sheet="1" formatCells="0" formatColumns="0" formatRows="0" insertColumns="0" insertRows="0" insertHyperlinks="0" deleteColumns="0" deleteRows="0" sort="0" autoFilter="0" pivotTables="0"/>
  <protectedRanges>
    <protectedRange algorithmName="SHA-512" hashValue="wgFYggGhKR154ihF6CrdHHd5S6Yvfbyb4P/ERYq1Vm92v84oXXuhMZc1tmYv1kbCWmh+dppmSV8MN55YQfuT1A==" saltValue="iJTaOLgMUAnsoX7PiaafgQ==" spinCount="100000" sqref="B19:B24" name="Intervallo1"/>
    <protectedRange algorithmName="SHA-512" hashValue="UE3IwWHIRwZYC/aNfrlnSRhaurRWYJjen+R7JZe4gDINd8Qc2lYXBe33FmPPdEPqIKgUEUiD4xbop2Rm5PQq1w==" saltValue="Rxzm7PorX9inpRhJBvI3Kg==" spinCount="100000" sqref="A19:A24" name="Intervallo1_2"/>
  </protectedRanges>
  <mergeCells count="14">
    <mergeCell ref="A1:B1"/>
    <mergeCell ref="A17:B17"/>
    <mergeCell ref="A3:A4"/>
    <mergeCell ref="A5:A8"/>
    <mergeCell ref="A9:A10"/>
    <mergeCell ref="A12:A15"/>
    <mergeCell ref="C3:C4"/>
    <mergeCell ref="C5:C8"/>
    <mergeCell ref="C9:C10"/>
    <mergeCell ref="C12:C15"/>
    <mergeCell ref="D3:D4"/>
    <mergeCell ref="D5:D8"/>
    <mergeCell ref="D9:D10"/>
    <mergeCell ref="D12:D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zoomScale="120" zoomScaleNormal="120" workbookViewId="0">
      <selection activeCell="B7" sqref="B7"/>
    </sheetView>
  </sheetViews>
  <sheetFormatPr defaultRowHeight="15" x14ac:dyDescent="0.25"/>
  <cols>
    <col min="1" max="1" width="21" bestFit="1" customWidth="1"/>
    <col min="2" max="2" width="27.28515625" customWidth="1"/>
    <col min="3" max="3" width="11" customWidth="1"/>
    <col min="4" max="4" width="16" customWidth="1"/>
    <col min="5" max="5" width="9.28515625" customWidth="1"/>
    <col min="6" max="6" width="20.5703125" customWidth="1"/>
    <col min="7" max="7" width="21" customWidth="1"/>
    <col min="9" max="9" width="16.5703125" customWidth="1"/>
  </cols>
  <sheetData>
    <row r="1" spans="1:9" ht="24" thickBot="1" x14ac:dyDescent="0.4">
      <c r="A1" s="74" t="s">
        <v>42</v>
      </c>
      <c r="B1" s="75"/>
    </row>
    <row r="2" spans="1:9" ht="15" customHeight="1" thickTop="1" thickBot="1" x14ac:dyDescent="0.35">
      <c r="A2" s="17"/>
      <c r="B2" s="76" t="s">
        <v>43</v>
      </c>
      <c r="C2" s="78" t="s">
        <v>44</v>
      </c>
      <c r="D2" s="78"/>
      <c r="E2" s="78"/>
      <c r="F2" s="78"/>
      <c r="G2" s="79"/>
    </row>
    <row r="3" spans="1:9" ht="18.75" thickTop="1" thickBot="1" x14ac:dyDescent="0.35">
      <c r="A3" s="20" t="s">
        <v>35</v>
      </c>
      <c r="B3" s="77"/>
      <c r="C3" s="21" t="s">
        <v>5</v>
      </c>
      <c r="D3" s="21" t="s">
        <v>10</v>
      </c>
      <c r="E3" s="21" t="s">
        <v>17</v>
      </c>
      <c r="F3" s="21" t="s">
        <v>22</v>
      </c>
      <c r="G3" s="22" t="s">
        <v>26</v>
      </c>
      <c r="I3" s="21" t="s">
        <v>45</v>
      </c>
    </row>
    <row r="4" spans="1:9" ht="15.75" thickTop="1" x14ac:dyDescent="0.25">
      <c r="A4" t="str">
        <f>info!B19</f>
        <v>Antonio Albanese</v>
      </c>
      <c r="B4" s="9">
        <f>AVERAGEIF('Antonio Albanese'!B9:'Antonio Albanese'!N9,"&gt;=0")/I4</f>
        <v>7.3230769230769228</v>
      </c>
      <c r="C4" s="9">
        <f>'Antonio Albanese'!B11/I4</f>
        <v>8.8000000000000007</v>
      </c>
      <c r="D4" s="9">
        <f>'Antonio Albanese'!D11/I4</f>
        <v>5.65</v>
      </c>
      <c r="E4" s="9">
        <f>'Antonio Albanese'!H11/I4</f>
        <v>7.4</v>
      </c>
      <c r="F4" s="9">
        <f>'Antonio Albanese'!J11/I4</f>
        <v>7.4</v>
      </c>
      <c r="G4" s="19">
        <f>'Antonio Albanese'!K11/I4</f>
        <v>8.1999999999999993</v>
      </c>
      <c r="I4" s="3">
        <v>5</v>
      </c>
    </row>
    <row r="5" spans="1:9" x14ac:dyDescent="0.25">
      <c r="A5" t="str">
        <f>info!B20</f>
        <v>Francesco Pio Contaldo</v>
      </c>
      <c r="B5" s="9">
        <f>AVERAGEIF('Francesco Pio Contaldo'!B9:'Francesco Pio Contaldo'!N9,"&gt;=0")/I4</f>
        <v>8</v>
      </c>
      <c r="C5" s="9">
        <f>'Francesco Pio Contaldo'!B11/I4</f>
        <v>9.1</v>
      </c>
      <c r="D5" s="9">
        <f>'Francesco Pio Contaldo'!D11/I4</f>
        <v>6.25</v>
      </c>
      <c r="E5" s="9">
        <f>'Francesco Pio Contaldo'!H11/I4</f>
        <v>8.6</v>
      </c>
      <c r="F5" s="9">
        <f>'Francesco Pio Contaldo'!J11/I4</f>
        <v>8</v>
      </c>
      <c r="G5" s="19">
        <f>'Francesco Pio Contaldo'!K11/I4</f>
        <v>8.9</v>
      </c>
    </row>
    <row r="6" spans="1:9" x14ac:dyDescent="0.25">
      <c r="A6" t="str">
        <f>info!B21</f>
        <v>Cristyan Esposito</v>
      </c>
      <c r="B6" s="9">
        <f>AVERAGEIF('Cristyan Esposito'!B9:'Cristyan Esposito'!N9,"&gt;=0")/I4</f>
        <v>7.4615384615384617</v>
      </c>
      <c r="C6" s="9">
        <f>'Cristyan Esposito'!B11/I4</f>
        <v>9.1</v>
      </c>
      <c r="D6" s="9">
        <f>'Cristyan Esposito'!D11/I4</f>
        <v>5.5</v>
      </c>
      <c r="E6" s="9">
        <f>'Cristyan Esposito'!H11/I4</f>
        <v>7.6</v>
      </c>
      <c r="F6" s="9">
        <f>'Cristyan Esposito'!J11/I4</f>
        <v>7.8</v>
      </c>
      <c r="G6" s="19">
        <f>'Cristyan Esposito'!K11/I4</f>
        <v>8.4499999999999993</v>
      </c>
    </row>
    <row r="7" spans="1:9" x14ac:dyDescent="0.25">
      <c r="A7" t="str">
        <f>info!B22</f>
        <v>Iliano Fasolino</v>
      </c>
      <c r="B7" s="9">
        <f>AVERAGEIF('Iliano Fasolino'!B9:'Iliano Fasolino'!N9,"&gt;=0")/I4</f>
        <v>8.0153846153846153</v>
      </c>
      <c r="C7" s="9">
        <f>'Iliano Fasolino'!B11/I4</f>
        <v>9.1</v>
      </c>
      <c r="D7" s="9">
        <f>'Iliano Fasolino'!D11/I4</f>
        <v>6.25</v>
      </c>
      <c r="E7" s="9">
        <f>'Iliano Fasolino'!H11/I4</f>
        <v>8.6</v>
      </c>
      <c r="F7" s="9">
        <f>'Iliano Fasolino'!J11/I4</f>
        <v>8</v>
      </c>
      <c r="G7" s="19">
        <f>'Iliano Fasolino'!K11/I4</f>
        <v>8.9499999999999993</v>
      </c>
    </row>
    <row r="8" spans="1:9" x14ac:dyDescent="0.25">
      <c r="A8" t="str">
        <f>info!B23</f>
        <v>Marco Greco</v>
      </c>
      <c r="B8" s="9">
        <f>AVERAGEIF('Marco Greco'!B9:'Marco Greco'!N9,"&gt;=0")/I4</f>
        <v>7.6</v>
      </c>
      <c r="C8" s="9">
        <f>'Marco Greco'!B11/I4</f>
        <v>9</v>
      </c>
      <c r="D8" s="9">
        <f>'Marco Greco'!D11/I4</f>
        <v>5.9</v>
      </c>
      <c r="E8" s="9">
        <f>'Marco Greco'!H11/I4</f>
        <v>8.1999999999999993</v>
      </c>
      <c r="F8" s="9">
        <f>'Marco Greco'!J11/I4</f>
        <v>7.6</v>
      </c>
      <c r="G8" s="19">
        <f>'Marco Greco'!K11/I4</f>
        <v>8.3000000000000007</v>
      </c>
    </row>
    <row r="9" spans="1:9" x14ac:dyDescent="0.25">
      <c r="A9" t="str">
        <f>info!B24</f>
        <v>Giuseppe Pio Sorrentino</v>
      </c>
      <c r="B9" s="9">
        <f>AVERAGEIF('Giuseppe Pio Sorrentino'!B9:'Giuseppe Pio Sorrentino'!N9,"&gt;=0")/I4</f>
        <v>7.523076923076923</v>
      </c>
      <c r="C9" s="9">
        <f>'Giuseppe Pio Sorrentino'!B11/I4</f>
        <v>8.9</v>
      </c>
      <c r="D9" s="9">
        <f>'Giuseppe Pio Sorrentino'!D11/I4</f>
        <v>5.85</v>
      </c>
      <c r="E9" s="9">
        <f>'Giuseppe Pio Sorrentino'!H11/I4</f>
        <v>7.9</v>
      </c>
      <c r="F9" s="9">
        <f>'Giuseppe Pio Sorrentino'!J11/I4</f>
        <v>7.6</v>
      </c>
      <c r="G9" s="19">
        <f>'Giuseppe Pio Sorrentino'!K11/I4</f>
        <v>8.3000000000000007</v>
      </c>
    </row>
  </sheetData>
  <sheetProtection algorithmName="SHA-512" hashValue="+7CQr75vy3+V+ZUdQOQ6XCUl1JMn/fheTAoJd8T2p/GqV87rcc6xdkkjZFonPyA+v94xxanifHHczDKrE5tPbA==" saltValue="YDmBQqyWX82FfgOPuEHR9A==" spinCount="100000" sheet="1" objects="1" scenarios="1"/>
  <mergeCells count="3">
    <mergeCell ref="A1:B1"/>
    <mergeCell ref="B2:B3"/>
    <mergeCell ref="C2:G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22822-DCFF-400F-9FFC-AAC622CDA3BF}">
  <dimension ref="A1:P16"/>
  <sheetViews>
    <sheetView topLeftCell="A7" workbookViewId="0">
      <selection activeCell="B14" sqref="B14"/>
    </sheetView>
  </sheetViews>
  <sheetFormatPr defaultRowHeight="15" x14ac:dyDescent="0.25"/>
  <cols>
    <col min="1" max="1" width="16" style="1" customWidth="1"/>
    <col min="2" max="2" width="26.42578125" customWidth="1"/>
    <col min="3" max="3" width="46.140625" customWidth="1"/>
    <col min="4" max="4" width="17" customWidth="1"/>
    <col min="5" max="5" width="33.140625" customWidth="1"/>
    <col min="6" max="6" width="16.5703125" customWidth="1"/>
    <col min="7" max="7" width="23.140625" customWidth="1"/>
    <col min="8" max="8" width="21.28515625" customWidth="1"/>
    <col min="9" max="10" width="21.85546875" customWidth="1"/>
    <col min="11" max="11" width="23.28515625" customWidth="1"/>
    <col min="12" max="12" width="15.28515625" customWidth="1"/>
    <col min="13" max="13" width="32.7109375" customWidth="1"/>
    <col min="14" max="14" width="32.140625" customWidth="1"/>
    <col min="16" max="16" width="7.28515625" bestFit="1" customWidth="1"/>
    <col min="18" max="18" width="48.85546875" customWidth="1"/>
  </cols>
  <sheetData>
    <row r="1" spans="1:16" ht="23.25" x14ac:dyDescent="0.35">
      <c r="B1" s="74" t="str">
        <f>info!B19</f>
        <v>Antonio Albanese</v>
      </c>
      <c r="C1" s="74"/>
    </row>
    <row r="2" spans="1:16" ht="20.25" thickBot="1" x14ac:dyDescent="0.35">
      <c r="B2" s="85" t="s">
        <v>5</v>
      </c>
      <c r="C2" s="86"/>
      <c r="D2" s="87" t="s">
        <v>10</v>
      </c>
      <c r="E2" s="85"/>
      <c r="F2" s="85"/>
      <c r="G2" s="85"/>
      <c r="H2" s="87" t="s">
        <v>17</v>
      </c>
      <c r="I2" s="86"/>
      <c r="J2" s="18" t="s">
        <v>46</v>
      </c>
      <c r="K2" s="87" t="s">
        <v>26</v>
      </c>
      <c r="L2" s="85"/>
      <c r="M2" s="85"/>
      <c r="N2" s="86"/>
    </row>
    <row r="3" spans="1:16" ht="16.5" thickTop="1" thickBot="1" x14ac:dyDescent="0.3">
      <c r="A3" s="2" t="s">
        <v>47</v>
      </c>
      <c r="B3" s="23" t="s">
        <v>48</v>
      </c>
      <c r="C3" s="24" t="s">
        <v>49</v>
      </c>
      <c r="D3" s="36" t="s">
        <v>50</v>
      </c>
      <c r="E3" s="27" t="s">
        <v>51</v>
      </c>
      <c r="F3" s="35" t="s">
        <v>52</v>
      </c>
      <c r="G3" s="37" t="s">
        <v>53</v>
      </c>
      <c r="H3" s="26" t="s">
        <v>54</v>
      </c>
      <c r="I3" s="38" t="s">
        <v>55</v>
      </c>
      <c r="J3" s="25" t="s">
        <v>56</v>
      </c>
      <c r="K3" s="26" t="s">
        <v>57</v>
      </c>
      <c r="L3" s="27" t="s">
        <v>58</v>
      </c>
      <c r="M3" s="23" t="s">
        <v>59</v>
      </c>
      <c r="N3" s="24" t="s">
        <v>60</v>
      </c>
      <c r="O3" s="28" t="s">
        <v>61</v>
      </c>
      <c r="P3" s="28" t="s">
        <v>62</v>
      </c>
    </row>
    <row r="4" spans="1:16" x14ac:dyDescent="0.25">
      <c r="A4" s="1" t="s">
        <v>63</v>
      </c>
      <c r="B4" s="50">
        <v>7</v>
      </c>
      <c r="C4" s="51">
        <v>8</v>
      </c>
      <c r="D4" s="52">
        <v>7</v>
      </c>
      <c r="E4" s="53">
        <v>6</v>
      </c>
      <c r="F4" s="54" t="e">
        <f>NA()</f>
        <v>#N/A</v>
      </c>
      <c r="G4" s="3" t="e">
        <f>NA()</f>
        <v>#N/A</v>
      </c>
      <c r="H4" s="55">
        <v>8</v>
      </c>
      <c r="I4" s="56">
        <v>8</v>
      </c>
      <c r="J4" s="50">
        <v>9</v>
      </c>
      <c r="K4" s="55">
        <v>9</v>
      </c>
      <c r="L4" s="53">
        <v>8</v>
      </c>
      <c r="M4" s="50">
        <v>8</v>
      </c>
      <c r="N4" s="51">
        <v>8</v>
      </c>
      <c r="O4" s="31">
        <f>SUMIF(B4:N4,"&gt;=0")</f>
        <v>86</v>
      </c>
      <c r="P4" s="32">
        <f>AVERAGEIF(B4:N4,"&gt;=0")</f>
        <v>7.8181818181818183</v>
      </c>
    </row>
    <row r="5" spans="1:16" x14ac:dyDescent="0.25">
      <c r="A5" s="1" t="s">
        <v>64</v>
      </c>
      <c r="B5" s="50">
        <v>9</v>
      </c>
      <c r="C5" s="51">
        <v>8</v>
      </c>
      <c r="D5" s="55">
        <v>8</v>
      </c>
      <c r="E5" s="53">
        <v>8</v>
      </c>
      <c r="F5" s="53" t="e">
        <f>NA()</f>
        <v>#N/A</v>
      </c>
      <c r="G5" s="3" t="e">
        <f>NA()</f>
        <v>#N/A</v>
      </c>
      <c r="H5" s="55">
        <v>8</v>
      </c>
      <c r="I5" s="59">
        <v>7</v>
      </c>
      <c r="J5" s="50">
        <v>7</v>
      </c>
      <c r="K5" s="55">
        <v>9</v>
      </c>
      <c r="L5" s="53">
        <v>8</v>
      </c>
      <c r="M5" s="50">
        <v>8</v>
      </c>
      <c r="N5" s="51">
        <v>8</v>
      </c>
      <c r="O5" s="31">
        <f t="shared" ref="O5:O8" si="0">SUMIF(B5:N5,"&gt;=0")</f>
        <v>88</v>
      </c>
      <c r="P5" s="32">
        <f t="shared" ref="P5:P8" si="1">AVERAGEIF(B5:N5,"&gt;=0")</f>
        <v>8</v>
      </c>
    </row>
    <row r="6" spans="1:16" x14ac:dyDescent="0.25">
      <c r="A6" s="1" t="s">
        <v>65</v>
      </c>
      <c r="B6" s="50">
        <v>9</v>
      </c>
      <c r="C6" s="51">
        <v>9</v>
      </c>
      <c r="D6" s="55">
        <v>9</v>
      </c>
      <c r="E6" s="53">
        <v>9</v>
      </c>
      <c r="F6" s="53" t="e">
        <f>NA()</f>
        <v>#N/A</v>
      </c>
      <c r="G6" s="3" t="e">
        <f>NA()</f>
        <v>#N/A</v>
      </c>
      <c r="H6" s="55">
        <v>8</v>
      </c>
      <c r="I6" s="59">
        <v>7</v>
      </c>
      <c r="J6" s="50">
        <v>8</v>
      </c>
      <c r="K6" s="55">
        <v>9</v>
      </c>
      <c r="L6" s="53">
        <v>7</v>
      </c>
      <c r="M6" s="50">
        <v>8</v>
      </c>
      <c r="N6" s="51">
        <v>8</v>
      </c>
      <c r="O6" s="31">
        <f t="shared" si="0"/>
        <v>91</v>
      </c>
      <c r="P6" s="32">
        <f t="shared" si="1"/>
        <v>8.2727272727272734</v>
      </c>
    </row>
    <row r="7" spans="1:16" x14ac:dyDescent="0.25">
      <c r="A7" s="1" t="s">
        <v>66</v>
      </c>
      <c r="B7" s="50">
        <v>10</v>
      </c>
      <c r="C7" s="51">
        <v>10</v>
      </c>
      <c r="D7" s="55">
        <v>8</v>
      </c>
      <c r="E7" s="53">
        <v>9</v>
      </c>
      <c r="F7" s="53">
        <v>7</v>
      </c>
      <c r="G7" s="3">
        <v>10</v>
      </c>
      <c r="H7" s="55">
        <v>7</v>
      </c>
      <c r="I7" s="59">
        <v>7</v>
      </c>
      <c r="J7" s="50">
        <v>6</v>
      </c>
      <c r="K7" s="55">
        <v>10</v>
      </c>
      <c r="L7" s="53">
        <v>7</v>
      </c>
      <c r="M7" s="50">
        <v>7</v>
      </c>
      <c r="N7" s="51">
        <v>10</v>
      </c>
      <c r="O7" s="31">
        <f t="shared" si="0"/>
        <v>108</v>
      </c>
      <c r="P7" s="32">
        <f t="shared" si="1"/>
        <v>8.3076923076923084</v>
      </c>
    </row>
    <row r="8" spans="1:16" x14ac:dyDescent="0.25">
      <c r="A8" s="1" t="s">
        <v>75</v>
      </c>
      <c r="B8" s="50">
        <v>8</v>
      </c>
      <c r="C8" s="51">
        <v>10</v>
      </c>
      <c r="D8" s="55">
        <v>8</v>
      </c>
      <c r="E8" s="53">
        <v>9</v>
      </c>
      <c r="F8" s="53">
        <v>7</v>
      </c>
      <c r="G8" s="3">
        <v>8</v>
      </c>
      <c r="H8" s="55">
        <v>7</v>
      </c>
      <c r="I8" s="59">
        <v>7</v>
      </c>
      <c r="J8" s="50">
        <v>7</v>
      </c>
      <c r="K8" s="55">
        <v>10</v>
      </c>
      <c r="L8" s="53">
        <v>6</v>
      </c>
      <c r="M8" s="50">
        <v>6</v>
      </c>
      <c r="N8" s="51">
        <v>10</v>
      </c>
      <c r="O8" s="31">
        <f t="shared" si="0"/>
        <v>103</v>
      </c>
      <c r="P8" s="32">
        <f t="shared" si="1"/>
        <v>7.9230769230769234</v>
      </c>
    </row>
    <row r="9" spans="1:16" x14ac:dyDescent="0.25">
      <c r="A9" s="34" t="s">
        <v>67</v>
      </c>
      <c r="B9" s="33">
        <f t="shared" ref="B9:N9" si="2">SUM(B4:B8)</f>
        <v>43</v>
      </c>
      <c r="C9" s="33">
        <f t="shared" si="2"/>
        <v>45</v>
      </c>
      <c r="D9" s="33">
        <f t="shared" si="2"/>
        <v>40</v>
      </c>
      <c r="E9" s="33">
        <f t="shared" si="2"/>
        <v>41</v>
      </c>
      <c r="F9" s="33">
        <f>SUMIF(F4:F8,"&gt;0")</f>
        <v>14</v>
      </c>
      <c r="G9" s="33">
        <f>SUMIF(G4:G8,"&gt;0")</f>
        <v>18</v>
      </c>
      <c r="H9" s="33">
        <f t="shared" si="2"/>
        <v>38</v>
      </c>
      <c r="I9" s="33">
        <f t="shared" si="2"/>
        <v>36</v>
      </c>
      <c r="J9" s="33">
        <f t="shared" si="2"/>
        <v>37</v>
      </c>
      <c r="K9" s="33">
        <f t="shared" si="2"/>
        <v>47</v>
      </c>
      <c r="L9" s="33">
        <f t="shared" si="2"/>
        <v>36</v>
      </c>
      <c r="M9" s="39">
        <f t="shared" si="2"/>
        <v>37</v>
      </c>
      <c r="N9" s="33">
        <f t="shared" si="2"/>
        <v>44</v>
      </c>
      <c r="O9" s="30">
        <f>SUMIF(B9:N9,"&gt;=0")</f>
        <v>476</v>
      </c>
      <c r="P9" s="29" t="s">
        <v>68</v>
      </c>
    </row>
    <row r="10" spans="1:16" x14ac:dyDescent="0.25">
      <c r="C10" s="6"/>
      <c r="D10" s="7"/>
      <c r="E10" s="8"/>
      <c r="F10" s="8"/>
      <c r="G10" s="8"/>
      <c r="H10" s="8"/>
      <c r="K10" s="8"/>
      <c r="N10" s="6"/>
    </row>
    <row r="11" spans="1:16" x14ac:dyDescent="0.25">
      <c r="A11" s="5" t="s">
        <v>69</v>
      </c>
      <c r="B11" s="81">
        <f>AVERAGEIF(B9:C9,"&gt;=0")</f>
        <v>44</v>
      </c>
      <c r="C11" s="92"/>
      <c r="D11" s="88">
        <f>AVERAGEIF(D9:G9,"&gt;=0")</f>
        <v>28.25</v>
      </c>
      <c r="E11" s="89"/>
      <c r="F11" s="89"/>
      <c r="G11" s="90"/>
      <c r="H11" s="80">
        <f>AVERAGEIF(H9:I9,"&gt;=0")</f>
        <v>37</v>
      </c>
      <c r="I11" s="81"/>
      <c r="J11" s="40">
        <f>AVERAGEIF(J9,"&gt;=0")</f>
        <v>37</v>
      </c>
      <c r="K11" s="82">
        <f>AVERAGEIF(K9:N9,"&gt;=0")</f>
        <v>41</v>
      </c>
      <c r="L11" s="83"/>
      <c r="M11" s="83"/>
      <c r="N11" s="84"/>
    </row>
    <row r="12" spans="1:16" x14ac:dyDescent="0.25">
      <c r="A12"/>
      <c r="B12" s="91" t="s">
        <v>70</v>
      </c>
      <c r="C12" s="91"/>
      <c r="D12" s="91" t="s">
        <v>71</v>
      </c>
      <c r="E12" s="91"/>
      <c r="F12" s="91"/>
      <c r="G12" s="91"/>
      <c r="H12" s="91" t="s">
        <v>72</v>
      </c>
      <c r="I12" s="91"/>
      <c r="J12" s="3" t="s">
        <v>73</v>
      </c>
      <c r="K12" s="91" t="s">
        <v>74</v>
      </c>
      <c r="L12" s="91"/>
      <c r="M12" s="91"/>
      <c r="N12" s="91"/>
    </row>
    <row r="13" spans="1:16" x14ac:dyDescent="0.25">
      <c r="A13"/>
    </row>
    <row r="14" spans="1:16" x14ac:dyDescent="0.25">
      <c r="A14"/>
    </row>
    <row r="15" spans="1:16" x14ac:dyDescent="0.25">
      <c r="A15"/>
    </row>
    <row r="16" spans="1:16" x14ac:dyDescent="0.25">
      <c r="A16"/>
    </row>
  </sheetData>
  <sheetProtection algorithmName="SHA-512" hashValue="mShXXRp9GAZx+RjMYJW6JWTCTy/L0B1wXxzyEKk1jYYBJBwVBgNZG9LjTyRm1JFf6HDHG96wpCHEkgE5T31TFQ==" saltValue="RgBMfU9cOItgr7t+O0CrMg==" spinCount="100000" sheet="1" objects="1" scenarios="1"/>
  <mergeCells count="13">
    <mergeCell ref="H12:I12"/>
    <mergeCell ref="K12:N12"/>
    <mergeCell ref="B12:C12"/>
    <mergeCell ref="B11:C11"/>
    <mergeCell ref="D12:G12"/>
    <mergeCell ref="B1:C1"/>
    <mergeCell ref="H11:I11"/>
    <mergeCell ref="K11:N11"/>
    <mergeCell ref="B2:C2"/>
    <mergeCell ref="H2:I2"/>
    <mergeCell ref="K2:N2"/>
    <mergeCell ref="D2:G2"/>
    <mergeCell ref="D11:G11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3C4D3-FA01-47B7-A6D3-E41B8A543508}">
  <dimension ref="A1:P12"/>
  <sheetViews>
    <sheetView workbookViewId="0">
      <selection activeCell="A8" sqref="A8"/>
    </sheetView>
  </sheetViews>
  <sheetFormatPr defaultRowHeight="15" x14ac:dyDescent="0.25"/>
  <cols>
    <col min="1" max="1" width="16.140625" customWidth="1"/>
    <col min="2" max="2" width="25" customWidth="1"/>
    <col min="3" max="3" width="43.7109375" customWidth="1"/>
    <col min="4" max="4" width="15.140625" bestFit="1" customWidth="1"/>
    <col min="5" max="5" width="30.7109375" customWidth="1"/>
    <col min="6" max="6" width="14.140625" customWidth="1"/>
    <col min="7" max="7" width="22.5703125" customWidth="1"/>
    <col min="8" max="8" width="23.42578125" customWidth="1"/>
    <col min="9" max="9" width="21.5703125" customWidth="1"/>
    <col min="10" max="10" width="22.85546875" customWidth="1"/>
    <col min="11" max="11" width="23.140625" customWidth="1"/>
    <col min="12" max="12" width="14.28515625" customWidth="1"/>
    <col min="13" max="13" width="33.28515625" customWidth="1"/>
    <col min="14" max="14" width="31" customWidth="1"/>
  </cols>
  <sheetData>
    <row r="1" spans="1:16" ht="23.25" x14ac:dyDescent="0.35">
      <c r="B1" s="74" t="str">
        <f>info!B20</f>
        <v>Francesco Pio Contaldo</v>
      </c>
      <c r="C1" s="74"/>
    </row>
    <row r="2" spans="1:16" ht="20.25" thickBot="1" x14ac:dyDescent="0.35">
      <c r="A2" s="1"/>
      <c r="B2" s="85" t="s">
        <v>5</v>
      </c>
      <c r="C2" s="86"/>
      <c r="D2" s="87" t="s">
        <v>10</v>
      </c>
      <c r="E2" s="85"/>
      <c r="F2" s="85"/>
      <c r="G2" s="85"/>
      <c r="H2" s="87" t="s">
        <v>17</v>
      </c>
      <c r="I2" s="86"/>
      <c r="J2" s="18" t="s">
        <v>46</v>
      </c>
      <c r="K2" s="87" t="s">
        <v>26</v>
      </c>
      <c r="L2" s="85"/>
      <c r="M2" s="85"/>
      <c r="N2" s="86"/>
    </row>
    <row r="3" spans="1:16" ht="16.5" thickTop="1" thickBot="1" x14ac:dyDescent="0.3">
      <c r="A3" s="2" t="s">
        <v>47</v>
      </c>
      <c r="B3" s="23" t="s">
        <v>48</v>
      </c>
      <c r="C3" s="24" t="s">
        <v>49</v>
      </c>
      <c r="D3" s="36" t="s">
        <v>50</v>
      </c>
      <c r="E3" s="27" t="s">
        <v>51</v>
      </c>
      <c r="F3" s="35" t="s">
        <v>52</v>
      </c>
      <c r="G3" s="37" t="s">
        <v>53</v>
      </c>
      <c r="H3" s="26" t="s">
        <v>54</v>
      </c>
      <c r="I3" s="38" t="s">
        <v>55</v>
      </c>
      <c r="J3" s="25" t="s">
        <v>56</v>
      </c>
      <c r="K3" s="26" t="s">
        <v>57</v>
      </c>
      <c r="L3" s="27" t="s">
        <v>58</v>
      </c>
      <c r="M3" s="23" t="s">
        <v>59</v>
      </c>
      <c r="N3" s="24" t="s">
        <v>60</v>
      </c>
      <c r="O3" s="28" t="s">
        <v>61</v>
      </c>
      <c r="P3" s="28" t="s">
        <v>62</v>
      </c>
    </row>
    <row r="4" spans="1:16" x14ac:dyDescent="0.25">
      <c r="A4" s="1" t="s">
        <v>63</v>
      </c>
      <c r="B4" s="50">
        <v>8</v>
      </c>
      <c r="C4" s="51">
        <v>8</v>
      </c>
      <c r="D4" s="52">
        <v>7</v>
      </c>
      <c r="E4" s="53">
        <v>6</v>
      </c>
      <c r="F4" s="54" t="e">
        <f>NA()</f>
        <v>#N/A</v>
      </c>
      <c r="G4" s="3" t="e">
        <f>NA()</f>
        <v>#N/A</v>
      </c>
      <c r="H4" s="55">
        <v>8</v>
      </c>
      <c r="I4" s="56">
        <v>8</v>
      </c>
      <c r="J4" s="50">
        <v>9</v>
      </c>
      <c r="K4" s="55">
        <v>9</v>
      </c>
      <c r="L4" s="53">
        <v>8</v>
      </c>
      <c r="M4" s="50">
        <v>8</v>
      </c>
      <c r="N4" s="51">
        <v>8</v>
      </c>
      <c r="O4" s="31">
        <f>SUMIF(B4:N4,"&gt;=0")</f>
        <v>87</v>
      </c>
      <c r="P4" s="32">
        <f>AVERAGEIF(B4:N4,"&gt;=0")</f>
        <v>7.9090909090909092</v>
      </c>
    </row>
    <row r="5" spans="1:16" x14ac:dyDescent="0.25">
      <c r="A5" s="1" t="s">
        <v>64</v>
      </c>
      <c r="B5" s="50">
        <v>9</v>
      </c>
      <c r="C5" s="51">
        <v>8</v>
      </c>
      <c r="D5" s="55">
        <v>9</v>
      </c>
      <c r="E5" s="53">
        <v>8</v>
      </c>
      <c r="F5" s="53" t="e">
        <f>NA()</f>
        <v>#N/A</v>
      </c>
      <c r="G5" s="3" t="e">
        <f>NA()</f>
        <v>#N/A</v>
      </c>
      <c r="H5" s="55">
        <v>8</v>
      </c>
      <c r="I5" s="59">
        <v>9</v>
      </c>
      <c r="J5" s="50">
        <v>7</v>
      </c>
      <c r="K5" s="55">
        <v>9</v>
      </c>
      <c r="L5" s="53">
        <v>8</v>
      </c>
      <c r="M5" s="50">
        <v>8</v>
      </c>
      <c r="N5" s="51">
        <v>8</v>
      </c>
      <c r="O5" s="31">
        <f t="shared" ref="O5:O8" si="0">SUMIF(B5:N5,"&gt;=0")</f>
        <v>91</v>
      </c>
      <c r="P5" s="32">
        <f t="shared" ref="P5:P8" si="1">AVERAGEIF(B5:N5,"&gt;=0")</f>
        <v>8.2727272727272734</v>
      </c>
    </row>
    <row r="6" spans="1:16" x14ac:dyDescent="0.25">
      <c r="A6" s="1" t="s">
        <v>65</v>
      </c>
      <c r="B6" s="50">
        <v>9</v>
      </c>
      <c r="C6" s="51">
        <v>9</v>
      </c>
      <c r="D6" s="55">
        <v>9</v>
      </c>
      <c r="E6" s="53">
        <v>9</v>
      </c>
      <c r="F6" s="53" t="e">
        <f>NA()</f>
        <v>#N/A</v>
      </c>
      <c r="G6" s="3" t="e">
        <f>NA()</f>
        <v>#N/A</v>
      </c>
      <c r="H6" s="55">
        <v>8</v>
      </c>
      <c r="I6" s="59">
        <v>7</v>
      </c>
      <c r="J6" s="50">
        <v>8</v>
      </c>
      <c r="K6" s="55">
        <v>9</v>
      </c>
      <c r="L6" s="53">
        <v>7</v>
      </c>
      <c r="M6" s="50">
        <v>8</v>
      </c>
      <c r="N6" s="51">
        <v>8</v>
      </c>
      <c r="O6" s="31">
        <f t="shared" si="0"/>
        <v>91</v>
      </c>
      <c r="P6" s="32">
        <f t="shared" si="1"/>
        <v>8.2727272727272734</v>
      </c>
    </row>
    <row r="7" spans="1:16" x14ac:dyDescent="0.25">
      <c r="A7" s="1" t="s">
        <v>66</v>
      </c>
      <c r="B7" s="50">
        <v>10</v>
      </c>
      <c r="C7" s="51">
        <v>10</v>
      </c>
      <c r="D7" s="55">
        <v>10</v>
      </c>
      <c r="E7" s="60">
        <v>10</v>
      </c>
      <c r="F7" s="53">
        <v>7</v>
      </c>
      <c r="G7" s="3">
        <v>10</v>
      </c>
      <c r="H7" s="55">
        <v>8</v>
      </c>
      <c r="I7" s="59">
        <v>10</v>
      </c>
      <c r="J7" s="50">
        <v>6</v>
      </c>
      <c r="K7" s="55">
        <v>10</v>
      </c>
      <c r="L7" s="53">
        <v>10</v>
      </c>
      <c r="M7" s="50">
        <v>10</v>
      </c>
      <c r="N7" s="51">
        <v>10</v>
      </c>
      <c r="O7" s="31">
        <f t="shared" si="0"/>
        <v>121</v>
      </c>
      <c r="P7" s="32">
        <f t="shared" si="1"/>
        <v>9.3076923076923084</v>
      </c>
    </row>
    <row r="8" spans="1:16" x14ac:dyDescent="0.25">
      <c r="A8" s="1" t="s">
        <v>75</v>
      </c>
      <c r="B8" s="50">
        <v>10</v>
      </c>
      <c r="C8" s="51">
        <v>10</v>
      </c>
      <c r="D8" s="55">
        <v>10</v>
      </c>
      <c r="E8" s="60">
        <v>10</v>
      </c>
      <c r="F8" s="53">
        <v>10</v>
      </c>
      <c r="G8" s="3">
        <v>10</v>
      </c>
      <c r="H8" s="55">
        <v>10</v>
      </c>
      <c r="I8" s="59">
        <v>10</v>
      </c>
      <c r="J8" s="50">
        <v>10</v>
      </c>
      <c r="K8" s="55">
        <v>10</v>
      </c>
      <c r="L8" s="53">
        <v>10</v>
      </c>
      <c r="M8" s="50">
        <v>10</v>
      </c>
      <c r="N8" s="51">
        <v>10</v>
      </c>
      <c r="O8" s="31">
        <f t="shared" si="0"/>
        <v>130</v>
      </c>
      <c r="P8" s="32">
        <f t="shared" si="1"/>
        <v>10</v>
      </c>
    </row>
    <row r="9" spans="1:16" x14ac:dyDescent="0.25">
      <c r="A9" s="34" t="s">
        <v>67</v>
      </c>
      <c r="B9" s="33">
        <f t="shared" ref="B9:N9" si="2">SUM(B4:B8)</f>
        <v>46</v>
      </c>
      <c r="C9" s="33">
        <f t="shared" si="2"/>
        <v>45</v>
      </c>
      <c r="D9" s="33">
        <f t="shared" si="2"/>
        <v>45</v>
      </c>
      <c r="E9" s="33">
        <f t="shared" si="2"/>
        <v>43</v>
      </c>
      <c r="F9" s="33">
        <f>SUMIF(F4:F8,"&gt;0")</f>
        <v>17</v>
      </c>
      <c r="G9" s="33">
        <f>SUMIF(G4:G8,"&gt;0")</f>
        <v>20</v>
      </c>
      <c r="H9" s="33">
        <f t="shared" si="2"/>
        <v>42</v>
      </c>
      <c r="I9" s="33">
        <f t="shared" si="2"/>
        <v>44</v>
      </c>
      <c r="J9" s="33">
        <f t="shared" si="2"/>
        <v>40</v>
      </c>
      <c r="K9" s="33">
        <f t="shared" si="2"/>
        <v>47</v>
      </c>
      <c r="L9" s="33">
        <f t="shared" si="2"/>
        <v>43</v>
      </c>
      <c r="M9" s="39">
        <f t="shared" si="2"/>
        <v>44</v>
      </c>
      <c r="N9" s="33">
        <f t="shared" si="2"/>
        <v>44</v>
      </c>
      <c r="O9" s="30">
        <f>SUMIF(B9:N9,"&gt;=0")</f>
        <v>520</v>
      </c>
      <c r="P9" s="29" t="s">
        <v>68</v>
      </c>
    </row>
    <row r="10" spans="1:16" x14ac:dyDescent="0.25">
      <c r="A10" s="1"/>
      <c r="C10" s="6"/>
      <c r="D10" s="7"/>
      <c r="E10" s="8"/>
      <c r="F10" s="8"/>
      <c r="G10" s="8"/>
      <c r="H10" s="8"/>
      <c r="K10" s="8"/>
      <c r="N10" s="6"/>
    </row>
    <row r="11" spans="1:16" x14ac:dyDescent="0.25">
      <c r="A11" s="5" t="s">
        <v>69</v>
      </c>
      <c r="B11" s="81">
        <f>AVERAGEIF(B9:C9,"&gt;=0")</f>
        <v>45.5</v>
      </c>
      <c r="C11" s="92"/>
      <c r="D11" s="88">
        <f>AVERAGEIF(D9:G9,"&gt;=0")</f>
        <v>31.25</v>
      </c>
      <c r="E11" s="89"/>
      <c r="F11" s="89"/>
      <c r="G11" s="90"/>
      <c r="H11" s="80">
        <f>AVERAGEIF(H9:I9,"&gt;=0")</f>
        <v>43</v>
      </c>
      <c r="I11" s="81"/>
      <c r="J11" s="40">
        <f>AVERAGEIF(J9,"&gt;=0")</f>
        <v>40</v>
      </c>
      <c r="K11" s="82">
        <f>AVERAGEIF(K9:N9,"&gt;=0")</f>
        <v>44.5</v>
      </c>
      <c r="L11" s="83"/>
      <c r="M11" s="83"/>
      <c r="N11" s="84"/>
    </row>
    <row r="12" spans="1:16" x14ac:dyDescent="0.25">
      <c r="B12" s="91" t="s">
        <v>70</v>
      </c>
      <c r="C12" s="91"/>
      <c r="D12" s="91" t="s">
        <v>71</v>
      </c>
      <c r="E12" s="91"/>
      <c r="F12" s="91"/>
      <c r="G12" s="91"/>
      <c r="H12" s="91" t="s">
        <v>72</v>
      </c>
      <c r="I12" s="91"/>
      <c r="J12" s="3" t="s">
        <v>73</v>
      </c>
      <c r="K12" s="91" t="s">
        <v>74</v>
      </c>
      <c r="L12" s="91"/>
      <c r="M12" s="91"/>
      <c r="N12" s="91"/>
    </row>
  </sheetData>
  <sheetProtection algorithmName="SHA-512" hashValue="riVkjVCk4+5HcxxqKBfFoUxYU+rMCPDINiTyrugTEqVIps1jR/nzyHDQMJUApqHmkQiiG3XeDix/UP3ru5cgJA==" saltValue="UUj3ShTk3bClXadwH069VQ==" spinCount="100000" sheet="1" objects="1" scenarios="1"/>
  <mergeCells count="13">
    <mergeCell ref="B1:C1"/>
    <mergeCell ref="B11:C11"/>
    <mergeCell ref="D2:G2"/>
    <mergeCell ref="K12:N12"/>
    <mergeCell ref="H11:I11"/>
    <mergeCell ref="K11:N11"/>
    <mergeCell ref="D11:G11"/>
    <mergeCell ref="H2:I2"/>
    <mergeCell ref="D12:G12"/>
    <mergeCell ref="H12:I12"/>
    <mergeCell ref="B2:C2"/>
    <mergeCell ref="K2:N2"/>
    <mergeCell ref="B12:C12"/>
  </mergeCells>
  <phoneticPr fontId="5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744A9-E212-4A64-B428-D702F973FA3F}">
  <dimension ref="A1:P12"/>
  <sheetViews>
    <sheetView topLeftCell="D1" workbookViewId="0">
      <selection activeCell="J6" sqref="J6"/>
    </sheetView>
  </sheetViews>
  <sheetFormatPr defaultRowHeight="15" x14ac:dyDescent="0.25"/>
  <cols>
    <col min="1" max="1" width="16.42578125" customWidth="1"/>
    <col min="2" max="2" width="26.42578125" customWidth="1"/>
    <col min="3" max="3" width="44" customWidth="1"/>
    <col min="4" max="4" width="15.140625" bestFit="1" customWidth="1"/>
    <col min="5" max="5" width="31.7109375" customWidth="1"/>
    <col min="6" max="6" width="14.140625" customWidth="1"/>
    <col min="7" max="7" width="21.85546875" customWidth="1"/>
    <col min="8" max="8" width="24.28515625" customWidth="1"/>
    <col min="9" max="9" width="24.5703125" customWidth="1"/>
    <col min="10" max="10" width="23.28515625" customWidth="1"/>
    <col min="11" max="11" width="23.140625" customWidth="1"/>
    <col min="12" max="12" width="13.7109375" customWidth="1"/>
    <col min="13" max="13" width="33.7109375" customWidth="1"/>
    <col min="14" max="14" width="31" customWidth="1"/>
  </cols>
  <sheetData>
    <row r="1" spans="1:16" ht="23.25" x14ac:dyDescent="0.35">
      <c r="B1" s="74" t="str">
        <f>info!B21</f>
        <v>Cristyan Esposito</v>
      </c>
      <c r="C1" s="74"/>
      <c r="D1" s="74"/>
      <c r="E1" s="74"/>
    </row>
    <row r="2" spans="1:16" ht="20.25" thickBot="1" x14ac:dyDescent="0.35">
      <c r="A2" s="1"/>
      <c r="B2" s="85" t="s">
        <v>5</v>
      </c>
      <c r="C2" s="86"/>
      <c r="D2" s="87" t="s">
        <v>10</v>
      </c>
      <c r="E2" s="85"/>
      <c r="F2" s="85"/>
      <c r="G2" s="85"/>
      <c r="H2" s="87" t="s">
        <v>17</v>
      </c>
      <c r="I2" s="86"/>
      <c r="J2" s="18" t="s">
        <v>46</v>
      </c>
      <c r="K2" s="87" t="s">
        <v>26</v>
      </c>
      <c r="L2" s="85"/>
      <c r="M2" s="85"/>
      <c r="N2" s="86"/>
    </row>
    <row r="3" spans="1:16" ht="16.5" thickTop="1" thickBot="1" x14ac:dyDescent="0.3">
      <c r="A3" s="2" t="s">
        <v>47</v>
      </c>
      <c r="B3" s="23" t="s">
        <v>48</v>
      </c>
      <c r="C3" s="24" t="s">
        <v>49</v>
      </c>
      <c r="D3" s="36" t="s">
        <v>50</v>
      </c>
      <c r="E3" s="27" t="s">
        <v>51</v>
      </c>
      <c r="F3" s="35" t="s">
        <v>52</v>
      </c>
      <c r="G3" s="37" t="s">
        <v>53</v>
      </c>
      <c r="H3" s="26" t="s">
        <v>54</v>
      </c>
      <c r="I3" s="38" t="s">
        <v>55</v>
      </c>
      <c r="J3" s="25" t="s">
        <v>56</v>
      </c>
      <c r="K3" s="26" t="s">
        <v>57</v>
      </c>
      <c r="L3" s="27" t="s">
        <v>58</v>
      </c>
      <c r="M3" s="23" t="s">
        <v>59</v>
      </c>
      <c r="N3" s="24" t="s">
        <v>60</v>
      </c>
      <c r="O3" s="28" t="s">
        <v>61</v>
      </c>
      <c r="P3" s="28" t="s">
        <v>62</v>
      </c>
    </row>
    <row r="4" spans="1:16" x14ac:dyDescent="0.25">
      <c r="A4" s="1" t="s">
        <v>63</v>
      </c>
      <c r="B4" s="50">
        <v>8</v>
      </c>
      <c r="C4" s="51">
        <v>8</v>
      </c>
      <c r="D4" s="52">
        <v>7</v>
      </c>
      <c r="E4" s="53">
        <v>6</v>
      </c>
      <c r="F4" s="54" t="e">
        <f>NA()</f>
        <v>#N/A</v>
      </c>
      <c r="G4" s="3" t="e">
        <f>NA()</f>
        <v>#N/A</v>
      </c>
      <c r="H4" s="55">
        <v>7</v>
      </c>
      <c r="I4" s="56">
        <v>8</v>
      </c>
      <c r="J4" s="50">
        <v>9</v>
      </c>
      <c r="K4" s="55">
        <v>9</v>
      </c>
      <c r="L4" s="53">
        <v>8</v>
      </c>
      <c r="M4" s="50">
        <v>8</v>
      </c>
      <c r="N4" s="51">
        <v>8</v>
      </c>
      <c r="O4" s="31">
        <f>SUMIF(B4:N4,"&gt;=0")</f>
        <v>86</v>
      </c>
      <c r="P4" s="32">
        <f>AVERAGEIF(B4:N4,"&gt;=0")</f>
        <v>7.8181818181818183</v>
      </c>
    </row>
    <row r="5" spans="1:16" x14ac:dyDescent="0.25">
      <c r="A5" s="1" t="s">
        <v>64</v>
      </c>
      <c r="B5" s="50">
        <v>9</v>
      </c>
      <c r="C5" s="51">
        <v>8</v>
      </c>
      <c r="D5" s="55">
        <v>9</v>
      </c>
      <c r="E5" s="53">
        <v>8</v>
      </c>
      <c r="F5" s="53" t="e">
        <f>NA()</f>
        <v>#N/A</v>
      </c>
      <c r="G5" s="3" t="e">
        <f>NA()</f>
        <v>#N/A</v>
      </c>
      <c r="H5" s="55">
        <v>8</v>
      </c>
      <c r="I5" s="59">
        <v>9</v>
      </c>
      <c r="J5" s="50">
        <v>7</v>
      </c>
      <c r="K5" s="55">
        <v>9</v>
      </c>
      <c r="L5" s="53">
        <v>8</v>
      </c>
      <c r="M5" s="50">
        <v>8</v>
      </c>
      <c r="N5" s="51">
        <v>8</v>
      </c>
      <c r="O5" s="31">
        <f t="shared" ref="O5:O8" si="0">SUMIF(B5:N5,"&gt;=0")</f>
        <v>91</v>
      </c>
      <c r="P5" s="32">
        <f t="shared" ref="P5:P8" si="1">AVERAGEIF(B5:N5,"&gt;=0")</f>
        <v>8.2727272727272734</v>
      </c>
    </row>
    <row r="6" spans="1:16" x14ac:dyDescent="0.25">
      <c r="A6" s="1" t="s">
        <v>65</v>
      </c>
      <c r="B6" s="50">
        <v>9</v>
      </c>
      <c r="C6" s="51">
        <v>9</v>
      </c>
      <c r="D6" s="55">
        <v>9</v>
      </c>
      <c r="E6" s="53">
        <v>9</v>
      </c>
      <c r="F6" s="53" t="e">
        <f>NA()</f>
        <v>#N/A</v>
      </c>
      <c r="G6" s="3" t="e">
        <f>NA()</f>
        <v>#N/A</v>
      </c>
      <c r="H6" s="55">
        <v>8</v>
      </c>
      <c r="I6" s="59">
        <v>7</v>
      </c>
      <c r="J6" s="50">
        <v>8</v>
      </c>
      <c r="K6" s="55">
        <v>9</v>
      </c>
      <c r="L6" s="53">
        <v>7</v>
      </c>
      <c r="M6" s="50">
        <v>8</v>
      </c>
      <c r="N6" s="51">
        <v>8</v>
      </c>
      <c r="O6" s="31">
        <f t="shared" si="0"/>
        <v>91</v>
      </c>
      <c r="P6" s="32">
        <f t="shared" si="1"/>
        <v>8.2727272727272734</v>
      </c>
    </row>
    <row r="7" spans="1:16" x14ac:dyDescent="0.25">
      <c r="A7" s="1" t="s">
        <v>66</v>
      </c>
      <c r="B7" s="50">
        <v>10</v>
      </c>
      <c r="C7" s="51">
        <v>10</v>
      </c>
      <c r="D7" s="55">
        <v>7</v>
      </c>
      <c r="E7" s="53">
        <v>10</v>
      </c>
      <c r="F7" s="53">
        <v>5</v>
      </c>
      <c r="G7" s="3">
        <v>6</v>
      </c>
      <c r="H7" s="55">
        <v>7</v>
      </c>
      <c r="I7" s="59">
        <v>7</v>
      </c>
      <c r="J7" s="50">
        <v>6</v>
      </c>
      <c r="K7" s="55">
        <v>10</v>
      </c>
      <c r="L7" s="53">
        <v>7</v>
      </c>
      <c r="M7" s="50">
        <v>7</v>
      </c>
      <c r="N7" s="51">
        <v>10</v>
      </c>
      <c r="O7" s="31">
        <f t="shared" si="0"/>
        <v>102</v>
      </c>
      <c r="P7" s="32">
        <f t="shared" si="1"/>
        <v>7.8461538461538458</v>
      </c>
    </row>
    <row r="8" spans="1:16" x14ac:dyDescent="0.25">
      <c r="A8" s="1" t="s">
        <v>75</v>
      </c>
      <c r="B8" s="50">
        <v>10</v>
      </c>
      <c r="C8" s="51">
        <v>10</v>
      </c>
      <c r="D8" s="55">
        <v>9</v>
      </c>
      <c r="E8" s="53">
        <v>10</v>
      </c>
      <c r="F8" s="53">
        <v>7</v>
      </c>
      <c r="G8" s="3">
        <v>8</v>
      </c>
      <c r="H8" s="55">
        <v>7</v>
      </c>
      <c r="I8" s="59">
        <v>8</v>
      </c>
      <c r="J8" s="50">
        <v>9</v>
      </c>
      <c r="K8" s="55">
        <v>10</v>
      </c>
      <c r="L8" s="53">
        <v>9</v>
      </c>
      <c r="M8" s="50">
        <v>8</v>
      </c>
      <c r="N8" s="51">
        <v>10</v>
      </c>
      <c r="O8" s="31">
        <f t="shared" si="0"/>
        <v>115</v>
      </c>
      <c r="P8" s="32">
        <f t="shared" si="1"/>
        <v>8.8461538461538467</v>
      </c>
    </row>
    <row r="9" spans="1:16" x14ac:dyDescent="0.25">
      <c r="A9" s="34" t="s">
        <v>67</v>
      </c>
      <c r="B9" s="33">
        <f t="shared" ref="B9:N9" si="2">SUM(B4:B8)</f>
        <v>46</v>
      </c>
      <c r="C9" s="33">
        <f t="shared" si="2"/>
        <v>45</v>
      </c>
      <c r="D9" s="33">
        <f t="shared" si="2"/>
        <v>41</v>
      </c>
      <c r="E9" s="33">
        <f t="shared" si="2"/>
        <v>43</v>
      </c>
      <c r="F9" s="33">
        <f>SUMIF(F4:F8,"&gt;0")</f>
        <v>12</v>
      </c>
      <c r="G9" s="33">
        <f>SUMIF(G4:G8,"&gt;0")</f>
        <v>14</v>
      </c>
      <c r="H9" s="33">
        <f t="shared" si="2"/>
        <v>37</v>
      </c>
      <c r="I9" s="33">
        <f t="shared" si="2"/>
        <v>39</v>
      </c>
      <c r="J9" s="33">
        <f t="shared" si="2"/>
        <v>39</v>
      </c>
      <c r="K9" s="33">
        <f t="shared" si="2"/>
        <v>47</v>
      </c>
      <c r="L9" s="33">
        <f t="shared" si="2"/>
        <v>39</v>
      </c>
      <c r="M9" s="39">
        <f t="shared" si="2"/>
        <v>39</v>
      </c>
      <c r="N9" s="33">
        <f t="shared" si="2"/>
        <v>44</v>
      </c>
      <c r="O9" s="30">
        <f>SUMIF(B9:N9,"&gt;=0")</f>
        <v>485</v>
      </c>
      <c r="P9" s="29" t="s">
        <v>68</v>
      </c>
    </row>
    <row r="10" spans="1:16" x14ac:dyDescent="0.25">
      <c r="A10" s="1"/>
      <c r="C10" s="6"/>
      <c r="D10" s="7"/>
      <c r="E10" s="8"/>
      <c r="F10" s="8"/>
      <c r="G10" s="8"/>
      <c r="H10" s="8"/>
      <c r="K10" s="8"/>
      <c r="N10" s="6"/>
    </row>
    <row r="11" spans="1:16" x14ac:dyDescent="0.25">
      <c r="A11" s="5" t="s">
        <v>69</v>
      </c>
      <c r="B11" s="81">
        <f>AVERAGEIF(B9:C9,"&gt;=0")</f>
        <v>45.5</v>
      </c>
      <c r="C11" s="92"/>
      <c r="D11" s="88">
        <f>AVERAGEIF(D9:G9,"&gt;=0")</f>
        <v>27.5</v>
      </c>
      <c r="E11" s="89"/>
      <c r="F11" s="89"/>
      <c r="G11" s="90"/>
      <c r="H11" s="80">
        <f>AVERAGEIF(H9:I9,"&gt;=0")</f>
        <v>38</v>
      </c>
      <c r="I11" s="81"/>
      <c r="J11" s="40">
        <f>AVERAGEIF(J9,"&gt;=0")</f>
        <v>39</v>
      </c>
      <c r="K11" s="82">
        <f>AVERAGEIF(K9:N9,"&gt;=0")</f>
        <v>42.25</v>
      </c>
      <c r="L11" s="83"/>
      <c r="M11" s="83"/>
      <c r="N11" s="84"/>
    </row>
    <row r="12" spans="1:16" x14ac:dyDescent="0.25">
      <c r="B12" s="91" t="s">
        <v>70</v>
      </c>
      <c r="C12" s="91"/>
      <c r="D12" s="91" t="s">
        <v>71</v>
      </c>
      <c r="E12" s="91"/>
      <c r="F12" s="91"/>
      <c r="G12" s="91"/>
      <c r="H12" s="91" t="s">
        <v>72</v>
      </c>
      <c r="I12" s="91"/>
      <c r="J12" s="3" t="s">
        <v>73</v>
      </c>
      <c r="K12" s="91" t="s">
        <v>74</v>
      </c>
      <c r="L12" s="91"/>
      <c r="M12" s="91"/>
      <c r="N12" s="91"/>
    </row>
  </sheetData>
  <sheetProtection algorithmName="SHA-512" hashValue="9OcJ4XhFoXaxYCtHXROEKQPOXEMjaaM7/JPGeCZqF+C67HcxjGMuxDA0iaQXtQbKyw2TfBSf3iuq6HvknuyCmw==" saltValue="mn4/zFR7nDnC4AInGQGxjw==" spinCount="100000" sheet="1" objects="1" scenarios="1"/>
  <mergeCells count="13">
    <mergeCell ref="B1:E1"/>
    <mergeCell ref="B11:C11"/>
    <mergeCell ref="D2:G2"/>
    <mergeCell ref="K12:N12"/>
    <mergeCell ref="H11:I11"/>
    <mergeCell ref="K11:N11"/>
    <mergeCell ref="D11:G11"/>
    <mergeCell ref="H2:I2"/>
    <mergeCell ref="D12:G12"/>
    <mergeCell ref="H12:I12"/>
    <mergeCell ref="B2:C2"/>
    <mergeCell ref="K2:N2"/>
    <mergeCell ref="B12:C12"/>
  </mergeCells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EC630-34AA-46EA-BD2D-83781DB432C3}">
  <dimension ref="A1:P12"/>
  <sheetViews>
    <sheetView workbookViewId="0">
      <selection activeCell="A8" sqref="A8"/>
    </sheetView>
  </sheetViews>
  <sheetFormatPr defaultRowHeight="15" x14ac:dyDescent="0.25"/>
  <cols>
    <col min="1" max="1" width="15.7109375" customWidth="1"/>
    <col min="2" max="2" width="26.28515625" customWidth="1"/>
    <col min="3" max="3" width="44.5703125" customWidth="1"/>
    <col min="4" max="4" width="15.140625" bestFit="1" customWidth="1"/>
    <col min="5" max="5" width="32.5703125" customWidth="1"/>
    <col min="6" max="6" width="11.28515625" customWidth="1"/>
    <col min="7" max="8" width="21.42578125" customWidth="1"/>
    <col min="9" max="9" width="22.28515625" customWidth="1"/>
    <col min="10" max="10" width="22" customWidth="1"/>
    <col min="11" max="11" width="24.28515625" customWidth="1"/>
    <col min="12" max="12" width="14.28515625" customWidth="1"/>
    <col min="13" max="13" width="33" customWidth="1"/>
    <col min="14" max="14" width="32.28515625" customWidth="1"/>
  </cols>
  <sheetData>
    <row r="1" spans="1:16" ht="23.25" x14ac:dyDescent="0.35">
      <c r="B1" s="74" t="str">
        <f>info!B22</f>
        <v>Iliano Fasolino</v>
      </c>
      <c r="C1" s="74"/>
      <c r="D1" s="74"/>
    </row>
    <row r="2" spans="1:16" ht="20.25" thickBot="1" x14ac:dyDescent="0.35">
      <c r="A2" s="1"/>
      <c r="B2" s="85" t="s">
        <v>5</v>
      </c>
      <c r="C2" s="86"/>
      <c r="D2" s="87" t="s">
        <v>10</v>
      </c>
      <c r="E2" s="85"/>
      <c r="F2" s="85"/>
      <c r="G2" s="85"/>
      <c r="H2" s="87" t="s">
        <v>17</v>
      </c>
      <c r="I2" s="86"/>
      <c r="J2" s="18" t="s">
        <v>46</v>
      </c>
      <c r="K2" s="87" t="s">
        <v>26</v>
      </c>
      <c r="L2" s="85"/>
      <c r="M2" s="85"/>
      <c r="N2" s="86"/>
    </row>
    <row r="3" spans="1:16" ht="16.5" thickTop="1" thickBot="1" x14ac:dyDescent="0.3">
      <c r="A3" s="2" t="s">
        <v>47</v>
      </c>
      <c r="B3" s="23" t="s">
        <v>48</v>
      </c>
      <c r="C3" s="24" t="s">
        <v>49</v>
      </c>
      <c r="D3" s="36" t="s">
        <v>50</v>
      </c>
      <c r="E3" s="27" t="s">
        <v>51</v>
      </c>
      <c r="F3" s="35" t="s">
        <v>52</v>
      </c>
      <c r="G3" s="37" t="s">
        <v>53</v>
      </c>
      <c r="H3" s="26" t="s">
        <v>54</v>
      </c>
      <c r="I3" s="38" t="s">
        <v>55</v>
      </c>
      <c r="J3" s="25" t="s">
        <v>56</v>
      </c>
      <c r="K3" s="26" t="s">
        <v>57</v>
      </c>
      <c r="L3" s="27" t="s">
        <v>58</v>
      </c>
      <c r="M3" s="23" t="s">
        <v>59</v>
      </c>
      <c r="N3" s="24" t="s">
        <v>60</v>
      </c>
      <c r="O3" s="28" t="s">
        <v>61</v>
      </c>
      <c r="P3" s="28" t="s">
        <v>62</v>
      </c>
    </row>
    <row r="4" spans="1:16" x14ac:dyDescent="0.25">
      <c r="A4" s="1" t="s">
        <v>63</v>
      </c>
      <c r="B4" s="50">
        <v>9</v>
      </c>
      <c r="C4" s="51">
        <v>8</v>
      </c>
      <c r="D4" s="52">
        <v>7</v>
      </c>
      <c r="E4" s="53">
        <v>6</v>
      </c>
      <c r="F4" s="54" t="e">
        <f>NA()</f>
        <v>#N/A</v>
      </c>
      <c r="G4" s="3" t="e">
        <f>NA()</f>
        <v>#N/A</v>
      </c>
      <c r="H4" s="55">
        <v>8</v>
      </c>
      <c r="I4" s="56">
        <v>8</v>
      </c>
      <c r="J4" s="50">
        <v>9</v>
      </c>
      <c r="K4" s="55">
        <v>9</v>
      </c>
      <c r="L4" s="53">
        <v>8</v>
      </c>
      <c r="M4" s="50">
        <v>8</v>
      </c>
      <c r="N4" s="51">
        <v>8</v>
      </c>
      <c r="O4" s="31">
        <f>SUMIF(B4:N4,"&gt;=0")</f>
        <v>88</v>
      </c>
      <c r="P4" s="32">
        <f>AVERAGEIF(B4:N4,"&gt;=0")</f>
        <v>8</v>
      </c>
    </row>
    <row r="5" spans="1:16" x14ac:dyDescent="0.25">
      <c r="A5" s="1" t="s">
        <v>64</v>
      </c>
      <c r="B5" s="50">
        <v>9</v>
      </c>
      <c r="C5" s="51">
        <v>8</v>
      </c>
      <c r="D5" s="55">
        <v>9</v>
      </c>
      <c r="E5" s="53">
        <v>8</v>
      </c>
      <c r="F5" s="53" t="e">
        <f>NA()</f>
        <v>#N/A</v>
      </c>
      <c r="G5" s="3" t="e">
        <f>NA()</f>
        <v>#N/A</v>
      </c>
      <c r="H5" s="55">
        <v>8</v>
      </c>
      <c r="I5" s="59">
        <v>8</v>
      </c>
      <c r="J5" s="50">
        <v>7</v>
      </c>
      <c r="K5" s="55">
        <v>9</v>
      </c>
      <c r="L5" s="53">
        <v>8</v>
      </c>
      <c r="M5" s="50">
        <v>8</v>
      </c>
      <c r="N5" s="51">
        <v>8</v>
      </c>
      <c r="O5" s="31">
        <f t="shared" ref="O5:O8" si="0">SUMIF(B5:N5,"&gt;=0")</f>
        <v>90</v>
      </c>
      <c r="P5" s="32">
        <f t="shared" ref="P5:P8" si="1">AVERAGEIF(B5:N5,"&gt;=0")</f>
        <v>8.1818181818181817</v>
      </c>
    </row>
    <row r="6" spans="1:16" x14ac:dyDescent="0.25">
      <c r="A6" s="1" t="s">
        <v>65</v>
      </c>
      <c r="B6" s="50">
        <v>9</v>
      </c>
      <c r="C6" s="51">
        <v>9</v>
      </c>
      <c r="D6" s="55">
        <v>9</v>
      </c>
      <c r="E6" s="53">
        <v>9</v>
      </c>
      <c r="F6" s="53" t="e">
        <f>NA()</f>
        <v>#N/A</v>
      </c>
      <c r="G6" s="3" t="e">
        <f>NA()</f>
        <v>#N/A</v>
      </c>
      <c r="H6" s="55">
        <v>8</v>
      </c>
      <c r="I6" s="59">
        <v>8</v>
      </c>
      <c r="J6" s="50">
        <v>8</v>
      </c>
      <c r="K6" s="55">
        <v>9</v>
      </c>
      <c r="L6" s="53">
        <v>8</v>
      </c>
      <c r="M6" s="50">
        <v>8</v>
      </c>
      <c r="N6" s="51">
        <v>8</v>
      </c>
      <c r="O6" s="31">
        <f t="shared" si="0"/>
        <v>93</v>
      </c>
      <c r="P6" s="32">
        <f t="shared" si="1"/>
        <v>8.454545454545455</v>
      </c>
    </row>
    <row r="7" spans="1:16" x14ac:dyDescent="0.25">
      <c r="A7" s="1" t="s">
        <v>66</v>
      </c>
      <c r="B7" s="50">
        <v>10</v>
      </c>
      <c r="C7" s="51">
        <v>10</v>
      </c>
      <c r="D7" s="55">
        <v>10</v>
      </c>
      <c r="E7" s="53">
        <v>10</v>
      </c>
      <c r="F7" s="53">
        <v>7</v>
      </c>
      <c r="G7" s="3">
        <v>10</v>
      </c>
      <c r="H7" s="55">
        <v>8</v>
      </c>
      <c r="I7" s="59">
        <v>10</v>
      </c>
      <c r="J7" s="50">
        <v>6</v>
      </c>
      <c r="K7" s="55">
        <v>10</v>
      </c>
      <c r="L7" s="53">
        <v>10</v>
      </c>
      <c r="M7" s="50">
        <v>10</v>
      </c>
      <c r="N7" s="51">
        <v>10</v>
      </c>
      <c r="O7" s="31">
        <f t="shared" si="0"/>
        <v>121</v>
      </c>
      <c r="P7" s="32">
        <f t="shared" si="1"/>
        <v>9.3076923076923084</v>
      </c>
    </row>
    <row r="8" spans="1:16" x14ac:dyDescent="0.25">
      <c r="A8" s="1" t="s">
        <v>75</v>
      </c>
      <c r="B8" s="50">
        <v>10</v>
      </c>
      <c r="C8" s="51">
        <v>9</v>
      </c>
      <c r="D8" s="55">
        <v>10</v>
      </c>
      <c r="E8" s="53">
        <v>10</v>
      </c>
      <c r="F8" s="53">
        <v>10</v>
      </c>
      <c r="G8" s="3">
        <v>10</v>
      </c>
      <c r="H8" s="55">
        <v>10</v>
      </c>
      <c r="I8" s="59">
        <v>10</v>
      </c>
      <c r="J8" s="50">
        <v>10</v>
      </c>
      <c r="K8" s="55">
        <v>10</v>
      </c>
      <c r="L8" s="53">
        <v>10</v>
      </c>
      <c r="M8" s="50">
        <v>10</v>
      </c>
      <c r="N8" s="51">
        <v>10</v>
      </c>
      <c r="O8" s="31">
        <f t="shared" si="0"/>
        <v>129</v>
      </c>
      <c r="P8" s="32">
        <f t="shared" si="1"/>
        <v>9.9230769230769234</v>
      </c>
    </row>
    <row r="9" spans="1:16" x14ac:dyDescent="0.25">
      <c r="A9" s="34" t="s">
        <v>67</v>
      </c>
      <c r="B9" s="33">
        <f t="shared" ref="B9:N9" si="2">SUM(B4:B8)</f>
        <v>47</v>
      </c>
      <c r="C9" s="33">
        <f t="shared" si="2"/>
        <v>44</v>
      </c>
      <c r="D9" s="33">
        <f t="shared" si="2"/>
        <v>45</v>
      </c>
      <c r="E9" s="33">
        <f t="shared" si="2"/>
        <v>43</v>
      </c>
      <c r="F9" s="33">
        <f>SUMIF(F4:F8,"&gt;0")</f>
        <v>17</v>
      </c>
      <c r="G9" s="33">
        <f>SUMIF(G4:G8,"&gt;0")</f>
        <v>20</v>
      </c>
      <c r="H9" s="33">
        <f t="shared" si="2"/>
        <v>42</v>
      </c>
      <c r="I9" s="33">
        <f t="shared" si="2"/>
        <v>44</v>
      </c>
      <c r="J9" s="33">
        <f t="shared" si="2"/>
        <v>40</v>
      </c>
      <c r="K9" s="33">
        <f t="shared" si="2"/>
        <v>47</v>
      </c>
      <c r="L9" s="33">
        <f t="shared" si="2"/>
        <v>44</v>
      </c>
      <c r="M9" s="39">
        <f t="shared" si="2"/>
        <v>44</v>
      </c>
      <c r="N9" s="33">
        <f t="shared" si="2"/>
        <v>44</v>
      </c>
      <c r="O9" s="30">
        <f>SUMIF(B9:N9,"&gt;=0")</f>
        <v>521</v>
      </c>
      <c r="P9" s="29" t="s">
        <v>68</v>
      </c>
    </row>
    <row r="10" spans="1:16" x14ac:dyDescent="0.25">
      <c r="A10" s="1"/>
      <c r="C10" s="6"/>
      <c r="D10" s="7"/>
      <c r="E10" s="8"/>
      <c r="F10" s="8"/>
      <c r="G10" s="8"/>
      <c r="H10" s="8"/>
      <c r="K10" s="8"/>
      <c r="N10" s="6"/>
    </row>
    <row r="11" spans="1:16" x14ac:dyDescent="0.25">
      <c r="A11" s="5" t="s">
        <v>69</v>
      </c>
      <c r="B11" s="81">
        <f>AVERAGEIF(B9:C9,"&gt;=0")</f>
        <v>45.5</v>
      </c>
      <c r="C11" s="92"/>
      <c r="D11" s="88">
        <f>AVERAGEIF(D9:G9,"&gt;=0")</f>
        <v>31.25</v>
      </c>
      <c r="E11" s="89"/>
      <c r="F11" s="89"/>
      <c r="G11" s="90"/>
      <c r="H11" s="80">
        <f>AVERAGEIF(H9:I9,"&gt;=0")</f>
        <v>43</v>
      </c>
      <c r="I11" s="81"/>
      <c r="J11" s="40">
        <f>AVERAGEIF(J9,"&gt;=0")</f>
        <v>40</v>
      </c>
      <c r="K11" s="82">
        <f>AVERAGEIF(K9:N9,"&gt;=0")</f>
        <v>44.75</v>
      </c>
      <c r="L11" s="83"/>
      <c r="M11" s="83"/>
      <c r="N11" s="84"/>
    </row>
    <row r="12" spans="1:16" x14ac:dyDescent="0.25">
      <c r="B12" s="91" t="s">
        <v>70</v>
      </c>
      <c r="C12" s="91"/>
      <c r="D12" s="91" t="s">
        <v>71</v>
      </c>
      <c r="E12" s="91"/>
      <c r="F12" s="91"/>
      <c r="G12" s="91"/>
      <c r="H12" s="91" t="s">
        <v>72</v>
      </c>
      <c r="I12" s="91"/>
      <c r="J12" s="3" t="s">
        <v>73</v>
      </c>
      <c r="K12" s="91" t="s">
        <v>74</v>
      </c>
      <c r="L12" s="91"/>
      <c r="M12" s="91"/>
      <c r="N12" s="91"/>
    </row>
  </sheetData>
  <sheetProtection algorithmName="SHA-512" hashValue="9SjYtFgul/thyGhlPd5lk5vVf0Z9cgIHKPixpD5lxyBzQ9oBdMxhBa+RM5LXXVkDKvIIcCIRlz5MXp6+3HZEcQ==" saltValue="Hd4BEQaCTDXwcQH7FSyoJA==" spinCount="100000" sheet="1" objects="1" scenarios="1"/>
  <mergeCells count="13">
    <mergeCell ref="B1:D1"/>
    <mergeCell ref="B11:C11"/>
    <mergeCell ref="D2:G2"/>
    <mergeCell ref="K12:N12"/>
    <mergeCell ref="H11:I11"/>
    <mergeCell ref="K11:N11"/>
    <mergeCell ref="D11:G11"/>
    <mergeCell ref="H2:I2"/>
    <mergeCell ref="D12:G12"/>
    <mergeCell ref="H12:I12"/>
    <mergeCell ref="B2:C2"/>
    <mergeCell ref="K2:N2"/>
    <mergeCell ref="B12:C12"/>
  </mergeCells>
  <phoneticPr fontId="5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3988-1CB7-4F56-A006-5D7BD1A59920}">
  <dimension ref="A1:P12"/>
  <sheetViews>
    <sheetView topLeftCell="H1" workbookViewId="0">
      <selection activeCell="B15" sqref="B15"/>
    </sheetView>
  </sheetViews>
  <sheetFormatPr defaultRowHeight="15" x14ac:dyDescent="0.25"/>
  <cols>
    <col min="1" max="1" width="17" customWidth="1"/>
    <col min="2" max="2" width="26.140625" customWidth="1"/>
    <col min="3" max="3" width="45.140625" customWidth="1"/>
    <col min="4" max="4" width="15.140625" bestFit="1" customWidth="1"/>
    <col min="5" max="5" width="31.28515625" customWidth="1"/>
    <col min="6" max="6" width="13.85546875" customWidth="1"/>
    <col min="7" max="7" width="22.28515625" customWidth="1"/>
    <col min="8" max="8" width="21.42578125" customWidth="1"/>
    <col min="9" max="9" width="22" customWidth="1"/>
    <col min="10" max="10" width="24.42578125" customWidth="1"/>
    <col min="11" max="11" width="23.28515625" customWidth="1"/>
    <col min="12" max="12" width="14.7109375" customWidth="1"/>
    <col min="13" max="13" width="32" customWidth="1"/>
    <col min="14" max="14" width="33.140625" customWidth="1"/>
  </cols>
  <sheetData>
    <row r="1" spans="1:16" ht="23.25" x14ac:dyDescent="0.35">
      <c r="B1" s="74" t="str">
        <f>info!B23</f>
        <v>Marco Greco</v>
      </c>
      <c r="C1" s="74"/>
    </row>
    <row r="2" spans="1:16" ht="20.25" thickBot="1" x14ac:dyDescent="0.35">
      <c r="A2" s="1"/>
      <c r="B2" s="85" t="s">
        <v>5</v>
      </c>
      <c r="C2" s="86"/>
      <c r="D2" s="87" t="s">
        <v>10</v>
      </c>
      <c r="E2" s="85"/>
      <c r="F2" s="85"/>
      <c r="G2" s="85"/>
      <c r="H2" s="87" t="s">
        <v>17</v>
      </c>
      <c r="I2" s="86"/>
      <c r="J2" s="18" t="s">
        <v>46</v>
      </c>
      <c r="K2" s="87" t="s">
        <v>26</v>
      </c>
      <c r="L2" s="85"/>
      <c r="M2" s="85"/>
      <c r="N2" s="86"/>
    </row>
    <row r="3" spans="1:16" ht="16.5" thickTop="1" thickBot="1" x14ac:dyDescent="0.3">
      <c r="A3" s="2" t="s">
        <v>47</v>
      </c>
      <c r="B3" s="23" t="s">
        <v>48</v>
      </c>
      <c r="C3" s="24" t="s">
        <v>49</v>
      </c>
      <c r="D3" s="36" t="s">
        <v>50</v>
      </c>
      <c r="E3" s="27" t="s">
        <v>51</v>
      </c>
      <c r="F3" s="35" t="s">
        <v>52</v>
      </c>
      <c r="G3" s="37" t="s">
        <v>53</v>
      </c>
      <c r="H3" s="26" t="s">
        <v>54</v>
      </c>
      <c r="I3" s="38" t="s">
        <v>55</v>
      </c>
      <c r="J3" s="25" t="s">
        <v>56</v>
      </c>
      <c r="K3" s="26" t="s">
        <v>57</v>
      </c>
      <c r="L3" s="27" t="s">
        <v>58</v>
      </c>
      <c r="M3" s="23" t="s">
        <v>59</v>
      </c>
      <c r="N3" s="24" t="s">
        <v>60</v>
      </c>
      <c r="O3" s="28" t="s">
        <v>61</v>
      </c>
      <c r="P3" s="28" t="s">
        <v>62</v>
      </c>
    </row>
    <row r="4" spans="1:16" x14ac:dyDescent="0.25">
      <c r="A4" s="1" t="s">
        <v>63</v>
      </c>
      <c r="B4" s="50">
        <v>9</v>
      </c>
      <c r="C4" s="51">
        <v>8</v>
      </c>
      <c r="D4" s="52">
        <v>7</v>
      </c>
      <c r="E4" s="53">
        <v>6</v>
      </c>
      <c r="F4" s="54" t="e">
        <f>NA()</f>
        <v>#N/A</v>
      </c>
      <c r="G4" s="3" t="e">
        <f>NA()</f>
        <v>#N/A</v>
      </c>
      <c r="H4" s="55">
        <v>8</v>
      </c>
      <c r="I4" s="56">
        <v>8</v>
      </c>
      <c r="J4" s="50">
        <v>9</v>
      </c>
      <c r="K4" s="55">
        <v>9</v>
      </c>
      <c r="L4" s="53">
        <v>8</v>
      </c>
      <c r="M4" s="50">
        <v>8</v>
      </c>
      <c r="N4" s="51">
        <v>8</v>
      </c>
      <c r="O4" s="31">
        <f>SUMIF(B4:N4,"&gt;=0")</f>
        <v>88</v>
      </c>
      <c r="P4" s="32">
        <f>AVERAGEIF(B4:N4,"&gt;=0")</f>
        <v>8</v>
      </c>
    </row>
    <row r="5" spans="1:16" x14ac:dyDescent="0.25">
      <c r="A5" s="1" t="s">
        <v>64</v>
      </c>
      <c r="B5" s="50">
        <v>9</v>
      </c>
      <c r="C5" s="51">
        <v>8</v>
      </c>
      <c r="D5" s="55">
        <v>10</v>
      </c>
      <c r="E5" s="53">
        <v>8</v>
      </c>
      <c r="F5" s="53" t="e">
        <f>NA()</f>
        <v>#N/A</v>
      </c>
      <c r="G5" s="3" t="e">
        <f>NA()</f>
        <v>#N/A</v>
      </c>
      <c r="H5" s="55">
        <v>9</v>
      </c>
      <c r="I5" s="59">
        <v>10</v>
      </c>
      <c r="J5" s="50">
        <v>7</v>
      </c>
      <c r="K5" s="55">
        <v>9</v>
      </c>
      <c r="L5" s="53">
        <v>8</v>
      </c>
      <c r="M5" s="50">
        <v>8</v>
      </c>
      <c r="N5" s="51">
        <v>8</v>
      </c>
      <c r="O5" s="31">
        <f t="shared" ref="O5:O8" si="0">SUMIF(B5:N5,"&gt;=0")</f>
        <v>94</v>
      </c>
      <c r="P5" s="32">
        <f t="shared" ref="P5:P8" si="1">AVERAGEIF(B5:N5,"&gt;=0")</f>
        <v>8.545454545454545</v>
      </c>
    </row>
    <row r="6" spans="1:16" x14ac:dyDescent="0.25">
      <c r="A6" s="1" t="s">
        <v>65</v>
      </c>
      <c r="B6" s="50">
        <v>9</v>
      </c>
      <c r="C6" s="51">
        <v>9</v>
      </c>
      <c r="D6" s="55">
        <v>9</v>
      </c>
      <c r="E6" s="53">
        <v>9</v>
      </c>
      <c r="F6" s="53" t="e">
        <f>NA()</f>
        <v>#N/A</v>
      </c>
      <c r="G6" s="3" t="e">
        <f>NA()</f>
        <v>#N/A</v>
      </c>
      <c r="H6" s="55">
        <v>9</v>
      </c>
      <c r="I6" s="59">
        <v>8</v>
      </c>
      <c r="J6" s="50">
        <v>9</v>
      </c>
      <c r="K6" s="55">
        <v>9</v>
      </c>
      <c r="L6" s="53">
        <v>8</v>
      </c>
      <c r="M6" s="50">
        <v>8</v>
      </c>
      <c r="N6" s="51">
        <v>8</v>
      </c>
      <c r="O6" s="31">
        <f t="shared" si="0"/>
        <v>95</v>
      </c>
      <c r="P6" s="32">
        <f t="shared" si="1"/>
        <v>8.6363636363636367</v>
      </c>
    </row>
    <row r="7" spans="1:16" x14ac:dyDescent="0.25">
      <c r="A7" s="1" t="s">
        <v>66</v>
      </c>
      <c r="B7" s="50">
        <v>10</v>
      </c>
      <c r="C7" s="51">
        <v>10</v>
      </c>
      <c r="D7" s="55">
        <v>8</v>
      </c>
      <c r="E7" s="53">
        <v>10</v>
      </c>
      <c r="F7" s="53">
        <v>6</v>
      </c>
      <c r="G7" s="3">
        <v>10</v>
      </c>
      <c r="H7" s="55">
        <v>8</v>
      </c>
      <c r="I7" s="59">
        <v>8</v>
      </c>
      <c r="J7" s="50">
        <v>6</v>
      </c>
      <c r="K7" s="55">
        <v>10</v>
      </c>
      <c r="L7" s="53">
        <v>7</v>
      </c>
      <c r="M7" s="50">
        <v>7</v>
      </c>
      <c r="N7" s="51">
        <v>10</v>
      </c>
      <c r="O7" s="31">
        <f t="shared" si="0"/>
        <v>110</v>
      </c>
      <c r="P7" s="32">
        <f t="shared" si="1"/>
        <v>8.4615384615384617</v>
      </c>
    </row>
    <row r="8" spans="1:16" x14ac:dyDescent="0.25">
      <c r="A8" s="1" t="s">
        <v>75</v>
      </c>
      <c r="B8" s="50">
        <v>10</v>
      </c>
      <c r="C8" s="51">
        <v>8</v>
      </c>
      <c r="D8" s="55">
        <v>8</v>
      </c>
      <c r="E8" s="53">
        <v>10</v>
      </c>
      <c r="F8" s="53">
        <v>8</v>
      </c>
      <c r="G8" s="3">
        <v>9</v>
      </c>
      <c r="H8" s="55">
        <v>7</v>
      </c>
      <c r="I8" s="59">
        <v>7</v>
      </c>
      <c r="J8" s="50">
        <v>7</v>
      </c>
      <c r="K8" s="55">
        <v>9</v>
      </c>
      <c r="L8" s="53">
        <v>7</v>
      </c>
      <c r="M8" s="50">
        <v>7</v>
      </c>
      <c r="N8" s="51">
        <v>10</v>
      </c>
      <c r="O8" s="31">
        <f t="shared" si="0"/>
        <v>107</v>
      </c>
      <c r="P8" s="32">
        <f t="shared" si="1"/>
        <v>8.2307692307692299</v>
      </c>
    </row>
    <row r="9" spans="1:16" x14ac:dyDescent="0.25">
      <c r="A9" s="34" t="s">
        <v>67</v>
      </c>
      <c r="B9" s="33">
        <f t="shared" ref="B9:N9" si="2">SUM(B4:B8)</f>
        <v>47</v>
      </c>
      <c r="C9" s="33">
        <f t="shared" si="2"/>
        <v>43</v>
      </c>
      <c r="D9" s="33">
        <f t="shared" si="2"/>
        <v>42</v>
      </c>
      <c r="E9" s="33">
        <f t="shared" si="2"/>
        <v>43</v>
      </c>
      <c r="F9" s="33">
        <f>SUMIF(F4:F8,"&gt;0")</f>
        <v>14</v>
      </c>
      <c r="G9" s="33">
        <f>SUMIF(G4:G8,"&gt;0")</f>
        <v>19</v>
      </c>
      <c r="H9" s="33">
        <f t="shared" si="2"/>
        <v>41</v>
      </c>
      <c r="I9" s="33">
        <f t="shared" si="2"/>
        <v>41</v>
      </c>
      <c r="J9" s="33">
        <f t="shared" si="2"/>
        <v>38</v>
      </c>
      <c r="K9" s="33">
        <f t="shared" si="2"/>
        <v>46</v>
      </c>
      <c r="L9" s="33">
        <f t="shared" si="2"/>
        <v>38</v>
      </c>
      <c r="M9" s="39">
        <f t="shared" si="2"/>
        <v>38</v>
      </c>
      <c r="N9" s="33">
        <f t="shared" si="2"/>
        <v>44</v>
      </c>
      <c r="O9" s="30">
        <f>SUMIF(B9:N9,"&gt;=0")</f>
        <v>494</v>
      </c>
      <c r="P9" s="29" t="s">
        <v>68</v>
      </c>
    </row>
    <row r="10" spans="1:16" x14ac:dyDescent="0.25">
      <c r="A10" s="1"/>
      <c r="C10" s="6"/>
      <c r="D10" s="7"/>
      <c r="E10" s="8"/>
      <c r="F10" s="8"/>
      <c r="G10" s="8"/>
      <c r="H10" s="8"/>
      <c r="K10" s="8"/>
      <c r="N10" s="6"/>
    </row>
    <row r="11" spans="1:16" x14ac:dyDescent="0.25">
      <c r="A11" s="5" t="s">
        <v>69</v>
      </c>
      <c r="B11" s="81">
        <f>AVERAGEIF(B9:C9,"&gt;=0")</f>
        <v>45</v>
      </c>
      <c r="C11" s="92"/>
      <c r="D11" s="88">
        <f>AVERAGEIF(D9:G9,"&gt;=0")</f>
        <v>29.5</v>
      </c>
      <c r="E11" s="89"/>
      <c r="F11" s="89"/>
      <c r="G11" s="90"/>
      <c r="H11" s="80">
        <f>AVERAGEIF(H9:I9,"&gt;=0")</f>
        <v>41</v>
      </c>
      <c r="I11" s="81"/>
      <c r="J11" s="40">
        <f>AVERAGEIF(J9,"&gt;=0")</f>
        <v>38</v>
      </c>
      <c r="K11" s="82">
        <f>AVERAGEIF(K9:N9,"&gt;=0")</f>
        <v>41.5</v>
      </c>
      <c r="L11" s="83"/>
      <c r="M11" s="83"/>
      <c r="N11" s="84"/>
    </row>
    <row r="12" spans="1:16" x14ac:dyDescent="0.25">
      <c r="B12" s="91" t="s">
        <v>70</v>
      </c>
      <c r="C12" s="91"/>
      <c r="D12" s="91" t="s">
        <v>71</v>
      </c>
      <c r="E12" s="91"/>
      <c r="F12" s="91"/>
      <c r="G12" s="91"/>
      <c r="H12" s="91" t="s">
        <v>72</v>
      </c>
      <c r="I12" s="91"/>
      <c r="J12" s="3" t="s">
        <v>73</v>
      </c>
      <c r="K12" s="91" t="s">
        <v>74</v>
      </c>
      <c r="L12" s="91"/>
      <c r="M12" s="91"/>
      <c r="N12" s="91"/>
    </row>
  </sheetData>
  <sheetProtection algorithmName="SHA-512" hashValue="0fVxhhOoubN7fMXTKFRtfHMkOpIRihtrzoec+ymjM2Th2cUisrR6kmEvFNvO8I9DmfcAohqLmGHLYF9t7YnaTg==" saltValue="2k6YLiXh8T2SSLDHWx+BLQ==" spinCount="100000" sheet="1" objects="1" scenarios="1"/>
  <mergeCells count="13">
    <mergeCell ref="B1:C1"/>
    <mergeCell ref="B11:C11"/>
    <mergeCell ref="D2:G2"/>
    <mergeCell ref="K12:N12"/>
    <mergeCell ref="H11:I11"/>
    <mergeCell ref="K11:N11"/>
    <mergeCell ref="D11:G11"/>
    <mergeCell ref="H2:I2"/>
    <mergeCell ref="D12:G12"/>
    <mergeCell ref="H12:I12"/>
    <mergeCell ref="B2:C2"/>
    <mergeCell ref="K2:N2"/>
    <mergeCell ref="B12:C12"/>
  </mergeCells>
  <phoneticPr fontId="5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F23E1-83AC-41E2-BB8A-7F17232D35FD}">
  <dimension ref="A1:P12"/>
  <sheetViews>
    <sheetView topLeftCell="A3" workbookViewId="0">
      <selection activeCell="B15" sqref="B15"/>
    </sheetView>
  </sheetViews>
  <sheetFormatPr defaultRowHeight="15" x14ac:dyDescent="0.25"/>
  <cols>
    <col min="1" max="1" width="16.140625" customWidth="1"/>
    <col min="2" max="2" width="25.5703125" customWidth="1"/>
    <col min="3" max="3" width="45" customWidth="1"/>
    <col min="4" max="4" width="15.28515625" customWidth="1"/>
    <col min="5" max="5" width="33" customWidth="1"/>
    <col min="6" max="6" width="10.7109375" customWidth="1"/>
    <col min="7" max="7" width="21" customWidth="1"/>
    <col min="8" max="8" width="22" customWidth="1"/>
    <col min="9" max="9" width="21.85546875" customWidth="1"/>
    <col min="10" max="10" width="23.28515625" customWidth="1"/>
    <col min="11" max="11" width="23.140625" customWidth="1"/>
    <col min="12" max="12" width="13.85546875" customWidth="1"/>
    <col min="13" max="13" width="33.140625" customWidth="1"/>
    <col min="14" max="14" width="31.28515625" customWidth="1"/>
  </cols>
  <sheetData>
    <row r="1" spans="1:16" ht="23.25" x14ac:dyDescent="0.35">
      <c r="B1" s="74" t="str">
        <f>info!B24</f>
        <v>Giuseppe Pio Sorrentino</v>
      </c>
      <c r="C1" s="74"/>
      <c r="D1" s="74"/>
    </row>
    <row r="2" spans="1:16" ht="20.25" thickBot="1" x14ac:dyDescent="0.35">
      <c r="A2" s="1"/>
      <c r="B2" s="85" t="s">
        <v>5</v>
      </c>
      <c r="C2" s="86"/>
      <c r="D2" s="87" t="s">
        <v>10</v>
      </c>
      <c r="E2" s="85"/>
      <c r="F2" s="85"/>
      <c r="G2" s="85"/>
      <c r="H2" s="87" t="s">
        <v>17</v>
      </c>
      <c r="I2" s="86"/>
      <c r="J2" s="18" t="s">
        <v>46</v>
      </c>
      <c r="K2" s="87" t="s">
        <v>26</v>
      </c>
      <c r="L2" s="85"/>
      <c r="M2" s="85"/>
      <c r="N2" s="86"/>
    </row>
    <row r="3" spans="1:16" ht="16.5" thickTop="1" thickBot="1" x14ac:dyDescent="0.3">
      <c r="A3" s="2" t="s">
        <v>47</v>
      </c>
      <c r="B3" s="23" t="s">
        <v>48</v>
      </c>
      <c r="C3" s="24" t="s">
        <v>49</v>
      </c>
      <c r="D3" s="36" t="s">
        <v>50</v>
      </c>
      <c r="E3" s="27" t="s">
        <v>51</v>
      </c>
      <c r="F3" s="35" t="s">
        <v>52</v>
      </c>
      <c r="G3" s="37" t="s">
        <v>53</v>
      </c>
      <c r="H3" s="26" t="s">
        <v>54</v>
      </c>
      <c r="I3" s="38" t="s">
        <v>55</v>
      </c>
      <c r="J3" s="25" t="s">
        <v>56</v>
      </c>
      <c r="K3" s="26" t="s">
        <v>57</v>
      </c>
      <c r="L3" s="27" t="s">
        <v>58</v>
      </c>
      <c r="M3" s="23" t="s">
        <v>59</v>
      </c>
      <c r="N3" s="24" t="s">
        <v>60</v>
      </c>
      <c r="O3" s="28" t="s">
        <v>61</v>
      </c>
      <c r="P3" s="28" t="s">
        <v>62</v>
      </c>
    </row>
    <row r="4" spans="1:16" x14ac:dyDescent="0.25">
      <c r="A4" s="1" t="s">
        <v>63</v>
      </c>
      <c r="B4" s="50">
        <v>8</v>
      </c>
      <c r="C4" s="51">
        <v>8</v>
      </c>
      <c r="D4" s="52">
        <v>7</v>
      </c>
      <c r="E4" s="53">
        <v>6</v>
      </c>
      <c r="F4" s="54" t="e">
        <f>NA()</f>
        <v>#N/A</v>
      </c>
      <c r="G4" s="3" t="e">
        <f>NA()</f>
        <v>#N/A</v>
      </c>
      <c r="H4" s="55">
        <v>8</v>
      </c>
      <c r="I4" s="56">
        <v>8</v>
      </c>
      <c r="J4" s="50">
        <v>9</v>
      </c>
      <c r="K4" s="55">
        <v>9</v>
      </c>
      <c r="L4" s="53">
        <v>8</v>
      </c>
      <c r="M4" s="50">
        <v>8</v>
      </c>
      <c r="N4" s="51">
        <v>8</v>
      </c>
      <c r="O4" s="31">
        <f>SUMIF(B4:N4,"&gt;=0")</f>
        <v>87</v>
      </c>
      <c r="P4" s="32">
        <f>AVERAGEIF(B4:N4,"&gt;=0")</f>
        <v>7.9090909090909092</v>
      </c>
    </row>
    <row r="5" spans="1:16" x14ac:dyDescent="0.25">
      <c r="A5" s="1" t="s">
        <v>64</v>
      </c>
      <c r="B5" s="50">
        <v>9</v>
      </c>
      <c r="C5" s="51">
        <v>8</v>
      </c>
      <c r="D5" s="55">
        <v>8</v>
      </c>
      <c r="E5" s="53">
        <v>8</v>
      </c>
      <c r="F5" s="53" t="e">
        <f>NA()</f>
        <v>#N/A</v>
      </c>
      <c r="G5" s="3" t="e">
        <f>NA()</f>
        <v>#N/A</v>
      </c>
      <c r="H5" s="55">
        <v>8</v>
      </c>
      <c r="I5" s="59">
        <v>9</v>
      </c>
      <c r="J5" s="50">
        <v>7</v>
      </c>
      <c r="K5" s="55">
        <v>9</v>
      </c>
      <c r="L5" s="53">
        <v>8</v>
      </c>
      <c r="M5" s="50">
        <v>8</v>
      </c>
      <c r="N5" s="51">
        <v>8</v>
      </c>
      <c r="O5" s="31">
        <f t="shared" ref="O5:O8" si="0">SUMIF(B5:N5,"&gt;=0")</f>
        <v>90</v>
      </c>
      <c r="P5" s="32">
        <f t="shared" ref="P5:P8" si="1">AVERAGEIF(B5:N5,"&gt;=0")</f>
        <v>8.1818181818181817</v>
      </c>
    </row>
    <row r="6" spans="1:16" x14ac:dyDescent="0.25">
      <c r="A6" s="1" t="s">
        <v>65</v>
      </c>
      <c r="B6" s="50">
        <v>9</v>
      </c>
      <c r="C6" s="51">
        <v>9</v>
      </c>
      <c r="D6" s="55">
        <v>10</v>
      </c>
      <c r="E6" s="53">
        <v>9</v>
      </c>
      <c r="F6" s="53" t="e">
        <f>NA()</f>
        <v>#N/A</v>
      </c>
      <c r="G6" s="3" t="e">
        <f>NA()</f>
        <v>#N/A</v>
      </c>
      <c r="H6" s="55">
        <v>8</v>
      </c>
      <c r="I6" s="59">
        <v>8</v>
      </c>
      <c r="J6" s="50">
        <v>9</v>
      </c>
      <c r="K6" s="55">
        <v>9</v>
      </c>
      <c r="L6" s="53">
        <v>8</v>
      </c>
      <c r="M6" s="50">
        <v>8</v>
      </c>
      <c r="N6" s="51">
        <v>8</v>
      </c>
      <c r="O6" s="31">
        <f t="shared" si="0"/>
        <v>95</v>
      </c>
      <c r="P6" s="32">
        <f t="shared" si="1"/>
        <v>8.6363636363636367</v>
      </c>
    </row>
    <row r="7" spans="1:16" x14ac:dyDescent="0.25">
      <c r="A7" s="1" t="s">
        <v>66</v>
      </c>
      <c r="B7" s="50">
        <v>10</v>
      </c>
      <c r="C7" s="51">
        <v>10</v>
      </c>
      <c r="D7" s="55">
        <v>8</v>
      </c>
      <c r="E7" s="53">
        <v>10</v>
      </c>
      <c r="F7" s="53">
        <v>6</v>
      </c>
      <c r="G7" s="3">
        <v>10</v>
      </c>
      <c r="H7" s="55">
        <v>8</v>
      </c>
      <c r="I7" s="59">
        <v>8</v>
      </c>
      <c r="J7" s="50">
        <v>6</v>
      </c>
      <c r="K7" s="55">
        <v>10</v>
      </c>
      <c r="L7" s="53">
        <v>7</v>
      </c>
      <c r="M7" s="50">
        <v>7</v>
      </c>
      <c r="N7" s="51">
        <v>10</v>
      </c>
      <c r="O7" s="31">
        <f t="shared" si="0"/>
        <v>110</v>
      </c>
      <c r="P7" s="32">
        <f t="shared" si="1"/>
        <v>8.4615384615384617</v>
      </c>
    </row>
    <row r="8" spans="1:16" x14ac:dyDescent="0.25">
      <c r="A8" s="1" t="s">
        <v>75</v>
      </c>
      <c r="B8" s="50">
        <v>10</v>
      </c>
      <c r="C8" s="51">
        <v>8</v>
      </c>
      <c r="D8" s="55">
        <v>8</v>
      </c>
      <c r="E8" s="53">
        <v>10</v>
      </c>
      <c r="F8" s="53">
        <v>8</v>
      </c>
      <c r="G8" s="3">
        <v>9</v>
      </c>
      <c r="H8" s="55">
        <v>7</v>
      </c>
      <c r="I8" s="59">
        <v>7</v>
      </c>
      <c r="J8" s="50">
        <v>7</v>
      </c>
      <c r="K8" s="55">
        <v>9</v>
      </c>
      <c r="L8" s="53">
        <v>7</v>
      </c>
      <c r="M8" s="50">
        <v>7</v>
      </c>
      <c r="N8" s="51">
        <v>10</v>
      </c>
      <c r="O8" s="31">
        <f t="shared" si="0"/>
        <v>107</v>
      </c>
      <c r="P8" s="32">
        <f t="shared" si="1"/>
        <v>8.2307692307692299</v>
      </c>
    </row>
    <row r="9" spans="1:16" x14ac:dyDescent="0.25">
      <c r="A9" s="34" t="s">
        <v>67</v>
      </c>
      <c r="B9" s="33">
        <f t="shared" ref="B9:N9" si="2">SUM(B4:B8)</f>
        <v>46</v>
      </c>
      <c r="C9" s="33">
        <f t="shared" si="2"/>
        <v>43</v>
      </c>
      <c r="D9" s="33">
        <f t="shared" si="2"/>
        <v>41</v>
      </c>
      <c r="E9" s="33">
        <f t="shared" si="2"/>
        <v>43</v>
      </c>
      <c r="F9" s="33">
        <f>SUMIF(F4:F8,"&gt;0")</f>
        <v>14</v>
      </c>
      <c r="G9" s="33">
        <f>SUMIF(G4:G8,"&gt;0")</f>
        <v>19</v>
      </c>
      <c r="H9" s="33">
        <f t="shared" si="2"/>
        <v>39</v>
      </c>
      <c r="I9" s="33">
        <f t="shared" si="2"/>
        <v>40</v>
      </c>
      <c r="J9" s="33">
        <f t="shared" si="2"/>
        <v>38</v>
      </c>
      <c r="K9" s="33">
        <f t="shared" si="2"/>
        <v>46</v>
      </c>
      <c r="L9" s="33">
        <f t="shared" si="2"/>
        <v>38</v>
      </c>
      <c r="M9" s="39">
        <f t="shared" si="2"/>
        <v>38</v>
      </c>
      <c r="N9" s="33">
        <f t="shared" si="2"/>
        <v>44</v>
      </c>
      <c r="O9" s="30">
        <f>SUMIF(B9:N9,"&gt;=0")</f>
        <v>489</v>
      </c>
      <c r="P9" s="29" t="s">
        <v>68</v>
      </c>
    </row>
    <row r="10" spans="1:16" x14ac:dyDescent="0.25">
      <c r="A10" s="1"/>
      <c r="C10" s="6"/>
      <c r="D10" s="7"/>
      <c r="E10" s="8"/>
      <c r="F10" s="8"/>
      <c r="G10" s="8"/>
      <c r="H10" s="8"/>
      <c r="K10" s="8"/>
      <c r="N10" s="6"/>
    </row>
    <row r="11" spans="1:16" x14ac:dyDescent="0.25">
      <c r="A11" s="5" t="s">
        <v>69</v>
      </c>
      <c r="B11" s="81">
        <f>AVERAGEIF(B9:C9,"&gt;=0")</f>
        <v>44.5</v>
      </c>
      <c r="C11" s="92"/>
      <c r="D11" s="88">
        <f>AVERAGEIF(D9:G9,"&gt;=0")</f>
        <v>29.25</v>
      </c>
      <c r="E11" s="89"/>
      <c r="F11" s="89"/>
      <c r="G11" s="90"/>
      <c r="H11" s="80">
        <f>AVERAGEIF(H9:I9,"&gt;=0")</f>
        <v>39.5</v>
      </c>
      <c r="I11" s="81"/>
      <c r="J11" s="40">
        <f>AVERAGEIF(J9,"&gt;=0")</f>
        <v>38</v>
      </c>
      <c r="K11" s="82">
        <f>AVERAGEIF(K9:N9,"&gt;=0")</f>
        <v>41.5</v>
      </c>
      <c r="L11" s="83"/>
      <c r="M11" s="83"/>
      <c r="N11" s="84"/>
    </row>
    <row r="12" spans="1:16" x14ac:dyDescent="0.25">
      <c r="B12" s="91" t="s">
        <v>70</v>
      </c>
      <c r="C12" s="91"/>
      <c r="D12" s="91" t="s">
        <v>71</v>
      </c>
      <c r="E12" s="91"/>
      <c r="F12" s="91"/>
      <c r="G12" s="91"/>
      <c r="H12" s="91" t="s">
        <v>72</v>
      </c>
      <c r="I12" s="91"/>
      <c r="J12" s="3" t="s">
        <v>73</v>
      </c>
      <c r="K12" s="91" t="s">
        <v>74</v>
      </c>
      <c r="L12" s="91"/>
      <c r="M12" s="91"/>
      <c r="N12" s="91"/>
    </row>
  </sheetData>
  <sheetProtection algorithmName="SHA-512" hashValue="/0hMmMaqwGtPneS0GK/Vha+E/wR7UC0KSMTObEF+nt6reQAipt/bJz/ALEZd1eJhEIO07FwrMKXZO/2ugps0Cg==" saltValue="k51Mv04Xxq23nzi2QCSsEQ==" spinCount="100000" sheet="1" objects="1" scenarios="1"/>
  <mergeCells count="13">
    <mergeCell ref="B1:D1"/>
    <mergeCell ref="B11:C11"/>
    <mergeCell ref="D2:G2"/>
    <mergeCell ref="K12:N12"/>
    <mergeCell ref="H11:I11"/>
    <mergeCell ref="K11:N11"/>
    <mergeCell ref="D11:G11"/>
    <mergeCell ref="H2:I2"/>
    <mergeCell ref="D12:G12"/>
    <mergeCell ref="H12:I12"/>
    <mergeCell ref="B2:C2"/>
    <mergeCell ref="K2:N2"/>
    <mergeCell ref="B12:C12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info</vt:lpstr>
      <vt:lpstr>riassunto</vt:lpstr>
      <vt:lpstr>Antonio Albanese</vt:lpstr>
      <vt:lpstr>Francesco Pio Contaldo</vt:lpstr>
      <vt:lpstr>Cristyan Esposito</vt:lpstr>
      <vt:lpstr>Iliano Fasolino</vt:lpstr>
      <vt:lpstr>Marco Greco</vt:lpstr>
      <vt:lpstr>Giuseppe Pio Sorrentino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s.dellaporta6@studenti.unisa.it;r.iuliano13@studenti.unisa.it</dc:creator>
  <cp:keywords/>
  <dc:description/>
  <cp:lastModifiedBy>ROCCO IULIANO</cp:lastModifiedBy>
  <cp:revision/>
  <dcterms:created xsi:type="dcterms:W3CDTF">2015-06-05T18:17:20Z</dcterms:created>
  <dcterms:modified xsi:type="dcterms:W3CDTF">2024-01-22T11:59:50Z</dcterms:modified>
  <cp:category/>
  <cp:contentStatus/>
</cp:coreProperties>
</file>