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文档\健身\fitness\"/>
    </mc:Choice>
  </mc:AlternateContent>
  <xr:revisionPtr revIDLastSave="0" documentId="13_ncr:1_{176759E9-84FE-469C-9E98-E8117AB84839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Sheet3!$C$16:$C$23</definedName>
    <definedName name="_xlnm.Extract" localSheetId="2">Sheet3!$F$23:$F$27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3" l="1"/>
  <c r="H34" i="3"/>
  <c r="J34" i="3" s="1"/>
  <c r="J16" i="2"/>
  <c r="H16" i="2"/>
  <c r="L16" i="2"/>
  <c r="L33" i="3"/>
  <c r="J33" i="3"/>
  <c r="H33" i="3"/>
  <c r="B37" i="3"/>
  <c r="L35" i="3"/>
  <c r="H35" i="3"/>
  <c r="J35" i="3" s="1"/>
  <c r="B36" i="3" s="1"/>
  <c r="L26" i="3"/>
  <c r="H26" i="3"/>
  <c r="J26" i="3" s="1"/>
  <c r="H27" i="3"/>
  <c r="J27" i="3" s="1"/>
  <c r="B40" i="3" l="1"/>
  <c r="B34" i="3"/>
  <c r="B35" i="3"/>
  <c r="L25" i="3"/>
  <c r="H25" i="3"/>
  <c r="J25" i="3" s="1"/>
  <c r="H21" i="2"/>
  <c r="J21" i="2" s="1"/>
  <c r="L21" i="2"/>
  <c r="L24" i="3"/>
  <c r="H24" i="3"/>
  <c r="J24" i="3" s="1"/>
  <c r="L23" i="3"/>
  <c r="H23" i="3"/>
  <c r="J23" i="3" s="1"/>
  <c r="L22" i="3"/>
  <c r="H22" i="3"/>
  <c r="J22" i="3" s="1"/>
  <c r="H31" i="2"/>
  <c r="J31" i="2" s="1"/>
  <c r="L31" i="2"/>
  <c r="L20" i="3"/>
  <c r="H20" i="3"/>
  <c r="J20" i="3" s="1"/>
  <c r="H11" i="2"/>
  <c r="J11" i="2" s="1"/>
  <c r="L11" i="2"/>
  <c r="L21" i="3"/>
  <c r="H21" i="3"/>
  <c r="J21" i="3" s="1"/>
  <c r="L19" i="3"/>
  <c r="H19" i="3"/>
  <c r="J19" i="3" s="1"/>
  <c r="B20" i="3" l="1"/>
  <c r="E8" i="1"/>
  <c r="F8" i="1"/>
  <c r="G8" i="1"/>
  <c r="H8" i="1"/>
  <c r="D8" i="1"/>
  <c r="B18" i="3"/>
  <c r="L18" i="3"/>
  <c r="H18" i="3"/>
  <c r="J18" i="3" s="1"/>
  <c r="B19" i="3" s="1"/>
  <c r="L17" i="3"/>
  <c r="H17" i="3"/>
  <c r="J17" i="3" s="1"/>
  <c r="L16" i="3"/>
  <c r="H16" i="3"/>
  <c r="J16" i="3" s="1"/>
  <c r="B17" i="3" s="1"/>
  <c r="J29" i="2"/>
  <c r="J30" i="2"/>
  <c r="J39" i="2"/>
  <c r="J40" i="2"/>
  <c r="J41" i="2"/>
  <c r="J47" i="2"/>
  <c r="J6" i="2"/>
  <c r="J7" i="2"/>
  <c r="J12" i="2"/>
  <c r="J13" i="2"/>
  <c r="J14" i="2"/>
  <c r="J15" i="2"/>
  <c r="J17" i="2"/>
  <c r="J22" i="2"/>
  <c r="J23" i="2"/>
  <c r="J24" i="2"/>
  <c r="J25" i="2"/>
  <c r="J4" i="2"/>
  <c r="J5" i="2"/>
  <c r="H4" i="2"/>
  <c r="H5" i="2"/>
  <c r="H6" i="2"/>
  <c r="H7" i="2"/>
  <c r="H8" i="2"/>
  <c r="J8" i="2" s="1"/>
  <c r="H9" i="2"/>
  <c r="J9" i="2" s="1"/>
  <c r="H10" i="2"/>
  <c r="J10" i="2" s="1"/>
  <c r="H12" i="2"/>
  <c r="H13" i="2"/>
  <c r="H14" i="2"/>
  <c r="H15" i="2"/>
  <c r="H17" i="2"/>
  <c r="H18" i="2"/>
  <c r="J18" i="2" s="1"/>
  <c r="H19" i="2"/>
  <c r="J19" i="2" s="1"/>
  <c r="H20" i="2"/>
  <c r="J20" i="2" s="1"/>
  <c r="H22" i="2"/>
  <c r="H23" i="2"/>
  <c r="H24" i="2"/>
  <c r="H25" i="2"/>
  <c r="H26" i="2"/>
  <c r="J26" i="2" s="1"/>
  <c r="H27" i="2"/>
  <c r="J27" i="2" s="1"/>
  <c r="H28" i="2"/>
  <c r="J28" i="2" s="1"/>
  <c r="H29" i="2"/>
  <c r="H30" i="2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H40" i="2"/>
  <c r="H41" i="2"/>
  <c r="H42" i="2"/>
  <c r="J42" i="2" s="1"/>
  <c r="H43" i="2"/>
  <c r="J43" i="2" s="1"/>
  <c r="H44" i="2"/>
  <c r="J44" i="2" s="1"/>
  <c r="H45" i="2"/>
  <c r="J45" i="2" s="1"/>
  <c r="H46" i="2"/>
  <c r="J46" i="2" s="1"/>
  <c r="H47" i="2"/>
  <c r="H3" i="2"/>
  <c r="J3" i="2" s="1"/>
  <c r="L5" i="2"/>
  <c r="J10" i="3"/>
  <c r="H10" i="3"/>
  <c r="J5" i="3"/>
  <c r="L3" i="2"/>
  <c r="L4" i="2"/>
  <c r="L6" i="2"/>
  <c r="L7" i="2"/>
  <c r="L8" i="2"/>
  <c r="L9" i="2"/>
  <c r="L10" i="2"/>
  <c r="L12" i="2"/>
  <c r="L13" i="2"/>
  <c r="L14" i="2"/>
  <c r="L15" i="2"/>
  <c r="L17" i="2"/>
  <c r="L18" i="2"/>
  <c r="L19" i="2"/>
  <c r="L20" i="2"/>
  <c r="L22" i="2"/>
  <c r="L23" i="2"/>
  <c r="H8" i="3"/>
  <c r="J9" i="3"/>
  <c r="H9" i="3"/>
  <c r="J11" i="3"/>
  <c r="H11" i="3"/>
  <c r="J8" i="3"/>
  <c r="F7" i="3"/>
  <c r="H7" i="3" s="1"/>
  <c r="H6" i="3"/>
  <c r="H5" i="3"/>
  <c r="F4" i="3"/>
  <c r="H4" i="3" s="1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25" i="2"/>
  <c r="L27" i="2"/>
  <c r="L28" i="2"/>
  <c r="L29" i="2"/>
  <c r="L30" i="2"/>
  <c r="L32" i="2"/>
  <c r="L33" i="2"/>
  <c r="L24" i="2"/>
  <c r="C18" i="1"/>
  <c r="F17" i="1"/>
  <c r="I6" i="1"/>
  <c r="I5" i="1"/>
  <c r="I4" i="1"/>
  <c r="I8" i="1" s="1"/>
  <c r="B6" i="1"/>
  <c r="B5" i="1"/>
  <c r="B4" i="1"/>
  <c r="B23" i="3" l="1"/>
  <c r="B6" i="3"/>
  <c r="B7" i="3"/>
  <c r="B5" i="3"/>
</calcChain>
</file>

<file path=xl/sharedStrings.xml><?xml version="1.0" encoding="utf-8"?>
<sst xmlns="http://schemas.openxmlformats.org/spreadsheetml/2006/main" count="269" uniqueCount="96">
  <si>
    <t>单位</t>
  </si>
  <si>
    <t>大卡</t>
  </si>
  <si>
    <t>总热量</t>
  </si>
  <si>
    <t>重量</t>
  </si>
  <si>
    <t>早餐</t>
  </si>
  <si>
    <t>午餐</t>
  </si>
  <si>
    <t>加餐</t>
  </si>
  <si>
    <t>晚餐</t>
  </si>
  <si>
    <t>碳水</t>
  </si>
  <si>
    <t>蛋白质</t>
  </si>
  <si>
    <t>脂肪</t>
  </si>
  <si>
    <t>蔬菜水果</t>
  </si>
  <si>
    <t>400g</t>
  </si>
  <si>
    <t>类别</t>
    <phoneticPr fontId="19" type="noConversion"/>
  </si>
  <si>
    <t>食物</t>
    <phoneticPr fontId="19" type="noConversion"/>
  </si>
  <si>
    <t>日常计量</t>
    <phoneticPr fontId="19" type="noConversion"/>
  </si>
  <si>
    <t>大卡</t>
    <phoneticPr fontId="19" type="noConversion"/>
  </si>
  <si>
    <t>千焦（KJ）</t>
    <phoneticPr fontId="19" type="noConversion"/>
  </si>
  <si>
    <t>大卡(KCAL)</t>
    <phoneticPr fontId="19" type="noConversion"/>
  </si>
  <si>
    <t>总和</t>
    <phoneticPr fontId="19" type="noConversion"/>
  </si>
  <si>
    <t>约等于</t>
    <phoneticPr fontId="19" type="noConversion"/>
  </si>
  <si>
    <t>千焦</t>
    <phoneticPr fontId="19" type="noConversion"/>
  </si>
  <si>
    <t>输入大卡</t>
    <phoneticPr fontId="19" type="noConversion"/>
  </si>
  <si>
    <t>输入千焦</t>
    <phoneticPr fontId="19" type="noConversion"/>
  </si>
  <si>
    <t>质量g</t>
    <phoneticPr fontId="19" type="noConversion"/>
  </si>
  <si>
    <t>单位热量Kcal/100g</t>
    <phoneticPr fontId="19" type="noConversion"/>
  </si>
  <si>
    <t>热量Kcal</t>
    <phoneticPr fontId="19" type="noConversion"/>
  </si>
  <si>
    <t>单位蛋白质g/100g</t>
    <phoneticPr fontId="19" type="noConversion"/>
  </si>
  <si>
    <t>蛋白质g</t>
    <phoneticPr fontId="19" type="noConversion"/>
  </si>
  <si>
    <t>碳水</t>
    <phoneticPr fontId="19" type="noConversion"/>
  </si>
  <si>
    <t>土豆</t>
    <phoneticPr fontId="19" type="noConversion"/>
  </si>
  <si>
    <t>玉米</t>
    <phoneticPr fontId="19" type="noConversion"/>
  </si>
  <si>
    <t>意大利面</t>
    <phoneticPr fontId="19" type="noConversion"/>
  </si>
  <si>
    <t>小米粥</t>
    <phoneticPr fontId="19" type="noConversion"/>
  </si>
  <si>
    <t>米饭</t>
    <phoneticPr fontId="19" type="noConversion"/>
  </si>
  <si>
    <t>猪肉包</t>
    <phoneticPr fontId="19" type="noConversion"/>
  </si>
  <si>
    <t>全麦面包</t>
    <phoneticPr fontId="19" type="noConversion"/>
  </si>
  <si>
    <t>1个</t>
    <phoneticPr fontId="19" type="noConversion"/>
  </si>
  <si>
    <t>馒头</t>
    <phoneticPr fontId="19" type="noConversion"/>
  </si>
  <si>
    <t>紫薯</t>
    <phoneticPr fontId="19" type="noConversion"/>
  </si>
  <si>
    <t>米粉</t>
    <phoneticPr fontId="19" type="noConversion"/>
  </si>
  <si>
    <t>绿豆</t>
    <phoneticPr fontId="19" type="noConversion"/>
  </si>
  <si>
    <t>黑米粥</t>
  </si>
  <si>
    <t>蛋白质</t>
    <phoneticPr fontId="19" type="noConversion"/>
  </si>
  <si>
    <t>鸡蛋</t>
    <phoneticPr fontId="19" type="noConversion"/>
  </si>
  <si>
    <t>鸡胸肉</t>
    <phoneticPr fontId="19" type="noConversion"/>
  </si>
  <si>
    <t>蛋清</t>
    <phoneticPr fontId="19" type="noConversion"/>
  </si>
  <si>
    <t>煎鸡蛋</t>
    <phoneticPr fontId="19" type="noConversion"/>
  </si>
  <si>
    <t>面条</t>
    <phoneticPr fontId="19" type="noConversion"/>
  </si>
  <si>
    <t>酸奶</t>
    <phoneticPr fontId="19" type="noConversion"/>
  </si>
  <si>
    <t>牛奶</t>
    <phoneticPr fontId="19" type="noConversion"/>
  </si>
  <si>
    <t>水果</t>
    <phoneticPr fontId="19" type="noConversion"/>
  </si>
  <si>
    <t>苹果</t>
    <phoneticPr fontId="19" type="noConversion"/>
  </si>
  <si>
    <t>豆浆</t>
    <phoneticPr fontId="19" type="noConversion"/>
  </si>
  <si>
    <t>酱牛肉</t>
    <phoneticPr fontId="19" type="noConversion"/>
  </si>
  <si>
    <t>牛肉</t>
    <phoneticPr fontId="19" type="noConversion"/>
  </si>
  <si>
    <t>豆奶</t>
    <phoneticPr fontId="19" type="noConversion"/>
  </si>
  <si>
    <t>瓜子</t>
    <phoneticPr fontId="19" type="noConversion"/>
  </si>
  <si>
    <t>虾仁</t>
    <phoneticPr fontId="19" type="noConversion"/>
  </si>
  <si>
    <t>豆腐</t>
    <phoneticPr fontId="19" type="noConversion"/>
  </si>
  <si>
    <t>日期</t>
    <phoneticPr fontId="19" type="noConversion"/>
  </si>
  <si>
    <t>总热量</t>
    <phoneticPr fontId="19" type="noConversion"/>
  </si>
  <si>
    <t>脂肪</t>
    <phoneticPr fontId="19" type="noConversion"/>
  </si>
  <si>
    <t>绿豆粥</t>
  </si>
  <si>
    <t>土豆丝</t>
    <phoneticPr fontId="19" type="noConversion"/>
  </si>
  <si>
    <t>煎饼</t>
    <phoneticPr fontId="19" type="noConversion"/>
  </si>
  <si>
    <t>2碗</t>
  </si>
  <si>
    <t>汤包</t>
  </si>
  <si>
    <t>1个</t>
  </si>
  <si>
    <t>数量</t>
  </si>
  <si>
    <t>总质量</t>
  </si>
  <si>
    <t>1小碗</t>
  </si>
  <si>
    <t>1张</t>
  </si>
  <si>
    <t>1盘</t>
  </si>
  <si>
    <t>1根</t>
  </si>
  <si>
    <t>1把</t>
  </si>
  <si>
    <t>1碗</t>
  </si>
  <si>
    <t>1快餐盒</t>
  </si>
  <si>
    <t>1片</t>
  </si>
  <si>
    <t>1个（小）</t>
  </si>
  <si>
    <t>1勺</t>
  </si>
  <si>
    <t>1块</t>
  </si>
  <si>
    <t>1快鸡胸肉</t>
  </si>
  <si>
    <t>1个鸡蛋清</t>
  </si>
  <si>
    <t>1小杯</t>
  </si>
  <si>
    <t>1杯</t>
  </si>
  <si>
    <t>0.1盘</t>
  </si>
  <si>
    <t>1.2快鸡胸肉</t>
  </si>
  <si>
    <t>g</t>
  </si>
  <si>
    <t>香蕉</t>
  </si>
  <si>
    <t>油桃</t>
  </si>
  <si>
    <t>水果</t>
  </si>
  <si>
    <t>米粥</t>
  </si>
  <si>
    <t>酸菜鱼</t>
  </si>
  <si>
    <t>燕麦</t>
  </si>
  <si>
    <t>烧麦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</si>
</sst>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Tahoma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Tahoma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333333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61CC73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44">
    <xf numFmtId="0" fontId="0" fillId="0" borderId="0" xfId="0"/>
    <xf numFmtId="0" fontId="20" fillId="0" borderId="0" xfId="4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22" fillId="36" borderId="18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1" fillId="36" borderId="19" xfId="0" applyFont="1" applyFill="1" applyBorder="1" applyAlignment="1">
      <alignment horizontal="center" vertical="center"/>
    </xf>
    <xf numFmtId="0" fontId="22" fillId="36" borderId="19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34" borderId="18" xfId="0" applyFont="1" applyFill="1" applyBorder="1" applyAlignment="1">
      <alignment horizontal="center" vertical="center" wrapText="1"/>
    </xf>
    <xf numFmtId="0" fontId="21" fillId="36" borderId="0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6" fillId="2" borderId="0" xfId="6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14" fontId="23" fillId="0" borderId="0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0" fillId="33" borderId="0" xfId="0" applyFill="1"/>
    <xf numFmtId="0" fontId="0" fillId="37" borderId="0" xfId="0" applyFill="1"/>
    <xf numFmtId="0" fontId="21" fillId="37" borderId="0" xfId="0" applyFont="1" applyFill="1" applyAlignment="1">
      <alignment horizontal="center" vertic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  <cellStyle name="常规 2" xfId="41" xr:uid="{00000000-0005-0000-0000-000019000000}"/>
    <cellStyle name="注释 2" xfId="42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180975</xdr:rowOff>
    </xdr:from>
    <xdr:to>
      <xdr:col>1</xdr:col>
      <xdr:colOff>600075</xdr:colOff>
      <xdr:row>16</xdr:row>
      <xdr:rowOff>180975</xdr:rowOff>
    </xdr:to>
    <xdr:pic>
      <xdr:nvPicPr>
        <xdr:cNvPr id="2049" name="Picture 1" descr="http://s2.boohee.cn/food/star/mantou_junzhi-eebf1a1047a2c77b1611f7fa1530b522.png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0"/>
          <a:ext cx="1285875" cy="2095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</xdr:col>
      <xdr:colOff>600075</xdr:colOff>
      <xdr:row>18</xdr:row>
      <xdr:rowOff>171450</xdr:rowOff>
    </xdr:to>
    <xdr:pic>
      <xdr:nvPicPr>
        <xdr:cNvPr id="2050" name="Picture 2" descr="http://s2.boohee.cn/food/star/mifen-5417640ffeef94b4890adc8f223575b6.png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171700"/>
          <a:ext cx="1285875" cy="1714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</xdr:col>
      <xdr:colOff>600075</xdr:colOff>
      <xdr:row>19</xdr:row>
      <xdr:rowOff>200025</xdr:rowOff>
    </xdr:to>
    <xdr:pic>
      <xdr:nvPicPr>
        <xdr:cNvPr id="2051" name="Picture 3" descr="http://s2.boohee.cn/food/star/lvdou-abb3662f6104fb8d05203374a6f71125.png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352675"/>
          <a:ext cx="1285875" cy="200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600075</xdr:colOff>
      <xdr:row>21</xdr:row>
      <xdr:rowOff>190500</xdr:rowOff>
    </xdr:to>
    <xdr:pic>
      <xdr:nvPicPr>
        <xdr:cNvPr id="2052" name="Picture 4" descr="http://s2.boohee.cn/food/star/heimizhou-96bc011520f5fa9c449a0c04f462933a.png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533650"/>
          <a:ext cx="12858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</xdr:row>
      <xdr:rowOff>21166</xdr:rowOff>
    </xdr:from>
    <xdr:to>
      <xdr:col>1</xdr:col>
      <xdr:colOff>161925</xdr:colOff>
      <xdr:row>25</xdr:row>
      <xdr:rowOff>209549</xdr:rowOff>
    </xdr:to>
    <xdr:pic>
      <xdr:nvPicPr>
        <xdr:cNvPr id="2053" name="Picture 5" descr="http://s2.boohee.cn/food/star/jixiongfurou-838288502b3a279a85e51959b2625cbb.png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640791"/>
          <a:ext cx="847725" cy="1883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27</xdr:row>
      <xdr:rowOff>0</xdr:rowOff>
    </xdr:from>
    <xdr:to>
      <xdr:col>1</xdr:col>
      <xdr:colOff>666751</xdr:colOff>
      <xdr:row>27</xdr:row>
      <xdr:rowOff>148167</xdr:rowOff>
    </xdr:to>
    <xdr:pic>
      <xdr:nvPicPr>
        <xdr:cNvPr id="2054" name="Picture 6" descr="http://s2.boohee.cn/food/star/hebaodan_youjian-ecdd3bc2083df7d4f3f16c3f73b46ad1.png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85801" y="36290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9525</xdr:rowOff>
    </xdr:from>
    <xdr:to>
      <xdr:col>1</xdr:col>
      <xdr:colOff>333375</xdr:colOff>
      <xdr:row>23</xdr:row>
      <xdr:rowOff>26458</xdr:rowOff>
    </xdr:to>
    <xdr:pic>
      <xdr:nvPicPr>
        <xdr:cNvPr id="2055" name="Picture 7" descr="http://s2.boohee.cn/food/star/miantiao_fuqiangfen_zhu-f98e799ed60d85715309652831e34fb4.png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4000500"/>
          <a:ext cx="1019175" cy="22648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29</xdr:row>
      <xdr:rowOff>0</xdr:rowOff>
    </xdr:from>
    <xdr:to>
      <xdr:col>2</xdr:col>
      <xdr:colOff>1</xdr:colOff>
      <xdr:row>29</xdr:row>
      <xdr:rowOff>152400</xdr:rowOff>
    </xdr:to>
    <xdr:pic>
      <xdr:nvPicPr>
        <xdr:cNvPr id="2056" name="Picture 8" descr="http://s2.boohee.cn/food/star/niuru_junzhi-a27fe2d98e468f5174cff506bd4ac30e.png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1" y="39909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676275</xdr:colOff>
      <xdr:row>35</xdr:row>
      <xdr:rowOff>150283</xdr:rowOff>
    </xdr:to>
    <xdr:pic>
      <xdr:nvPicPr>
        <xdr:cNvPr id="2057" name="Picture 9" descr="http://s2.boohee.cn/food/star/pingguo_junzhi-8a4b1966ee455751bdabeba92fe6aea7.png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85800" y="4714875"/>
          <a:ext cx="676275" cy="15028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28576</xdr:colOff>
      <xdr:row>32</xdr:row>
      <xdr:rowOff>9525</xdr:rowOff>
    </xdr:from>
    <xdr:to>
      <xdr:col>1</xdr:col>
      <xdr:colOff>242889</xdr:colOff>
      <xdr:row>33</xdr:row>
      <xdr:rowOff>0</xdr:rowOff>
    </xdr:to>
    <xdr:pic>
      <xdr:nvPicPr>
        <xdr:cNvPr id="2058" name="Picture 10" descr="http://s2.boohee.cn/food/star/niurou_shou-35b252e8a7dc82545fd8d0c682ab7634.png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8576" y="4362450"/>
          <a:ext cx="900113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39</xdr:row>
      <xdr:rowOff>0</xdr:rowOff>
    </xdr:from>
    <xdr:to>
      <xdr:col>2</xdr:col>
      <xdr:colOff>1</xdr:colOff>
      <xdr:row>39</xdr:row>
      <xdr:rowOff>152400</xdr:rowOff>
    </xdr:to>
    <xdr:pic>
      <xdr:nvPicPr>
        <xdr:cNvPr id="2059" name="Picture 11" descr="http://s2.boohee.cn/food/star/dounai-afbb33b4205be58a6579cef0075cc635.png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1" y="5438775"/>
          <a:ext cx="6858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</xdr:colOff>
      <xdr:row>41</xdr:row>
      <xdr:rowOff>0</xdr:rowOff>
    </xdr:from>
    <xdr:to>
      <xdr:col>1</xdr:col>
      <xdr:colOff>666751</xdr:colOff>
      <xdr:row>41</xdr:row>
      <xdr:rowOff>148167</xdr:rowOff>
    </xdr:to>
    <xdr:pic>
      <xdr:nvPicPr>
        <xdr:cNvPr id="2060" name="Picture 12" descr="http://s2.boohee.cn/food/star/kuihuaziren-35ecdeccf4b3ab68b27ed7fa3f370c88.png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85801" y="5800725"/>
          <a:ext cx="666750" cy="1481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85726</xdr:colOff>
      <xdr:row>33</xdr:row>
      <xdr:rowOff>47625</xdr:rowOff>
    </xdr:from>
    <xdr:to>
      <xdr:col>1</xdr:col>
      <xdr:colOff>600076</xdr:colOff>
      <xdr:row>33</xdr:row>
      <xdr:rowOff>161925</xdr:rowOff>
    </xdr:to>
    <xdr:pic>
      <xdr:nvPicPr>
        <xdr:cNvPr id="2061" name="Picture 13" descr="http://s2.boohee.cn/food/star/doufu_junzhi-c00d094a7a0e51393cb567814df97922.png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1526" y="4581525"/>
          <a:ext cx="514350" cy="1143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1</xdr:row>
      <xdr:rowOff>142875</xdr:rowOff>
    </xdr:from>
    <xdr:to>
      <xdr:col>1</xdr:col>
      <xdr:colOff>442913</xdr:colOff>
      <xdr:row>2</xdr:row>
      <xdr:rowOff>171450</xdr:rowOff>
    </xdr:to>
    <xdr:pic>
      <xdr:nvPicPr>
        <xdr:cNvPr id="2062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23850"/>
          <a:ext cx="1071563" cy="238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4</xdr:row>
      <xdr:rowOff>0</xdr:rowOff>
    </xdr:from>
    <xdr:to>
      <xdr:col>1</xdr:col>
      <xdr:colOff>342901</xdr:colOff>
      <xdr:row>5</xdr:row>
      <xdr:rowOff>19050</xdr:rowOff>
    </xdr:to>
    <xdr:pic>
      <xdr:nvPicPr>
        <xdr:cNvPr id="16" name="Picture 15" descr="http://s2.boohee.cn/food/star/kaifengguantangbao-0c0a391c85d62d20f460de7ebd72d3fc.png">
          <a:extLst>
            <a:ext uri="{FF2B5EF4-FFF2-40B4-BE49-F238E27FC236}">
              <a16:creationId xmlns:a16="http://schemas.microsoft.com/office/drawing/2014/main" id="{4312ACCD-EF0B-4A94-B1CE-021C026EF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733425"/>
          <a:ext cx="10287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257175</xdr:colOff>
      <xdr:row>37</xdr:row>
      <xdr:rowOff>0</xdr:rowOff>
    </xdr:to>
    <xdr:pic>
      <xdr:nvPicPr>
        <xdr:cNvPr id="17" name="Picture 16" descr="http://s2.boohee.cn/food/star/xiangjiao-a02e0b0a9cc11382f89c023a0abe5c26.png">
          <a:extLst>
            <a:ext uri="{FF2B5EF4-FFF2-40B4-BE49-F238E27FC236}">
              <a16:creationId xmlns:a16="http://schemas.microsoft.com/office/drawing/2014/main" id="{7FE50625-3D63-4967-8767-6A1B564C4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942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37</xdr:row>
      <xdr:rowOff>28575</xdr:rowOff>
    </xdr:from>
    <xdr:to>
      <xdr:col>1</xdr:col>
      <xdr:colOff>266700</xdr:colOff>
      <xdr:row>38</xdr:row>
      <xdr:rowOff>20108</xdr:rowOff>
    </xdr:to>
    <xdr:pic>
      <xdr:nvPicPr>
        <xdr:cNvPr id="18" name="Picture 17" descr="http://s2.boohee.cn/food/star/tao_junzhi-cfad8f99b49568df71206244fe6102a8.png">
          <a:extLst>
            <a:ext uri="{FF2B5EF4-FFF2-40B4-BE49-F238E27FC236}">
              <a16:creationId xmlns:a16="http://schemas.microsoft.com/office/drawing/2014/main" id="{0682AF74-6206-46CA-96E4-A2B234783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953250"/>
          <a:ext cx="904875" cy="201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57150</xdr:colOff>
      <xdr:row>0</xdr:row>
      <xdr:rowOff>142875</xdr:rowOff>
    </xdr:from>
    <xdr:ext cx="1071563" cy="238125"/>
    <xdr:pic>
      <xdr:nvPicPr>
        <xdr:cNvPr id="19" name="Picture 14" descr="http://s2.boohee.cn/food/star/lvdouzhou-a25d46fa0205ecd0a0f89b573bfc420d.png">
          <a:extLst>
            <a:ext uri="{FF2B5EF4-FFF2-40B4-BE49-F238E27FC236}">
              <a16:creationId xmlns:a16="http://schemas.microsoft.com/office/drawing/2014/main" id="{05C010EF-15F0-4F6E-BB88-2CC87D5D4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150" y="352425"/>
          <a:ext cx="1071563" cy="2381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8"/>
  <sheetViews>
    <sheetView tabSelected="1" workbookViewId="0">
      <selection activeCell="D21" sqref="D21"/>
    </sheetView>
  </sheetViews>
  <sheetFormatPr defaultRowHeight="16.5"/>
  <cols>
    <col min="1" max="1" width="9" style="3"/>
    <col min="2" max="2" width="13.375" style="3" customWidth="1"/>
    <col min="3" max="3" width="13.625" style="3" customWidth="1"/>
    <col min="4" max="4" width="15.375" style="3" customWidth="1"/>
    <col min="5" max="6" width="9" style="3"/>
    <col min="7" max="7" width="11.5" style="3" customWidth="1"/>
    <col min="8" max="16384" width="9" style="3"/>
  </cols>
  <sheetData>
    <row r="2" spans="1:9" s="2" customFormat="1" ht="1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spans="1:9" s="2" customFormat="1" ht="15">
      <c r="A3" s="1" t="s">
        <v>2</v>
      </c>
      <c r="B3" s="1">
        <v>1700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6</v>
      </c>
      <c r="I3" s="2" t="s">
        <v>19</v>
      </c>
    </row>
    <row r="4" spans="1:9">
      <c r="A4" s="29" t="s">
        <v>8</v>
      </c>
      <c r="B4" s="29">
        <f>0.5*(B3-B7)</f>
        <v>750</v>
      </c>
      <c r="C4" s="29"/>
      <c r="D4" s="29">
        <v>350</v>
      </c>
      <c r="E4" s="29">
        <v>200</v>
      </c>
      <c r="F4" s="29">
        <v>50</v>
      </c>
      <c r="G4" s="29">
        <v>150</v>
      </c>
      <c r="H4" s="29"/>
      <c r="I4" s="29">
        <f>SUM(D4:H4)</f>
        <v>750</v>
      </c>
    </row>
    <row r="5" spans="1:9">
      <c r="A5" s="29" t="s">
        <v>9</v>
      </c>
      <c r="B5" s="29">
        <f>0.3*(B3-B7)</f>
        <v>450</v>
      </c>
      <c r="C5" s="29"/>
      <c r="D5" s="29">
        <v>150</v>
      </c>
      <c r="E5" s="29">
        <v>150</v>
      </c>
      <c r="F5" s="29">
        <v>50</v>
      </c>
      <c r="G5" s="29">
        <v>100</v>
      </c>
      <c r="H5" s="29"/>
      <c r="I5" s="29">
        <f>SUM(D5:H5)</f>
        <v>450</v>
      </c>
    </row>
    <row r="6" spans="1:9">
      <c r="A6" s="29" t="s">
        <v>10</v>
      </c>
      <c r="B6" s="29">
        <f>0.2*(B3-B7)</f>
        <v>300</v>
      </c>
      <c r="C6" s="29"/>
      <c r="D6" s="29">
        <v>100</v>
      </c>
      <c r="E6" s="29">
        <v>100</v>
      </c>
      <c r="F6" s="29"/>
      <c r="G6" s="29">
        <v>100</v>
      </c>
      <c r="H6" s="29"/>
      <c r="I6" s="29">
        <f>SUM(D6:H6)</f>
        <v>300</v>
      </c>
    </row>
    <row r="7" spans="1:9">
      <c r="A7" s="29" t="s">
        <v>11</v>
      </c>
      <c r="B7" s="29">
        <v>200</v>
      </c>
      <c r="C7" s="29" t="s">
        <v>12</v>
      </c>
      <c r="D7" s="29"/>
      <c r="E7" s="29"/>
      <c r="F7" s="29"/>
      <c r="G7" s="29"/>
      <c r="H7" s="29"/>
      <c r="I7" s="29"/>
    </row>
    <row r="8" spans="1:9">
      <c r="A8" s="2" t="s">
        <v>2</v>
      </c>
      <c r="B8" s="2"/>
      <c r="C8" s="2"/>
      <c r="D8" s="2">
        <f>SUM(D4:D7)</f>
        <v>600</v>
      </c>
      <c r="E8" s="2">
        <f t="shared" ref="E8:I8" si="0">SUM(E4:E7)</f>
        <v>450</v>
      </c>
      <c r="F8" s="2">
        <f t="shared" si="0"/>
        <v>100</v>
      </c>
      <c r="G8" s="2">
        <f t="shared" si="0"/>
        <v>350</v>
      </c>
      <c r="H8" s="2">
        <f t="shared" si="0"/>
        <v>0</v>
      </c>
      <c r="I8" s="2">
        <f t="shared" si="0"/>
        <v>1500</v>
      </c>
    </row>
    <row r="11" spans="1:9" s="2" customFormat="1" ht="15"/>
    <row r="12" spans="1:9" s="2" customFormat="1" ht="15"/>
    <row r="13" spans="1:9" s="2" customFormat="1" ht="15"/>
    <row r="14" spans="1:9" s="2" customFormat="1" ht="15.75" thickBot="1"/>
    <row r="15" spans="1:9">
      <c r="B15" s="4"/>
      <c r="C15" s="5" t="s">
        <v>16</v>
      </c>
      <c r="D15" s="5"/>
      <c r="E15" s="5"/>
      <c r="F15" s="5" t="s">
        <v>21</v>
      </c>
      <c r="G15" s="6"/>
    </row>
    <row r="16" spans="1:9">
      <c r="B16" s="7"/>
      <c r="C16" s="8">
        <v>1</v>
      </c>
      <c r="D16" s="8" t="s">
        <v>18</v>
      </c>
      <c r="E16" s="9" t="s">
        <v>20</v>
      </c>
      <c r="F16" s="8">
        <v>4.1859999999999999</v>
      </c>
      <c r="G16" s="10" t="s">
        <v>17</v>
      </c>
    </row>
    <row r="17" spans="2:7">
      <c r="B17" s="7" t="s">
        <v>22</v>
      </c>
      <c r="C17" s="9">
        <v>5</v>
      </c>
      <c r="D17" s="8"/>
      <c r="E17" s="8"/>
      <c r="F17" s="8">
        <f>C17*F16</f>
        <v>20.93</v>
      </c>
      <c r="G17" s="10"/>
    </row>
    <row r="18" spans="2:7" ht="17.25" thickBot="1">
      <c r="B18" s="11" t="s">
        <v>23</v>
      </c>
      <c r="C18" s="12">
        <f>F18/F16</f>
        <v>125.17916865742953</v>
      </c>
      <c r="D18" s="12"/>
      <c r="E18" s="12"/>
      <c r="F18" s="13">
        <v>524</v>
      </c>
      <c r="G18" s="14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zoomScaleNormal="100" workbookViewId="0">
      <pane ySplit="1" topLeftCell="A2" activePane="bottomLeft" state="frozen"/>
      <selection pane="bottomLeft" activeCell="L16" sqref="C16:L16"/>
    </sheetView>
  </sheetViews>
  <sheetFormatPr defaultRowHeight="16.5"/>
  <cols>
    <col min="1" max="8" width="9" style="15"/>
    <col min="9" max="9" width="19.875" style="15" customWidth="1"/>
    <col min="10" max="10" width="9" style="15"/>
    <col min="11" max="11" width="17.625" style="15" customWidth="1"/>
    <col min="12" max="16384" width="9" style="15"/>
  </cols>
  <sheetData>
    <row r="1" spans="3:12">
      <c r="C1" s="15" t="s">
        <v>13</v>
      </c>
      <c r="D1" s="15" t="s">
        <v>14</v>
      </c>
      <c r="E1" s="15" t="s">
        <v>15</v>
      </c>
      <c r="F1" s="15" t="s">
        <v>69</v>
      </c>
      <c r="G1" s="15" t="s">
        <v>24</v>
      </c>
      <c r="H1" s="15" t="s">
        <v>70</v>
      </c>
      <c r="I1" s="15" t="s">
        <v>25</v>
      </c>
      <c r="J1" s="15" t="s">
        <v>26</v>
      </c>
      <c r="K1" s="15" t="s">
        <v>27</v>
      </c>
      <c r="L1" s="15" t="s">
        <v>28</v>
      </c>
    </row>
    <row r="2" spans="3:12">
      <c r="C2" s="15" t="s">
        <v>13</v>
      </c>
      <c r="D2" s="15" t="s">
        <v>14</v>
      </c>
      <c r="E2" s="15" t="s">
        <v>15</v>
      </c>
      <c r="F2" s="15" t="s">
        <v>69</v>
      </c>
      <c r="G2" s="15" t="s">
        <v>24</v>
      </c>
      <c r="H2" s="15" t="s">
        <v>70</v>
      </c>
      <c r="I2" s="15" t="s">
        <v>25</v>
      </c>
      <c r="J2" s="15" t="s">
        <v>26</v>
      </c>
      <c r="K2" s="15" t="s">
        <v>27</v>
      </c>
      <c r="L2" s="15" t="s">
        <v>28</v>
      </c>
    </row>
    <row r="3" spans="3:12" s="16" customFormat="1" ht="17.25" thickBot="1">
      <c r="C3" s="16" t="s">
        <v>29</v>
      </c>
      <c r="D3" s="17" t="s">
        <v>63</v>
      </c>
      <c r="E3" s="16" t="s">
        <v>71</v>
      </c>
      <c r="F3" s="16">
        <v>1</v>
      </c>
      <c r="G3" s="16">
        <v>200</v>
      </c>
      <c r="H3" s="16">
        <f>F3*G3</f>
        <v>200</v>
      </c>
      <c r="I3" s="16">
        <v>48.29</v>
      </c>
      <c r="J3" s="16">
        <f>H3*I3/100</f>
        <v>96.58</v>
      </c>
      <c r="K3" s="16">
        <v>2.0699999999999998</v>
      </c>
      <c r="L3" s="16">
        <f t="shared" ref="L3:L23" si="0">G3*K3/100</f>
        <v>4.1399999999999997</v>
      </c>
    </row>
    <row r="4" spans="3:12" s="18" customFormat="1">
      <c r="C4" s="18" t="s">
        <v>29</v>
      </c>
      <c r="D4" s="18" t="s">
        <v>30</v>
      </c>
      <c r="E4" s="18" t="s">
        <v>68</v>
      </c>
      <c r="F4" s="18">
        <v>1</v>
      </c>
      <c r="G4" s="18">
        <v>40</v>
      </c>
      <c r="H4" s="18">
        <f t="shared" ref="H4:H47" si="1">F4*G4</f>
        <v>40</v>
      </c>
      <c r="I4" s="18">
        <v>76</v>
      </c>
      <c r="J4" s="18">
        <f t="shared" ref="J4:J47" si="2">H4*I4/100</f>
        <v>30.4</v>
      </c>
      <c r="L4" s="18">
        <f t="shared" si="0"/>
        <v>0</v>
      </c>
    </row>
    <row r="5" spans="3:12" s="18" customFormat="1">
      <c r="C5" s="18" t="s">
        <v>8</v>
      </c>
      <c r="D5" s="18" t="s">
        <v>67</v>
      </c>
      <c r="E5" s="18" t="s">
        <v>68</v>
      </c>
      <c r="F5" s="18">
        <v>1</v>
      </c>
      <c r="G5" s="18">
        <v>45</v>
      </c>
      <c r="H5" s="18">
        <f t="shared" si="1"/>
        <v>45</v>
      </c>
      <c r="I5" s="18">
        <v>197</v>
      </c>
      <c r="J5" s="18">
        <f t="shared" si="2"/>
        <v>88.65</v>
      </c>
      <c r="K5" s="18">
        <v>8.52</v>
      </c>
      <c r="L5" s="18">
        <f t="shared" si="0"/>
        <v>3.8339999999999996</v>
      </c>
    </row>
    <row r="6" spans="3:12" s="18" customFormat="1">
      <c r="C6" s="18" t="s">
        <v>29</v>
      </c>
      <c r="D6" s="18" t="s">
        <v>65</v>
      </c>
      <c r="E6" s="18" t="s">
        <v>72</v>
      </c>
      <c r="F6" s="18">
        <v>1</v>
      </c>
      <c r="G6" s="18">
        <v>80</v>
      </c>
      <c r="H6" s="18">
        <f t="shared" si="1"/>
        <v>80</v>
      </c>
      <c r="I6" s="18">
        <v>354</v>
      </c>
      <c r="J6" s="18">
        <f t="shared" si="2"/>
        <v>283.2</v>
      </c>
      <c r="L6" s="18">
        <f t="shared" si="0"/>
        <v>0</v>
      </c>
    </row>
    <row r="7" spans="3:12" s="18" customFormat="1">
      <c r="C7" s="18" t="s">
        <v>29</v>
      </c>
      <c r="D7" s="18" t="s">
        <v>64</v>
      </c>
      <c r="E7" s="18" t="s">
        <v>73</v>
      </c>
      <c r="F7" s="18">
        <v>1</v>
      </c>
      <c r="G7" s="18">
        <v>300</v>
      </c>
      <c r="H7" s="18">
        <f t="shared" si="1"/>
        <v>300</v>
      </c>
      <c r="I7" s="18">
        <v>121.5</v>
      </c>
      <c r="J7" s="18">
        <f t="shared" si="2"/>
        <v>364.5</v>
      </c>
      <c r="K7" s="18">
        <v>2.25</v>
      </c>
      <c r="L7" s="18">
        <f t="shared" si="0"/>
        <v>6.75</v>
      </c>
    </row>
    <row r="8" spans="3:12" s="18" customFormat="1">
      <c r="C8" s="18" t="s">
        <v>29</v>
      </c>
      <c r="D8" s="18" t="s">
        <v>31</v>
      </c>
      <c r="E8" s="18" t="s">
        <v>74</v>
      </c>
      <c r="F8" s="18">
        <v>1</v>
      </c>
      <c r="G8" s="18">
        <v>140</v>
      </c>
      <c r="H8" s="18">
        <f t="shared" si="1"/>
        <v>140</v>
      </c>
      <c r="I8" s="18">
        <v>106</v>
      </c>
      <c r="J8" s="18">
        <f t="shared" si="2"/>
        <v>148.4</v>
      </c>
      <c r="L8" s="18">
        <f t="shared" si="0"/>
        <v>0</v>
      </c>
    </row>
    <row r="9" spans="3:12" s="18" customFormat="1">
      <c r="C9" s="18" t="s">
        <v>29</v>
      </c>
      <c r="D9" s="18" t="s">
        <v>32</v>
      </c>
      <c r="E9" s="18" t="s">
        <v>75</v>
      </c>
      <c r="F9" s="18">
        <v>1</v>
      </c>
      <c r="G9" s="18">
        <v>40</v>
      </c>
      <c r="H9" s="18">
        <f t="shared" si="1"/>
        <v>40</v>
      </c>
      <c r="I9" s="18">
        <v>361</v>
      </c>
      <c r="J9" s="18">
        <f t="shared" si="2"/>
        <v>144.4</v>
      </c>
      <c r="L9" s="18">
        <f t="shared" si="0"/>
        <v>0</v>
      </c>
    </row>
    <row r="10" spans="3:12" s="18" customFormat="1">
      <c r="C10" s="18" t="s">
        <v>29</v>
      </c>
      <c r="D10" s="18" t="s">
        <v>33</v>
      </c>
      <c r="E10" s="18" t="s">
        <v>76</v>
      </c>
      <c r="F10" s="18">
        <v>1</v>
      </c>
      <c r="G10" s="18">
        <v>300</v>
      </c>
      <c r="H10" s="18">
        <f t="shared" si="1"/>
        <v>300</v>
      </c>
      <c r="I10" s="18">
        <v>46</v>
      </c>
      <c r="J10" s="18">
        <f t="shared" si="2"/>
        <v>138</v>
      </c>
      <c r="L10" s="18">
        <f t="shared" si="0"/>
        <v>0</v>
      </c>
    </row>
    <row r="11" spans="3:12" s="18" customFormat="1">
      <c r="C11" s="18" t="s">
        <v>29</v>
      </c>
      <c r="D11" s="18" t="s">
        <v>92</v>
      </c>
      <c r="E11" s="18" t="s">
        <v>76</v>
      </c>
      <c r="F11" s="18">
        <v>1</v>
      </c>
      <c r="G11" s="18">
        <v>100</v>
      </c>
      <c r="H11" s="18">
        <f t="shared" si="1"/>
        <v>100</v>
      </c>
      <c r="I11" s="18">
        <v>29.82</v>
      </c>
      <c r="J11" s="18">
        <f t="shared" si="2"/>
        <v>29.82</v>
      </c>
      <c r="K11" s="18">
        <v>0.68</v>
      </c>
      <c r="L11" s="18">
        <f t="shared" si="0"/>
        <v>0.68</v>
      </c>
    </row>
    <row r="12" spans="3:12" s="18" customFormat="1">
      <c r="C12" s="18" t="s">
        <v>29</v>
      </c>
      <c r="D12" s="18" t="s">
        <v>34</v>
      </c>
      <c r="E12" s="18" t="s">
        <v>71</v>
      </c>
      <c r="F12" s="18">
        <v>1</v>
      </c>
      <c r="G12" s="18">
        <v>150</v>
      </c>
      <c r="H12" s="18">
        <f t="shared" si="1"/>
        <v>150</v>
      </c>
      <c r="I12" s="18">
        <v>116</v>
      </c>
      <c r="J12" s="18">
        <f t="shared" si="2"/>
        <v>174</v>
      </c>
      <c r="L12" s="18">
        <f t="shared" si="0"/>
        <v>0</v>
      </c>
    </row>
    <row r="13" spans="3:12" s="18" customFormat="1">
      <c r="C13" s="18" t="s">
        <v>29</v>
      </c>
      <c r="D13" s="18" t="s">
        <v>34</v>
      </c>
      <c r="E13" s="18" t="s">
        <v>77</v>
      </c>
      <c r="F13" s="18">
        <v>1</v>
      </c>
      <c r="G13" s="18">
        <v>280</v>
      </c>
      <c r="H13" s="18">
        <f t="shared" si="1"/>
        <v>280</v>
      </c>
      <c r="I13" s="18">
        <v>116</v>
      </c>
      <c r="J13" s="18">
        <f t="shared" si="2"/>
        <v>324.8</v>
      </c>
      <c r="L13" s="18">
        <f t="shared" si="0"/>
        <v>0</v>
      </c>
    </row>
    <row r="14" spans="3:12" s="18" customFormat="1">
      <c r="C14" s="18" t="s">
        <v>29</v>
      </c>
      <c r="D14" s="18" t="s">
        <v>35</v>
      </c>
      <c r="E14" s="18" t="s">
        <v>68</v>
      </c>
      <c r="F14" s="18">
        <v>1</v>
      </c>
      <c r="G14" s="18">
        <v>100</v>
      </c>
      <c r="H14" s="18">
        <f t="shared" si="1"/>
        <v>100</v>
      </c>
      <c r="I14" s="18">
        <v>227</v>
      </c>
      <c r="J14" s="18">
        <f t="shared" si="2"/>
        <v>227</v>
      </c>
      <c r="L14" s="18">
        <f t="shared" si="0"/>
        <v>0</v>
      </c>
    </row>
    <row r="15" spans="3:12" s="18" customFormat="1">
      <c r="C15" s="18" t="s">
        <v>29</v>
      </c>
      <c r="D15" s="18" t="s">
        <v>36</v>
      </c>
      <c r="E15" s="18" t="s">
        <v>78</v>
      </c>
      <c r="F15" s="18">
        <v>1</v>
      </c>
      <c r="G15" s="18">
        <v>36</v>
      </c>
      <c r="H15" s="18">
        <f t="shared" si="1"/>
        <v>36</v>
      </c>
      <c r="I15" s="18">
        <v>246</v>
      </c>
      <c r="J15" s="18">
        <f t="shared" si="2"/>
        <v>88.56</v>
      </c>
      <c r="L15" s="18">
        <f t="shared" si="0"/>
        <v>0</v>
      </c>
    </row>
    <row r="16" spans="3:12" s="18" customFormat="1">
      <c r="C16" s="18" t="s">
        <v>29</v>
      </c>
      <c r="D16" s="18" t="s">
        <v>95</v>
      </c>
      <c r="E16" s="18" t="s">
        <v>68</v>
      </c>
      <c r="F16" s="18">
        <v>1</v>
      </c>
      <c r="G16" s="18">
        <v>70</v>
      </c>
      <c r="H16" s="18">
        <f t="shared" si="1"/>
        <v>70</v>
      </c>
      <c r="I16" s="18">
        <v>220</v>
      </c>
      <c r="J16" s="18">
        <f t="shared" si="2"/>
        <v>154</v>
      </c>
      <c r="K16" s="18">
        <v>7.98</v>
      </c>
      <c r="L16" s="18">
        <f t="shared" si="0"/>
        <v>5.5860000000000003</v>
      </c>
    </row>
    <row r="17" spans="3:12" s="18" customFormat="1">
      <c r="C17" s="18" t="s">
        <v>29</v>
      </c>
      <c r="D17" s="18" t="s">
        <v>38</v>
      </c>
      <c r="E17" s="18" t="s">
        <v>37</v>
      </c>
      <c r="F17" s="18">
        <v>1</v>
      </c>
      <c r="G17" s="18">
        <v>100</v>
      </c>
      <c r="H17" s="18">
        <f t="shared" si="1"/>
        <v>100</v>
      </c>
      <c r="I17" s="18">
        <v>223</v>
      </c>
      <c r="J17" s="18">
        <f t="shared" si="2"/>
        <v>223</v>
      </c>
      <c r="L17" s="18">
        <f t="shared" si="0"/>
        <v>0</v>
      </c>
    </row>
    <row r="18" spans="3:12" s="16" customFormat="1">
      <c r="C18" s="16" t="s">
        <v>29</v>
      </c>
      <c r="D18" s="16" t="s">
        <v>39</v>
      </c>
      <c r="E18" s="16" t="s">
        <v>79</v>
      </c>
      <c r="F18" s="16">
        <v>1</v>
      </c>
      <c r="G18" s="16">
        <v>95</v>
      </c>
      <c r="H18" s="16">
        <f t="shared" si="1"/>
        <v>95</v>
      </c>
      <c r="I18" s="16">
        <v>106</v>
      </c>
      <c r="J18" s="16">
        <f t="shared" si="2"/>
        <v>100.7</v>
      </c>
      <c r="L18" s="16">
        <f t="shared" si="0"/>
        <v>0</v>
      </c>
    </row>
    <row r="19" spans="3:12" s="19" customFormat="1">
      <c r="C19" s="19" t="s">
        <v>29</v>
      </c>
      <c r="D19" s="19" t="s">
        <v>40</v>
      </c>
      <c r="F19" s="19">
        <v>1</v>
      </c>
      <c r="H19" s="19">
        <f t="shared" si="1"/>
        <v>0</v>
      </c>
      <c r="I19" s="19">
        <v>349</v>
      </c>
      <c r="J19" s="19">
        <f t="shared" si="2"/>
        <v>0</v>
      </c>
      <c r="L19" s="19">
        <f t="shared" si="0"/>
        <v>0</v>
      </c>
    </row>
    <row r="20" spans="3:12" s="18" customFormat="1">
      <c r="C20" s="18" t="s">
        <v>29</v>
      </c>
      <c r="D20" s="18" t="s">
        <v>41</v>
      </c>
      <c r="E20" s="18" t="s">
        <v>80</v>
      </c>
      <c r="F20" s="18">
        <v>1</v>
      </c>
      <c r="G20" s="18">
        <v>20</v>
      </c>
      <c r="H20" s="18">
        <f t="shared" si="1"/>
        <v>20</v>
      </c>
      <c r="I20" s="18">
        <v>329</v>
      </c>
      <c r="J20" s="18">
        <f t="shared" si="2"/>
        <v>65.8</v>
      </c>
      <c r="L20" s="18">
        <f t="shared" si="0"/>
        <v>0</v>
      </c>
    </row>
    <row r="21" spans="3:12" s="18" customFormat="1">
      <c r="C21" s="18" t="s">
        <v>8</v>
      </c>
      <c r="D21" s="18" t="s">
        <v>94</v>
      </c>
      <c r="E21" s="18" t="s">
        <v>80</v>
      </c>
      <c r="F21" s="18">
        <v>1</v>
      </c>
      <c r="G21" s="18">
        <v>12</v>
      </c>
      <c r="H21" s="18">
        <f t="shared" si="1"/>
        <v>12</v>
      </c>
      <c r="I21" s="18">
        <v>338</v>
      </c>
      <c r="J21" s="18">
        <f t="shared" si="2"/>
        <v>40.56</v>
      </c>
      <c r="K21" s="18">
        <v>10.1</v>
      </c>
      <c r="L21" s="18">
        <f t="shared" si="0"/>
        <v>1.212</v>
      </c>
    </row>
    <row r="22" spans="3:12" s="20" customFormat="1">
      <c r="C22" s="20" t="s">
        <v>29</v>
      </c>
      <c r="D22" s="21" t="s">
        <v>42</v>
      </c>
      <c r="E22" s="20" t="s">
        <v>71</v>
      </c>
      <c r="F22" s="20">
        <v>1</v>
      </c>
      <c r="G22" s="20">
        <v>350</v>
      </c>
      <c r="H22" s="20">
        <f t="shared" si="1"/>
        <v>350</v>
      </c>
      <c r="I22" s="20">
        <v>40</v>
      </c>
      <c r="J22" s="20">
        <f t="shared" si="2"/>
        <v>140</v>
      </c>
      <c r="L22" s="20">
        <f t="shared" si="0"/>
        <v>0</v>
      </c>
    </row>
    <row r="23" spans="3:12" s="18" customFormat="1">
      <c r="C23" s="18" t="s">
        <v>29</v>
      </c>
      <c r="D23" s="18" t="s">
        <v>48</v>
      </c>
      <c r="E23" s="18" t="s">
        <v>76</v>
      </c>
      <c r="F23" s="18">
        <v>1</v>
      </c>
      <c r="G23" s="18">
        <v>350</v>
      </c>
      <c r="H23" s="18">
        <f t="shared" si="1"/>
        <v>350</v>
      </c>
      <c r="I23" s="18">
        <v>110</v>
      </c>
      <c r="J23" s="18">
        <f t="shared" si="2"/>
        <v>385</v>
      </c>
      <c r="L23" s="18">
        <f t="shared" si="0"/>
        <v>0</v>
      </c>
    </row>
    <row r="24" spans="3:12" s="18" customFormat="1">
      <c r="C24" s="18" t="s">
        <v>43</v>
      </c>
      <c r="D24" s="18" t="s">
        <v>44</v>
      </c>
      <c r="E24" s="18" t="s">
        <v>68</v>
      </c>
      <c r="F24" s="18">
        <v>1</v>
      </c>
      <c r="G24" s="18">
        <v>60</v>
      </c>
      <c r="H24" s="18">
        <f t="shared" si="1"/>
        <v>60</v>
      </c>
      <c r="I24" s="18">
        <v>151</v>
      </c>
      <c r="J24" s="18">
        <f t="shared" si="2"/>
        <v>90.6</v>
      </c>
      <c r="K24" s="18">
        <v>12.1</v>
      </c>
      <c r="L24" s="18">
        <f>G24*K24/100</f>
        <v>7.26</v>
      </c>
    </row>
    <row r="25" spans="3:12" s="18" customFormat="1">
      <c r="C25" s="18" t="s">
        <v>43</v>
      </c>
      <c r="D25" s="18" t="s">
        <v>35</v>
      </c>
      <c r="E25" s="18" t="s">
        <v>81</v>
      </c>
      <c r="F25" s="18">
        <v>1</v>
      </c>
      <c r="G25" s="18">
        <v>50</v>
      </c>
      <c r="H25" s="18">
        <f t="shared" si="1"/>
        <v>50</v>
      </c>
      <c r="I25" s="18">
        <v>143</v>
      </c>
      <c r="J25" s="18">
        <f t="shared" si="2"/>
        <v>71.5</v>
      </c>
      <c r="K25" s="18">
        <v>20.3</v>
      </c>
      <c r="L25" s="18">
        <f t="shared" ref="L25:L47" si="3">G25*K25/100</f>
        <v>10.15</v>
      </c>
    </row>
    <row r="26" spans="3:12" s="16" customFormat="1">
      <c r="C26" s="16" t="s">
        <v>43</v>
      </c>
      <c r="D26" s="16" t="s">
        <v>45</v>
      </c>
      <c r="E26" s="16" t="s">
        <v>82</v>
      </c>
      <c r="F26" s="16">
        <v>1</v>
      </c>
      <c r="G26" s="16">
        <v>100</v>
      </c>
      <c r="H26" s="16">
        <f t="shared" si="1"/>
        <v>100</v>
      </c>
      <c r="I26" s="16">
        <v>126</v>
      </c>
      <c r="J26" s="16">
        <f t="shared" si="2"/>
        <v>126</v>
      </c>
      <c r="K26" s="16">
        <v>22</v>
      </c>
      <c r="L26" s="16">
        <v>25</v>
      </c>
    </row>
    <row r="27" spans="3:12" s="18" customFormat="1">
      <c r="C27" s="18" t="s">
        <v>43</v>
      </c>
      <c r="D27" s="18" t="s">
        <v>46</v>
      </c>
      <c r="E27" s="18" t="s">
        <v>83</v>
      </c>
      <c r="F27" s="18">
        <v>1</v>
      </c>
      <c r="G27" s="18">
        <v>30</v>
      </c>
      <c r="H27" s="18">
        <f t="shared" si="1"/>
        <v>30</v>
      </c>
      <c r="I27" s="18">
        <v>60</v>
      </c>
      <c r="J27" s="18">
        <f>H27*I27/100</f>
        <v>18</v>
      </c>
      <c r="K27" s="18">
        <v>11.6</v>
      </c>
      <c r="L27" s="18">
        <f t="shared" si="3"/>
        <v>3.48</v>
      </c>
    </row>
    <row r="28" spans="3:12" s="18" customFormat="1">
      <c r="C28" s="18" t="s">
        <v>43</v>
      </c>
      <c r="D28" s="18" t="s">
        <v>47</v>
      </c>
      <c r="E28" s="18" t="s">
        <v>68</v>
      </c>
      <c r="F28" s="18">
        <v>1</v>
      </c>
      <c r="G28" s="18">
        <v>60</v>
      </c>
      <c r="H28" s="18">
        <f t="shared" si="1"/>
        <v>60</v>
      </c>
      <c r="I28" s="18">
        <v>199</v>
      </c>
      <c r="J28" s="18">
        <f t="shared" si="2"/>
        <v>119.4</v>
      </c>
      <c r="K28" s="18">
        <v>13.5</v>
      </c>
      <c r="L28" s="18">
        <f t="shared" si="3"/>
        <v>8.1</v>
      </c>
    </row>
    <row r="29" spans="3:12" s="18" customFormat="1">
      <c r="C29" s="18" t="s">
        <v>43</v>
      </c>
      <c r="D29" s="18" t="s">
        <v>49</v>
      </c>
      <c r="E29" s="18" t="s">
        <v>84</v>
      </c>
      <c r="F29" s="18">
        <v>1</v>
      </c>
      <c r="G29" s="18">
        <v>100</v>
      </c>
      <c r="H29" s="18">
        <f t="shared" si="1"/>
        <v>100</v>
      </c>
      <c r="I29" s="18">
        <v>94</v>
      </c>
      <c r="J29" s="18">
        <f t="shared" si="2"/>
        <v>94</v>
      </c>
      <c r="K29" s="18">
        <v>2.9</v>
      </c>
      <c r="L29" s="18">
        <f t="shared" si="3"/>
        <v>2.9</v>
      </c>
    </row>
    <row r="30" spans="3:12" s="18" customFormat="1">
      <c r="C30" s="18" t="s">
        <v>43</v>
      </c>
      <c r="D30" s="18" t="s">
        <v>50</v>
      </c>
      <c r="E30" s="18" t="s">
        <v>85</v>
      </c>
      <c r="F30" s="18">
        <v>1</v>
      </c>
      <c r="G30" s="18">
        <v>200</v>
      </c>
      <c r="H30" s="18">
        <f t="shared" si="1"/>
        <v>200</v>
      </c>
      <c r="I30" s="18">
        <v>54</v>
      </c>
      <c r="J30" s="18">
        <f t="shared" si="2"/>
        <v>108</v>
      </c>
      <c r="K30" s="18">
        <v>3</v>
      </c>
      <c r="L30" s="18">
        <f t="shared" si="3"/>
        <v>6</v>
      </c>
    </row>
    <row r="31" spans="3:12" s="18" customFormat="1">
      <c r="C31" s="18" t="s">
        <v>9</v>
      </c>
      <c r="D31" s="18" t="s">
        <v>93</v>
      </c>
      <c r="E31" s="18" t="s">
        <v>76</v>
      </c>
      <c r="F31" s="18">
        <v>1</v>
      </c>
      <c r="G31" s="18">
        <v>200</v>
      </c>
      <c r="H31" s="18">
        <f t="shared" si="1"/>
        <v>200</v>
      </c>
      <c r="I31" s="18">
        <v>97.58</v>
      </c>
      <c r="J31" s="18">
        <f t="shared" si="2"/>
        <v>195.16</v>
      </c>
      <c r="K31" s="18">
        <v>13.09</v>
      </c>
      <c r="L31" s="18">
        <f t="shared" si="3"/>
        <v>26.18</v>
      </c>
    </row>
    <row r="32" spans="3:12" s="18" customFormat="1">
      <c r="C32" s="18" t="s">
        <v>43</v>
      </c>
      <c r="D32" s="18" t="s">
        <v>54</v>
      </c>
      <c r="E32" s="18" t="s">
        <v>78</v>
      </c>
      <c r="F32" s="18">
        <v>1</v>
      </c>
      <c r="G32" s="18">
        <v>15</v>
      </c>
      <c r="H32" s="18">
        <f t="shared" si="1"/>
        <v>15</v>
      </c>
      <c r="I32" s="18">
        <v>246</v>
      </c>
      <c r="J32" s="18">
        <f t="shared" si="2"/>
        <v>36.9</v>
      </c>
      <c r="K32" s="18">
        <v>31.4</v>
      </c>
      <c r="L32" s="18">
        <f t="shared" si="3"/>
        <v>4.71</v>
      </c>
    </row>
    <row r="33" spans="1:12" s="16" customFormat="1">
      <c r="D33" s="16" t="s">
        <v>55</v>
      </c>
      <c r="E33" s="16" t="s">
        <v>81</v>
      </c>
      <c r="F33" s="16">
        <v>1</v>
      </c>
      <c r="G33" s="16">
        <v>50</v>
      </c>
      <c r="H33" s="16">
        <f t="shared" si="1"/>
        <v>50</v>
      </c>
      <c r="I33" s="16">
        <v>106</v>
      </c>
      <c r="J33" s="16">
        <f t="shared" si="2"/>
        <v>53</v>
      </c>
      <c r="K33" s="16">
        <v>20.2</v>
      </c>
      <c r="L33" s="16">
        <f t="shared" si="3"/>
        <v>10.1</v>
      </c>
    </row>
    <row r="34" spans="1:12" s="16" customFormat="1">
      <c r="D34" s="16" t="s">
        <v>59</v>
      </c>
      <c r="E34" s="16" t="s">
        <v>81</v>
      </c>
      <c r="F34" s="16">
        <v>1</v>
      </c>
      <c r="G34" s="16">
        <v>450</v>
      </c>
      <c r="H34" s="16">
        <f t="shared" si="1"/>
        <v>450</v>
      </c>
      <c r="I34" s="16">
        <v>84</v>
      </c>
      <c r="J34" s="16">
        <f t="shared" si="2"/>
        <v>378</v>
      </c>
      <c r="K34" s="16">
        <v>6.6</v>
      </c>
      <c r="L34" s="16">
        <f t="shared" si="3"/>
        <v>29.7</v>
      </c>
    </row>
    <row r="35" spans="1:12" s="18" customFormat="1">
      <c r="D35" s="18" t="s">
        <v>58</v>
      </c>
      <c r="E35" s="18" t="s">
        <v>68</v>
      </c>
      <c r="F35" s="18">
        <v>1</v>
      </c>
      <c r="G35" s="18">
        <v>10</v>
      </c>
      <c r="H35" s="18">
        <f t="shared" si="1"/>
        <v>10</v>
      </c>
      <c r="I35" s="18">
        <v>48</v>
      </c>
      <c r="J35" s="18">
        <f t="shared" si="2"/>
        <v>4.8</v>
      </c>
      <c r="K35" s="18">
        <v>10.4</v>
      </c>
      <c r="L35" s="18">
        <f t="shared" si="3"/>
        <v>1.04</v>
      </c>
    </row>
    <row r="36" spans="1:12" s="16" customFormat="1">
      <c r="C36" s="16" t="s">
        <v>51</v>
      </c>
      <c r="D36" s="16" t="s">
        <v>52</v>
      </c>
      <c r="E36" s="16" t="s">
        <v>68</v>
      </c>
      <c r="F36" s="16">
        <v>1</v>
      </c>
      <c r="G36" s="16">
        <v>106</v>
      </c>
      <c r="H36" s="16">
        <f t="shared" si="1"/>
        <v>106</v>
      </c>
      <c r="I36" s="16">
        <v>53</v>
      </c>
      <c r="J36" s="16">
        <f t="shared" si="2"/>
        <v>56.18</v>
      </c>
      <c r="L36" s="16">
        <f t="shared" si="3"/>
        <v>0</v>
      </c>
    </row>
    <row r="37" spans="1:12" s="22" customFormat="1">
      <c r="A37" s="41"/>
      <c r="C37" s="22" t="s">
        <v>91</v>
      </c>
      <c r="D37" s="22" t="s">
        <v>89</v>
      </c>
      <c r="E37" s="22" t="s">
        <v>68</v>
      </c>
      <c r="F37" s="22">
        <v>1</v>
      </c>
      <c r="G37" s="22">
        <v>89</v>
      </c>
      <c r="H37" s="22">
        <f t="shared" si="1"/>
        <v>89</v>
      </c>
      <c r="I37" s="22">
        <v>93</v>
      </c>
      <c r="J37" s="22">
        <f t="shared" si="2"/>
        <v>82.77</v>
      </c>
      <c r="K37" s="22">
        <v>1.4</v>
      </c>
      <c r="L37" s="22">
        <f t="shared" si="3"/>
        <v>1.246</v>
      </c>
    </row>
    <row r="38" spans="1:12" s="43" customFormat="1">
      <c r="A38" s="42"/>
      <c r="C38" s="43" t="s">
        <v>91</v>
      </c>
      <c r="D38" s="43" t="s">
        <v>90</v>
      </c>
      <c r="E38" s="43" t="s">
        <v>68</v>
      </c>
      <c r="F38" s="43">
        <v>1</v>
      </c>
      <c r="G38" s="43">
        <v>172</v>
      </c>
      <c r="H38" s="43">
        <f t="shared" si="1"/>
        <v>172</v>
      </c>
      <c r="I38" s="43">
        <v>44</v>
      </c>
      <c r="J38" s="43">
        <f t="shared" si="2"/>
        <v>75.680000000000007</v>
      </c>
      <c r="K38" s="43">
        <v>1.06</v>
      </c>
      <c r="L38" s="43">
        <f t="shared" si="3"/>
        <v>1.8232000000000002</v>
      </c>
    </row>
    <row r="39" spans="1:12" s="18" customFormat="1">
      <c r="D39" s="18" t="s">
        <v>53</v>
      </c>
      <c r="F39" s="18">
        <v>1</v>
      </c>
      <c r="H39" s="18">
        <f t="shared" si="1"/>
        <v>0</v>
      </c>
      <c r="I39" s="18">
        <v>31</v>
      </c>
      <c r="J39" s="18">
        <f t="shared" si="2"/>
        <v>0</v>
      </c>
      <c r="L39" s="18">
        <f t="shared" si="3"/>
        <v>0</v>
      </c>
    </row>
    <row r="40" spans="1:12" s="18" customFormat="1">
      <c r="D40" s="18" t="s">
        <v>56</v>
      </c>
      <c r="E40" s="18" t="s">
        <v>85</v>
      </c>
      <c r="F40" s="18">
        <v>1</v>
      </c>
      <c r="G40" s="18">
        <v>200</v>
      </c>
      <c r="H40" s="18">
        <f t="shared" si="1"/>
        <v>200</v>
      </c>
      <c r="I40" s="18">
        <v>30</v>
      </c>
      <c r="J40" s="18">
        <f t="shared" si="2"/>
        <v>60</v>
      </c>
      <c r="K40" s="18">
        <v>2.4</v>
      </c>
      <c r="L40" s="18">
        <f t="shared" si="3"/>
        <v>4.8</v>
      </c>
    </row>
    <row r="41" spans="1:12" s="18" customFormat="1">
      <c r="F41" s="18">
        <v>1</v>
      </c>
      <c r="H41" s="18">
        <f t="shared" si="1"/>
        <v>0</v>
      </c>
      <c r="J41" s="18">
        <f t="shared" si="2"/>
        <v>0</v>
      </c>
      <c r="L41" s="18">
        <f t="shared" si="3"/>
        <v>0</v>
      </c>
    </row>
    <row r="42" spans="1:12" s="18" customFormat="1">
      <c r="C42" s="18" t="s">
        <v>10</v>
      </c>
      <c r="D42" s="18" t="s">
        <v>57</v>
      </c>
      <c r="E42" s="18" t="s">
        <v>75</v>
      </c>
      <c r="F42" s="18">
        <v>1</v>
      </c>
      <c r="G42" s="18">
        <v>30</v>
      </c>
      <c r="H42" s="18">
        <f t="shared" si="1"/>
        <v>30</v>
      </c>
      <c r="I42" s="18">
        <v>615</v>
      </c>
      <c r="J42" s="18">
        <f t="shared" si="2"/>
        <v>184.5</v>
      </c>
      <c r="L42" s="18">
        <f t="shared" si="3"/>
        <v>0</v>
      </c>
    </row>
    <row r="43" spans="1:12" s="18" customFormat="1">
      <c r="F43" s="18">
        <v>1</v>
      </c>
      <c r="H43" s="18">
        <f t="shared" si="1"/>
        <v>0</v>
      </c>
      <c r="J43" s="18">
        <f t="shared" si="2"/>
        <v>0</v>
      </c>
      <c r="L43" s="18">
        <f t="shared" si="3"/>
        <v>0</v>
      </c>
    </row>
    <row r="44" spans="1:12" s="18" customFormat="1">
      <c r="F44" s="18">
        <v>1</v>
      </c>
      <c r="H44" s="18">
        <f t="shared" si="1"/>
        <v>0</v>
      </c>
      <c r="J44" s="18">
        <f t="shared" si="2"/>
        <v>0</v>
      </c>
      <c r="L44" s="18">
        <f t="shared" si="3"/>
        <v>0</v>
      </c>
    </row>
    <row r="45" spans="1:12" s="18" customFormat="1">
      <c r="F45" s="18">
        <v>1</v>
      </c>
      <c r="H45" s="18">
        <f t="shared" si="1"/>
        <v>0</v>
      </c>
      <c r="J45" s="18">
        <f t="shared" si="2"/>
        <v>0</v>
      </c>
      <c r="L45" s="18">
        <f t="shared" si="3"/>
        <v>0</v>
      </c>
    </row>
    <row r="46" spans="1:12" s="18" customFormat="1">
      <c r="F46" s="18">
        <v>1</v>
      </c>
      <c r="H46" s="18">
        <f t="shared" si="1"/>
        <v>0</v>
      </c>
      <c r="J46" s="18">
        <f t="shared" si="2"/>
        <v>0</v>
      </c>
      <c r="L46" s="18">
        <f t="shared" si="3"/>
        <v>0</v>
      </c>
    </row>
    <row r="47" spans="1:12" s="18" customFormat="1">
      <c r="F47" s="18">
        <v>1</v>
      </c>
      <c r="H47" s="18">
        <f t="shared" si="1"/>
        <v>0</v>
      </c>
      <c r="J47" s="18">
        <f t="shared" si="2"/>
        <v>0</v>
      </c>
      <c r="L47" s="18">
        <f t="shared" si="3"/>
        <v>0</v>
      </c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46"/>
  <sheetViews>
    <sheetView topLeftCell="A13" workbookViewId="0">
      <selection activeCell="C36" sqref="C36"/>
    </sheetView>
  </sheetViews>
  <sheetFormatPr defaultRowHeight="16.5"/>
  <cols>
    <col min="1" max="1" width="9" style="34"/>
    <col min="2" max="2" width="10.5" style="34" bestFit="1" customWidth="1"/>
    <col min="3" max="5" width="9" style="15"/>
    <col min="6" max="6" width="9.125" style="15" bestFit="1" customWidth="1"/>
    <col min="7" max="7" width="20" style="15" customWidth="1"/>
    <col min="8" max="8" width="15.875" style="15" customWidth="1"/>
    <col min="9" max="9" width="20.75" style="15" customWidth="1"/>
    <col min="10" max="10" width="16.375" style="15" customWidth="1"/>
    <col min="11" max="11" width="16.625" style="15" customWidth="1"/>
    <col min="12" max="12" width="9.125" style="15" bestFit="1" customWidth="1"/>
    <col min="13" max="16384" width="9" style="15"/>
  </cols>
  <sheetData>
    <row r="3" spans="1:13">
      <c r="C3" s="15" t="s">
        <v>13</v>
      </c>
      <c r="D3" s="15" t="s">
        <v>14</v>
      </c>
      <c r="E3" s="15" t="s">
        <v>15</v>
      </c>
      <c r="F3" s="15" t="s">
        <v>24</v>
      </c>
      <c r="G3" s="15" t="s">
        <v>25</v>
      </c>
      <c r="H3" s="15" t="s">
        <v>26</v>
      </c>
      <c r="I3" s="15" t="s">
        <v>27</v>
      </c>
      <c r="J3" s="15" t="s">
        <v>28</v>
      </c>
    </row>
    <row r="4" spans="1:13">
      <c r="A4" s="34" t="s">
        <v>60</v>
      </c>
      <c r="B4" s="38">
        <v>43612</v>
      </c>
      <c r="C4" s="15" t="s">
        <v>29</v>
      </c>
      <c r="D4" s="15" t="s">
        <v>48</v>
      </c>
      <c r="E4" s="15" t="s">
        <v>66</v>
      </c>
      <c r="F4" s="15">
        <f>350*2</f>
        <v>700</v>
      </c>
      <c r="G4" s="15">
        <v>110</v>
      </c>
      <c r="H4" s="22">
        <f>F4*G4/100</f>
        <v>770</v>
      </c>
    </row>
    <row r="5" spans="1:13" ht="17.25" thickBot="1">
      <c r="A5" s="34" t="s">
        <v>61</v>
      </c>
      <c r="B5" s="34">
        <f>SUM(H4:H13)</f>
        <v>1656.33</v>
      </c>
      <c r="C5" s="23" t="s">
        <v>29</v>
      </c>
      <c r="D5" s="24" t="s">
        <v>63</v>
      </c>
      <c r="E5" s="23" t="s">
        <v>71</v>
      </c>
      <c r="F5" s="23">
        <v>200</v>
      </c>
      <c r="G5" s="23">
        <v>48.29</v>
      </c>
      <c r="H5" s="23">
        <f t="shared" ref="H5" si="0">F5*G5/100</f>
        <v>96.58</v>
      </c>
      <c r="I5" s="23">
        <v>2.0699999999999998</v>
      </c>
      <c r="J5" s="15">
        <f t="shared" ref="J5" si="1">F5*I5/100</f>
        <v>4.1399999999999997</v>
      </c>
    </row>
    <row r="6" spans="1:13">
      <c r="A6" s="34" t="s">
        <v>29</v>
      </c>
      <c r="B6" s="34">
        <f>SUM(H4:H7)</f>
        <v>1186.23</v>
      </c>
      <c r="C6" s="15" t="s">
        <v>29</v>
      </c>
      <c r="D6" s="15" t="s">
        <v>65</v>
      </c>
      <c r="E6" s="15" t="s">
        <v>72</v>
      </c>
      <c r="F6" s="15">
        <v>80</v>
      </c>
      <c r="G6" s="15">
        <v>354</v>
      </c>
      <c r="H6" s="15">
        <f>F6*G6/100</f>
        <v>283.2</v>
      </c>
    </row>
    <row r="7" spans="1:13">
      <c r="A7" s="34" t="s">
        <v>43</v>
      </c>
      <c r="B7" s="34">
        <f>SUM(J4:J18)</f>
        <v>598.71</v>
      </c>
      <c r="C7" s="15" t="s">
        <v>29</v>
      </c>
      <c r="D7" s="15" t="s">
        <v>64</v>
      </c>
      <c r="E7" s="15" t="s">
        <v>86</v>
      </c>
      <c r="F7" s="15">
        <f>300*0.1</f>
        <v>30</v>
      </c>
      <c r="G7" s="15">
        <v>121.5</v>
      </c>
      <c r="H7" s="15">
        <f>F7*G7/100</f>
        <v>36.450000000000003</v>
      </c>
    </row>
    <row r="8" spans="1:13">
      <c r="A8" s="34" t="s">
        <v>62</v>
      </c>
      <c r="C8" s="15" t="s">
        <v>43</v>
      </c>
      <c r="D8" s="15" t="s">
        <v>44</v>
      </c>
      <c r="E8" s="15" t="s">
        <v>68</v>
      </c>
      <c r="F8" s="15">
        <v>60</v>
      </c>
      <c r="G8" s="15">
        <v>151</v>
      </c>
      <c r="H8" s="22">
        <f>F8*G8/100</f>
        <v>90.6</v>
      </c>
      <c r="I8" s="15">
        <v>12.1</v>
      </c>
      <c r="J8" s="15">
        <f>F8*I8/100</f>
        <v>7.26</v>
      </c>
    </row>
    <row r="9" spans="1:13">
      <c r="C9" s="15" t="s">
        <v>43</v>
      </c>
      <c r="D9" s="15" t="s">
        <v>49</v>
      </c>
      <c r="E9" s="15" t="s">
        <v>84</v>
      </c>
      <c r="F9" s="15">
        <v>100</v>
      </c>
      <c r="G9" s="15">
        <v>72</v>
      </c>
      <c r="H9" s="22">
        <f t="shared" ref="H9:H10" si="2">F9*G9/100</f>
        <v>72</v>
      </c>
      <c r="I9" s="15">
        <v>2.5</v>
      </c>
      <c r="J9" s="15">
        <f t="shared" ref="J9:J10" si="3">F9*I9/100</f>
        <v>2.5</v>
      </c>
    </row>
    <row r="10" spans="1:13">
      <c r="C10" s="15" t="s">
        <v>43</v>
      </c>
      <c r="D10" s="15" t="s">
        <v>50</v>
      </c>
      <c r="E10" s="15" t="s">
        <v>85</v>
      </c>
      <c r="F10" s="15">
        <v>200</v>
      </c>
      <c r="G10" s="15">
        <v>54</v>
      </c>
      <c r="H10" s="22">
        <f t="shared" si="2"/>
        <v>108</v>
      </c>
      <c r="I10" s="15">
        <v>3</v>
      </c>
      <c r="J10" s="15">
        <f t="shared" si="3"/>
        <v>6</v>
      </c>
    </row>
    <row r="11" spans="1:13">
      <c r="C11" s="15" t="s">
        <v>43</v>
      </c>
      <c r="D11" s="23" t="s">
        <v>45</v>
      </c>
      <c r="E11" s="23" t="s">
        <v>87</v>
      </c>
      <c r="F11" s="23">
        <v>150</v>
      </c>
      <c r="G11" s="23">
        <v>133</v>
      </c>
      <c r="H11" s="23">
        <f t="shared" ref="H11" si="4">F11*G11/100</f>
        <v>199.5</v>
      </c>
      <c r="I11" s="23">
        <v>19.399999999999999</v>
      </c>
      <c r="J11" s="23">
        <f t="shared" ref="J11" si="5">F11*I11/100</f>
        <v>29.1</v>
      </c>
    </row>
    <row r="14" spans="1:13" ht="17.25" thickBot="1"/>
    <row r="15" spans="1:13" s="33" customFormat="1">
      <c r="A15" s="30"/>
      <c r="B15" s="31"/>
      <c r="C15" s="31" t="s">
        <v>13</v>
      </c>
      <c r="D15" s="31" t="s">
        <v>14</v>
      </c>
      <c r="E15" s="31" t="s">
        <v>15</v>
      </c>
      <c r="F15" s="31" t="s">
        <v>69</v>
      </c>
      <c r="G15" s="31" t="s">
        <v>24</v>
      </c>
      <c r="H15" s="31" t="s">
        <v>70</v>
      </c>
      <c r="I15" s="31" t="s">
        <v>25</v>
      </c>
      <c r="J15" s="31" t="s">
        <v>26</v>
      </c>
      <c r="K15" s="31" t="s">
        <v>27</v>
      </c>
      <c r="L15" s="31" t="s">
        <v>28</v>
      </c>
      <c r="M15" s="32"/>
    </row>
    <row r="16" spans="1:13" ht="17.25" thickBot="1">
      <c r="A16" s="35" t="s">
        <v>60</v>
      </c>
      <c r="B16" s="39">
        <v>43613</v>
      </c>
      <c r="C16" s="25" t="s">
        <v>29</v>
      </c>
      <c r="D16" s="17" t="s">
        <v>63</v>
      </c>
      <c r="E16" s="25" t="s">
        <v>71</v>
      </c>
      <c r="F16" s="25">
        <v>2</v>
      </c>
      <c r="G16" s="25">
        <v>200</v>
      </c>
      <c r="H16" s="25">
        <f>F16*G16</f>
        <v>400</v>
      </c>
      <c r="I16" s="25">
        <v>48.29</v>
      </c>
      <c r="J16" s="25">
        <f>H16*I16/100</f>
        <v>193.16</v>
      </c>
      <c r="K16" s="25">
        <v>2.0699999999999998</v>
      </c>
      <c r="L16" s="25">
        <f t="shared" ref="L16:L17" si="6">G16*K16/100</f>
        <v>4.1399999999999997</v>
      </c>
      <c r="M16" s="26"/>
    </row>
    <row r="17" spans="1:13">
      <c r="A17" s="35" t="s">
        <v>61</v>
      </c>
      <c r="B17" s="33">
        <f>SUM(J16:J27)</f>
        <v>1458.23</v>
      </c>
      <c r="C17" s="27" t="s">
        <v>8</v>
      </c>
      <c r="D17" s="27" t="s">
        <v>67</v>
      </c>
      <c r="E17" s="27" t="s">
        <v>68</v>
      </c>
      <c r="F17" s="27">
        <v>3</v>
      </c>
      <c r="G17" s="27">
        <v>45</v>
      </c>
      <c r="H17" s="27">
        <f t="shared" ref="H17:H20" si="7">F17*G17</f>
        <v>135</v>
      </c>
      <c r="I17" s="27">
        <v>197</v>
      </c>
      <c r="J17" s="27">
        <f t="shared" ref="J17:J20" si="8">H17*I17/100</f>
        <v>265.95</v>
      </c>
      <c r="K17" s="27">
        <v>8.52</v>
      </c>
      <c r="L17" s="27">
        <f t="shared" si="6"/>
        <v>3.8339999999999996</v>
      </c>
      <c r="M17" s="26"/>
    </row>
    <row r="18" spans="1:13">
      <c r="A18" s="35" t="s">
        <v>29</v>
      </c>
      <c r="B18" s="33">
        <f>SUMIF(C16:C27,A18,J16:J27)</f>
        <v>655.34</v>
      </c>
      <c r="C18" s="27" t="s">
        <v>43</v>
      </c>
      <c r="D18" s="27" t="s">
        <v>44</v>
      </c>
      <c r="E18" s="27" t="s">
        <v>68</v>
      </c>
      <c r="F18" s="27">
        <v>1</v>
      </c>
      <c r="G18" s="27">
        <v>60</v>
      </c>
      <c r="H18" s="27">
        <f t="shared" si="7"/>
        <v>60</v>
      </c>
      <c r="I18" s="27">
        <v>151</v>
      </c>
      <c r="J18" s="27">
        <f t="shared" si="8"/>
        <v>90.6</v>
      </c>
      <c r="K18" s="27">
        <v>12.1</v>
      </c>
      <c r="L18" s="27">
        <f>G18*K18/100</f>
        <v>7.26</v>
      </c>
      <c r="M18" s="26"/>
    </row>
    <row r="19" spans="1:13">
      <c r="A19" s="36" t="s">
        <v>9</v>
      </c>
      <c r="B19" s="33">
        <f>SUMIF(C16:C27,A19,J16:J27)</f>
        <v>568.76</v>
      </c>
      <c r="C19" s="18" t="s">
        <v>43</v>
      </c>
      <c r="D19" s="18" t="s">
        <v>49</v>
      </c>
      <c r="E19" s="18" t="s">
        <v>84</v>
      </c>
      <c r="F19" s="18">
        <v>1</v>
      </c>
      <c r="G19" s="18">
        <v>100</v>
      </c>
      <c r="H19" s="18">
        <f t="shared" si="7"/>
        <v>100</v>
      </c>
      <c r="I19" s="18">
        <v>94</v>
      </c>
      <c r="J19" s="18">
        <f t="shared" si="8"/>
        <v>94</v>
      </c>
      <c r="K19" s="18">
        <v>2.9</v>
      </c>
      <c r="L19" s="18">
        <f t="shared" ref="L19:L20" si="9">G19*K19/100</f>
        <v>2.9</v>
      </c>
      <c r="M19" s="26"/>
    </row>
    <row r="20" spans="1:13">
      <c r="A20" s="36" t="s">
        <v>10</v>
      </c>
      <c r="B20" s="33">
        <f>SUMIF(C16:C27,A20,J16:J27)</f>
        <v>0</v>
      </c>
      <c r="C20" s="18" t="s">
        <v>29</v>
      </c>
      <c r="D20" s="18" t="s">
        <v>92</v>
      </c>
      <c r="E20" s="18" t="s">
        <v>76</v>
      </c>
      <c r="F20" s="18">
        <v>1</v>
      </c>
      <c r="G20" s="18">
        <v>100</v>
      </c>
      <c r="H20" s="18">
        <f t="shared" si="7"/>
        <v>100</v>
      </c>
      <c r="I20" s="18">
        <v>29.82</v>
      </c>
      <c r="J20" s="18">
        <f t="shared" si="8"/>
        <v>29.82</v>
      </c>
      <c r="K20" s="18">
        <v>0.68</v>
      </c>
      <c r="L20" s="18">
        <f t="shared" si="9"/>
        <v>0.68</v>
      </c>
      <c r="M20" s="26"/>
    </row>
    <row r="21" spans="1:13">
      <c r="A21" s="36"/>
      <c r="B21" s="33"/>
      <c r="C21" s="43" t="s">
        <v>91</v>
      </c>
      <c r="D21" s="43" t="s">
        <v>90</v>
      </c>
      <c r="E21" s="43" t="s">
        <v>68</v>
      </c>
      <c r="F21" s="43">
        <v>1</v>
      </c>
      <c r="G21" s="43">
        <v>172</v>
      </c>
      <c r="H21" s="43">
        <f t="shared" ref="H21:H27" si="10">F21*G21</f>
        <v>172</v>
      </c>
      <c r="I21" s="43">
        <v>44</v>
      </c>
      <c r="J21" s="43">
        <f t="shared" ref="J21:J27" si="11">H21*I21/100</f>
        <v>75.680000000000007</v>
      </c>
      <c r="K21" s="43">
        <v>1.06</v>
      </c>
      <c r="L21" s="43">
        <f t="shared" ref="L21:L26" si="12">G21*K21/100</f>
        <v>1.8232000000000002</v>
      </c>
      <c r="M21" s="26"/>
    </row>
    <row r="22" spans="1:13">
      <c r="A22" s="35" t="s">
        <v>88</v>
      </c>
      <c r="B22" s="33"/>
      <c r="C22" s="18" t="s">
        <v>9</v>
      </c>
      <c r="D22" s="18" t="s">
        <v>93</v>
      </c>
      <c r="E22" s="18" t="s">
        <v>76</v>
      </c>
      <c r="F22" s="18">
        <v>1</v>
      </c>
      <c r="G22" s="18">
        <v>200</v>
      </c>
      <c r="H22" s="18">
        <f t="shared" si="10"/>
        <v>200</v>
      </c>
      <c r="I22" s="18">
        <v>97.58</v>
      </c>
      <c r="J22" s="18">
        <f t="shared" si="11"/>
        <v>195.16</v>
      </c>
      <c r="K22" s="18">
        <v>13.09</v>
      </c>
      <c r="L22" s="18">
        <f t="shared" si="12"/>
        <v>26.18</v>
      </c>
      <c r="M22" s="26"/>
    </row>
    <row r="23" spans="1:13">
      <c r="A23" s="35" t="s">
        <v>9</v>
      </c>
      <c r="B23" s="33">
        <f>SUM(L16:L27)</f>
        <v>76.778400000000005</v>
      </c>
      <c r="C23" s="43" t="s">
        <v>91</v>
      </c>
      <c r="D23" s="43" t="s">
        <v>90</v>
      </c>
      <c r="E23" s="43" t="s">
        <v>68</v>
      </c>
      <c r="F23" s="43">
        <v>1</v>
      </c>
      <c r="G23" s="43">
        <v>172</v>
      </c>
      <c r="H23" s="43">
        <f t="shared" si="10"/>
        <v>172</v>
      </c>
      <c r="I23" s="43">
        <v>44</v>
      </c>
      <c r="J23" s="43">
        <f t="shared" si="11"/>
        <v>75.680000000000007</v>
      </c>
      <c r="K23" s="43">
        <v>1.06</v>
      </c>
      <c r="L23" s="43">
        <f t="shared" si="12"/>
        <v>1.8232000000000002</v>
      </c>
      <c r="M23" s="26"/>
    </row>
    <row r="24" spans="1:13">
      <c r="A24" s="35"/>
      <c r="B24" s="33"/>
      <c r="C24" s="22" t="s">
        <v>91</v>
      </c>
      <c r="D24" s="22" t="s">
        <v>89</v>
      </c>
      <c r="E24" s="22" t="s">
        <v>68</v>
      </c>
      <c r="F24" s="22">
        <v>1</v>
      </c>
      <c r="G24" s="22">
        <v>89</v>
      </c>
      <c r="H24" s="22">
        <f t="shared" si="10"/>
        <v>89</v>
      </c>
      <c r="I24" s="22">
        <v>93</v>
      </c>
      <c r="J24" s="22">
        <f t="shared" si="11"/>
        <v>82.77</v>
      </c>
      <c r="K24" s="22">
        <v>1.4</v>
      </c>
      <c r="L24" s="22">
        <f t="shared" si="12"/>
        <v>1.246</v>
      </c>
      <c r="M24" s="26"/>
    </row>
    <row r="25" spans="1:13">
      <c r="A25" s="35"/>
      <c r="B25" s="33"/>
      <c r="C25" s="18" t="s">
        <v>8</v>
      </c>
      <c r="D25" s="18" t="s">
        <v>94</v>
      </c>
      <c r="E25" s="18" t="s">
        <v>80</v>
      </c>
      <c r="F25" s="18">
        <v>3</v>
      </c>
      <c r="G25" s="18">
        <v>12</v>
      </c>
      <c r="H25" s="18">
        <f t="shared" si="10"/>
        <v>36</v>
      </c>
      <c r="I25" s="18">
        <v>338</v>
      </c>
      <c r="J25" s="18">
        <f t="shared" si="11"/>
        <v>121.68</v>
      </c>
      <c r="K25" s="18">
        <v>10.1</v>
      </c>
      <c r="L25" s="18">
        <f t="shared" si="12"/>
        <v>1.212</v>
      </c>
      <c r="M25" s="26"/>
    </row>
    <row r="26" spans="1:13">
      <c r="A26" s="35"/>
      <c r="B26" s="33"/>
      <c r="C26" s="18" t="s">
        <v>29</v>
      </c>
      <c r="D26" s="18" t="s">
        <v>92</v>
      </c>
      <c r="E26" s="18" t="s">
        <v>76</v>
      </c>
      <c r="F26" s="18">
        <v>1.5</v>
      </c>
      <c r="G26" s="18">
        <v>100</v>
      </c>
      <c r="H26" s="18">
        <f t="shared" si="10"/>
        <v>150</v>
      </c>
      <c r="I26" s="18">
        <v>29.82</v>
      </c>
      <c r="J26" s="18">
        <f t="shared" si="11"/>
        <v>44.73</v>
      </c>
      <c r="K26" s="18">
        <v>0.68</v>
      </c>
      <c r="L26" s="18">
        <f t="shared" si="12"/>
        <v>0.68</v>
      </c>
      <c r="M26" s="26"/>
    </row>
    <row r="27" spans="1:13" ht="17.25" thickBot="1">
      <c r="A27" s="37"/>
      <c r="B27" s="40"/>
      <c r="C27" s="16" t="s">
        <v>43</v>
      </c>
      <c r="D27" s="16" t="s">
        <v>45</v>
      </c>
      <c r="E27" s="16" t="s">
        <v>82</v>
      </c>
      <c r="F27" s="16">
        <v>1.5</v>
      </c>
      <c r="G27" s="16">
        <v>100</v>
      </c>
      <c r="H27" s="16">
        <f t="shared" si="10"/>
        <v>150</v>
      </c>
      <c r="I27" s="16">
        <v>126</v>
      </c>
      <c r="J27" s="16">
        <f t="shared" si="11"/>
        <v>189</v>
      </c>
      <c r="K27" s="16">
        <v>22</v>
      </c>
      <c r="L27" s="16">
        <v>25</v>
      </c>
      <c r="M27" s="28"/>
    </row>
    <row r="31" spans="1:13" ht="17.25" thickBot="1"/>
    <row r="32" spans="1:13">
      <c r="A32" s="30"/>
      <c r="B32" s="31"/>
      <c r="C32" s="31" t="s">
        <v>13</v>
      </c>
      <c r="D32" s="31" t="s">
        <v>14</v>
      </c>
      <c r="E32" s="31" t="s">
        <v>15</v>
      </c>
      <c r="F32" s="31" t="s">
        <v>69</v>
      </c>
      <c r="G32" s="31" t="s">
        <v>24</v>
      </c>
      <c r="H32" s="31" t="s">
        <v>70</v>
      </c>
      <c r="I32" s="31" t="s">
        <v>25</v>
      </c>
      <c r="J32" s="31" t="s">
        <v>26</v>
      </c>
      <c r="K32" s="31" t="s">
        <v>27</v>
      </c>
      <c r="L32" s="31" t="s">
        <v>28</v>
      </c>
      <c r="M32" s="32"/>
    </row>
    <row r="33" spans="1:13">
      <c r="A33" s="35" t="s">
        <v>60</v>
      </c>
      <c r="B33" s="39">
        <v>43614</v>
      </c>
      <c r="C33" s="20" t="s">
        <v>29</v>
      </c>
      <c r="D33" s="21" t="s">
        <v>42</v>
      </c>
      <c r="E33" s="20" t="s">
        <v>71</v>
      </c>
      <c r="F33" s="20">
        <v>1</v>
      </c>
      <c r="G33" s="20">
        <v>350</v>
      </c>
      <c r="H33" s="20">
        <f t="shared" ref="H33:H34" si="13">F33*G33</f>
        <v>350</v>
      </c>
      <c r="I33" s="20">
        <v>40</v>
      </c>
      <c r="J33" s="20">
        <f t="shared" ref="J33:J34" si="14">H33*I33/100</f>
        <v>140</v>
      </c>
      <c r="K33" s="20"/>
      <c r="L33" s="20">
        <f t="shared" ref="L33:L34" si="15">G33*K33/100</f>
        <v>0</v>
      </c>
      <c r="M33" s="26"/>
    </row>
    <row r="34" spans="1:13">
      <c r="A34" s="35" t="s">
        <v>61</v>
      </c>
      <c r="B34" s="33">
        <f>SUM(J33:J44)</f>
        <v>384.6</v>
      </c>
      <c r="C34" s="18" t="s">
        <v>29</v>
      </c>
      <c r="D34" s="18" t="s">
        <v>95</v>
      </c>
      <c r="E34" s="18" t="s">
        <v>68</v>
      </c>
      <c r="F34" s="18">
        <v>1</v>
      </c>
      <c r="G34" s="18">
        <v>70</v>
      </c>
      <c r="H34" s="18">
        <f t="shared" si="13"/>
        <v>70</v>
      </c>
      <c r="I34" s="18">
        <v>220</v>
      </c>
      <c r="J34" s="18">
        <f t="shared" si="14"/>
        <v>154</v>
      </c>
      <c r="K34" s="18">
        <v>7.98</v>
      </c>
      <c r="L34" s="18">
        <f t="shared" si="15"/>
        <v>5.5860000000000003</v>
      </c>
      <c r="M34" s="26"/>
    </row>
    <row r="35" spans="1:13">
      <c r="A35" s="35" t="s">
        <v>29</v>
      </c>
      <c r="B35" s="33">
        <f>SUMIF(C33:C44,A35,J33:J44)</f>
        <v>294</v>
      </c>
      <c r="C35" s="27" t="s">
        <v>43</v>
      </c>
      <c r="D35" s="27" t="s">
        <v>44</v>
      </c>
      <c r="E35" s="27" t="s">
        <v>68</v>
      </c>
      <c r="F35" s="27">
        <v>1</v>
      </c>
      <c r="G35" s="27">
        <v>60</v>
      </c>
      <c r="H35" s="27">
        <f t="shared" ref="H34:H44" si="16">F35*G35</f>
        <v>60</v>
      </c>
      <c r="I35" s="27">
        <v>151</v>
      </c>
      <c r="J35" s="27">
        <f t="shared" ref="J34:J44" si="17">H35*I35/100</f>
        <v>90.6</v>
      </c>
      <c r="K35" s="27">
        <v>12.1</v>
      </c>
      <c r="L35" s="27">
        <f>G35*K35/100</f>
        <v>7.26</v>
      </c>
      <c r="M35" s="26"/>
    </row>
    <row r="36" spans="1:13">
      <c r="A36" s="36" t="s">
        <v>9</v>
      </c>
      <c r="B36" s="33">
        <f>SUMIF(C33:C44,A36,J33:J44)</f>
        <v>90.6</v>
      </c>
      <c r="M36" s="26"/>
    </row>
    <row r="37" spans="1:13">
      <c r="A37" s="36" t="s">
        <v>10</v>
      </c>
      <c r="B37" s="33">
        <f>SUMIF(C33:C44,A37,J33:J44)</f>
        <v>0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6"/>
    </row>
    <row r="38" spans="1:13">
      <c r="A38" s="36"/>
      <c r="B38" s="3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26"/>
    </row>
    <row r="39" spans="1:13">
      <c r="A39" s="35" t="s">
        <v>88</v>
      </c>
      <c r="B39" s="33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26"/>
    </row>
    <row r="40" spans="1:13">
      <c r="A40" s="35" t="s">
        <v>9</v>
      </c>
      <c r="B40" s="33">
        <f>SUM(L33:L44)</f>
        <v>12.846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26"/>
    </row>
    <row r="41" spans="1:13">
      <c r="A41" s="35"/>
      <c r="B41" s="33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6"/>
    </row>
    <row r="42" spans="1:13">
      <c r="A42" s="35"/>
      <c r="B42" s="33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26"/>
    </row>
    <row r="43" spans="1:13">
      <c r="A43" s="35"/>
      <c r="B43" s="33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6"/>
    </row>
    <row r="44" spans="1:13" ht="17.25" thickBot="1">
      <c r="A44" s="37"/>
      <c r="B44" s="40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28"/>
    </row>
    <row r="46" spans="1:13">
      <c r="C46" s="18"/>
      <c r="D46" s="18"/>
      <c r="E46" s="18"/>
      <c r="F46" s="18"/>
      <c r="G46" s="18"/>
      <c r="H46" s="18"/>
      <c r="I46" s="18"/>
      <c r="J46" s="18"/>
      <c r="K46" s="18"/>
      <c r="L46" s="18"/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Dongliang Su</cp:lastModifiedBy>
  <dcterms:created xsi:type="dcterms:W3CDTF">2008-09-11T17:22:52Z</dcterms:created>
  <dcterms:modified xsi:type="dcterms:W3CDTF">2019-05-29T01:36:39Z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dongs@microsoft.com</vt:lpwstr>
  </property>
  <property fmtid="{D5CDD505-2E9C-101B-9397-08002B2CF9AE}" pid="5" name="MSIP_Label_f42aa342-8706-4288-bd11-ebb85995028c_SetDate">
    <vt:lpwstr>2019-05-28T01:26:57.4712142Z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f8f5e746-b2a0-4a88-8479-66594f15d2c6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