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-28920" yWindow="-120" windowWidth="25440" windowHeight="15990" activeTab="3"/>
  </bookViews>
  <sheets>
    <sheet name="计划轮廓" sheetId="1" r:id="rId1"/>
    <sheet name="食物列表" sheetId="2" r:id="rId2"/>
    <sheet name="每日饮食" sheetId="3" r:id="rId3"/>
    <sheet name="体重变化" sheetId="4" r:id="rId4"/>
  </sheets>
  <definedNames>
    <definedName name="_xlnm._FilterDatabase" localSheetId="2" hidden="1">每日饮食!$C$16:$C$23</definedName>
    <definedName name="_xlnm.Extract" localSheetId="2">每日饮食!$F$23:$F$27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4" i="3"/>
  <c r="J274" s="1"/>
  <c r="L274" l="1"/>
  <c r="H273"/>
  <c r="L273" s="1"/>
  <c r="H272"/>
  <c r="L272" s="1"/>
  <c r="H270"/>
  <c r="L270" s="1"/>
  <c r="H271"/>
  <c r="L271" s="1"/>
  <c r="H268"/>
  <c r="L268" s="1"/>
  <c r="H269"/>
  <c r="J269" s="1"/>
  <c r="L267"/>
  <c r="H267"/>
  <c r="J267" s="1"/>
  <c r="L266"/>
  <c r="H266"/>
  <c r="J266" s="1"/>
  <c r="J273" l="1"/>
  <c r="B270" s="1"/>
  <c r="J272"/>
  <c r="L269"/>
  <c r="J270"/>
  <c r="J271"/>
  <c r="J268"/>
  <c r="B268" s="1"/>
  <c r="B273"/>
  <c r="H258"/>
  <c r="L258" s="1"/>
  <c r="H254"/>
  <c r="L254" s="1"/>
  <c r="H253"/>
  <c r="L253" s="1"/>
  <c r="H257"/>
  <c r="J257"/>
  <c r="L257"/>
  <c r="H252"/>
  <c r="L252" s="1"/>
  <c r="H250"/>
  <c r="L250" s="1"/>
  <c r="H242"/>
  <c r="L242" s="1"/>
  <c r="H241"/>
  <c r="L241" s="1"/>
  <c r="H256"/>
  <c r="L256" s="1"/>
  <c r="H255"/>
  <c r="L255" s="1"/>
  <c r="B254"/>
  <c r="H251"/>
  <c r="J251" s="1"/>
  <c r="H239"/>
  <c r="J239" s="1"/>
  <c r="L238"/>
  <c r="H238"/>
  <c r="J238" s="1"/>
  <c r="B238"/>
  <c r="H237"/>
  <c r="L237" s="1"/>
  <c r="H235"/>
  <c r="J235" s="1"/>
  <c r="L234"/>
  <c r="H234"/>
  <c r="J234" s="1"/>
  <c r="H225"/>
  <c r="L225" s="1"/>
  <c r="B267" l="1"/>
  <c r="B269"/>
  <c r="J258"/>
  <c r="J254"/>
  <c r="J252"/>
  <c r="J253"/>
  <c r="J250"/>
  <c r="L251"/>
  <c r="B257" s="1"/>
  <c r="J242"/>
  <c r="J241"/>
  <c r="B253"/>
  <c r="J255"/>
  <c r="B252" s="1"/>
  <c r="J256"/>
  <c r="B236"/>
  <c r="B237"/>
  <c r="J237"/>
  <c r="B235" s="1"/>
  <c r="L239"/>
  <c r="L235"/>
  <c r="B241" s="1"/>
  <c r="J225"/>
  <c r="H224"/>
  <c r="L224" s="1"/>
  <c r="H222"/>
  <c r="J222" s="1"/>
  <c r="H221"/>
  <c r="L221" s="1"/>
  <c r="H223"/>
  <c r="L223" s="1"/>
  <c r="H220"/>
  <c r="L220" s="1"/>
  <c r="H219"/>
  <c r="L219" s="1"/>
  <c r="B209"/>
  <c r="B206"/>
  <c r="B205"/>
  <c r="B204"/>
  <c r="B203"/>
  <c r="B194"/>
  <c r="B191"/>
  <c r="B190"/>
  <c r="B189"/>
  <c r="B188"/>
  <c r="B176"/>
  <c r="B175"/>
  <c r="B251" l="1"/>
  <c r="J224"/>
  <c r="J223"/>
  <c r="L222"/>
  <c r="B226"/>
  <c r="J221"/>
  <c r="J219"/>
  <c r="B223"/>
  <c r="J220"/>
  <c r="B222" s="1"/>
  <c r="B221"/>
  <c r="B179"/>
  <c r="B174"/>
  <c r="B173"/>
  <c r="L16"/>
  <c r="L17"/>
  <c r="L18"/>
  <c r="L19"/>
  <c r="L20"/>
  <c r="L21"/>
  <c r="L22"/>
  <c r="L23"/>
  <c r="L24"/>
  <c r="L25"/>
  <c r="L26"/>
  <c r="L27"/>
  <c r="L28"/>
  <c r="L29"/>
  <c r="L30"/>
  <c r="L31"/>
  <c r="L33"/>
  <c r="L34"/>
  <c r="L35"/>
  <c r="L36"/>
  <c r="L37"/>
  <c r="L38"/>
  <c r="L39"/>
  <c r="L40"/>
  <c r="L41"/>
  <c r="L42"/>
  <c r="L43"/>
  <c r="L44"/>
  <c r="L45"/>
  <c r="L46"/>
  <c r="L47"/>
  <c r="L49"/>
  <c r="L50"/>
  <c r="L51"/>
  <c r="L52"/>
  <c r="L53"/>
  <c r="L54"/>
  <c r="L55"/>
  <c r="L56"/>
  <c r="L57"/>
  <c r="L58"/>
  <c r="L59"/>
  <c r="L60"/>
  <c r="L61"/>
  <c r="L62"/>
  <c r="L63"/>
  <c r="L65"/>
  <c r="L66"/>
  <c r="L67"/>
  <c r="L68"/>
  <c r="L69"/>
  <c r="L70"/>
  <c r="L71"/>
  <c r="L72"/>
  <c r="L73"/>
  <c r="L74"/>
  <c r="L75"/>
  <c r="L76"/>
  <c r="L77"/>
  <c r="L78"/>
  <c r="L79"/>
  <c r="L81"/>
  <c r="L82"/>
  <c r="L83"/>
  <c r="L84"/>
  <c r="L85"/>
  <c r="L86"/>
  <c r="L87"/>
  <c r="L88"/>
  <c r="L89"/>
  <c r="L90"/>
  <c r="L91"/>
  <c r="L92"/>
  <c r="L97"/>
  <c r="L98"/>
  <c r="L99"/>
  <c r="L100"/>
  <c r="L101"/>
  <c r="L102"/>
  <c r="L103"/>
  <c r="L104"/>
  <c r="L105"/>
  <c r="L106"/>
  <c r="L107"/>
  <c r="L108"/>
  <c r="L112"/>
  <c r="L113"/>
  <c r="L114"/>
  <c r="L115"/>
  <c r="L116"/>
  <c r="L117"/>
  <c r="L118"/>
  <c r="L119"/>
  <c r="L120"/>
  <c r="L121"/>
  <c r="L122"/>
  <c r="L123"/>
  <c r="L127"/>
  <c r="L128"/>
  <c r="L129"/>
  <c r="L130"/>
  <c r="L131"/>
  <c r="L132"/>
  <c r="L133"/>
  <c r="L134"/>
  <c r="L135"/>
  <c r="L136"/>
  <c r="L137"/>
  <c r="L138"/>
  <c r="L142"/>
  <c r="L143"/>
  <c r="L144"/>
  <c r="L145"/>
  <c r="L146"/>
  <c r="L147"/>
  <c r="L148"/>
  <c r="L149"/>
  <c r="L150"/>
  <c r="L151"/>
  <c r="L152"/>
  <c r="L153"/>
  <c r="H165"/>
  <c r="L165" s="1"/>
  <c r="L164"/>
  <c r="J164"/>
  <c r="H164"/>
  <c r="J163"/>
  <c r="H163"/>
  <c r="L163" s="1"/>
  <c r="L162"/>
  <c r="J162"/>
  <c r="H162"/>
  <c r="H161"/>
  <c r="J161" s="1"/>
  <c r="B220" l="1"/>
  <c r="J165"/>
  <c r="L161"/>
  <c r="H160"/>
  <c r="L160" s="1"/>
  <c r="L159"/>
  <c r="J159"/>
  <c r="H159"/>
  <c r="L157"/>
  <c r="L158"/>
  <c r="L3" i="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60"/>
  <c r="L61"/>
  <c r="L62"/>
  <c r="L63"/>
  <c r="L64"/>
  <c r="L65"/>
  <c r="L66"/>
  <c r="H158" i="3"/>
  <c r="J158" s="1"/>
  <c r="H157"/>
  <c r="J157" s="1"/>
  <c r="B161"/>
  <c r="H149"/>
  <c r="J149" s="1"/>
  <c r="H148"/>
  <c r="J148" s="1"/>
  <c r="B164" l="1"/>
  <c r="J160"/>
  <c r="B160"/>
  <c r="B159"/>
  <c r="B158"/>
  <c r="H147"/>
  <c r="J147" s="1"/>
  <c r="B146" s="1"/>
  <c r="H146"/>
  <c r="J146" s="1"/>
  <c r="H145"/>
  <c r="J145" s="1"/>
  <c r="H66" i="2"/>
  <c r="J66" s="1"/>
  <c r="H144" i="3"/>
  <c r="J144" s="1"/>
  <c r="J64" i="2"/>
  <c r="J65"/>
  <c r="H64"/>
  <c r="H65"/>
  <c r="H142" i="3"/>
  <c r="J142" s="1"/>
  <c r="H143"/>
  <c r="J143" s="1"/>
  <c r="B145" s="1"/>
  <c r="B149"/>
  <c r="B143" l="1"/>
  <c r="B144"/>
  <c r="H135"/>
  <c r="J135" s="1"/>
  <c r="H134"/>
  <c r="J134" s="1"/>
  <c r="H133"/>
  <c r="J133" s="1"/>
  <c r="J132"/>
  <c r="H132"/>
  <c r="H131"/>
  <c r="J131" s="1"/>
  <c r="H130" l="1"/>
  <c r="J130" s="1"/>
  <c r="B134" l="1"/>
  <c r="H129"/>
  <c r="J129" s="1"/>
  <c r="J127"/>
  <c r="H127"/>
  <c r="B131"/>
  <c r="B129"/>
  <c r="H128"/>
  <c r="J128" s="1"/>
  <c r="H123"/>
  <c r="J123" s="1"/>
  <c r="H42" i="2"/>
  <c r="J42" s="1"/>
  <c r="H122" i="3"/>
  <c r="J122" s="1"/>
  <c r="J121"/>
  <c r="H121"/>
  <c r="B128" l="1"/>
  <c r="B130"/>
  <c r="H120"/>
  <c r="J120" s="1"/>
  <c r="H119" l="1"/>
  <c r="J119" s="1"/>
  <c r="H118"/>
  <c r="J118" s="1"/>
  <c r="H117"/>
  <c r="J117" s="1"/>
  <c r="H49" i="2" l="1"/>
  <c r="J49" s="1"/>
  <c r="H116" i="3"/>
  <c r="J116" s="1"/>
  <c r="H115"/>
  <c r="J115" s="1"/>
  <c r="H114"/>
  <c r="J114" s="1"/>
  <c r="H113"/>
  <c r="J113" s="1"/>
  <c r="B119"/>
  <c r="H112"/>
  <c r="J112" s="1"/>
  <c r="B116"/>
  <c r="H104"/>
  <c r="J104" s="1"/>
  <c r="H103"/>
  <c r="J103" s="1"/>
  <c r="H102"/>
  <c r="J102" s="1"/>
  <c r="H50" i="2"/>
  <c r="J50" s="1"/>
  <c r="H101" i="3"/>
  <c r="J101" s="1"/>
  <c r="H43" i="2"/>
  <c r="J43" s="1"/>
  <c r="H99" i="3"/>
  <c r="J99" s="1"/>
  <c r="H100"/>
  <c r="J100" s="1"/>
  <c r="H98"/>
  <c r="J98" s="1"/>
  <c r="H62" i="2"/>
  <c r="J62" s="1"/>
  <c r="H63"/>
  <c r="J63" s="1"/>
  <c r="H97" i="3"/>
  <c r="J97" s="1"/>
  <c r="H4" i="2"/>
  <c r="J4" s="1"/>
  <c r="B101" i="3"/>
  <c r="B83"/>
  <c r="B85"/>
  <c r="B84"/>
  <c r="B88"/>
  <c r="B82"/>
  <c r="B104" l="1"/>
  <c r="B115"/>
  <c r="B114"/>
  <c r="B113"/>
  <c r="B100"/>
  <c r="B99"/>
  <c r="B98"/>
  <c r="H73"/>
  <c r="J73" s="1"/>
  <c r="H72"/>
  <c r="J72" s="1"/>
  <c r="H75"/>
  <c r="J75" s="1"/>
  <c r="H71"/>
  <c r="J71" s="1"/>
  <c r="H70"/>
  <c r="J70" s="1"/>
  <c r="H61" i="2"/>
  <c r="J61" s="1"/>
  <c r="H69" i="3"/>
  <c r="J69" s="1"/>
  <c r="H68"/>
  <c r="J68" s="1"/>
  <c r="H66" l="1"/>
  <c r="J66" s="1"/>
  <c r="H17" i="2"/>
  <c r="J17" s="1"/>
  <c r="H65" i="3"/>
  <c r="J65" s="1"/>
  <c r="B69"/>
  <c r="H67"/>
  <c r="J67" s="1"/>
  <c r="B68" s="1"/>
  <c r="B72" l="1"/>
  <c r="B66"/>
  <c r="B67"/>
  <c r="H57"/>
  <c r="J57" s="1"/>
  <c r="H56"/>
  <c r="J56" s="1"/>
  <c r="H37" i="2"/>
  <c r="J37" s="1"/>
  <c r="H55" i="3"/>
  <c r="J55" s="1"/>
  <c r="H54"/>
  <c r="J54" s="1"/>
  <c r="H53"/>
  <c r="J53" s="1"/>
  <c r="H48" i="2"/>
  <c r="J48" s="1"/>
  <c r="H52" i="3" l="1"/>
  <c r="J52" s="1"/>
  <c r="H50"/>
  <c r="J50" s="1"/>
  <c r="H8" i="2"/>
  <c r="J8" s="1"/>
  <c r="H49" i="3"/>
  <c r="J49" s="1"/>
  <c r="H14" i="2"/>
  <c r="J14" s="1"/>
  <c r="B53" i="3"/>
  <c r="H51"/>
  <c r="J51" s="1"/>
  <c r="B52" s="1"/>
  <c r="H42"/>
  <c r="J42" s="1"/>
  <c r="H41"/>
  <c r="J41" s="1"/>
  <c r="H40"/>
  <c r="J40" s="1"/>
  <c r="H39"/>
  <c r="J39" s="1"/>
  <c r="H25" i="2"/>
  <c r="J25" s="1"/>
  <c r="H38" i="3"/>
  <c r="J38" s="1"/>
  <c r="H51" i="2"/>
  <c r="J51" s="1"/>
  <c r="H37" i="3"/>
  <c r="J37" s="1"/>
  <c r="H36"/>
  <c r="J36" s="1"/>
  <c r="H26" i="2"/>
  <c r="J26" s="1"/>
  <c r="B56" i="3" l="1"/>
  <c r="B51"/>
  <c r="B50"/>
  <c r="H34"/>
  <c r="J34" s="1"/>
  <c r="H20" i="2"/>
  <c r="J20" s="1"/>
  <c r="H33" i="3"/>
  <c r="J33" s="1"/>
  <c r="B37"/>
  <c r="H35"/>
  <c r="J35" s="1"/>
  <c r="B36" s="1"/>
  <c r="H26"/>
  <c r="J26" s="1"/>
  <c r="H27"/>
  <c r="J27" s="1"/>
  <c r="B40" l="1"/>
  <c r="B34"/>
  <c r="B35"/>
  <c r="H25"/>
  <c r="J25" s="1"/>
  <c r="H27" i="2"/>
  <c r="J27" s="1"/>
  <c r="H24" i="3"/>
  <c r="J24" s="1"/>
  <c r="H23"/>
  <c r="J23" s="1"/>
  <c r="H22"/>
  <c r="J22" s="1"/>
  <c r="H38" i="2"/>
  <c r="J38" s="1"/>
  <c r="H20" i="3"/>
  <c r="J20" s="1"/>
  <c r="H13" i="2"/>
  <c r="J13" s="1"/>
  <c r="H21" i="3"/>
  <c r="J21" s="1"/>
  <c r="H19"/>
  <c r="J19" s="1"/>
  <c r="B20" l="1"/>
  <c r="E8" i="1"/>
  <c r="F8"/>
  <c r="G8"/>
  <c r="H8"/>
  <c r="D8"/>
  <c r="B18" i="3"/>
  <c r="H18"/>
  <c r="J18" s="1"/>
  <c r="B19" s="1"/>
  <c r="H17"/>
  <c r="J17" s="1"/>
  <c r="H16"/>
  <c r="J16" s="1"/>
  <c r="H5" i="2"/>
  <c r="J5" s="1"/>
  <c r="H6"/>
  <c r="J6" s="1"/>
  <c r="H7"/>
  <c r="J7" s="1"/>
  <c r="H9"/>
  <c r="J9" s="1"/>
  <c r="H10"/>
  <c r="J10" s="1"/>
  <c r="H11"/>
  <c r="J11" s="1"/>
  <c r="H12"/>
  <c r="J12" s="1"/>
  <c r="H15"/>
  <c r="J15" s="1"/>
  <c r="H16"/>
  <c r="J16" s="1"/>
  <c r="H18"/>
  <c r="J18" s="1"/>
  <c r="H19"/>
  <c r="J19" s="1"/>
  <c r="H21"/>
  <c r="J21" s="1"/>
  <c r="H22"/>
  <c r="J22" s="1"/>
  <c r="H23"/>
  <c r="J23" s="1"/>
  <c r="H24"/>
  <c r="J24" s="1"/>
  <c r="H28"/>
  <c r="J28" s="1"/>
  <c r="H29"/>
  <c r="J29" s="1"/>
  <c r="H30"/>
  <c r="J30" s="1"/>
  <c r="H31"/>
  <c r="J31" s="1"/>
  <c r="H32"/>
  <c r="J32" s="1"/>
  <c r="H33"/>
  <c r="J33" s="1"/>
  <c r="H34"/>
  <c r="J34" s="1"/>
  <c r="H35"/>
  <c r="J35" s="1"/>
  <c r="H36"/>
  <c r="J36" s="1"/>
  <c r="H39"/>
  <c r="J39" s="1"/>
  <c r="H40"/>
  <c r="J40" s="1"/>
  <c r="H41"/>
  <c r="J41" s="1"/>
  <c r="H44"/>
  <c r="J44" s="1"/>
  <c r="H45"/>
  <c r="J45" s="1"/>
  <c r="H46"/>
  <c r="J46" s="1"/>
  <c r="H47"/>
  <c r="J47" s="1"/>
  <c r="H52"/>
  <c r="J52" s="1"/>
  <c r="H53"/>
  <c r="J53" s="1"/>
  <c r="H54"/>
  <c r="J54" s="1"/>
  <c r="H55"/>
  <c r="J55" s="1"/>
  <c r="H56"/>
  <c r="J56" s="1"/>
  <c r="H57"/>
  <c r="J57" s="1"/>
  <c r="H58"/>
  <c r="J58" s="1"/>
  <c r="H59"/>
  <c r="H60"/>
  <c r="J60" s="1"/>
  <c r="H3"/>
  <c r="J3" s="1"/>
  <c r="J10" i="3"/>
  <c r="H10"/>
  <c r="J5"/>
  <c r="H8"/>
  <c r="J9"/>
  <c r="H9"/>
  <c r="J11"/>
  <c r="H11"/>
  <c r="J8"/>
  <c r="F7"/>
  <c r="H7" s="1"/>
  <c r="H6"/>
  <c r="H5"/>
  <c r="F4"/>
  <c r="H4" s="1"/>
  <c r="C18" i="1"/>
  <c r="I6"/>
  <c r="I5"/>
  <c r="I4"/>
  <c r="B6"/>
  <c r="B5"/>
  <c r="B4"/>
  <c r="J59" i="2" l="1"/>
  <c r="L59"/>
  <c r="B17" i="3"/>
  <c r="I8" i="1"/>
  <c r="B23" i="3"/>
  <c r="B6"/>
  <c r="B7"/>
  <c r="B5"/>
</calcChain>
</file>

<file path=xl/sharedStrings.xml><?xml version="1.0" encoding="utf-8"?>
<sst xmlns="http://schemas.openxmlformats.org/spreadsheetml/2006/main" count="923" uniqueCount="149">
  <si>
    <t>单位</t>
  </si>
  <si>
    <t>大卡</t>
  </si>
  <si>
    <t>总热量</t>
  </si>
  <si>
    <t>重量</t>
  </si>
  <si>
    <t>早餐</t>
  </si>
  <si>
    <t>午餐</t>
  </si>
  <si>
    <t>加餐</t>
  </si>
  <si>
    <t>晚餐</t>
  </si>
  <si>
    <t>碳水</t>
  </si>
  <si>
    <t>蛋白质</t>
  </si>
  <si>
    <t>脂肪</t>
  </si>
  <si>
    <t>蔬菜水果</t>
  </si>
  <si>
    <t>400g</t>
  </si>
  <si>
    <t>类别</t>
    <phoneticPr fontId="20" type="noConversion"/>
  </si>
  <si>
    <t>食物</t>
    <phoneticPr fontId="20" type="noConversion"/>
  </si>
  <si>
    <t>日常计量</t>
    <phoneticPr fontId="20" type="noConversion"/>
  </si>
  <si>
    <t>大卡</t>
    <phoneticPr fontId="20" type="noConversion"/>
  </si>
  <si>
    <t>千焦（KJ）</t>
    <phoneticPr fontId="20" type="noConversion"/>
  </si>
  <si>
    <t>大卡(KCAL)</t>
    <phoneticPr fontId="20" type="noConversion"/>
  </si>
  <si>
    <t>总和</t>
    <phoneticPr fontId="20" type="noConversion"/>
  </si>
  <si>
    <t>约等于</t>
    <phoneticPr fontId="20" type="noConversion"/>
  </si>
  <si>
    <t>千焦</t>
    <phoneticPr fontId="20" type="noConversion"/>
  </si>
  <si>
    <t>输入大卡</t>
    <phoneticPr fontId="20" type="noConversion"/>
  </si>
  <si>
    <t>输入千焦</t>
    <phoneticPr fontId="20" type="noConversion"/>
  </si>
  <si>
    <t>质量g</t>
    <phoneticPr fontId="20" type="noConversion"/>
  </si>
  <si>
    <t>单位热量Kcal/100g</t>
    <phoneticPr fontId="20" type="noConversion"/>
  </si>
  <si>
    <t>热量Kcal</t>
    <phoneticPr fontId="20" type="noConversion"/>
  </si>
  <si>
    <t>单位蛋白质g/100g</t>
    <phoneticPr fontId="20" type="noConversion"/>
  </si>
  <si>
    <t>蛋白质g</t>
    <phoneticPr fontId="20" type="noConversion"/>
  </si>
  <si>
    <t>碳水</t>
    <phoneticPr fontId="20" type="noConversion"/>
  </si>
  <si>
    <t>土豆</t>
    <phoneticPr fontId="20" type="noConversion"/>
  </si>
  <si>
    <t>玉米</t>
    <phoneticPr fontId="20" type="noConversion"/>
  </si>
  <si>
    <t>意大利面</t>
    <phoneticPr fontId="20" type="noConversion"/>
  </si>
  <si>
    <t>小米粥</t>
    <phoneticPr fontId="20" type="noConversion"/>
  </si>
  <si>
    <t>米饭</t>
    <phoneticPr fontId="20" type="noConversion"/>
  </si>
  <si>
    <t>猪肉包</t>
    <phoneticPr fontId="20" type="noConversion"/>
  </si>
  <si>
    <t>全麦面包</t>
    <phoneticPr fontId="20" type="noConversion"/>
  </si>
  <si>
    <t>1个</t>
    <phoneticPr fontId="20" type="noConversion"/>
  </si>
  <si>
    <t>馒头</t>
    <phoneticPr fontId="20" type="noConversion"/>
  </si>
  <si>
    <t>紫薯</t>
    <phoneticPr fontId="20" type="noConversion"/>
  </si>
  <si>
    <t>米粉</t>
    <phoneticPr fontId="20" type="noConversion"/>
  </si>
  <si>
    <t>绿豆</t>
    <phoneticPr fontId="20" type="noConversion"/>
  </si>
  <si>
    <t>黑米粥</t>
  </si>
  <si>
    <t>蛋白质</t>
    <phoneticPr fontId="20" type="noConversion"/>
  </si>
  <si>
    <t>鸡蛋</t>
    <phoneticPr fontId="20" type="noConversion"/>
  </si>
  <si>
    <t>鸡胸肉</t>
    <phoneticPr fontId="20" type="noConversion"/>
  </si>
  <si>
    <t>蛋清</t>
    <phoneticPr fontId="20" type="noConversion"/>
  </si>
  <si>
    <t>煎鸡蛋</t>
    <phoneticPr fontId="20" type="noConversion"/>
  </si>
  <si>
    <t>面条</t>
    <phoneticPr fontId="20" type="noConversion"/>
  </si>
  <si>
    <t>酸奶</t>
    <phoneticPr fontId="20" type="noConversion"/>
  </si>
  <si>
    <t>牛奶</t>
    <phoneticPr fontId="20" type="noConversion"/>
  </si>
  <si>
    <t>水果</t>
    <phoneticPr fontId="20" type="noConversion"/>
  </si>
  <si>
    <t>苹果</t>
    <phoneticPr fontId="20" type="noConversion"/>
  </si>
  <si>
    <t>豆浆</t>
    <phoneticPr fontId="20" type="noConversion"/>
  </si>
  <si>
    <t>酱牛肉</t>
    <phoneticPr fontId="20" type="noConversion"/>
  </si>
  <si>
    <t>牛肉</t>
    <phoneticPr fontId="20" type="noConversion"/>
  </si>
  <si>
    <t>瓜子</t>
    <phoneticPr fontId="20" type="noConversion"/>
  </si>
  <si>
    <t>虾仁</t>
    <phoneticPr fontId="20" type="noConversion"/>
  </si>
  <si>
    <t>豆腐</t>
    <phoneticPr fontId="20" type="noConversion"/>
  </si>
  <si>
    <t>日期</t>
    <phoneticPr fontId="20" type="noConversion"/>
  </si>
  <si>
    <t>总热量</t>
    <phoneticPr fontId="20" type="noConversion"/>
  </si>
  <si>
    <t>脂肪</t>
    <phoneticPr fontId="20" type="noConversion"/>
  </si>
  <si>
    <t>绿豆粥</t>
  </si>
  <si>
    <t>土豆丝</t>
    <phoneticPr fontId="20" type="noConversion"/>
  </si>
  <si>
    <t>煎饼</t>
    <phoneticPr fontId="20" type="noConversion"/>
  </si>
  <si>
    <t>2碗</t>
  </si>
  <si>
    <t>汤包</t>
  </si>
  <si>
    <t>1个</t>
  </si>
  <si>
    <t>数量</t>
  </si>
  <si>
    <t>总质量</t>
  </si>
  <si>
    <t>1小碗</t>
  </si>
  <si>
    <t>1张</t>
  </si>
  <si>
    <t>1盘</t>
  </si>
  <si>
    <t>1根</t>
  </si>
  <si>
    <t>1把</t>
  </si>
  <si>
    <t>1碗</t>
  </si>
  <si>
    <t>1快餐盒</t>
  </si>
  <si>
    <t>1片</t>
  </si>
  <si>
    <t>1个（小）</t>
  </si>
  <si>
    <t>1勺</t>
  </si>
  <si>
    <t>1块</t>
  </si>
  <si>
    <t>1快鸡胸肉</t>
  </si>
  <si>
    <t>1个鸡蛋清</t>
  </si>
  <si>
    <t>1小杯</t>
  </si>
  <si>
    <t>1杯</t>
  </si>
  <si>
    <t>0.1盘</t>
  </si>
  <si>
    <t>1.2快鸡胸肉</t>
  </si>
  <si>
    <t>g</t>
  </si>
  <si>
    <t>香蕉</t>
  </si>
  <si>
    <t>油桃</t>
  </si>
  <si>
    <t>水果</t>
  </si>
  <si>
    <t>米粥</t>
  </si>
  <si>
    <t>酸菜鱼</t>
  </si>
  <si>
    <t>燕麦</t>
  </si>
  <si>
    <t>烧麦</t>
  </si>
  <si>
    <t>碳水</t>
    <phoneticPr fontId="20" type="noConversion"/>
  </si>
  <si>
    <t>蔬菜沙拉</t>
    <phoneticPr fontId="20" type="noConversion"/>
  </si>
  <si>
    <t>1碗</t>
    <phoneticPr fontId="20" type="noConversion"/>
  </si>
  <si>
    <t>水果</t>
    <phoneticPr fontId="20" type="noConversion"/>
  </si>
  <si>
    <t>西瓜汁</t>
    <phoneticPr fontId="20" type="noConversion"/>
  </si>
  <si>
    <t>1杯</t>
    <phoneticPr fontId="20" type="noConversion"/>
  </si>
  <si>
    <t>金枪鱼蔬菜沙拉</t>
    <phoneticPr fontId="20" type="noConversion"/>
  </si>
  <si>
    <t>沙拉酱</t>
    <phoneticPr fontId="20" type="noConversion"/>
  </si>
  <si>
    <t>1勺</t>
    <phoneticPr fontId="20" type="noConversion"/>
  </si>
  <si>
    <t>南瓜粥</t>
  </si>
  <si>
    <t>猪肉包</t>
  </si>
  <si>
    <t>鸡蛋饼</t>
  </si>
  <si>
    <t>黄瓜</t>
  </si>
  <si>
    <t>豆奶</t>
  </si>
  <si>
    <t>腊肠</t>
  </si>
  <si>
    <t>100g</t>
  </si>
  <si>
    <t>清炖排骨</t>
  </si>
  <si>
    <t>肉夹馍</t>
  </si>
  <si>
    <t>莴笋炒蛋</t>
  </si>
  <si>
    <t>蔬菜</t>
  </si>
  <si>
    <t>炒青菜</t>
  </si>
  <si>
    <t>鸡胸肉</t>
  </si>
  <si>
    <t>脉动</t>
    <phoneticPr fontId="20" type="noConversion"/>
  </si>
  <si>
    <t>牛排</t>
    <phoneticPr fontId="20" type="noConversion"/>
  </si>
  <si>
    <t>满月酒</t>
    <phoneticPr fontId="20" type="noConversion"/>
  </si>
  <si>
    <t>烧饼</t>
    <phoneticPr fontId="20" type="noConversion"/>
  </si>
  <si>
    <t>1个</t>
    <phoneticPr fontId="20" type="noConversion"/>
  </si>
  <si>
    <t>碳水</t>
    <phoneticPr fontId="20" type="noConversion"/>
  </si>
  <si>
    <t>1瓶</t>
    <phoneticPr fontId="20" type="noConversion"/>
  </si>
  <si>
    <t>1片</t>
    <phoneticPr fontId="20" type="noConversion"/>
  </si>
  <si>
    <t>蛋白质</t>
    <phoneticPr fontId="20" type="noConversion"/>
  </si>
  <si>
    <t>1块</t>
    <phoneticPr fontId="20" type="noConversion"/>
  </si>
  <si>
    <t>水果</t>
    <phoneticPr fontId="20" type="noConversion"/>
  </si>
  <si>
    <t>西瓜</t>
    <phoneticPr fontId="20" type="noConversion"/>
  </si>
  <si>
    <t>玉米汤</t>
    <phoneticPr fontId="20" type="noConversion"/>
  </si>
  <si>
    <t>1碗</t>
    <phoneticPr fontId="20" type="noConversion"/>
  </si>
  <si>
    <t>早晨体重</t>
    <phoneticPr fontId="20" type="noConversion"/>
  </si>
  <si>
    <t>睡前体重</t>
    <phoneticPr fontId="20" type="noConversion"/>
  </si>
  <si>
    <t>腰围</t>
    <phoneticPr fontId="20" type="noConversion"/>
  </si>
  <si>
    <t>烙饼</t>
  </si>
  <si>
    <t>哈密瓜</t>
  </si>
  <si>
    <t>脂肪</t>
    <phoneticPr fontId="20" type="noConversion"/>
  </si>
  <si>
    <t>麦当劳甜筒</t>
    <phoneticPr fontId="20" type="noConversion"/>
  </si>
  <si>
    <t>1个</t>
    <phoneticPr fontId="20" type="noConversion"/>
  </si>
  <si>
    <t>鳊鱼</t>
    <phoneticPr fontId="20" type="noConversion"/>
  </si>
  <si>
    <t>1块</t>
    <phoneticPr fontId="20" type="noConversion"/>
  </si>
  <si>
    <t>肉粽</t>
  </si>
  <si>
    <t>荔枝</t>
  </si>
  <si>
    <t>香天下</t>
  </si>
  <si>
    <t>龙虾</t>
  </si>
  <si>
    <t>z</t>
  </si>
  <si>
    <t>油</t>
  </si>
  <si>
    <t>望京烧烤</t>
    <phoneticPr fontId="20" type="noConversion"/>
  </si>
  <si>
    <t>鸡翅+羊肉+大虾+韭菜+扇贝+脆骨+豆腐</t>
    <phoneticPr fontId="20" type="noConversion"/>
  </si>
</sst>
</file>

<file path=xl/styles.xml><?xml version="1.0" encoding="utf-8"?>
<styleSheet xmlns="http://schemas.openxmlformats.org/spreadsheetml/2006/main">
  <fonts count="25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61CC7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68">
    <xf numFmtId="0" fontId="0" fillId="0" borderId="0" xfId="0"/>
    <xf numFmtId="0" fontId="21" fillId="0" borderId="0" xfId="4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33" borderId="16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3" fillId="36" borderId="18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35" borderId="0" xfId="0" applyFont="1" applyFill="1" applyAlignment="1">
      <alignment horizontal="center" vertical="center"/>
    </xf>
    <xf numFmtId="0" fontId="22" fillId="36" borderId="19" xfId="0" applyFont="1" applyFill="1" applyBorder="1" applyAlignment="1">
      <alignment horizontal="center" vertical="center"/>
    </xf>
    <xf numFmtId="0" fontId="23" fillId="36" borderId="19" xfId="0" applyFont="1" applyFill="1" applyBorder="1" applyAlignment="1">
      <alignment horizontal="center" vertical="center" wrapText="1"/>
    </xf>
    <xf numFmtId="0" fontId="22" fillId="33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3" fillId="34" borderId="18" xfId="0" applyFont="1" applyFill="1" applyBorder="1" applyAlignment="1">
      <alignment horizontal="center" vertical="center" wrapText="1"/>
    </xf>
    <xf numFmtId="0" fontId="22" fillId="36" borderId="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7" fillId="2" borderId="0" xfId="6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0" fillId="33" borderId="0" xfId="0" applyFill="1"/>
    <xf numFmtId="0" fontId="0" fillId="37" borderId="0" xfId="0" applyFill="1"/>
    <xf numFmtId="0" fontId="22" fillId="37" borderId="0" xfId="0" applyFont="1" applyFill="1" applyAlignment="1">
      <alignment horizontal="center" vertical="center"/>
    </xf>
    <xf numFmtId="0" fontId="0" fillId="0" borderId="0" xfId="0" applyFill="1"/>
    <xf numFmtId="0" fontId="22" fillId="0" borderId="0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3" fillId="36" borderId="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3" fillId="36" borderId="18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36" borderId="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2" fillId="37" borderId="0" xfId="0" applyFont="1" applyFill="1" applyAlignment="1">
      <alignment horizontal="center" vertical="center"/>
    </xf>
    <xf numFmtId="0" fontId="0" fillId="0" borderId="0" xfId="0" applyFill="1"/>
    <xf numFmtId="14" fontId="19" fillId="0" borderId="0" xfId="0" applyNumberFormat="1" applyFont="1" applyAlignment="1">
      <alignment horizontal="center" vertical="center"/>
    </xf>
  </cellXfs>
  <cellStyles count="57">
    <cellStyle name="20% - 强调文字颜色 1" xfId="18" builtinId="30" customBuiltin="1"/>
    <cellStyle name="20% - 强调文字颜色 1 2" xfId="43"/>
    <cellStyle name="20% - 强调文字颜色 2" xfId="22" builtinId="34" customBuiltin="1"/>
    <cellStyle name="20% - 强调文字颜色 2 2" xfId="45"/>
    <cellStyle name="20% - 强调文字颜色 3" xfId="26" builtinId="38" customBuiltin="1"/>
    <cellStyle name="20% - 强调文字颜色 3 2" xfId="47"/>
    <cellStyle name="20% - 强调文字颜色 4" xfId="30" builtinId="42" customBuiltin="1"/>
    <cellStyle name="20% - 强调文字颜色 4 2" xfId="49"/>
    <cellStyle name="20% - 强调文字颜色 5" xfId="34" builtinId="46" customBuiltin="1"/>
    <cellStyle name="20% - 强调文字颜色 5 2" xfId="51"/>
    <cellStyle name="20% - 强调文字颜色 6" xfId="38" builtinId="50" customBuiltin="1"/>
    <cellStyle name="20% - 强调文字颜色 6 2" xfId="53"/>
    <cellStyle name="40% - 强调文字颜色 1" xfId="19" builtinId="31" customBuiltin="1"/>
    <cellStyle name="40% - 强调文字颜色 1 2" xfId="44"/>
    <cellStyle name="40% - 强调文字颜色 2" xfId="23" builtinId="35" customBuiltin="1"/>
    <cellStyle name="40% - 强调文字颜色 2 2" xfId="46"/>
    <cellStyle name="40% - 强调文字颜色 3" xfId="27" builtinId="39" customBuiltin="1"/>
    <cellStyle name="40% - 强调文字颜色 3 2" xfId="48"/>
    <cellStyle name="40% - 强调文字颜色 4" xfId="31" builtinId="43" customBuiltin="1"/>
    <cellStyle name="40% - 强调文字颜色 4 2" xfId="50"/>
    <cellStyle name="40% - 强调文字颜色 5" xfId="35" builtinId="47" customBuiltin="1"/>
    <cellStyle name="40% - 强调文字颜色 5 2" xfId="52"/>
    <cellStyle name="40% - 强调文字颜色 6" xfId="39" builtinId="51" customBuiltin="1"/>
    <cellStyle name="40% - 强调文字颜色 6 2" xfId="54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2 2" xfId="55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2 2" xfId="5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tx>
            <c:strRef>
              <c:f>体重变化!$C$2</c:f>
              <c:strCache>
                <c:ptCount val="1"/>
                <c:pt idx="0">
                  <c:v>早晨体重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体重变化!$B$3:$B$14</c:f>
              <c:numCache>
                <c:formatCode>yyyy/m/d</c:formatCode>
                <c:ptCount val="12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</c:numCache>
            </c:numRef>
          </c:cat>
          <c:val>
            <c:numRef>
              <c:f>体重变化!$C$3:$C$14</c:f>
              <c:numCache>
                <c:formatCode>General</c:formatCode>
                <c:ptCount val="12"/>
                <c:pt idx="1">
                  <c:v>113.2</c:v>
                </c:pt>
                <c:pt idx="2">
                  <c:v>112.9</c:v>
                </c:pt>
                <c:pt idx="4">
                  <c:v>111.5</c:v>
                </c:pt>
                <c:pt idx="11">
                  <c:v>111.8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57-4400-9C0F-63F26A10E2D2}"/>
            </c:ext>
          </c:extLst>
        </c:ser>
        <c:ser>
          <c:idx val="1"/>
          <c:order val="1"/>
          <c:tx>
            <c:strRef>
              <c:f>体重变化!$D$2</c:f>
              <c:strCache>
                <c:ptCount val="1"/>
                <c:pt idx="0">
                  <c:v>睡前体重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体重变化!$B$3:$B$14</c:f>
              <c:numCache>
                <c:formatCode>yyyy/m/d</c:formatCode>
                <c:ptCount val="12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</c:numCache>
            </c:numRef>
          </c:cat>
          <c:val>
            <c:numRef>
              <c:f>体重变化!$D$3:$D$14</c:f>
              <c:numCache>
                <c:formatCode>General</c:formatCode>
                <c:ptCount val="12"/>
                <c:pt idx="0">
                  <c:v>114.7</c:v>
                </c:pt>
                <c:pt idx="1">
                  <c:v>114.3</c:v>
                </c:pt>
                <c:pt idx="2">
                  <c:v>112.5</c:v>
                </c:pt>
                <c:pt idx="3">
                  <c:v>113.5</c:v>
                </c:pt>
                <c:pt idx="10">
                  <c:v>113.8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57-4400-9C0F-63F26A10E2D2}"/>
            </c:ext>
          </c:extLst>
        </c:ser>
        <c:dLbls/>
        <c:marker val="1"/>
        <c:axId val="69385600"/>
        <c:axId val="73536640"/>
      </c:lineChart>
      <c:lineChart>
        <c:grouping val="standard"/>
        <c:ser>
          <c:idx val="2"/>
          <c:order val="2"/>
          <c:tx>
            <c:strRef>
              <c:f>体重变化!$E$2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体重变化!$B$3:$B$14</c:f>
              <c:numCache>
                <c:formatCode>yyyy/m/d</c:formatCode>
                <c:ptCount val="12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</c:numCache>
            </c:numRef>
          </c:cat>
          <c:val>
            <c:numRef>
              <c:f>体重变化!$E$3:$E$14</c:f>
              <c:numCache>
                <c:formatCode>General</c:formatCode>
                <c:ptCount val="12"/>
                <c:pt idx="0">
                  <c:v>82</c:v>
                </c:pt>
                <c:pt idx="1">
                  <c:v>82.5</c:v>
                </c:pt>
                <c:pt idx="4">
                  <c:v>81.5</c:v>
                </c:pt>
                <c:pt idx="10">
                  <c:v>83</c:v>
                </c:pt>
                <c:pt idx="11">
                  <c:v>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A57-4400-9C0F-63F26A10E2D2}"/>
            </c:ext>
          </c:extLst>
        </c:ser>
        <c:dLbls/>
        <c:marker val="1"/>
        <c:axId val="73556352"/>
        <c:axId val="73538176"/>
      </c:lineChart>
      <c:dateAx>
        <c:axId val="69385600"/>
        <c:scaling>
          <c:orientation val="minMax"/>
        </c:scaling>
        <c:axPos val="b"/>
        <c:numFmt formatCode="yyyy/m/d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36640"/>
        <c:crosses val="autoZero"/>
        <c:auto val="1"/>
        <c:lblOffset val="100"/>
        <c:baseTimeUnit val="days"/>
      </c:dateAx>
      <c:valAx>
        <c:axId val="735366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85600"/>
        <c:crosses val="autoZero"/>
        <c:crossBetween val="between"/>
      </c:valAx>
      <c:valAx>
        <c:axId val="73538176"/>
        <c:scaling>
          <c:orientation val="minMax"/>
        </c:scaling>
        <c:axPos val="r"/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56352"/>
        <c:crosses val="max"/>
        <c:crossBetween val="between"/>
      </c:valAx>
      <c:dateAx>
        <c:axId val="73556352"/>
        <c:scaling>
          <c:orientation val="minMax"/>
        </c:scaling>
        <c:delete val="1"/>
        <c:axPos val="b"/>
        <c:numFmt formatCode="yyyy/m/d" sourceLinked="1"/>
        <c:tickLblPos val="none"/>
        <c:crossAx val="735381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180975</xdr:rowOff>
    </xdr:from>
    <xdr:to>
      <xdr:col>1</xdr:col>
      <xdr:colOff>600075</xdr:colOff>
      <xdr:row>20</xdr:row>
      <xdr:rowOff>180975</xdr:rowOff>
    </xdr:to>
    <xdr:pic>
      <xdr:nvPicPr>
        <xdr:cNvPr id="2049" name="Picture 1" descr="http://s2.boohee.cn/food/star/mantou_junzhi-eebf1a1047a2c77b1611f7fa1530b522.png">
          <a:extLst>
            <a:ext uri="{FF2B5EF4-FFF2-40B4-BE49-F238E27FC236}">
              <a16:creationId xmlns:a16="http://schemas.microsoft.com/office/drawing/2014/main" xmlns="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333750"/>
          <a:ext cx="1285875" cy="209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600075</xdr:colOff>
      <xdr:row>22</xdr:row>
      <xdr:rowOff>171450</xdr:rowOff>
    </xdr:to>
    <xdr:pic>
      <xdr:nvPicPr>
        <xdr:cNvPr id="2050" name="Picture 2" descr="http://s2.boohee.cn/food/star/mifen-5417640ffeef94b4890adc8f223575b6.png">
          <a:extLst>
            <a:ext uri="{FF2B5EF4-FFF2-40B4-BE49-F238E27FC236}">
              <a16:creationId xmlns:a16="http://schemas.microsoft.com/office/drawing/2014/main" xmlns="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71700"/>
          <a:ext cx="128587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</xdr:col>
      <xdr:colOff>600075</xdr:colOff>
      <xdr:row>23</xdr:row>
      <xdr:rowOff>200025</xdr:rowOff>
    </xdr:to>
    <xdr:pic>
      <xdr:nvPicPr>
        <xdr:cNvPr id="2051" name="Picture 3" descr="http://s2.boohee.cn/food/star/lvdou-abb3662f6104fb8d05203374a6f71125.png">
          <a:extLst>
            <a:ext uri="{FF2B5EF4-FFF2-40B4-BE49-F238E27FC236}">
              <a16:creationId xmlns:a16="http://schemas.microsoft.com/office/drawing/2014/main" xmlns="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352675"/>
          <a:ext cx="1285875" cy="200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600075</xdr:colOff>
      <xdr:row>27</xdr:row>
      <xdr:rowOff>190500</xdr:rowOff>
    </xdr:to>
    <xdr:pic>
      <xdr:nvPicPr>
        <xdr:cNvPr id="2052" name="Picture 4" descr="http://s2.boohee.cn/food/star/heimizhou-96bc011520f5fa9c449a0c04f462933a.png">
          <a:extLst>
            <a:ext uri="{FF2B5EF4-FFF2-40B4-BE49-F238E27FC236}">
              <a16:creationId xmlns:a16="http://schemas.microsoft.com/office/drawing/2014/main" xmlns="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533650"/>
          <a:ext cx="12858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21166</xdr:rowOff>
    </xdr:from>
    <xdr:to>
      <xdr:col>1</xdr:col>
      <xdr:colOff>161925</xdr:colOff>
      <xdr:row>31</xdr:row>
      <xdr:rowOff>209549</xdr:rowOff>
    </xdr:to>
    <xdr:pic>
      <xdr:nvPicPr>
        <xdr:cNvPr id="2053" name="Picture 5" descr="http://s2.boohee.cn/food/star/jixiongfurou-838288502b3a279a85e51959b2625cbb.png">
          <a:extLst>
            <a:ext uri="{FF2B5EF4-FFF2-40B4-BE49-F238E27FC236}">
              <a16:creationId xmlns:a16="http://schemas.microsoft.com/office/drawing/2014/main" xmlns="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640791"/>
          <a:ext cx="847725" cy="1883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33</xdr:row>
      <xdr:rowOff>0</xdr:rowOff>
    </xdr:from>
    <xdr:to>
      <xdr:col>1</xdr:col>
      <xdr:colOff>666751</xdr:colOff>
      <xdr:row>33</xdr:row>
      <xdr:rowOff>148167</xdr:rowOff>
    </xdr:to>
    <xdr:pic>
      <xdr:nvPicPr>
        <xdr:cNvPr id="2054" name="Picture 6" descr="http://s2.boohee.cn/food/star/hebaodan_youjian-ecdd3bc2083df7d4f3f16c3f73b46ad1.png">
          <a:extLst>
            <a:ext uri="{FF2B5EF4-FFF2-40B4-BE49-F238E27FC236}">
              <a16:creationId xmlns:a16="http://schemas.microsoft.com/office/drawing/2014/main" xmlns="" id="{00000000-0008-0000-01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1" y="36290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9525</xdr:rowOff>
    </xdr:from>
    <xdr:to>
      <xdr:col>1</xdr:col>
      <xdr:colOff>333375</xdr:colOff>
      <xdr:row>29</xdr:row>
      <xdr:rowOff>26458</xdr:rowOff>
    </xdr:to>
    <xdr:pic>
      <xdr:nvPicPr>
        <xdr:cNvPr id="2055" name="Picture 7" descr="http://s2.boohee.cn/food/star/miantiao_fuqiangfen_zhu-f98e799ed60d85715309652831e34fb4.png">
          <a:extLst>
            <a:ext uri="{FF2B5EF4-FFF2-40B4-BE49-F238E27FC236}">
              <a16:creationId xmlns:a16="http://schemas.microsoft.com/office/drawing/2014/main" xmlns="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000500"/>
          <a:ext cx="1019175" cy="2264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35</xdr:row>
      <xdr:rowOff>0</xdr:rowOff>
    </xdr:from>
    <xdr:to>
      <xdr:col>2</xdr:col>
      <xdr:colOff>1</xdr:colOff>
      <xdr:row>35</xdr:row>
      <xdr:rowOff>152400</xdr:rowOff>
    </xdr:to>
    <xdr:pic>
      <xdr:nvPicPr>
        <xdr:cNvPr id="2056" name="Picture 8" descr="http://s2.boohee.cn/food/star/niuru_junzhi-a27fe2d98e468f5174cff506bd4ac30e.png">
          <a:extLst>
            <a:ext uri="{FF2B5EF4-FFF2-40B4-BE49-F238E27FC236}">
              <a16:creationId xmlns:a16="http://schemas.microsoft.com/office/drawing/2014/main" xmlns="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1" y="3990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676275</xdr:colOff>
      <xdr:row>44</xdr:row>
      <xdr:rowOff>150283</xdr:rowOff>
    </xdr:to>
    <xdr:pic>
      <xdr:nvPicPr>
        <xdr:cNvPr id="2057" name="Picture 9" descr="http://s2.boohee.cn/food/star/pingguo_junzhi-8a4b1966ee455751bdabeba92fe6aea7.png">
          <a:extLst>
            <a:ext uri="{FF2B5EF4-FFF2-40B4-BE49-F238E27FC236}">
              <a16:creationId xmlns:a16="http://schemas.microsoft.com/office/drawing/2014/main" xmlns="" id="{00000000-0008-0000-01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4714875"/>
          <a:ext cx="676275" cy="1502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28576</xdr:colOff>
      <xdr:row>39</xdr:row>
      <xdr:rowOff>9525</xdr:rowOff>
    </xdr:from>
    <xdr:to>
      <xdr:col>1</xdr:col>
      <xdr:colOff>242889</xdr:colOff>
      <xdr:row>40</xdr:row>
      <xdr:rowOff>0</xdr:rowOff>
    </xdr:to>
    <xdr:pic>
      <xdr:nvPicPr>
        <xdr:cNvPr id="2058" name="Picture 10" descr="http://s2.boohee.cn/food/star/niurou_shou-35b252e8a7dc82545fd8d0c682ab7634.png">
          <a:extLst>
            <a:ext uri="{FF2B5EF4-FFF2-40B4-BE49-F238E27FC236}">
              <a16:creationId xmlns:a16="http://schemas.microsoft.com/office/drawing/2014/main" xmlns="" id="{00000000-0008-0000-01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6" y="4362450"/>
          <a:ext cx="900113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52</xdr:row>
      <xdr:rowOff>0</xdr:rowOff>
    </xdr:from>
    <xdr:to>
      <xdr:col>2</xdr:col>
      <xdr:colOff>1</xdr:colOff>
      <xdr:row>52</xdr:row>
      <xdr:rowOff>152400</xdr:rowOff>
    </xdr:to>
    <xdr:pic>
      <xdr:nvPicPr>
        <xdr:cNvPr id="2059" name="Picture 11" descr="http://s2.boohee.cn/food/star/dounai-afbb33b4205be58a6579cef0075cc635.png">
          <a:extLst>
            <a:ext uri="{FF2B5EF4-FFF2-40B4-BE49-F238E27FC236}">
              <a16:creationId xmlns:a16="http://schemas.microsoft.com/office/drawing/2014/main" xmlns="" id="{00000000-0008-0000-01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1" y="5438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54</xdr:row>
      <xdr:rowOff>0</xdr:rowOff>
    </xdr:from>
    <xdr:to>
      <xdr:col>1</xdr:col>
      <xdr:colOff>666751</xdr:colOff>
      <xdr:row>54</xdr:row>
      <xdr:rowOff>148167</xdr:rowOff>
    </xdr:to>
    <xdr:pic>
      <xdr:nvPicPr>
        <xdr:cNvPr id="2060" name="Picture 12" descr="http://s2.boohee.cn/food/star/kuihuaziren-35ecdeccf4b3ab68b27ed7fa3f370c88.png">
          <a:extLst>
            <a:ext uri="{FF2B5EF4-FFF2-40B4-BE49-F238E27FC236}">
              <a16:creationId xmlns:a16="http://schemas.microsoft.com/office/drawing/2014/main" xmlns="" id="{00000000-0008-0000-01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58007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85726</xdr:colOff>
      <xdr:row>40</xdr:row>
      <xdr:rowOff>47625</xdr:rowOff>
    </xdr:from>
    <xdr:to>
      <xdr:col>1</xdr:col>
      <xdr:colOff>600076</xdr:colOff>
      <xdr:row>40</xdr:row>
      <xdr:rowOff>161925</xdr:rowOff>
    </xdr:to>
    <xdr:pic>
      <xdr:nvPicPr>
        <xdr:cNvPr id="2061" name="Picture 13" descr="http://s2.boohee.cn/food/star/doufu_junzhi-c00d094a7a0e51393cb567814df97922.png">
          <a:extLst>
            <a:ext uri="{FF2B5EF4-FFF2-40B4-BE49-F238E27FC236}">
              <a16:creationId xmlns:a16="http://schemas.microsoft.com/office/drawing/2014/main" xmlns="" id="{00000000-0008-0000-01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1526" y="4581525"/>
          <a:ext cx="514350" cy="114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1</xdr:row>
      <xdr:rowOff>142875</xdr:rowOff>
    </xdr:from>
    <xdr:to>
      <xdr:col>1</xdr:col>
      <xdr:colOff>442913</xdr:colOff>
      <xdr:row>2</xdr:row>
      <xdr:rowOff>171450</xdr:rowOff>
    </xdr:to>
    <xdr:pic>
      <xdr:nvPicPr>
        <xdr:cNvPr id="2062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xmlns="" id="{00000000-0008-0000-01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23850"/>
          <a:ext cx="1071563" cy="238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190500</xdr:rowOff>
    </xdr:from>
    <xdr:to>
      <xdr:col>1</xdr:col>
      <xdr:colOff>342900</xdr:colOff>
      <xdr:row>7</xdr:row>
      <xdr:rowOff>0</xdr:rowOff>
    </xdr:to>
    <xdr:pic>
      <xdr:nvPicPr>
        <xdr:cNvPr id="16" name="Picture 15" descr="http://s2.boohee.cn/food/star/kaifengguantangbao-0c0a391c85d62d20f460de7ebd72d3fc.png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038225"/>
          <a:ext cx="1028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</xdr:col>
      <xdr:colOff>257175</xdr:colOff>
      <xdr:row>46</xdr:row>
      <xdr:rowOff>0</xdr:rowOff>
    </xdr:to>
    <xdr:pic>
      <xdr:nvPicPr>
        <xdr:cNvPr id="17" name="Picture 16" descr="http://s2.boohee.cn/food/star/xiangjiao-a02e0b0a9cc11382f89c023a0abe5c26.png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942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46</xdr:row>
      <xdr:rowOff>28575</xdr:rowOff>
    </xdr:from>
    <xdr:to>
      <xdr:col>1</xdr:col>
      <xdr:colOff>266700</xdr:colOff>
      <xdr:row>47</xdr:row>
      <xdr:rowOff>20108</xdr:rowOff>
    </xdr:to>
    <xdr:pic>
      <xdr:nvPicPr>
        <xdr:cNvPr id="18" name="Picture 17" descr="http://s2.boohee.cn/food/star/tao_junzhi-cfad8f99b49568df71206244fe6102a8.png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6953250"/>
          <a:ext cx="904875" cy="201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57150</xdr:colOff>
      <xdr:row>0</xdr:row>
      <xdr:rowOff>142875</xdr:rowOff>
    </xdr:from>
    <xdr:ext cx="1071563" cy="238125"/>
    <xdr:pic>
      <xdr:nvPicPr>
        <xdr:cNvPr id="19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52425"/>
          <a:ext cx="1071563" cy="238125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133351</xdr:colOff>
      <xdr:row>25</xdr:row>
      <xdr:rowOff>0</xdr:rowOff>
    </xdr:from>
    <xdr:to>
      <xdr:col>1</xdr:col>
      <xdr:colOff>433389</xdr:colOff>
      <xdr:row>26</xdr:row>
      <xdr:rowOff>9525</xdr:rowOff>
    </xdr:to>
    <xdr:pic>
      <xdr:nvPicPr>
        <xdr:cNvPr id="1025" name="Picture 1" descr="http://s2.boohee.cn/food/star/shucaishala-5a8e9eb8cbb4194b4afffa720d2a0bf7.png">
          <a:extLst>
            <a:ext uri="{FF2B5EF4-FFF2-40B4-BE49-F238E27FC236}">
              <a16:creationId xmlns:a16="http://schemas.microsoft.com/office/drawing/2014/main" xmlns="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3351" y="4200525"/>
          <a:ext cx="985838" cy="2190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219075</xdr:colOff>
      <xdr:row>24</xdr:row>
      <xdr:rowOff>201083</xdr:rowOff>
    </xdr:to>
    <xdr:pic>
      <xdr:nvPicPr>
        <xdr:cNvPr id="1026" name="Picture 2" descr="http://s2.boohee.cn/food/star/jinqiangyushucaishala_wushalajiang-ce4ca0c7cc32257f837c393f3050c877.png">
          <a:extLst>
            <a:ext uri="{FF2B5EF4-FFF2-40B4-BE49-F238E27FC236}">
              <a16:creationId xmlns:a16="http://schemas.microsoft.com/office/drawing/2014/main" xmlns="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200525"/>
          <a:ext cx="904875" cy="2010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619125</xdr:colOff>
      <xdr:row>55</xdr:row>
      <xdr:rowOff>137583</xdr:rowOff>
    </xdr:to>
    <xdr:pic>
      <xdr:nvPicPr>
        <xdr:cNvPr id="1027" name="Picture 3" descr="http://s2.boohee.cn/food/star/shalajiang-bf0caecb9e24b8497fdfd42da8740fc4.png">
          <a:extLst>
            <a:ext uri="{FF2B5EF4-FFF2-40B4-BE49-F238E27FC236}">
              <a16:creationId xmlns:a16="http://schemas.microsoft.com/office/drawing/2014/main" xmlns="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439275"/>
          <a:ext cx="619125" cy="1375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7</xdr:row>
      <xdr:rowOff>0</xdr:rowOff>
    </xdr:from>
    <xdr:to>
      <xdr:col>1</xdr:col>
      <xdr:colOff>300039</xdr:colOff>
      <xdr:row>8</xdr:row>
      <xdr:rowOff>9525</xdr:rowOff>
    </xdr:to>
    <xdr:pic>
      <xdr:nvPicPr>
        <xdr:cNvPr id="23" name="Picture 22" descr="http://s2.boohee.cn/food/star/jidanbing-aae559b0f1fdc016e0c99bd0e9f52834.png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" y="1266825"/>
          <a:ext cx="985838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36</xdr:row>
      <xdr:rowOff>0</xdr:rowOff>
    </xdr:from>
    <xdr:to>
      <xdr:col>1</xdr:col>
      <xdr:colOff>171451</xdr:colOff>
      <xdr:row>36</xdr:row>
      <xdr:rowOff>190500</xdr:rowOff>
    </xdr:to>
    <xdr:pic>
      <xdr:nvPicPr>
        <xdr:cNvPr id="25" name="Picture 24" descr="http://s2.boohee.cn/food/star/qingdunpaigu-9d0bb3a3c28831ec6c8752a9267b7d9b.png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" y="7134225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85725</xdr:colOff>
      <xdr:row>49</xdr:row>
      <xdr:rowOff>171450</xdr:rowOff>
    </xdr:to>
    <xdr:pic>
      <xdr:nvPicPr>
        <xdr:cNvPr id="2" name="Picture 1" descr="http://s2.boohee.cn/food/star/xigua_junzhi-21ca9c4ebf052c715635aee817282201.pn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9858375"/>
          <a:ext cx="77152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61</xdr:row>
      <xdr:rowOff>0</xdr:rowOff>
    </xdr:from>
    <xdr:to>
      <xdr:col>1</xdr:col>
      <xdr:colOff>1</xdr:colOff>
      <xdr:row>61</xdr:row>
      <xdr:rowOff>152400</xdr:rowOff>
    </xdr:to>
    <xdr:pic>
      <xdr:nvPicPr>
        <xdr:cNvPr id="3" name="Picture 2" descr="http://s2.boohee.cn/food/star/yumitangxiaomizhou-24b50dc800209120bc96d8e0ef1bca74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" y="12372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66675</xdr:rowOff>
    </xdr:from>
    <xdr:to>
      <xdr:col>1</xdr:col>
      <xdr:colOff>0</xdr:colOff>
      <xdr:row>43</xdr:row>
      <xdr:rowOff>9525</xdr:rowOff>
    </xdr:to>
    <xdr:pic>
      <xdr:nvPicPr>
        <xdr:cNvPr id="4" name="Picture 3" descr="http://s2.boohee.cn/food/star/heijiaoniupai-974c0876b4ab5c27293c84f299326ba1.png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8667750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48</xdr:row>
      <xdr:rowOff>0</xdr:rowOff>
    </xdr:from>
    <xdr:to>
      <xdr:col>1</xdr:col>
      <xdr:colOff>171451</xdr:colOff>
      <xdr:row>48</xdr:row>
      <xdr:rowOff>190500</xdr:rowOff>
    </xdr:to>
    <xdr:pic>
      <xdr:nvPicPr>
        <xdr:cNvPr id="28" name="Picture 27" descr="http://s2.boohee.cn/food/star/hamigua2-bb623c64e63a628e505152d1da65ce43.png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" y="9858375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56</xdr:row>
      <xdr:rowOff>0</xdr:rowOff>
    </xdr:from>
    <xdr:to>
      <xdr:col>2</xdr:col>
      <xdr:colOff>1</xdr:colOff>
      <xdr:row>56</xdr:row>
      <xdr:rowOff>152400</xdr:rowOff>
    </xdr:to>
    <xdr:pic>
      <xdr:nvPicPr>
        <xdr:cNvPr id="5" name="Picture 1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11534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19050</xdr:rowOff>
    </xdr:from>
    <xdr:to>
      <xdr:col>0</xdr:col>
      <xdr:colOff>638175</xdr:colOff>
      <xdr:row>41</xdr:row>
      <xdr:rowOff>160867</xdr:rowOff>
    </xdr:to>
    <xdr:pic>
      <xdr:nvPicPr>
        <xdr:cNvPr id="6" name="Picture 2" descr="http://s2.boohee.cn/food/star/jiachangbianyu-88c0bd723f724deae70a31371a4ea6b2.png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8620125"/>
          <a:ext cx="638175" cy="14181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64</xdr:row>
      <xdr:rowOff>0</xdr:rowOff>
    </xdr:from>
    <xdr:to>
      <xdr:col>2</xdr:col>
      <xdr:colOff>1</xdr:colOff>
      <xdr:row>64</xdr:row>
      <xdr:rowOff>152400</xdr:rowOff>
    </xdr:to>
    <xdr:pic>
      <xdr:nvPicPr>
        <xdr:cNvPr id="31" name="Picture 30" descr="http://s2.boohee.cn/food/star/sinianguosetianxiangrouzong-5aa850b28f0f727f59c66ede2518c00b.png">
          <a:extLst>
            <a:ext uri="{FF2B5EF4-FFF2-40B4-BE49-F238E27FC236}">
              <a16:creationId xmlns:a16="http://schemas.microsoft.com/office/drawing/2014/main" xmlns="" id="{FD976885-6BD9-4158-9074-E8D4F5C04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85801" y="13420725"/>
          <a:ext cx="685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121</xdr:row>
      <xdr:rowOff>0</xdr:rowOff>
    </xdr:from>
    <xdr:to>
      <xdr:col>2</xdr:col>
      <xdr:colOff>1</xdr:colOff>
      <xdr:row>121</xdr:row>
      <xdr:rowOff>152400</xdr:rowOff>
    </xdr:to>
    <xdr:pic>
      <xdr:nvPicPr>
        <xdr:cNvPr id="2" name="Picture 1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11534775"/>
          <a:ext cx="685800" cy="152400"/>
        </a:xfrm>
        <a:prstGeom prst="rect">
          <a:avLst/>
        </a:prstGeom>
        <a:noFill/>
      </xdr:spPr>
    </xdr:pic>
    <xdr:clientData/>
  </xdr:twoCellAnchor>
  <xdr:oneCellAnchor>
    <xdr:from>
      <xdr:col>1</xdr:col>
      <xdr:colOff>1</xdr:colOff>
      <xdr:row>228</xdr:row>
      <xdr:rowOff>0</xdr:rowOff>
    </xdr:from>
    <xdr:ext cx="800100" cy="152400"/>
    <xdr:pic>
      <xdr:nvPicPr>
        <xdr:cNvPr id="3" name="Picture 2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03EC93D8-1A21-43AE-A531-57BFC27E6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25527000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243</xdr:row>
      <xdr:rowOff>0</xdr:rowOff>
    </xdr:from>
    <xdr:ext cx="800100" cy="152400"/>
    <xdr:pic>
      <xdr:nvPicPr>
        <xdr:cNvPr id="4" name="Picture 3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51C23CAD-E55C-4C0C-BE00-6DB9ADC1C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48129825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259</xdr:row>
      <xdr:rowOff>0</xdr:rowOff>
    </xdr:from>
    <xdr:ext cx="800100" cy="152400"/>
    <xdr:pic>
      <xdr:nvPicPr>
        <xdr:cNvPr id="5" name="Picture 4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26240984-721A-4AAE-8CD9-47CFECCC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51368325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275</xdr:row>
      <xdr:rowOff>0</xdr:rowOff>
    </xdr:from>
    <xdr:ext cx="800100" cy="152400"/>
    <xdr:pic>
      <xdr:nvPicPr>
        <xdr:cNvPr id="6" name="Picture 5" descr="http://s2.boohee.cn/food/star/maidanglaoyuantong-d2090944d85d7116f23b4ecbebcef137.png">
          <a:extLst>
            <a:ext uri="{FF2B5EF4-FFF2-40B4-BE49-F238E27FC236}">
              <a16:creationId xmlns:a16="http://schemas.microsoft.com/office/drawing/2014/main" xmlns="" id="{8BE32A9A-71AA-4BB8-A72A-042ACF358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54740175"/>
          <a:ext cx="800100" cy="152400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4</xdr:row>
      <xdr:rowOff>38100</xdr:rowOff>
    </xdr:from>
    <xdr:to>
      <xdr:col>15</xdr:col>
      <xdr:colOff>352425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6277956-5E5E-4673-9F15-CB39F2F96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0"/>
  <sheetViews>
    <sheetView topLeftCell="A4" workbookViewId="0">
      <selection activeCell="F20" sqref="F20"/>
    </sheetView>
  </sheetViews>
  <sheetFormatPr defaultRowHeight="16.5"/>
  <cols>
    <col min="1" max="1" width="9" style="3"/>
    <col min="2" max="2" width="13.375" style="3" customWidth="1"/>
    <col min="3" max="3" width="13.625" style="3" customWidth="1"/>
    <col min="4" max="4" width="15.375" style="3" customWidth="1"/>
    <col min="5" max="6" width="9" style="3"/>
    <col min="7" max="7" width="11.5" style="3" customWidth="1"/>
    <col min="8" max="16384" width="9" style="3"/>
  </cols>
  <sheetData>
    <row r="2" spans="1:9" s="2" customFormat="1" ht="15">
      <c r="A2" s="1" t="s">
        <v>0</v>
      </c>
      <c r="B2" s="1" t="s">
        <v>1</v>
      </c>
      <c r="C2" s="1"/>
      <c r="D2" s="1"/>
      <c r="E2" s="1"/>
      <c r="F2" s="1"/>
      <c r="G2" s="1"/>
      <c r="H2" s="1"/>
    </row>
    <row r="3" spans="1:9" s="2" customFormat="1" ht="15">
      <c r="A3" s="1" t="s">
        <v>2</v>
      </c>
      <c r="B3" s="1">
        <v>1700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6</v>
      </c>
      <c r="I3" s="2" t="s">
        <v>19</v>
      </c>
    </row>
    <row r="4" spans="1:9">
      <c r="A4" s="29" t="s">
        <v>8</v>
      </c>
      <c r="B4" s="29">
        <f>0.5*(B3-B7)</f>
        <v>750</v>
      </c>
      <c r="C4" s="29"/>
      <c r="D4" s="29">
        <v>350</v>
      </c>
      <c r="E4" s="29">
        <v>200</v>
      </c>
      <c r="F4" s="29">
        <v>50</v>
      </c>
      <c r="G4" s="29">
        <v>150</v>
      </c>
      <c r="H4" s="29"/>
      <c r="I4" s="29">
        <f>SUM(D4:H4)</f>
        <v>750</v>
      </c>
    </row>
    <row r="5" spans="1:9">
      <c r="A5" s="29" t="s">
        <v>9</v>
      </c>
      <c r="B5" s="29">
        <f>0.3*(B3-B7)</f>
        <v>450</v>
      </c>
      <c r="C5" s="29"/>
      <c r="D5" s="29">
        <v>150</v>
      </c>
      <c r="E5" s="29">
        <v>150</v>
      </c>
      <c r="F5" s="29">
        <v>50</v>
      </c>
      <c r="G5" s="29">
        <v>100</v>
      </c>
      <c r="H5" s="29"/>
      <c r="I5" s="29">
        <f>SUM(D5:H5)</f>
        <v>450</v>
      </c>
    </row>
    <row r="6" spans="1:9">
      <c r="A6" s="29" t="s">
        <v>10</v>
      </c>
      <c r="B6" s="29">
        <f>0.2*(B3-B7)</f>
        <v>300</v>
      </c>
      <c r="C6" s="29"/>
      <c r="D6" s="29">
        <v>100</v>
      </c>
      <c r="E6" s="29">
        <v>100</v>
      </c>
      <c r="F6" s="29"/>
      <c r="G6" s="29">
        <v>100</v>
      </c>
      <c r="H6" s="29"/>
      <c r="I6" s="29">
        <f>SUM(D6:H6)</f>
        <v>300</v>
      </c>
    </row>
    <row r="7" spans="1:9">
      <c r="A7" s="29" t="s">
        <v>11</v>
      </c>
      <c r="B7" s="29">
        <v>200</v>
      </c>
      <c r="C7" s="29" t="s">
        <v>12</v>
      </c>
      <c r="D7" s="29"/>
      <c r="E7" s="29"/>
      <c r="F7" s="29"/>
      <c r="G7" s="29"/>
      <c r="H7" s="29"/>
      <c r="I7" s="29"/>
    </row>
    <row r="8" spans="1:9">
      <c r="A8" s="2" t="s">
        <v>2</v>
      </c>
      <c r="B8" s="2"/>
      <c r="C8" s="2"/>
      <c r="D8" s="2">
        <f>SUM(D4:D7)</f>
        <v>600</v>
      </c>
      <c r="E8" s="2">
        <f t="shared" ref="E8:I8" si="0">SUM(E4:E7)</f>
        <v>450</v>
      </c>
      <c r="F8" s="2">
        <f t="shared" si="0"/>
        <v>100</v>
      </c>
      <c r="G8" s="2">
        <f t="shared" si="0"/>
        <v>350</v>
      </c>
      <c r="H8" s="2">
        <f t="shared" si="0"/>
        <v>0</v>
      </c>
      <c r="I8" s="2">
        <f t="shared" si="0"/>
        <v>1500</v>
      </c>
    </row>
    <row r="11" spans="1:9" s="2" customFormat="1" ht="15"/>
    <row r="12" spans="1:9" s="2" customFormat="1" ht="15"/>
    <row r="13" spans="1:9" s="2" customFormat="1" ht="15"/>
    <row r="14" spans="1:9" s="2" customFormat="1" ht="15.75" thickBot="1"/>
    <row r="15" spans="1:9">
      <c r="B15" s="4"/>
      <c r="C15" s="5" t="s">
        <v>16</v>
      </c>
      <c r="D15" s="5"/>
      <c r="E15" s="5"/>
      <c r="F15" s="5" t="s">
        <v>21</v>
      </c>
      <c r="G15" s="6"/>
    </row>
    <row r="16" spans="1:9">
      <c r="B16" s="7"/>
      <c r="C16" s="8">
        <v>1</v>
      </c>
      <c r="D16" s="8" t="s">
        <v>18</v>
      </c>
      <c r="E16" s="9" t="s">
        <v>20</v>
      </c>
      <c r="F16" s="8">
        <v>4.1859999999999999</v>
      </c>
      <c r="G16" s="10" t="s">
        <v>17</v>
      </c>
    </row>
    <row r="17" spans="2:7">
      <c r="B17" s="7" t="s">
        <v>22</v>
      </c>
      <c r="C17" s="9">
        <v>5</v>
      </c>
      <c r="D17" s="8"/>
      <c r="E17" s="8"/>
      <c r="F17" s="8" t="s">
        <v>145</v>
      </c>
      <c r="G17" s="10"/>
    </row>
    <row r="18" spans="2:7" ht="17.25" thickBot="1">
      <c r="B18" s="11" t="s">
        <v>23</v>
      </c>
      <c r="C18" s="12">
        <f>F18/F16</f>
        <v>433.34925943621596</v>
      </c>
      <c r="D18" s="12"/>
      <c r="E18" s="12"/>
      <c r="F18" s="13">
        <v>1814</v>
      </c>
      <c r="G18" s="14"/>
    </row>
    <row r="20" spans="2:7">
      <c r="G20" s="3" t="s">
        <v>145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1"/>
  <sheetViews>
    <sheetView topLeftCell="B1" zoomScaleNormal="100" workbookViewId="0">
      <pane ySplit="1" topLeftCell="A29" activePane="bottomLeft" state="frozen"/>
      <selection activeCell="C242" sqref="C242"/>
      <selection pane="bottomLeft" activeCell="C59" sqref="C59:L59"/>
    </sheetView>
  </sheetViews>
  <sheetFormatPr defaultRowHeight="16.5"/>
  <cols>
    <col min="1" max="3" width="9" style="15"/>
    <col min="4" max="4" width="15.875" style="15" customWidth="1"/>
    <col min="5" max="8" width="9" style="15"/>
    <col min="9" max="9" width="19.875" style="15" customWidth="1"/>
    <col min="10" max="10" width="9" style="15"/>
    <col min="11" max="11" width="17.625" style="15" customWidth="1"/>
    <col min="12" max="16384" width="9" style="15"/>
  </cols>
  <sheetData>
    <row r="1" spans="1:12">
      <c r="C1" s="15" t="s">
        <v>13</v>
      </c>
      <c r="D1" s="15" t="s">
        <v>14</v>
      </c>
      <c r="E1" s="15" t="s">
        <v>15</v>
      </c>
      <c r="F1" s="15" t="s">
        <v>68</v>
      </c>
      <c r="G1" s="15" t="s">
        <v>24</v>
      </c>
      <c r="H1" s="15" t="s">
        <v>69</v>
      </c>
      <c r="I1" s="15" t="s">
        <v>25</v>
      </c>
      <c r="J1" s="15" t="s">
        <v>26</v>
      </c>
      <c r="K1" s="15" t="s">
        <v>27</v>
      </c>
      <c r="L1" s="15" t="s">
        <v>28</v>
      </c>
    </row>
    <row r="2" spans="1:12">
      <c r="C2" s="15" t="s">
        <v>13</v>
      </c>
      <c r="D2" s="15" t="s">
        <v>14</v>
      </c>
      <c r="E2" s="15" t="s">
        <v>15</v>
      </c>
      <c r="F2" s="15" t="s">
        <v>68</v>
      </c>
      <c r="G2" s="15" t="s">
        <v>24</v>
      </c>
      <c r="H2" s="15" t="s">
        <v>69</v>
      </c>
      <c r="I2" s="15" t="s">
        <v>25</v>
      </c>
      <c r="J2" s="15" t="s">
        <v>26</v>
      </c>
      <c r="K2" s="15" t="s">
        <v>27</v>
      </c>
      <c r="L2" s="15" t="s">
        <v>28</v>
      </c>
    </row>
    <row r="3" spans="1:12" s="16" customFormat="1" ht="17.25" thickBot="1">
      <c r="C3" s="16" t="s">
        <v>29</v>
      </c>
      <c r="D3" s="17" t="s">
        <v>62</v>
      </c>
      <c r="E3" s="16" t="s">
        <v>70</v>
      </c>
      <c r="F3" s="16">
        <v>1</v>
      </c>
      <c r="G3" s="16">
        <v>200</v>
      </c>
      <c r="H3" s="16">
        <f>F3*G3</f>
        <v>200</v>
      </c>
      <c r="I3" s="16">
        <v>48.29</v>
      </c>
      <c r="J3" s="16">
        <f>H3*I3/100</f>
        <v>96.58</v>
      </c>
      <c r="K3" s="16">
        <v>2.0699999999999998</v>
      </c>
      <c r="L3" s="50">
        <f t="shared" ref="L3:L6" si="0">H3*K3/100</f>
        <v>4.1399999999999997</v>
      </c>
    </row>
    <row r="4" spans="1:12" s="51" customFormat="1">
      <c r="C4" s="18" t="s">
        <v>29</v>
      </c>
      <c r="D4" s="49" t="s">
        <v>120</v>
      </c>
      <c r="E4" s="51" t="s">
        <v>121</v>
      </c>
      <c r="F4" s="51">
        <v>1</v>
      </c>
      <c r="G4" s="51">
        <v>100</v>
      </c>
      <c r="H4" s="53">
        <f t="shared" ref="H4:H66" si="1">F4*G4</f>
        <v>100</v>
      </c>
      <c r="I4" s="51">
        <v>466</v>
      </c>
      <c r="J4" s="51">
        <f>H4*I4/100</f>
        <v>466</v>
      </c>
      <c r="K4" s="51">
        <v>19.3</v>
      </c>
      <c r="L4" s="50">
        <f t="shared" si="0"/>
        <v>19.3</v>
      </c>
    </row>
    <row r="5" spans="1:12" s="18" customFormat="1">
      <c r="C5" s="53" t="s">
        <v>29</v>
      </c>
      <c r="D5" s="18" t="s">
        <v>30</v>
      </c>
      <c r="E5" s="18" t="s">
        <v>67</v>
      </c>
      <c r="F5" s="18">
        <v>1</v>
      </c>
      <c r="G5" s="18">
        <v>40</v>
      </c>
      <c r="H5" s="18">
        <f t="shared" si="1"/>
        <v>40</v>
      </c>
      <c r="I5" s="18">
        <v>76</v>
      </c>
      <c r="J5" s="18">
        <f t="shared" ref="J5:J63" si="2">H5*I5/100</f>
        <v>30.4</v>
      </c>
      <c r="L5" s="50">
        <f t="shared" si="0"/>
        <v>0</v>
      </c>
    </row>
    <row r="6" spans="1:12" s="18" customFormat="1">
      <c r="C6" s="18" t="s">
        <v>8</v>
      </c>
      <c r="D6" s="18" t="s">
        <v>66</v>
      </c>
      <c r="E6" s="18" t="s">
        <v>67</v>
      </c>
      <c r="F6" s="18">
        <v>1</v>
      </c>
      <c r="G6" s="18">
        <v>45</v>
      </c>
      <c r="H6" s="18">
        <f t="shared" si="1"/>
        <v>45</v>
      </c>
      <c r="I6" s="18">
        <v>197</v>
      </c>
      <c r="J6" s="18">
        <f t="shared" si="2"/>
        <v>88.65</v>
      </c>
      <c r="K6" s="18">
        <v>8.52</v>
      </c>
      <c r="L6" s="50">
        <f t="shared" si="0"/>
        <v>3.8339999999999996</v>
      </c>
    </row>
    <row r="7" spans="1:12" s="18" customFormat="1">
      <c r="C7" s="18" t="s">
        <v>29</v>
      </c>
      <c r="D7" s="18" t="s">
        <v>134</v>
      </c>
      <c r="E7" s="18" t="s">
        <v>71</v>
      </c>
      <c r="F7" s="18">
        <v>1</v>
      </c>
      <c r="G7" s="18">
        <v>100</v>
      </c>
      <c r="H7" s="18">
        <f t="shared" si="1"/>
        <v>100</v>
      </c>
      <c r="I7" s="18">
        <v>215</v>
      </c>
      <c r="J7" s="18">
        <f t="shared" si="2"/>
        <v>215</v>
      </c>
      <c r="K7" s="18">
        <v>7</v>
      </c>
      <c r="L7" s="50">
        <f t="shared" ref="L7:L60" si="3">H7*K7/100</f>
        <v>7</v>
      </c>
    </row>
    <row r="8" spans="1:12" s="18" customFormat="1">
      <c r="A8"/>
      <c r="C8" s="18" t="s">
        <v>29</v>
      </c>
      <c r="D8" s="18" t="s">
        <v>106</v>
      </c>
      <c r="E8" s="18" t="s">
        <v>71</v>
      </c>
      <c r="F8" s="18">
        <v>1</v>
      </c>
      <c r="G8" s="18">
        <v>200</v>
      </c>
      <c r="H8" s="18">
        <f t="shared" ref="H8" si="4">F8*G8</f>
        <v>200</v>
      </c>
      <c r="I8" s="18">
        <v>244</v>
      </c>
      <c r="J8" s="18">
        <f t="shared" ref="J8" si="5">H8*I8/100</f>
        <v>488</v>
      </c>
      <c r="K8" s="18">
        <v>9.92</v>
      </c>
      <c r="L8" s="50">
        <f t="shared" si="3"/>
        <v>19.84</v>
      </c>
    </row>
    <row r="9" spans="1:12" s="18" customFormat="1">
      <c r="C9" s="18" t="s">
        <v>29</v>
      </c>
      <c r="D9" s="18" t="s">
        <v>63</v>
      </c>
      <c r="E9" s="18" t="s">
        <v>72</v>
      </c>
      <c r="F9" s="18">
        <v>1</v>
      </c>
      <c r="G9" s="18">
        <v>300</v>
      </c>
      <c r="H9" s="18">
        <f t="shared" si="1"/>
        <v>300</v>
      </c>
      <c r="I9" s="18">
        <v>121.5</v>
      </c>
      <c r="J9" s="18">
        <f t="shared" si="2"/>
        <v>364.5</v>
      </c>
      <c r="K9" s="18">
        <v>2.25</v>
      </c>
      <c r="L9" s="50">
        <f t="shared" si="3"/>
        <v>6.75</v>
      </c>
    </row>
    <row r="10" spans="1:12" s="18" customFormat="1">
      <c r="C10" s="18" t="s">
        <v>29</v>
      </c>
      <c r="D10" s="18" t="s">
        <v>31</v>
      </c>
      <c r="E10" s="18" t="s">
        <v>73</v>
      </c>
      <c r="F10" s="18">
        <v>1</v>
      </c>
      <c r="G10" s="18">
        <v>140</v>
      </c>
      <c r="H10" s="18">
        <f t="shared" si="1"/>
        <v>140</v>
      </c>
      <c r="I10" s="18">
        <v>106</v>
      </c>
      <c r="J10" s="18">
        <f t="shared" si="2"/>
        <v>148.4</v>
      </c>
      <c r="L10" s="50">
        <f t="shared" si="3"/>
        <v>0</v>
      </c>
    </row>
    <row r="11" spans="1:12" s="18" customFormat="1">
      <c r="C11" s="18" t="s">
        <v>29</v>
      </c>
      <c r="D11" s="18" t="s">
        <v>32</v>
      </c>
      <c r="E11" s="18" t="s">
        <v>74</v>
      </c>
      <c r="F11" s="18">
        <v>1</v>
      </c>
      <c r="G11" s="18">
        <v>40</v>
      </c>
      <c r="H11" s="18">
        <f t="shared" si="1"/>
        <v>40</v>
      </c>
      <c r="I11" s="18">
        <v>361</v>
      </c>
      <c r="J11" s="18">
        <f t="shared" si="2"/>
        <v>144.4</v>
      </c>
      <c r="L11" s="50">
        <f t="shared" si="3"/>
        <v>0</v>
      </c>
    </row>
    <row r="12" spans="1:12" s="18" customFormat="1">
      <c r="C12" s="18" t="s">
        <v>29</v>
      </c>
      <c r="D12" s="18" t="s">
        <v>33</v>
      </c>
      <c r="E12" s="18" t="s">
        <v>75</v>
      </c>
      <c r="F12" s="18">
        <v>1</v>
      </c>
      <c r="G12" s="18">
        <v>300</v>
      </c>
      <c r="H12" s="18">
        <f t="shared" si="1"/>
        <v>300</v>
      </c>
      <c r="I12" s="18">
        <v>46</v>
      </c>
      <c r="J12" s="18">
        <f t="shared" si="2"/>
        <v>138</v>
      </c>
      <c r="L12" s="50">
        <f t="shared" si="3"/>
        <v>0</v>
      </c>
    </row>
    <row r="13" spans="1:12" s="18" customFormat="1">
      <c r="C13" s="18" t="s">
        <v>29</v>
      </c>
      <c r="D13" s="18" t="s">
        <v>91</v>
      </c>
      <c r="E13" s="18" t="s">
        <v>75</v>
      </c>
      <c r="F13" s="18">
        <v>1</v>
      </c>
      <c r="G13" s="18">
        <v>100</v>
      </c>
      <c r="H13" s="18">
        <f t="shared" si="1"/>
        <v>100</v>
      </c>
      <c r="I13" s="18">
        <v>29.82</v>
      </c>
      <c r="J13" s="18">
        <f t="shared" si="2"/>
        <v>29.82</v>
      </c>
      <c r="K13" s="18">
        <v>0.68</v>
      </c>
      <c r="L13" s="50">
        <f t="shared" si="3"/>
        <v>0.68</v>
      </c>
    </row>
    <row r="14" spans="1:12" s="18" customFormat="1">
      <c r="C14" s="18" t="s">
        <v>29</v>
      </c>
      <c r="D14" s="18" t="s">
        <v>104</v>
      </c>
      <c r="E14" s="18" t="s">
        <v>75</v>
      </c>
      <c r="F14" s="18">
        <v>1</v>
      </c>
      <c r="G14" s="18">
        <v>300</v>
      </c>
      <c r="H14" s="18">
        <f t="shared" si="1"/>
        <v>300</v>
      </c>
      <c r="I14" s="18">
        <v>53</v>
      </c>
      <c r="J14" s="18">
        <f t="shared" si="2"/>
        <v>159</v>
      </c>
      <c r="K14" s="18">
        <v>1.21</v>
      </c>
      <c r="L14" s="50">
        <f t="shared" si="3"/>
        <v>3.63</v>
      </c>
    </row>
    <row r="15" spans="1:12" s="18" customFormat="1">
      <c r="C15" s="18" t="s">
        <v>29</v>
      </c>
      <c r="D15" s="18" t="s">
        <v>34</v>
      </c>
      <c r="E15" s="18" t="s">
        <v>70</v>
      </c>
      <c r="F15" s="18">
        <v>1</v>
      </c>
      <c r="G15" s="18">
        <v>150</v>
      </c>
      <c r="H15" s="18">
        <f t="shared" si="1"/>
        <v>150</v>
      </c>
      <c r="I15" s="18">
        <v>116</v>
      </c>
      <c r="J15" s="18">
        <f t="shared" si="2"/>
        <v>174</v>
      </c>
      <c r="L15" s="50">
        <f t="shared" si="3"/>
        <v>0</v>
      </c>
    </row>
    <row r="16" spans="1:12" s="18" customFormat="1">
      <c r="C16" s="18" t="s">
        <v>29</v>
      </c>
      <c r="D16" s="18" t="s">
        <v>34</v>
      </c>
      <c r="E16" s="18" t="s">
        <v>76</v>
      </c>
      <c r="F16" s="18">
        <v>1</v>
      </c>
      <c r="G16" s="18">
        <v>280</v>
      </c>
      <c r="H16" s="18">
        <f t="shared" si="1"/>
        <v>280</v>
      </c>
      <c r="I16" s="18">
        <v>116</v>
      </c>
      <c r="J16" s="18">
        <f t="shared" si="2"/>
        <v>324.8</v>
      </c>
      <c r="L16" s="50">
        <f t="shared" si="3"/>
        <v>0</v>
      </c>
    </row>
    <row r="17" spans="1:12" s="18" customFormat="1">
      <c r="C17" s="18" t="s">
        <v>29</v>
      </c>
      <c r="D17" s="18" t="s">
        <v>112</v>
      </c>
      <c r="E17" s="18" t="s">
        <v>67</v>
      </c>
      <c r="F17" s="18">
        <v>1</v>
      </c>
      <c r="G17" s="18">
        <v>200</v>
      </c>
      <c r="H17" s="18">
        <f t="shared" si="1"/>
        <v>200</v>
      </c>
      <c r="I17" s="18">
        <v>228</v>
      </c>
      <c r="J17" s="18">
        <f t="shared" si="2"/>
        <v>456</v>
      </c>
      <c r="K17" s="18">
        <v>10.71</v>
      </c>
      <c r="L17" s="50">
        <f t="shared" si="3"/>
        <v>21.42</v>
      </c>
    </row>
    <row r="18" spans="1:12" s="18" customFormat="1">
      <c r="C18" s="18" t="s">
        <v>29</v>
      </c>
      <c r="D18" s="18" t="s">
        <v>105</v>
      </c>
      <c r="E18" s="18" t="s">
        <v>67</v>
      </c>
      <c r="F18" s="18">
        <v>1</v>
      </c>
      <c r="G18" s="18">
        <v>100</v>
      </c>
      <c r="H18" s="18">
        <f t="shared" si="1"/>
        <v>100</v>
      </c>
      <c r="I18" s="18">
        <v>227</v>
      </c>
      <c r="J18" s="18">
        <f t="shared" si="2"/>
        <v>227</v>
      </c>
      <c r="L18" s="50">
        <f t="shared" si="3"/>
        <v>0</v>
      </c>
    </row>
    <row r="19" spans="1:12" s="18" customFormat="1">
      <c r="C19" s="18" t="s">
        <v>29</v>
      </c>
      <c r="D19" s="18" t="s">
        <v>36</v>
      </c>
      <c r="E19" s="18" t="s">
        <v>77</v>
      </c>
      <c r="F19" s="18">
        <v>1</v>
      </c>
      <c r="G19" s="18">
        <v>36</v>
      </c>
      <c r="H19" s="18">
        <f t="shared" si="1"/>
        <v>36</v>
      </c>
      <c r="I19" s="18">
        <v>246</v>
      </c>
      <c r="J19" s="18">
        <f t="shared" si="2"/>
        <v>88.56</v>
      </c>
      <c r="L19" s="50">
        <f t="shared" si="3"/>
        <v>0</v>
      </c>
    </row>
    <row r="20" spans="1:12" s="18" customFormat="1">
      <c r="C20" s="18" t="s">
        <v>29</v>
      </c>
      <c r="D20" s="18" t="s">
        <v>94</v>
      </c>
      <c r="E20" s="18" t="s">
        <v>67</v>
      </c>
      <c r="F20" s="18">
        <v>1</v>
      </c>
      <c r="G20" s="18">
        <v>70</v>
      </c>
      <c r="H20" s="18">
        <f t="shared" si="1"/>
        <v>70</v>
      </c>
      <c r="I20" s="18">
        <v>220</v>
      </c>
      <c r="J20" s="18">
        <f t="shared" si="2"/>
        <v>154</v>
      </c>
      <c r="K20" s="18">
        <v>7.98</v>
      </c>
      <c r="L20" s="50">
        <f t="shared" si="3"/>
        <v>5.5860000000000003</v>
      </c>
    </row>
    <row r="21" spans="1:12" s="18" customFormat="1">
      <c r="C21" s="18" t="s">
        <v>29</v>
      </c>
      <c r="D21" s="18" t="s">
        <v>38</v>
      </c>
      <c r="E21" s="18" t="s">
        <v>37</v>
      </c>
      <c r="F21" s="18">
        <v>1</v>
      </c>
      <c r="G21" s="18">
        <v>100</v>
      </c>
      <c r="H21" s="18">
        <f t="shared" si="1"/>
        <v>100</v>
      </c>
      <c r="I21" s="18">
        <v>223</v>
      </c>
      <c r="J21" s="18">
        <f t="shared" si="2"/>
        <v>223</v>
      </c>
      <c r="L21" s="50">
        <f t="shared" si="3"/>
        <v>0</v>
      </c>
    </row>
    <row r="22" spans="1:12" s="16" customFormat="1">
      <c r="C22" s="16" t="s">
        <v>29</v>
      </c>
      <c r="D22" s="16" t="s">
        <v>39</v>
      </c>
      <c r="E22" s="16" t="s">
        <v>78</v>
      </c>
      <c r="F22" s="16">
        <v>1</v>
      </c>
      <c r="G22" s="16">
        <v>95</v>
      </c>
      <c r="H22" s="16">
        <f t="shared" si="1"/>
        <v>95</v>
      </c>
      <c r="I22" s="16">
        <v>106</v>
      </c>
      <c r="J22" s="16">
        <f t="shared" si="2"/>
        <v>100.7</v>
      </c>
      <c r="K22" s="16">
        <v>1.59</v>
      </c>
      <c r="L22" s="50">
        <f t="shared" si="3"/>
        <v>1.5105000000000002</v>
      </c>
    </row>
    <row r="23" spans="1:12" s="19" customFormat="1">
      <c r="C23" s="19" t="s">
        <v>29</v>
      </c>
      <c r="D23" s="19" t="s">
        <v>40</v>
      </c>
      <c r="F23" s="19">
        <v>1</v>
      </c>
      <c r="H23" s="19">
        <f t="shared" si="1"/>
        <v>0</v>
      </c>
      <c r="I23" s="19">
        <v>349</v>
      </c>
      <c r="J23" s="19">
        <f t="shared" si="2"/>
        <v>0</v>
      </c>
      <c r="L23" s="50">
        <f t="shared" si="3"/>
        <v>0</v>
      </c>
    </row>
    <row r="24" spans="1:12" s="18" customFormat="1">
      <c r="C24" s="18" t="s">
        <v>29</v>
      </c>
      <c r="D24" s="18" t="s">
        <v>41</v>
      </c>
      <c r="E24" s="18" t="s">
        <v>79</v>
      </c>
      <c r="F24" s="18">
        <v>1</v>
      </c>
      <c r="G24" s="18">
        <v>20</v>
      </c>
      <c r="H24" s="18">
        <f t="shared" si="1"/>
        <v>20</v>
      </c>
      <c r="I24" s="18">
        <v>329</v>
      </c>
      <c r="J24" s="18">
        <f t="shared" si="2"/>
        <v>65.8</v>
      </c>
      <c r="L24" s="50">
        <f t="shared" si="3"/>
        <v>0</v>
      </c>
    </row>
    <row r="25" spans="1:12" s="18" customFormat="1">
      <c r="A25"/>
      <c r="C25" s="18" t="s">
        <v>95</v>
      </c>
      <c r="D25" s="18" t="s">
        <v>101</v>
      </c>
      <c r="E25" s="18" t="s">
        <v>97</v>
      </c>
      <c r="F25" s="18">
        <v>1</v>
      </c>
      <c r="G25" s="18">
        <v>300</v>
      </c>
      <c r="H25" s="18">
        <f t="shared" ref="H25" si="6">F25*G25</f>
        <v>300</v>
      </c>
      <c r="I25" s="18">
        <v>66.8</v>
      </c>
      <c r="J25" s="18">
        <f t="shared" ref="J25" si="7">H25*I25/100</f>
        <v>200.4</v>
      </c>
      <c r="K25" s="18">
        <v>4.93</v>
      </c>
      <c r="L25" s="50">
        <f t="shared" si="3"/>
        <v>14.79</v>
      </c>
    </row>
    <row r="26" spans="1:12" s="18" customFormat="1">
      <c r="A26"/>
      <c r="C26" s="18" t="s">
        <v>95</v>
      </c>
      <c r="D26" s="18" t="s">
        <v>96</v>
      </c>
      <c r="E26" s="18" t="s">
        <v>97</v>
      </c>
      <c r="F26" s="18">
        <v>1</v>
      </c>
      <c r="G26" s="18">
        <v>300</v>
      </c>
      <c r="H26" s="18">
        <f t="shared" si="1"/>
        <v>300</v>
      </c>
      <c r="I26" s="18">
        <v>40.299999999999997</v>
      </c>
      <c r="J26" s="18">
        <f t="shared" si="2"/>
        <v>120.9</v>
      </c>
      <c r="K26" s="18">
        <v>1.18</v>
      </c>
      <c r="L26" s="50">
        <f t="shared" si="3"/>
        <v>3.54</v>
      </c>
    </row>
    <row r="27" spans="1:12" s="18" customFormat="1">
      <c r="C27" s="18" t="s">
        <v>8</v>
      </c>
      <c r="D27" s="18" t="s">
        <v>93</v>
      </c>
      <c r="E27" s="18" t="s">
        <v>79</v>
      </c>
      <c r="F27" s="18">
        <v>1</v>
      </c>
      <c r="G27" s="18">
        <v>12</v>
      </c>
      <c r="H27" s="18">
        <f t="shared" si="1"/>
        <v>12</v>
      </c>
      <c r="I27" s="18">
        <v>338</v>
      </c>
      <c r="J27" s="18">
        <f t="shared" si="2"/>
        <v>40.56</v>
      </c>
      <c r="K27" s="18">
        <v>10.1</v>
      </c>
      <c r="L27" s="50">
        <f t="shared" si="3"/>
        <v>1.212</v>
      </c>
    </row>
    <row r="28" spans="1:12" s="20" customFormat="1">
      <c r="C28" s="20" t="s">
        <v>29</v>
      </c>
      <c r="D28" s="21" t="s">
        <v>42</v>
      </c>
      <c r="E28" s="20" t="s">
        <v>70</v>
      </c>
      <c r="F28" s="20">
        <v>1</v>
      </c>
      <c r="G28" s="20">
        <v>350</v>
      </c>
      <c r="H28" s="20">
        <f t="shared" si="1"/>
        <v>350</v>
      </c>
      <c r="I28" s="20">
        <v>40</v>
      </c>
      <c r="J28" s="20">
        <f t="shared" si="2"/>
        <v>140</v>
      </c>
      <c r="L28" s="50">
        <f t="shared" si="3"/>
        <v>0</v>
      </c>
    </row>
    <row r="29" spans="1:12" s="18" customFormat="1">
      <c r="C29" s="18" t="s">
        <v>29</v>
      </c>
      <c r="D29" s="18" t="s">
        <v>48</v>
      </c>
      <c r="E29" s="18" t="s">
        <v>75</v>
      </c>
      <c r="F29" s="18">
        <v>1</v>
      </c>
      <c r="G29" s="18">
        <v>350</v>
      </c>
      <c r="H29" s="18">
        <f t="shared" si="1"/>
        <v>350</v>
      </c>
      <c r="I29" s="18">
        <v>110</v>
      </c>
      <c r="J29" s="18">
        <f t="shared" si="2"/>
        <v>385</v>
      </c>
      <c r="L29" s="50">
        <f t="shared" si="3"/>
        <v>0</v>
      </c>
    </row>
    <row r="30" spans="1:12" s="18" customFormat="1">
      <c r="C30" s="18" t="s">
        <v>43</v>
      </c>
      <c r="D30" s="18" t="s">
        <v>44</v>
      </c>
      <c r="E30" s="18" t="s">
        <v>67</v>
      </c>
      <c r="F30" s="18">
        <v>1</v>
      </c>
      <c r="G30" s="18">
        <v>60</v>
      </c>
      <c r="H30" s="18">
        <f t="shared" si="1"/>
        <v>60</v>
      </c>
      <c r="I30" s="18">
        <v>151</v>
      </c>
      <c r="J30" s="18">
        <f t="shared" si="2"/>
        <v>90.6</v>
      </c>
      <c r="K30" s="18">
        <v>12.1</v>
      </c>
      <c r="L30" s="50">
        <f t="shared" si="3"/>
        <v>7.26</v>
      </c>
    </row>
    <row r="31" spans="1:12" s="18" customFormat="1">
      <c r="C31" s="18" t="s">
        <v>43</v>
      </c>
      <c r="D31" s="18" t="s">
        <v>35</v>
      </c>
      <c r="E31" s="18" t="s">
        <v>80</v>
      </c>
      <c r="F31" s="18">
        <v>1</v>
      </c>
      <c r="G31" s="18">
        <v>50</v>
      </c>
      <c r="H31" s="18">
        <f t="shared" si="1"/>
        <v>50</v>
      </c>
      <c r="I31" s="18">
        <v>143</v>
      </c>
      <c r="J31" s="18">
        <f t="shared" si="2"/>
        <v>71.5</v>
      </c>
      <c r="K31" s="18">
        <v>20.3</v>
      </c>
      <c r="L31" s="50">
        <f t="shared" si="3"/>
        <v>10.15</v>
      </c>
    </row>
    <row r="32" spans="1:12" s="16" customFormat="1">
      <c r="C32" s="16" t="s">
        <v>43</v>
      </c>
      <c r="D32" s="16" t="s">
        <v>45</v>
      </c>
      <c r="E32" s="16" t="s">
        <v>81</v>
      </c>
      <c r="F32" s="16">
        <v>1</v>
      </c>
      <c r="G32" s="16">
        <v>100</v>
      </c>
      <c r="H32" s="16">
        <f t="shared" si="1"/>
        <v>100</v>
      </c>
      <c r="I32" s="16">
        <v>126</v>
      </c>
      <c r="J32" s="16">
        <f t="shared" si="2"/>
        <v>126</v>
      </c>
      <c r="K32" s="16">
        <v>22</v>
      </c>
      <c r="L32" s="50">
        <f t="shared" si="3"/>
        <v>22</v>
      </c>
    </row>
    <row r="33" spans="1:12" s="18" customFormat="1">
      <c r="C33" s="18" t="s">
        <v>43</v>
      </c>
      <c r="D33" s="18" t="s">
        <v>46</v>
      </c>
      <c r="E33" s="18" t="s">
        <v>82</v>
      </c>
      <c r="F33" s="18">
        <v>1</v>
      </c>
      <c r="G33" s="18">
        <v>30</v>
      </c>
      <c r="H33" s="18">
        <f t="shared" si="1"/>
        <v>30</v>
      </c>
      <c r="I33" s="18">
        <v>60</v>
      </c>
      <c r="J33" s="18">
        <f>H33*I33/100</f>
        <v>18</v>
      </c>
      <c r="K33" s="18">
        <v>11.6</v>
      </c>
      <c r="L33" s="50">
        <f t="shared" si="3"/>
        <v>3.48</v>
      </c>
    </row>
    <row r="34" spans="1:12" s="18" customFormat="1">
      <c r="C34" s="18" t="s">
        <v>43</v>
      </c>
      <c r="D34" s="18" t="s">
        <v>47</v>
      </c>
      <c r="E34" s="18" t="s">
        <v>67</v>
      </c>
      <c r="F34" s="18">
        <v>1</v>
      </c>
      <c r="G34" s="18">
        <v>60</v>
      </c>
      <c r="H34" s="18">
        <f t="shared" si="1"/>
        <v>60</v>
      </c>
      <c r="I34" s="18">
        <v>199</v>
      </c>
      <c r="J34" s="18">
        <f t="shared" si="2"/>
        <v>119.4</v>
      </c>
      <c r="K34" s="18">
        <v>13.5</v>
      </c>
      <c r="L34" s="50">
        <f t="shared" si="3"/>
        <v>8.1</v>
      </c>
    </row>
    <row r="35" spans="1:12" s="18" customFormat="1">
      <c r="C35" s="18" t="s">
        <v>43</v>
      </c>
      <c r="D35" s="18" t="s">
        <v>49</v>
      </c>
      <c r="E35" s="18" t="s">
        <v>83</v>
      </c>
      <c r="F35" s="18">
        <v>1</v>
      </c>
      <c r="G35" s="18">
        <v>100</v>
      </c>
      <c r="H35" s="18">
        <f t="shared" si="1"/>
        <v>100</v>
      </c>
      <c r="I35" s="18">
        <v>94</v>
      </c>
      <c r="J35" s="18">
        <f t="shared" si="2"/>
        <v>94</v>
      </c>
      <c r="K35" s="18">
        <v>2.9</v>
      </c>
      <c r="L35" s="50">
        <f t="shared" si="3"/>
        <v>2.9</v>
      </c>
    </row>
    <row r="36" spans="1:12" s="18" customFormat="1">
      <c r="C36" s="18" t="s">
        <v>43</v>
      </c>
      <c r="D36" s="18" t="s">
        <v>50</v>
      </c>
      <c r="E36" s="18" t="s">
        <v>84</v>
      </c>
      <c r="F36" s="18">
        <v>1</v>
      </c>
      <c r="G36" s="18">
        <v>200</v>
      </c>
      <c r="H36" s="18">
        <f t="shared" si="1"/>
        <v>200</v>
      </c>
      <c r="I36" s="18">
        <v>66</v>
      </c>
      <c r="J36" s="18">
        <f t="shared" si="2"/>
        <v>132</v>
      </c>
      <c r="K36" s="18">
        <v>3.2</v>
      </c>
      <c r="L36" s="50">
        <f t="shared" si="3"/>
        <v>6.4</v>
      </c>
    </row>
    <row r="37" spans="1:12" s="18" customFormat="1">
      <c r="A37"/>
      <c r="C37" s="18" t="s">
        <v>43</v>
      </c>
      <c r="D37" s="18" t="s">
        <v>111</v>
      </c>
      <c r="E37" s="18" t="s">
        <v>80</v>
      </c>
      <c r="F37" s="18">
        <v>1</v>
      </c>
      <c r="G37" s="18">
        <v>35</v>
      </c>
      <c r="H37" s="18">
        <f t="shared" si="1"/>
        <v>35</v>
      </c>
      <c r="I37" s="18">
        <v>184.87</v>
      </c>
      <c r="J37" s="18">
        <f t="shared" ref="J37" si="8">H37*I37/100</f>
        <v>64.704499999999996</v>
      </c>
      <c r="K37" s="18">
        <v>10.58</v>
      </c>
      <c r="L37" s="50">
        <f t="shared" si="3"/>
        <v>3.7030000000000003</v>
      </c>
    </row>
    <row r="38" spans="1:12" s="18" customFormat="1">
      <c r="C38" s="18" t="s">
        <v>9</v>
      </c>
      <c r="D38" s="18" t="s">
        <v>92</v>
      </c>
      <c r="E38" s="18" t="s">
        <v>75</v>
      </c>
      <c r="F38" s="18">
        <v>1</v>
      </c>
      <c r="G38" s="18">
        <v>200</v>
      </c>
      <c r="H38" s="18">
        <f t="shared" si="1"/>
        <v>200</v>
      </c>
      <c r="I38" s="18">
        <v>97.58</v>
      </c>
      <c r="J38" s="18">
        <f t="shared" si="2"/>
        <v>195.16</v>
      </c>
      <c r="K38" s="18">
        <v>13.09</v>
      </c>
      <c r="L38" s="50">
        <f t="shared" si="3"/>
        <v>26.18</v>
      </c>
    </row>
    <row r="39" spans="1:12" s="18" customFormat="1">
      <c r="C39" s="18" t="s">
        <v>43</v>
      </c>
      <c r="D39" s="18" t="s">
        <v>54</v>
      </c>
      <c r="E39" s="18" t="s">
        <v>77</v>
      </c>
      <c r="F39" s="18">
        <v>1</v>
      </c>
      <c r="G39" s="18">
        <v>15</v>
      </c>
      <c r="H39" s="18">
        <f t="shared" si="1"/>
        <v>15</v>
      </c>
      <c r="I39" s="18">
        <v>246</v>
      </c>
      <c r="J39" s="18">
        <f t="shared" si="2"/>
        <v>36.9</v>
      </c>
      <c r="K39" s="18">
        <v>31.4</v>
      </c>
      <c r="L39" s="50">
        <f t="shared" si="3"/>
        <v>4.71</v>
      </c>
    </row>
    <row r="40" spans="1:12" s="16" customFormat="1">
      <c r="C40" s="18" t="s">
        <v>43</v>
      </c>
      <c r="D40" s="16" t="s">
        <v>55</v>
      </c>
      <c r="E40" s="16" t="s">
        <v>80</v>
      </c>
      <c r="F40" s="16">
        <v>1</v>
      </c>
      <c r="G40" s="16">
        <v>50</v>
      </c>
      <c r="H40" s="16">
        <f t="shared" si="1"/>
        <v>50</v>
      </c>
      <c r="I40" s="16">
        <v>106</v>
      </c>
      <c r="J40" s="16">
        <f t="shared" si="2"/>
        <v>53</v>
      </c>
      <c r="K40" s="16">
        <v>20.2</v>
      </c>
      <c r="L40" s="50">
        <f t="shared" si="3"/>
        <v>10.1</v>
      </c>
    </row>
    <row r="41" spans="1:12" s="16" customFormat="1">
      <c r="C41" s="18" t="s">
        <v>43</v>
      </c>
      <c r="D41" s="16" t="s">
        <v>58</v>
      </c>
      <c r="E41" s="16" t="s">
        <v>80</v>
      </c>
      <c r="F41" s="16">
        <v>1</v>
      </c>
      <c r="G41" s="16">
        <v>450</v>
      </c>
      <c r="H41" s="16">
        <f t="shared" si="1"/>
        <v>450</v>
      </c>
      <c r="I41" s="16">
        <v>84</v>
      </c>
      <c r="J41" s="16">
        <f t="shared" si="2"/>
        <v>378</v>
      </c>
      <c r="K41" s="16">
        <v>6.6</v>
      </c>
      <c r="L41" s="50">
        <f t="shared" si="3"/>
        <v>29.7</v>
      </c>
    </row>
    <row r="42" spans="1:12" s="51" customFormat="1">
      <c r="C42" s="53" t="s">
        <v>43</v>
      </c>
      <c r="D42" s="51" t="s">
        <v>139</v>
      </c>
      <c r="E42" s="51" t="s">
        <v>140</v>
      </c>
      <c r="F42" s="51">
        <v>1</v>
      </c>
      <c r="G42" s="51">
        <v>10</v>
      </c>
      <c r="H42" s="51">
        <f t="shared" si="1"/>
        <v>10</v>
      </c>
      <c r="I42" s="51">
        <v>135</v>
      </c>
      <c r="J42" s="51">
        <f t="shared" si="2"/>
        <v>13.5</v>
      </c>
      <c r="K42" s="51">
        <v>18.3</v>
      </c>
      <c r="L42" s="50">
        <f t="shared" si="3"/>
        <v>1.83</v>
      </c>
    </row>
    <row r="43" spans="1:12" s="53" customFormat="1">
      <c r="A43" s="66"/>
      <c r="C43" s="53" t="s">
        <v>125</v>
      </c>
      <c r="D43" s="53" t="s">
        <v>118</v>
      </c>
      <c r="E43" s="53" t="s">
        <v>126</v>
      </c>
      <c r="F43" s="53">
        <v>1</v>
      </c>
      <c r="G43" s="53">
        <v>150</v>
      </c>
      <c r="H43" s="53">
        <f t="shared" si="1"/>
        <v>150</v>
      </c>
      <c r="I43" s="53">
        <v>170</v>
      </c>
      <c r="J43" s="53">
        <f t="shared" si="2"/>
        <v>255</v>
      </c>
      <c r="K43" s="53">
        <v>14.3</v>
      </c>
      <c r="L43" s="50">
        <f t="shared" si="3"/>
        <v>21.45</v>
      </c>
    </row>
    <row r="44" spans="1:12" s="18" customFormat="1">
      <c r="C44" s="18" t="s">
        <v>43</v>
      </c>
      <c r="D44" s="18" t="s">
        <v>57</v>
      </c>
      <c r="E44" s="18" t="s">
        <v>67</v>
      </c>
      <c r="F44" s="18">
        <v>1</v>
      </c>
      <c r="G44" s="18">
        <v>10</v>
      </c>
      <c r="H44" s="18">
        <f t="shared" si="1"/>
        <v>10</v>
      </c>
      <c r="I44" s="18">
        <v>48</v>
      </c>
      <c r="J44" s="18">
        <f t="shared" si="2"/>
        <v>4.8</v>
      </c>
      <c r="K44" s="18">
        <v>10.4</v>
      </c>
      <c r="L44" s="50">
        <f t="shared" si="3"/>
        <v>1.04</v>
      </c>
    </row>
    <row r="45" spans="1:12" s="16" customFormat="1">
      <c r="C45" s="16" t="s">
        <v>51</v>
      </c>
      <c r="D45" s="16" t="s">
        <v>52</v>
      </c>
      <c r="E45" s="16" t="s">
        <v>67</v>
      </c>
      <c r="F45" s="16">
        <v>1</v>
      </c>
      <c r="G45" s="16">
        <v>106</v>
      </c>
      <c r="H45" s="16">
        <f t="shared" si="1"/>
        <v>106</v>
      </c>
      <c r="I45" s="16">
        <v>53</v>
      </c>
      <c r="J45" s="16">
        <f t="shared" si="2"/>
        <v>56.18</v>
      </c>
      <c r="L45" s="50">
        <f t="shared" si="3"/>
        <v>0</v>
      </c>
    </row>
    <row r="46" spans="1:12" s="22" customFormat="1">
      <c r="A46" s="41"/>
      <c r="C46" s="22" t="s">
        <v>90</v>
      </c>
      <c r="D46" s="22" t="s">
        <v>88</v>
      </c>
      <c r="E46" s="22" t="s">
        <v>67</v>
      </c>
      <c r="F46" s="22">
        <v>1</v>
      </c>
      <c r="G46" s="22">
        <v>89</v>
      </c>
      <c r="H46" s="22">
        <f t="shared" si="1"/>
        <v>89</v>
      </c>
      <c r="I46" s="22">
        <v>93</v>
      </c>
      <c r="J46" s="22">
        <f t="shared" si="2"/>
        <v>82.77</v>
      </c>
      <c r="K46" s="22">
        <v>1.4</v>
      </c>
      <c r="L46" s="50">
        <f t="shared" si="3"/>
        <v>1.246</v>
      </c>
    </row>
    <row r="47" spans="1:12" s="43" customFormat="1">
      <c r="A47" s="42"/>
      <c r="C47" s="43" t="s">
        <v>90</v>
      </c>
      <c r="D47" s="43" t="s">
        <v>89</v>
      </c>
      <c r="E47" s="43" t="s">
        <v>67</v>
      </c>
      <c r="F47" s="43">
        <v>1</v>
      </c>
      <c r="G47" s="43">
        <v>172</v>
      </c>
      <c r="H47" s="43">
        <f t="shared" si="1"/>
        <v>172</v>
      </c>
      <c r="I47" s="43">
        <v>44</v>
      </c>
      <c r="J47" s="43">
        <f t="shared" si="2"/>
        <v>75.680000000000007</v>
      </c>
      <c r="K47" s="43">
        <v>1.06</v>
      </c>
      <c r="L47" s="50">
        <f t="shared" si="3"/>
        <v>1.8232000000000002</v>
      </c>
    </row>
    <row r="48" spans="1:12" s="43" customFormat="1">
      <c r="A48" s="42"/>
      <c r="C48" s="43" t="s">
        <v>90</v>
      </c>
      <c r="D48" s="43" t="s">
        <v>107</v>
      </c>
      <c r="E48" s="43" t="s">
        <v>73</v>
      </c>
      <c r="F48" s="43">
        <v>1</v>
      </c>
      <c r="G48" s="43">
        <v>120</v>
      </c>
      <c r="H48" s="43">
        <f t="shared" si="1"/>
        <v>120</v>
      </c>
      <c r="I48" s="43">
        <v>16</v>
      </c>
      <c r="J48" s="43">
        <f t="shared" ref="J48" si="9">H48*I48/100</f>
        <v>19.2</v>
      </c>
      <c r="K48" s="43">
        <v>0.8</v>
      </c>
      <c r="L48" s="50">
        <f t="shared" si="3"/>
        <v>0.96</v>
      </c>
    </row>
    <row r="49" spans="1:12" s="65" customFormat="1">
      <c r="A49"/>
      <c r="C49" s="65" t="s">
        <v>90</v>
      </c>
      <c r="D49" s="65" t="s">
        <v>135</v>
      </c>
      <c r="E49" s="65" t="s">
        <v>80</v>
      </c>
      <c r="F49" s="65">
        <v>1</v>
      </c>
      <c r="G49" s="65">
        <v>30</v>
      </c>
      <c r="H49" s="65">
        <f t="shared" si="1"/>
        <v>30</v>
      </c>
      <c r="I49" s="65">
        <v>34</v>
      </c>
      <c r="J49" s="65">
        <f t="shared" ref="J49" si="10">H49*I49/100</f>
        <v>10.199999999999999</v>
      </c>
      <c r="K49" s="65">
        <v>0.5</v>
      </c>
      <c r="L49" s="50">
        <f t="shared" si="3"/>
        <v>0.15</v>
      </c>
    </row>
    <row r="50" spans="1:12" s="65" customFormat="1">
      <c r="A50"/>
      <c r="C50" s="65" t="s">
        <v>127</v>
      </c>
      <c r="D50" s="65" t="s">
        <v>128</v>
      </c>
      <c r="E50" s="65" t="s">
        <v>126</v>
      </c>
      <c r="F50" s="65">
        <v>1</v>
      </c>
      <c r="G50" s="65">
        <v>140</v>
      </c>
      <c r="H50" s="65">
        <f t="shared" ref="H50" si="11">F50*G50</f>
        <v>140</v>
      </c>
      <c r="I50" s="65">
        <v>31</v>
      </c>
      <c r="J50" s="65">
        <f t="shared" ref="J50" si="12">H50*I50/100</f>
        <v>43.4</v>
      </c>
      <c r="K50" s="65">
        <v>1.8</v>
      </c>
      <c r="L50" s="50">
        <f t="shared" si="3"/>
        <v>2.52</v>
      </c>
    </row>
    <row r="51" spans="1:12" s="18" customFormat="1">
      <c r="A51" s="44"/>
      <c r="C51" s="18" t="s">
        <v>98</v>
      </c>
      <c r="D51" s="18" t="s">
        <v>99</v>
      </c>
      <c r="E51" s="18" t="s">
        <v>100</v>
      </c>
      <c r="F51" s="18">
        <v>1</v>
      </c>
      <c r="G51" s="18">
        <v>100</v>
      </c>
      <c r="H51" s="18">
        <f t="shared" si="1"/>
        <v>100</v>
      </c>
      <c r="I51" s="18">
        <v>47</v>
      </c>
      <c r="J51" s="18">
        <f t="shared" si="2"/>
        <v>47</v>
      </c>
      <c r="L51" s="50">
        <f t="shared" si="3"/>
        <v>0</v>
      </c>
    </row>
    <row r="52" spans="1:12" s="18" customFormat="1">
      <c r="C52" s="18" t="s">
        <v>8</v>
      </c>
      <c r="D52" s="18" t="s">
        <v>53</v>
      </c>
      <c r="F52" s="18">
        <v>1</v>
      </c>
      <c r="H52" s="18">
        <f t="shared" si="1"/>
        <v>0</v>
      </c>
      <c r="I52" s="18">
        <v>31</v>
      </c>
      <c r="J52" s="18">
        <f t="shared" si="2"/>
        <v>0</v>
      </c>
      <c r="L52" s="50">
        <f t="shared" si="3"/>
        <v>0</v>
      </c>
    </row>
    <row r="53" spans="1:12" s="18" customFormat="1">
      <c r="C53" s="18" t="s">
        <v>8</v>
      </c>
      <c r="D53" s="18" t="s">
        <v>108</v>
      </c>
      <c r="E53" s="18" t="s">
        <v>84</v>
      </c>
      <c r="F53" s="18">
        <v>1</v>
      </c>
      <c r="G53" s="18">
        <v>200</v>
      </c>
      <c r="H53" s="18">
        <f t="shared" si="1"/>
        <v>200</v>
      </c>
      <c r="I53" s="18">
        <v>30</v>
      </c>
      <c r="J53" s="18">
        <f t="shared" si="2"/>
        <v>60</v>
      </c>
      <c r="K53" s="18">
        <v>2.4</v>
      </c>
      <c r="L53" s="50">
        <f t="shared" si="3"/>
        <v>4.8</v>
      </c>
    </row>
    <row r="54" spans="1:12" s="18" customFormat="1">
      <c r="F54" s="18">
        <v>1</v>
      </c>
      <c r="H54" s="18">
        <f t="shared" si="1"/>
        <v>0</v>
      </c>
      <c r="J54" s="18">
        <f t="shared" si="2"/>
        <v>0</v>
      </c>
      <c r="L54" s="50">
        <f t="shared" si="3"/>
        <v>0</v>
      </c>
    </row>
    <row r="55" spans="1:12" s="18" customFormat="1">
      <c r="C55" s="18" t="s">
        <v>10</v>
      </c>
      <c r="D55" s="18" t="s">
        <v>56</v>
      </c>
      <c r="E55" s="18" t="s">
        <v>74</v>
      </c>
      <c r="F55" s="18">
        <v>1</v>
      </c>
      <c r="G55" s="18">
        <v>30</v>
      </c>
      <c r="H55" s="18">
        <f t="shared" si="1"/>
        <v>30</v>
      </c>
      <c r="I55" s="18">
        <v>615</v>
      </c>
      <c r="J55" s="18">
        <f t="shared" si="2"/>
        <v>184.5</v>
      </c>
      <c r="L55" s="50">
        <f t="shared" si="3"/>
        <v>0</v>
      </c>
    </row>
    <row r="56" spans="1:12" s="18" customFormat="1">
      <c r="A56"/>
      <c r="C56" s="18" t="s">
        <v>10</v>
      </c>
      <c r="D56" s="18" t="s">
        <v>102</v>
      </c>
      <c r="E56" s="18" t="s">
        <v>103</v>
      </c>
      <c r="F56" s="18">
        <v>1</v>
      </c>
      <c r="G56" s="18">
        <v>10</v>
      </c>
      <c r="H56" s="18">
        <f t="shared" si="1"/>
        <v>10</v>
      </c>
      <c r="I56" s="18">
        <v>724</v>
      </c>
      <c r="J56" s="18">
        <f t="shared" si="2"/>
        <v>72.400000000000006</v>
      </c>
      <c r="K56" s="18">
        <v>2.8</v>
      </c>
      <c r="L56" s="50">
        <f t="shared" si="3"/>
        <v>0.28000000000000003</v>
      </c>
    </row>
    <row r="57" spans="1:12" s="18" customFormat="1">
      <c r="B57"/>
      <c r="C57" s="53" t="s">
        <v>136</v>
      </c>
      <c r="D57" s="53" t="s">
        <v>137</v>
      </c>
      <c r="E57" s="53" t="s">
        <v>138</v>
      </c>
      <c r="F57" s="18">
        <v>1</v>
      </c>
      <c r="G57" s="18">
        <v>80</v>
      </c>
      <c r="H57" s="18">
        <f t="shared" si="1"/>
        <v>80</v>
      </c>
      <c r="I57" s="18">
        <v>146</v>
      </c>
      <c r="J57" s="18">
        <f t="shared" si="2"/>
        <v>116.8</v>
      </c>
      <c r="K57" s="18">
        <v>3</v>
      </c>
      <c r="L57" s="50">
        <f t="shared" si="3"/>
        <v>2.4</v>
      </c>
    </row>
    <row r="58" spans="1:12" s="18" customFormat="1">
      <c r="C58" s="18" t="s">
        <v>10</v>
      </c>
      <c r="D58" s="18" t="s">
        <v>109</v>
      </c>
      <c r="E58" s="18" t="s">
        <v>110</v>
      </c>
      <c r="F58" s="18">
        <v>1</v>
      </c>
      <c r="G58" s="18">
        <v>100</v>
      </c>
      <c r="H58" s="18">
        <f t="shared" si="1"/>
        <v>100</v>
      </c>
      <c r="I58" s="18">
        <v>584</v>
      </c>
      <c r="J58" s="18">
        <f t="shared" si="2"/>
        <v>584</v>
      </c>
      <c r="K58" s="18">
        <v>22</v>
      </c>
      <c r="L58" s="50">
        <f t="shared" si="3"/>
        <v>22</v>
      </c>
    </row>
    <row r="59" spans="1:12" s="18" customFormat="1">
      <c r="C59" s="18" t="s">
        <v>10</v>
      </c>
      <c r="D59" s="18" t="s">
        <v>146</v>
      </c>
      <c r="E59" s="18" t="s">
        <v>79</v>
      </c>
      <c r="F59" s="18">
        <v>1</v>
      </c>
      <c r="G59" s="18">
        <v>10</v>
      </c>
      <c r="H59" s="18">
        <f t="shared" si="1"/>
        <v>10</v>
      </c>
      <c r="I59" s="18">
        <v>900</v>
      </c>
      <c r="J59" s="18">
        <f t="shared" si="2"/>
        <v>90</v>
      </c>
      <c r="K59" s="18">
        <v>0</v>
      </c>
      <c r="L59" s="50">
        <f t="shared" si="3"/>
        <v>0</v>
      </c>
    </row>
    <row r="60" spans="1:12" s="18" customFormat="1">
      <c r="C60" s="18" t="s">
        <v>114</v>
      </c>
      <c r="D60" s="18" t="s">
        <v>113</v>
      </c>
      <c r="E60" s="18" t="s">
        <v>75</v>
      </c>
      <c r="F60" s="18">
        <v>1</v>
      </c>
      <c r="G60" s="18">
        <v>150</v>
      </c>
      <c r="H60" s="18">
        <f t="shared" si="1"/>
        <v>150</v>
      </c>
      <c r="I60" s="18">
        <v>73</v>
      </c>
      <c r="J60" s="18">
        <f t="shared" si="2"/>
        <v>109.5</v>
      </c>
      <c r="K60" s="18">
        <v>5.47</v>
      </c>
      <c r="L60" s="50">
        <f t="shared" si="3"/>
        <v>8.2050000000000001</v>
      </c>
    </row>
    <row r="61" spans="1:12">
      <c r="C61" s="15" t="s">
        <v>114</v>
      </c>
      <c r="D61" s="15" t="s">
        <v>115</v>
      </c>
      <c r="E61" s="15" t="s">
        <v>72</v>
      </c>
      <c r="F61" s="15">
        <v>1</v>
      </c>
      <c r="G61" s="15">
        <v>150</v>
      </c>
      <c r="H61" s="15">
        <f t="shared" si="1"/>
        <v>150</v>
      </c>
      <c r="I61" s="15">
        <v>41</v>
      </c>
      <c r="J61" s="15">
        <f t="shared" si="2"/>
        <v>61.5</v>
      </c>
      <c r="K61" s="15">
        <v>1.44</v>
      </c>
      <c r="L61" s="50">
        <f t="shared" ref="L61:L65" si="13">H61*K61/100</f>
        <v>2.16</v>
      </c>
    </row>
    <row r="62" spans="1:12">
      <c r="A62"/>
      <c r="C62" s="50" t="s">
        <v>122</v>
      </c>
      <c r="D62" s="50" t="s">
        <v>129</v>
      </c>
      <c r="E62" s="50" t="s">
        <v>130</v>
      </c>
      <c r="F62" s="15">
        <v>1</v>
      </c>
      <c r="G62" s="15">
        <v>300</v>
      </c>
      <c r="H62" s="50">
        <f t="shared" si="1"/>
        <v>300</v>
      </c>
      <c r="I62" s="15">
        <v>36.380000000000003</v>
      </c>
      <c r="J62" s="50">
        <f t="shared" si="2"/>
        <v>109.14</v>
      </c>
      <c r="K62" s="50">
        <v>1</v>
      </c>
      <c r="L62" s="50">
        <f t="shared" si="13"/>
        <v>3</v>
      </c>
    </row>
    <row r="63" spans="1:12">
      <c r="C63" s="50" t="s">
        <v>122</v>
      </c>
      <c r="D63" s="50" t="s">
        <v>117</v>
      </c>
      <c r="E63" s="50" t="s">
        <v>123</v>
      </c>
      <c r="F63" s="15">
        <v>1</v>
      </c>
      <c r="G63" s="15">
        <v>400</v>
      </c>
      <c r="H63" s="50">
        <f t="shared" si="1"/>
        <v>400</v>
      </c>
      <c r="I63" s="15">
        <v>21.03</v>
      </c>
      <c r="J63" s="50">
        <f t="shared" si="2"/>
        <v>84.12</v>
      </c>
      <c r="K63" s="50">
        <v>0</v>
      </c>
      <c r="L63" s="50">
        <f t="shared" si="13"/>
        <v>0</v>
      </c>
    </row>
    <row r="64" spans="1:12">
      <c r="H64" s="50">
        <f t="shared" si="1"/>
        <v>0</v>
      </c>
      <c r="J64" s="50">
        <f t="shared" ref="J64:J65" si="14">H64*I64/100</f>
        <v>0</v>
      </c>
      <c r="K64" s="50">
        <v>1</v>
      </c>
      <c r="L64" s="50">
        <f t="shared" si="13"/>
        <v>0</v>
      </c>
    </row>
    <row r="65" spans="2:12">
      <c r="B65"/>
      <c r="C65" s="15" t="s">
        <v>8</v>
      </c>
      <c r="D65" s="15" t="s">
        <v>141</v>
      </c>
      <c r="E65" s="15" t="s">
        <v>67</v>
      </c>
      <c r="F65" s="15">
        <v>1</v>
      </c>
      <c r="G65" s="15">
        <v>160</v>
      </c>
      <c r="H65" s="50">
        <f t="shared" si="1"/>
        <v>160</v>
      </c>
      <c r="I65" s="15">
        <v>202</v>
      </c>
      <c r="J65" s="50">
        <f t="shared" si="14"/>
        <v>323.2</v>
      </c>
      <c r="K65" s="50">
        <v>7.5</v>
      </c>
      <c r="L65" s="50">
        <f t="shared" si="13"/>
        <v>12</v>
      </c>
    </row>
    <row r="66" spans="2:12">
      <c r="C66" s="15" t="s">
        <v>90</v>
      </c>
      <c r="D66" s="15" t="s">
        <v>142</v>
      </c>
      <c r="E66" s="15" t="s">
        <v>67</v>
      </c>
      <c r="F66" s="15">
        <v>1</v>
      </c>
      <c r="G66" s="15">
        <v>15</v>
      </c>
      <c r="H66" s="50">
        <f t="shared" si="1"/>
        <v>15</v>
      </c>
      <c r="I66" s="15">
        <v>71</v>
      </c>
      <c r="J66" s="50">
        <f t="shared" ref="J66" si="15">H66*I66/100</f>
        <v>10.65</v>
      </c>
      <c r="K66" s="50">
        <v>0</v>
      </c>
      <c r="L66" s="50">
        <f>H66*K66/100</f>
        <v>0</v>
      </c>
    </row>
    <row r="241" spans="6:6">
      <c r="F241" s="15">
        <v>2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M277"/>
  <sheetViews>
    <sheetView topLeftCell="A252" workbookViewId="0">
      <selection activeCell="A279" sqref="A279"/>
    </sheetView>
  </sheetViews>
  <sheetFormatPr defaultRowHeight="16.5"/>
  <cols>
    <col min="1" max="1" width="9" style="34"/>
    <col min="2" max="2" width="10.5" style="34" bestFit="1" customWidth="1"/>
    <col min="3" max="3" width="9" style="15"/>
    <col min="4" max="4" width="18.875" style="15" customWidth="1"/>
    <col min="5" max="5" width="9" style="15"/>
    <col min="6" max="6" width="9.125" style="15" bestFit="1" customWidth="1"/>
    <col min="7" max="7" width="20" style="15" customWidth="1"/>
    <col min="8" max="8" width="15.875" style="15" customWidth="1"/>
    <col min="9" max="9" width="20.75" style="15" customWidth="1"/>
    <col min="10" max="10" width="16.375" style="15" customWidth="1"/>
    <col min="11" max="11" width="16.625" style="15" customWidth="1"/>
    <col min="12" max="12" width="9.125" style="15" bestFit="1" customWidth="1"/>
    <col min="13" max="16384" width="9" style="15"/>
  </cols>
  <sheetData>
    <row r="3" spans="1:13">
      <c r="C3" s="15" t="s">
        <v>13</v>
      </c>
      <c r="D3" s="15" t="s">
        <v>14</v>
      </c>
      <c r="E3" s="15" t="s">
        <v>15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</row>
    <row r="4" spans="1:13">
      <c r="A4" s="34" t="s">
        <v>59</v>
      </c>
      <c r="B4" s="38">
        <v>43612</v>
      </c>
      <c r="C4" s="15" t="s">
        <v>29</v>
      </c>
      <c r="D4" s="15" t="s">
        <v>48</v>
      </c>
      <c r="E4" s="15" t="s">
        <v>65</v>
      </c>
      <c r="F4" s="15">
        <f>350*2</f>
        <v>700</v>
      </c>
      <c r="G4" s="15">
        <v>110</v>
      </c>
      <c r="H4" s="22">
        <f>F4*G4/100</f>
        <v>770</v>
      </c>
    </row>
    <row r="5" spans="1:13" ht="17.25" thickBot="1">
      <c r="A5" s="34" t="s">
        <v>60</v>
      </c>
      <c r="B5" s="34">
        <f>SUM(H4:H13)</f>
        <v>1656.33</v>
      </c>
      <c r="C5" s="23" t="s">
        <v>29</v>
      </c>
      <c r="D5" s="24" t="s">
        <v>62</v>
      </c>
      <c r="E5" s="23" t="s">
        <v>70</v>
      </c>
      <c r="F5" s="23">
        <v>200</v>
      </c>
      <c r="G5" s="23">
        <v>48.29</v>
      </c>
      <c r="H5" s="23">
        <f t="shared" ref="H5" si="0">F5*G5/100</f>
        <v>96.58</v>
      </c>
      <c r="I5" s="23">
        <v>2.0699999999999998</v>
      </c>
      <c r="J5" s="15">
        <f t="shared" ref="J5" si="1">F5*I5/100</f>
        <v>4.1399999999999997</v>
      </c>
    </row>
    <row r="6" spans="1:13">
      <c r="A6" s="34" t="s">
        <v>29</v>
      </c>
      <c r="B6" s="34">
        <f>SUM(H4:H7)</f>
        <v>1186.23</v>
      </c>
      <c r="C6" s="15" t="s">
        <v>29</v>
      </c>
      <c r="D6" s="15" t="s">
        <v>64</v>
      </c>
      <c r="E6" s="15" t="s">
        <v>71</v>
      </c>
      <c r="F6" s="15">
        <v>80</v>
      </c>
      <c r="G6" s="15">
        <v>354</v>
      </c>
      <c r="H6" s="15">
        <f>F6*G6/100</f>
        <v>283.2</v>
      </c>
    </row>
    <row r="7" spans="1:13">
      <c r="A7" s="34" t="s">
        <v>43</v>
      </c>
      <c r="B7" s="34">
        <f>SUM(J4:J18)</f>
        <v>598.71</v>
      </c>
      <c r="C7" s="15" t="s">
        <v>29</v>
      </c>
      <c r="D7" s="15" t="s">
        <v>63</v>
      </c>
      <c r="E7" s="15" t="s">
        <v>85</v>
      </c>
      <c r="F7" s="15">
        <f>300*0.1</f>
        <v>30</v>
      </c>
      <c r="G7" s="15">
        <v>121.5</v>
      </c>
      <c r="H7" s="15">
        <f>F7*G7/100</f>
        <v>36.450000000000003</v>
      </c>
    </row>
    <row r="8" spans="1:13">
      <c r="A8" s="34" t="s">
        <v>61</v>
      </c>
      <c r="C8" s="15" t="s">
        <v>43</v>
      </c>
      <c r="D8" s="15" t="s">
        <v>44</v>
      </c>
      <c r="E8" s="15" t="s">
        <v>67</v>
      </c>
      <c r="F8" s="15">
        <v>60</v>
      </c>
      <c r="G8" s="15">
        <v>151</v>
      </c>
      <c r="H8" s="22">
        <f>F8*G8/100</f>
        <v>90.6</v>
      </c>
      <c r="I8" s="15">
        <v>12.1</v>
      </c>
      <c r="J8" s="15">
        <f>F8*I8/100</f>
        <v>7.26</v>
      </c>
    </row>
    <row r="9" spans="1:13">
      <c r="C9" s="15" t="s">
        <v>43</v>
      </c>
      <c r="D9" s="15" t="s">
        <v>49</v>
      </c>
      <c r="E9" s="15" t="s">
        <v>83</v>
      </c>
      <c r="F9" s="15">
        <v>100</v>
      </c>
      <c r="G9" s="15">
        <v>72</v>
      </c>
      <c r="H9" s="22">
        <f t="shared" ref="H9:H10" si="2">F9*G9/100</f>
        <v>72</v>
      </c>
      <c r="I9" s="15">
        <v>2.5</v>
      </c>
      <c r="J9" s="15">
        <f t="shared" ref="J9:J10" si="3">F9*I9/100</f>
        <v>2.5</v>
      </c>
    </row>
    <row r="10" spans="1:13">
      <c r="C10" s="15" t="s">
        <v>43</v>
      </c>
      <c r="D10" s="15" t="s">
        <v>50</v>
      </c>
      <c r="E10" s="15" t="s">
        <v>84</v>
      </c>
      <c r="F10" s="15">
        <v>200</v>
      </c>
      <c r="G10" s="15">
        <v>54</v>
      </c>
      <c r="H10" s="22">
        <f t="shared" si="2"/>
        <v>108</v>
      </c>
      <c r="I10" s="15">
        <v>3</v>
      </c>
      <c r="J10" s="15">
        <f t="shared" si="3"/>
        <v>6</v>
      </c>
    </row>
    <row r="11" spans="1:13">
      <c r="C11" s="15" t="s">
        <v>43</v>
      </c>
      <c r="D11" s="23" t="s">
        <v>45</v>
      </c>
      <c r="E11" s="23" t="s">
        <v>86</v>
      </c>
      <c r="F11" s="23">
        <v>150</v>
      </c>
      <c r="G11" s="23">
        <v>133</v>
      </c>
      <c r="H11" s="23">
        <f t="shared" ref="H11" si="4">F11*G11/100</f>
        <v>199.5</v>
      </c>
      <c r="I11" s="23">
        <v>19.399999999999999</v>
      </c>
      <c r="J11" s="23">
        <f t="shared" ref="J11" si="5">F11*I11/100</f>
        <v>29.1</v>
      </c>
    </row>
    <row r="14" spans="1:13" ht="17.25" thickBot="1"/>
    <row r="15" spans="1:13" s="33" customFormat="1">
      <c r="A15" s="30"/>
      <c r="B15" s="31"/>
      <c r="C15" s="31" t="s">
        <v>13</v>
      </c>
      <c r="D15" s="31" t="s">
        <v>14</v>
      </c>
      <c r="E15" s="31" t="s">
        <v>15</v>
      </c>
      <c r="F15" s="31" t="s">
        <v>68</v>
      </c>
      <c r="G15" s="31" t="s">
        <v>24</v>
      </c>
      <c r="H15" s="31" t="s">
        <v>69</v>
      </c>
      <c r="I15" s="31" t="s">
        <v>25</v>
      </c>
      <c r="J15" s="31" t="s">
        <v>26</v>
      </c>
      <c r="K15" s="31" t="s">
        <v>27</v>
      </c>
      <c r="L15" s="58" t="s">
        <v>28</v>
      </c>
      <c r="M15" s="32"/>
    </row>
    <row r="16" spans="1:13" ht="17.25" thickBot="1">
      <c r="A16" s="35" t="s">
        <v>59</v>
      </c>
      <c r="B16" s="39">
        <v>43613</v>
      </c>
      <c r="C16" s="25" t="s">
        <v>29</v>
      </c>
      <c r="D16" s="17" t="s">
        <v>62</v>
      </c>
      <c r="E16" s="25" t="s">
        <v>70</v>
      </c>
      <c r="F16" s="25">
        <v>2</v>
      </c>
      <c r="G16" s="25">
        <v>200</v>
      </c>
      <c r="H16" s="25">
        <f>F16*G16</f>
        <v>400</v>
      </c>
      <c r="I16" s="25">
        <v>48.29</v>
      </c>
      <c r="J16" s="25">
        <f>H16*I16/100</f>
        <v>193.16</v>
      </c>
      <c r="K16" s="25">
        <v>2.0699999999999998</v>
      </c>
      <c r="L16" s="50">
        <f t="shared" ref="L16:L78" si="6">H16*K16/100</f>
        <v>8.2799999999999994</v>
      </c>
      <c r="M16" s="26"/>
    </row>
    <row r="17" spans="1:13">
      <c r="A17" s="35" t="s">
        <v>60</v>
      </c>
      <c r="B17" s="33">
        <f>SUM(J16:J27)</f>
        <v>1458.23</v>
      </c>
      <c r="C17" s="27" t="s">
        <v>8</v>
      </c>
      <c r="D17" s="27" t="s">
        <v>66</v>
      </c>
      <c r="E17" s="27" t="s">
        <v>67</v>
      </c>
      <c r="F17" s="27">
        <v>3</v>
      </c>
      <c r="G17" s="27">
        <v>45</v>
      </c>
      <c r="H17" s="27">
        <f t="shared" ref="H17:H20" si="7">F17*G17</f>
        <v>135</v>
      </c>
      <c r="I17" s="27">
        <v>197</v>
      </c>
      <c r="J17" s="27">
        <f t="shared" ref="J17:J20" si="8">H17*I17/100</f>
        <v>265.95</v>
      </c>
      <c r="K17" s="27">
        <v>8.52</v>
      </c>
      <c r="L17" s="50">
        <f t="shared" si="6"/>
        <v>11.502000000000001</v>
      </c>
      <c r="M17" s="26"/>
    </row>
    <row r="18" spans="1:13">
      <c r="A18" s="35" t="s">
        <v>29</v>
      </c>
      <c r="B18" s="33">
        <f>SUMIF(C16:C27,A18,J16:J27)</f>
        <v>655.34</v>
      </c>
      <c r="C18" s="27" t="s">
        <v>43</v>
      </c>
      <c r="D18" s="27" t="s">
        <v>44</v>
      </c>
      <c r="E18" s="27" t="s">
        <v>67</v>
      </c>
      <c r="F18" s="27">
        <v>1</v>
      </c>
      <c r="G18" s="27">
        <v>60</v>
      </c>
      <c r="H18" s="27">
        <f t="shared" si="7"/>
        <v>60</v>
      </c>
      <c r="I18" s="27">
        <v>151</v>
      </c>
      <c r="J18" s="27">
        <f t="shared" si="8"/>
        <v>90.6</v>
      </c>
      <c r="K18" s="27">
        <v>12.1</v>
      </c>
      <c r="L18" s="50">
        <f t="shared" si="6"/>
        <v>7.26</v>
      </c>
      <c r="M18" s="26"/>
    </row>
    <row r="19" spans="1:13">
      <c r="A19" s="36" t="s">
        <v>9</v>
      </c>
      <c r="B19" s="33">
        <f>SUMIF(C16:C27,A19,J16:J27)</f>
        <v>568.76</v>
      </c>
      <c r="C19" s="18" t="s">
        <v>43</v>
      </c>
      <c r="D19" s="18" t="s">
        <v>49</v>
      </c>
      <c r="E19" s="18" t="s">
        <v>83</v>
      </c>
      <c r="F19" s="18">
        <v>1</v>
      </c>
      <c r="G19" s="18">
        <v>100</v>
      </c>
      <c r="H19" s="18">
        <f t="shared" si="7"/>
        <v>100</v>
      </c>
      <c r="I19" s="18">
        <v>94</v>
      </c>
      <c r="J19" s="18">
        <f t="shared" si="8"/>
        <v>94</v>
      </c>
      <c r="K19" s="18">
        <v>2.9</v>
      </c>
      <c r="L19" s="50">
        <f t="shared" si="6"/>
        <v>2.9</v>
      </c>
      <c r="M19" s="26"/>
    </row>
    <row r="20" spans="1:13">
      <c r="A20" s="36" t="s">
        <v>10</v>
      </c>
      <c r="B20" s="33">
        <f>SUMIF(C16:C27,A20,J16:J27)</f>
        <v>0</v>
      </c>
      <c r="C20" s="18" t="s">
        <v>29</v>
      </c>
      <c r="D20" s="18" t="s">
        <v>91</v>
      </c>
      <c r="E20" s="18" t="s">
        <v>75</v>
      </c>
      <c r="F20" s="18">
        <v>1</v>
      </c>
      <c r="G20" s="18">
        <v>100</v>
      </c>
      <c r="H20" s="18">
        <f t="shared" si="7"/>
        <v>100</v>
      </c>
      <c r="I20" s="18">
        <v>29.82</v>
      </c>
      <c r="J20" s="18">
        <f t="shared" si="8"/>
        <v>29.82</v>
      </c>
      <c r="K20" s="18">
        <v>0.68</v>
      </c>
      <c r="L20" s="50">
        <f t="shared" si="6"/>
        <v>0.68</v>
      </c>
      <c r="M20" s="26"/>
    </row>
    <row r="21" spans="1:13">
      <c r="A21" s="36"/>
      <c r="B21" s="33"/>
      <c r="C21" s="43" t="s">
        <v>90</v>
      </c>
      <c r="D21" s="43" t="s">
        <v>89</v>
      </c>
      <c r="E21" s="43" t="s">
        <v>67</v>
      </c>
      <c r="F21" s="43">
        <v>1</v>
      </c>
      <c r="G21" s="43">
        <v>172</v>
      </c>
      <c r="H21" s="43">
        <f t="shared" ref="H21:H27" si="9">F21*G21</f>
        <v>172</v>
      </c>
      <c r="I21" s="43">
        <v>44</v>
      </c>
      <c r="J21" s="43">
        <f t="shared" ref="J21:J27" si="10">H21*I21/100</f>
        <v>75.680000000000007</v>
      </c>
      <c r="K21" s="43">
        <v>1.06</v>
      </c>
      <c r="L21" s="50">
        <f t="shared" si="6"/>
        <v>1.8232000000000002</v>
      </c>
      <c r="M21" s="26"/>
    </row>
    <row r="22" spans="1:13">
      <c r="A22" s="35" t="s">
        <v>87</v>
      </c>
      <c r="B22" s="33"/>
      <c r="C22" s="18" t="s">
        <v>9</v>
      </c>
      <c r="D22" s="18" t="s">
        <v>92</v>
      </c>
      <c r="E22" s="18" t="s">
        <v>75</v>
      </c>
      <c r="F22" s="18">
        <v>1</v>
      </c>
      <c r="G22" s="18">
        <v>200</v>
      </c>
      <c r="H22" s="18">
        <f t="shared" si="9"/>
        <v>200</v>
      </c>
      <c r="I22" s="18">
        <v>97.58</v>
      </c>
      <c r="J22" s="18">
        <f t="shared" si="10"/>
        <v>195.16</v>
      </c>
      <c r="K22" s="18">
        <v>13.09</v>
      </c>
      <c r="L22" s="53">
        <f t="shared" si="6"/>
        <v>26.18</v>
      </c>
      <c r="M22" s="26"/>
    </row>
    <row r="23" spans="1:13">
      <c r="A23" s="35" t="s">
        <v>9</v>
      </c>
      <c r="B23" s="33">
        <f>SUM(L16:L27)</f>
        <v>99.350399999999993</v>
      </c>
      <c r="C23" s="43" t="s">
        <v>90</v>
      </c>
      <c r="D23" s="43" t="s">
        <v>89</v>
      </c>
      <c r="E23" s="43" t="s">
        <v>67</v>
      </c>
      <c r="F23" s="43">
        <v>1</v>
      </c>
      <c r="G23" s="43">
        <v>172</v>
      </c>
      <c r="H23" s="43">
        <f t="shared" si="9"/>
        <v>172</v>
      </c>
      <c r="I23" s="43">
        <v>44</v>
      </c>
      <c r="J23" s="43">
        <f t="shared" si="10"/>
        <v>75.680000000000007</v>
      </c>
      <c r="K23" s="43">
        <v>1.06</v>
      </c>
      <c r="L23" s="53">
        <f t="shared" si="6"/>
        <v>1.8232000000000002</v>
      </c>
      <c r="M23" s="26"/>
    </row>
    <row r="24" spans="1:13">
      <c r="A24" s="35"/>
      <c r="B24" s="33"/>
      <c r="C24" s="22" t="s">
        <v>90</v>
      </c>
      <c r="D24" s="22" t="s">
        <v>88</v>
      </c>
      <c r="E24" s="22" t="s">
        <v>67</v>
      </c>
      <c r="F24" s="22">
        <v>1</v>
      </c>
      <c r="G24" s="22">
        <v>89</v>
      </c>
      <c r="H24" s="22">
        <f t="shared" si="9"/>
        <v>89</v>
      </c>
      <c r="I24" s="22">
        <v>93</v>
      </c>
      <c r="J24" s="22">
        <f t="shared" si="10"/>
        <v>82.77</v>
      </c>
      <c r="K24" s="22">
        <v>1.4</v>
      </c>
      <c r="L24" s="50">
        <f t="shared" si="6"/>
        <v>1.246</v>
      </c>
      <c r="M24" s="26"/>
    </row>
    <row r="25" spans="1:13">
      <c r="A25" s="35"/>
      <c r="B25" s="33"/>
      <c r="C25" s="18" t="s">
        <v>8</v>
      </c>
      <c r="D25" s="18" t="s">
        <v>93</v>
      </c>
      <c r="E25" s="18" t="s">
        <v>79</v>
      </c>
      <c r="F25" s="18">
        <v>3</v>
      </c>
      <c r="G25" s="18">
        <v>12</v>
      </c>
      <c r="H25" s="18">
        <f t="shared" si="9"/>
        <v>36</v>
      </c>
      <c r="I25" s="18">
        <v>338</v>
      </c>
      <c r="J25" s="18">
        <f t="shared" si="10"/>
        <v>121.68</v>
      </c>
      <c r="K25" s="18">
        <v>10.1</v>
      </c>
      <c r="L25" s="50">
        <f t="shared" si="6"/>
        <v>3.6359999999999997</v>
      </c>
      <c r="M25" s="26"/>
    </row>
    <row r="26" spans="1:13">
      <c r="A26" s="35"/>
      <c r="B26" s="33"/>
      <c r="C26" s="18" t="s">
        <v>29</v>
      </c>
      <c r="D26" s="18" t="s">
        <v>91</v>
      </c>
      <c r="E26" s="18" t="s">
        <v>75</v>
      </c>
      <c r="F26" s="18">
        <v>1.5</v>
      </c>
      <c r="G26" s="18">
        <v>100</v>
      </c>
      <c r="H26" s="18">
        <f t="shared" si="9"/>
        <v>150</v>
      </c>
      <c r="I26" s="18">
        <v>29.82</v>
      </c>
      <c r="J26" s="18">
        <f t="shared" si="10"/>
        <v>44.73</v>
      </c>
      <c r="K26" s="18">
        <v>0.68</v>
      </c>
      <c r="L26" s="50">
        <f t="shared" si="6"/>
        <v>1.0200000000000002</v>
      </c>
      <c r="M26" s="26"/>
    </row>
    <row r="27" spans="1:13" ht="17.25" thickBot="1">
      <c r="A27" s="37"/>
      <c r="B27" s="40"/>
      <c r="C27" s="16" t="s">
        <v>43</v>
      </c>
      <c r="D27" s="16" t="s">
        <v>45</v>
      </c>
      <c r="E27" s="16" t="s">
        <v>81</v>
      </c>
      <c r="F27" s="16">
        <v>1.5</v>
      </c>
      <c r="G27" s="16">
        <v>100</v>
      </c>
      <c r="H27" s="16">
        <f t="shared" si="9"/>
        <v>150</v>
      </c>
      <c r="I27" s="16">
        <v>126</v>
      </c>
      <c r="J27" s="16">
        <f t="shared" si="10"/>
        <v>189</v>
      </c>
      <c r="K27" s="16">
        <v>22</v>
      </c>
      <c r="L27" s="50">
        <f t="shared" si="6"/>
        <v>33</v>
      </c>
      <c r="M27" s="28"/>
    </row>
    <row r="28" spans="1:13">
      <c r="L28" s="50">
        <f t="shared" si="6"/>
        <v>0</v>
      </c>
    </row>
    <row r="29" spans="1:13">
      <c r="L29" s="50">
        <f t="shared" si="6"/>
        <v>0</v>
      </c>
    </row>
    <row r="30" spans="1:13">
      <c r="L30" s="50">
        <f t="shared" si="6"/>
        <v>0</v>
      </c>
    </row>
    <row r="31" spans="1:13" ht="17.25" thickBot="1">
      <c r="L31" s="53">
        <f t="shared" si="6"/>
        <v>0</v>
      </c>
    </row>
    <row r="32" spans="1:13">
      <c r="A32" s="30"/>
      <c r="B32" s="31"/>
      <c r="C32" s="31" t="s">
        <v>13</v>
      </c>
      <c r="D32" s="31" t="s">
        <v>14</v>
      </c>
      <c r="E32" s="31" t="s">
        <v>15</v>
      </c>
      <c r="F32" s="31" t="s">
        <v>68</v>
      </c>
      <c r="G32" s="31" t="s">
        <v>24</v>
      </c>
      <c r="H32" s="31" t="s">
        <v>69</v>
      </c>
      <c r="I32" s="31" t="s">
        <v>25</v>
      </c>
      <c r="J32" s="31" t="s">
        <v>26</v>
      </c>
      <c r="K32" s="31" t="s">
        <v>27</v>
      </c>
      <c r="L32" s="58" t="s">
        <v>28</v>
      </c>
      <c r="M32" s="32"/>
    </row>
    <row r="33" spans="1:13">
      <c r="A33" s="35" t="s">
        <v>59</v>
      </c>
      <c r="B33" s="39">
        <v>43614</v>
      </c>
      <c r="C33" s="20" t="s">
        <v>29</v>
      </c>
      <c r="D33" s="21" t="s">
        <v>42</v>
      </c>
      <c r="E33" s="20" t="s">
        <v>70</v>
      </c>
      <c r="F33" s="20">
        <v>2</v>
      </c>
      <c r="G33" s="20">
        <v>350</v>
      </c>
      <c r="H33" s="20">
        <f t="shared" ref="H33:H34" si="11">F33*G33</f>
        <v>700</v>
      </c>
      <c r="I33" s="20">
        <v>40</v>
      </c>
      <c r="J33" s="20">
        <f t="shared" ref="J33:J34" si="12">H33*I33/100</f>
        <v>280</v>
      </c>
      <c r="K33" s="20"/>
      <c r="L33" s="50">
        <f t="shared" si="6"/>
        <v>0</v>
      </c>
      <c r="M33" s="26"/>
    </row>
    <row r="34" spans="1:13">
      <c r="A34" s="35" t="s">
        <v>60</v>
      </c>
      <c r="B34" s="33">
        <f>SUM(J33:J44)</f>
        <v>1499.16</v>
      </c>
      <c r="C34" s="18" t="s">
        <v>29</v>
      </c>
      <c r="D34" s="18" t="s">
        <v>94</v>
      </c>
      <c r="E34" s="18" t="s">
        <v>67</v>
      </c>
      <c r="F34" s="18">
        <v>1</v>
      </c>
      <c r="G34" s="18">
        <v>70</v>
      </c>
      <c r="H34" s="18">
        <f t="shared" si="11"/>
        <v>70</v>
      </c>
      <c r="I34" s="18">
        <v>220</v>
      </c>
      <c r="J34" s="18">
        <f t="shared" si="12"/>
        <v>154</v>
      </c>
      <c r="K34" s="18">
        <v>7.98</v>
      </c>
      <c r="L34" s="50">
        <f t="shared" si="6"/>
        <v>5.5860000000000003</v>
      </c>
      <c r="M34" s="26"/>
    </row>
    <row r="35" spans="1:13">
      <c r="A35" s="35" t="s">
        <v>29</v>
      </c>
      <c r="B35" s="33">
        <f>SUMIF(C33:C44,A35,J33:J44)</f>
        <v>876.19999999999993</v>
      </c>
      <c r="C35" s="27" t="s">
        <v>43</v>
      </c>
      <c r="D35" s="27" t="s">
        <v>44</v>
      </c>
      <c r="E35" s="27" t="s">
        <v>67</v>
      </c>
      <c r="F35" s="27">
        <v>1</v>
      </c>
      <c r="G35" s="27">
        <v>60</v>
      </c>
      <c r="H35" s="27">
        <f t="shared" ref="H35:H42" si="13">F35*G35</f>
        <v>60</v>
      </c>
      <c r="I35" s="27">
        <v>151</v>
      </c>
      <c r="J35" s="27">
        <f t="shared" ref="J35:J42" si="14">H35*I35/100</f>
        <v>90.6</v>
      </c>
      <c r="K35" s="27">
        <v>12.1</v>
      </c>
      <c r="L35" s="50">
        <f t="shared" si="6"/>
        <v>7.26</v>
      </c>
      <c r="M35" s="26"/>
    </row>
    <row r="36" spans="1:13">
      <c r="A36" s="36" t="s">
        <v>9</v>
      </c>
      <c r="B36" s="33">
        <f>SUMIF(C33:C44,A36,J33:J44)</f>
        <v>503.56</v>
      </c>
      <c r="C36" s="18" t="s">
        <v>95</v>
      </c>
      <c r="D36" s="18" t="s">
        <v>96</v>
      </c>
      <c r="E36" s="18" t="s">
        <v>97</v>
      </c>
      <c r="F36" s="18">
        <v>2</v>
      </c>
      <c r="G36" s="18">
        <v>300</v>
      </c>
      <c r="H36" s="18">
        <f t="shared" si="13"/>
        <v>600</v>
      </c>
      <c r="I36" s="18">
        <v>40.299999999999997</v>
      </c>
      <c r="J36" s="18">
        <f t="shared" si="14"/>
        <v>241.8</v>
      </c>
      <c r="K36" s="18">
        <v>1.18</v>
      </c>
      <c r="L36" s="50">
        <f t="shared" si="6"/>
        <v>7.08</v>
      </c>
      <c r="M36" s="26"/>
    </row>
    <row r="37" spans="1:13">
      <c r="A37" s="36" t="s">
        <v>10</v>
      </c>
      <c r="B37" s="33">
        <f>SUMIF(C33:C44,A37,J33:J44)</f>
        <v>72.400000000000006</v>
      </c>
      <c r="C37" s="18" t="s">
        <v>9</v>
      </c>
      <c r="D37" s="18" t="s">
        <v>92</v>
      </c>
      <c r="E37" s="18" t="s">
        <v>75</v>
      </c>
      <c r="F37" s="18">
        <v>1</v>
      </c>
      <c r="G37" s="18">
        <v>200</v>
      </c>
      <c r="H37" s="18">
        <f t="shared" si="13"/>
        <v>200</v>
      </c>
      <c r="I37" s="18">
        <v>97.58</v>
      </c>
      <c r="J37" s="18">
        <f t="shared" si="14"/>
        <v>195.16</v>
      </c>
      <c r="K37" s="18">
        <v>13.09</v>
      </c>
      <c r="L37" s="50">
        <f t="shared" si="6"/>
        <v>26.18</v>
      </c>
      <c r="M37" s="26"/>
    </row>
    <row r="38" spans="1:13">
      <c r="A38" s="36"/>
      <c r="B38" s="33"/>
      <c r="C38" s="18" t="s">
        <v>98</v>
      </c>
      <c r="D38" s="18" t="s">
        <v>99</v>
      </c>
      <c r="E38" s="18" t="s">
        <v>75</v>
      </c>
      <c r="F38" s="18">
        <v>1</v>
      </c>
      <c r="G38" s="18">
        <v>100</v>
      </c>
      <c r="H38" s="18">
        <f t="shared" si="13"/>
        <v>100</v>
      </c>
      <c r="I38" s="18">
        <v>47</v>
      </c>
      <c r="J38" s="18">
        <f t="shared" si="14"/>
        <v>47</v>
      </c>
      <c r="K38" s="18"/>
      <c r="L38" s="50">
        <f t="shared" si="6"/>
        <v>0</v>
      </c>
      <c r="M38" s="26"/>
    </row>
    <row r="39" spans="1:13">
      <c r="A39" s="35" t="s">
        <v>87</v>
      </c>
      <c r="B39" s="33"/>
      <c r="C39" s="18" t="s">
        <v>95</v>
      </c>
      <c r="D39" s="18" t="s">
        <v>101</v>
      </c>
      <c r="E39" s="18" t="s">
        <v>97</v>
      </c>
      <c r="F39" s="18">
        <v>1</v>
      </c>
      <c r="G39" s="18">
        <v>300</v>
      </c>
      <c r="H39" s="18">
        <f t="shared" si="13"/>
        <v>300</v>
      </c>
      <c r="I39" s="18">
        <v>66.8</v>
      </c>
      <c r="J39" s="18">
        <f t="shared" si="14"/>
        <v>200.4</v>
      </c>
      <c r="K39" s="18">
        <v>4.93</v>
      </c>
      <c r="L39" s="50">
        <f t="shared" si="6"/>
        <v>14.79</v>
      </c>
      <c r="M39" s="26"/>
    </row>
    <row r="40" spans="1:13">
      <c r="A40" s="35" t="s">
        <v>9</v>
      </c>
      <c r="B40" s="33">
        <f>SUM(L33:L44)</f>
        <v>100.416</v>
      </c>
      <c r="C40" s="18" t="s">
        <v>10</v>
      </c>
      <c r="D40" s="18" t="s">
        <v>102</v>
      </c>
      <c r="E40" s="18" t="s">
        <v>103</v>
      </c>
      <c r="F40" s="18">
        <v>1</v>
      </c>
      <c r="G40" s="18">
        <v>10</v>
      </c>
      <c r="H40" s="18">
        <f t="shared" si="13"/>
        <v>10</v>
      </c>
      <c r="I40" s="18">
        <v>724</v>
      </c>
      <c r="J40" s="18">
        <f t="shared" si="14"/>
        <v>72.400000000000006</v>
      </c>
      <c r="K40" s="18">
        <v>2.8</v>
      </c>
      <c r="L40" s="53">
        <f t="shared" si="6"/>
        <v>0.28000000000000003</v>
      </c>
      <c r="M40" s="26"/>
    </row>
    <row r="41" spans="1:13">
      <c r="A41" s="35"/>
      <c r="B41" s="33"/>
      <c r="C41" s="18" t="s">
        <v>9</v>
      </c>
      <c r="D41" s="18" t="s">
        <v>57</v>
      </c>
      <c r="E41" s="18" t="s">
        <v>67</v>
      </c>
      <c r="F41" s="18">
        <v>6</v>
      </c>
      <c r="G41" s="18">
        <v>10</v>
      </c>
      <c r="H41" s="18">
        <f t="shared" si="13"/>
        <v>60</v>
      </c>
      <c r="I41" s="18">
        <v>48</v>
      </c>
      <c r="J41" s="18">
        <f t="shared" si="14"/>
        <v>28.8</v>
      </c>
      <c r="K41" s="18">
        <v>10.4</v>
      </c>
      <c r="L41" s="53">
        <f t="shared" si="6"/>
        <v>6.24</v>
      </c>
      <c r="M41" s="26"/>
    </row>
    <row r="42" spans="1:13">
      <c r="A42" s="35"/>
      <c r="B42" s="33"/>
      <c r="C42" s="16" t="s">
        <v>43</v>
      </c>
      <c r="D42" s="16" t="s">
        <v>45</v>
      </c>
      <c r="E42" s="16" t="s">
        <v>81</v>
      </c>
      <c r="F42" s="16">
        <v>1.5</v>
      </c>
      <c r="G42" s="16">
        <v>100</v>
      </c>
      <c r="H42" s="16">
        <f t="shared" si="13"/>
        <v>150</v>
      </c>
      <c r="I42" s="16">
        <v>126</v>
      </c>
      <c r="J42" s="16">
        <f t="shared" si="14"/>
        <v>189</v>
      </c>
      <c r="K42" s="16">
        <v>22</v>
      </c>
      <c r="L42" s="50">
        <f t="shared" si="6"/>
        <v>33</v>
      </c>
      <c r="M42" s="26"/>
    </row>
    <row r="43" spans="1:13">
      <c r="A43" s="35"/>
      <c r="B43" s="33"/>
      <c r="C43" s="18"/>
      <c r="D43" s="18"/>
      <c r="E43" s="18"/>
      <c r="F43" s="18"/>
      <c r="G43" s="18"/>
      <c r="H43" s="18"/>
      <c r="I43" s="18"/>
      <c r="J43" s="18"/>
      <c r="K43" s="18"/>
      <c r="L43" s="50">
        <f t="shared" si="6"/>
        <v>0</v>
      </c>
      <c r="M43" s="26"/>
    </row>
    <row r="44" spans="1:13" ht="17.25" thickBot="1">
      <c r="A44" s="37"/>
      <c r="B44" s="40"/>
      <c r="C44" s="16"/>
      <c r="D44" s="16"/>
      <c r="E44" s="16"/>
      <c r="F44" s="16"/>
      <c r="G44" s="16"/>
      <c r="H44" s="16"/>
      <c r="I44" s="16"/>
      <c r="J44" s="16"/>
      <c r="K44" s="16"/>
      <c r="L44" s="50">
        <f t="shared" si="6"/>
        <v>0</v>
      </c>
      <c r="M44" s="28"/>
    </row>
    <row r="45" spans="1:13">
      <c r="L45" s="50">
        <f t="shared" si="6"/>
        <v>0</v>
      </c>
    </row>
    <row r="46" spans="1:13">
      <c r="C46" s="18"/>
      <c r="D46" s="18"/>
      <c r="E46" s="18"/>
      <c r="F46" s="18"/>
      <c r="G46" s="18"/>
      <c r="H46" s="18"/>
      <c r="I46" s="18"/>
      <c r="J46" s="18"/>
      <c r="K46" s="18"/>
      <c r="L46" s="50">
        <f t="shared" si="6"/>
        <v>0</v>
      </c>
    </row>
    <row r="47" spans="1:13" ht="17.25" thickBot="1">
      <c r="L47" s="50">
        <f t="shared" si="6"/>
        <v>0</v>
      </c>
    </row>
    <row r="48" spans="1:13">
      <c r="A48" s="30"/>
      <c r="B48" s="31"/>
      <c r="C48" s="31" t="s">
        <v>13</v>
      </c>
      <c r="D48" s="31" t="s">
        <v>14</v>
      </c>
      <c r="E48" s="31" t="s">
        <v>15</v>
      </c>
      <c r="F48" s="31" t="s">
        <v>68</v>
      </c>
      <c r="G48" s="31" t="s">
        <v>24</v>
      </c>
      <c r="H48" s="31" t="s">
        <v>69</v>
      </c>
      <c r="I48" s="31" t="s">
        <v>25</v>
      </c>
      <c r="J48" s="31" t="s">
        <v>26</v>
      </c>
      <c r="K48" s="31" t="s">
        <v>27</v>
      </c>
      <c r="L48" s="58" t="s">
        <v>28</v>
      </c>
      <c r="M48" s="32"/>
    </row>
    <row r="49" spans="1:13">
      <c r="A49" s="35" t="s">
        <v>59</v>
      </c>
      <c r="B49" s="39">
        <v>43615</v>
      </c>
      <c r="C49" s="18" t="s">
        <v>29</v>
      </c>
      <c r="D49" s="18" t="s">
        <v>104</v>
      </c>
      <c r="E49" s="18" t="s">
        <v>75</v>
      </c>
      <c r="F49" s="18">
        <v>2</v>
      </c>
      <c r="G49" s="18">
        <v>300</v>
      </c>
      <c r="H49" s="18">
        <f t="shared" ref="H49:H50" si="15">F49*G49</f>
        <v>600</v>
      </c>
      <c r="I49" s="18">
        <v>53</v>
      </c>
      <c r="J49" s="18">
        <f t="shared" ref="J49:J50" si="16">H49*I49/100</f>
        <v>318</v>
      </c>
      <c r="K49" s="18">
        <v>1.21</v>
      </c>
      <c r="L49" s="53">
        <f t="shared" si="6"/>
        <v>7.26</v>
      </c>
      <c r="M49" s="26"/>
    </row>
    <row r="50" spans="1:13">
      <c r="A50" s="35" t="s">
        <v>60</v>
      </c>
      <c r="B50" s="33">
        <f>SUM(J49:J60)</f>
        <v>1839.0235</v>
      </c>
      <c r="C50" s="18" t="s">
        <v>29</v>
      </c>
      <c r="D50" s="18" t="s">
        <v>106</v>
      </c>
      <c r="E50" s="18" t="s">
        <v>71</v>
      </c>
      <c r="F50" s="18">
        <v>1</v>
      </c>
      <c r="G50" s="18">
        <v>200</v>
      </c>
      <c r="H50" s="18">
        <f t="shared" si="15"/>
        <v>200</v>
      </c>
      <c r="I50" s="18">
        <v>244</v>
      </c>
      <c r="J50" s="18">
        <f t="shared" si="16"/>
        <v>488</v>
      </c>
      <c r="K50" s="18">
        <v>9.92</v>
      </c>
      <c r="L50" s="53">
        <f t="shared" si="6"/>
        <v>19.84</v>
      </c>
      <c r="M50" s="26"/>
    </row>
    <row r="51" spans="1:13">
      <c r="A51" s="35" t="s">
        <v>29</v>
      </c>
      <c r="B51" s="33">
        <f>SUMIF(C49:C60,A51,J49:J60)</f>
        <v>1170.9099999999999</v>
      </c>
      <c r="C51" s="27" t="s">
        <v>43</v>
      </c>
      <c r="D51" s="27" t="s">
        <v>44</v>
      </c>
      <c r="E51" s="27" t="s">
        <v>67</v>
      </c>
      <c r="F51" s="27">
        <v>1</v>
      </c>
      <c r="G51" s="27">
        <v>60</v>
      </c>
      <c r="H51" s="27">
        <f t="shared" ref="H51:H57" si="17">F51*G51</f>
        <v>60</v>
      </c>
      <c r="I51" s="27">
        <v>151</v>
      </c>
      <c r="J51" s="27">
        <f t="shared" ref="J51:J57" si="18">H51*I51/100</f>
        <v>90.6</v>
      </c>
      <c r="K51" s="27">
        <v>12.1</v>
      </c>
      <c r="L51" s="50">
        <f t="shared" si="6"/>
        <v>7.26</v>
      </c>
      <c r="M51" s="26"/>
    </row>
    <row r="52" spans="1:13">
      <c r="A52" s="36" t="s">
        <v>9</v>
      </c>
      <c r="B52" s="33">
        <f>SUMIF(C49:C60,A52,J49:J60)</f>
        <v>473.71350000000001</v>
      </c>
      <c r="C52" s="16" t="s">
        <v>29</v>
      </c>
      <c r="D52" s="16" t="s">
        <v>39</v>
      </c>
      <c r="E52" s="16" t="s">
        <v>78</v>
      </c>
      <c r="F52" s="16">
        <v>1.3</v>
      </c>
      <c r="G52" s="16">
        <v>95</v>
      </c>
      <c r="H52" s="16">
        <f t="shared" si="17"/>
        <v>123.5</v>
      </c>
      <c r="I52" s="16">
        <v>106</v>
      </c>
      <c r="J52" s="16">
        <f t="shared" si="18"/>
        <v>130.91</v>
      </c>
      <c r="K52" s="16">
        <v>1.59</v>
      </c>
      <c r="L52" s="50">
        <f t="shared" si="6"/>
        <v>1.9636500000000001</v>
      </c>
      <c r="M52" s="26"/>
    </row>
    <row r="53" spans="1:13">
      <c r="A53" s="36" t="s">
        <v>10</v>
      </c>
      <c r="B53" s="33">
        <f>SUMIF(C49:C60,A53,J49:J60)</f>
        <v>175.2</v>
      </c>
      <c r="C53" s="43" t="s">
        <v>90</v>
      </c>
      <c r="D53" s="43" t="s">
        <v>107</v>
      </c>
      <c r="E53" s="43" t="s">
        <v>73</v>
      </c>
      <c r="F53" s="43">
        <v>1</v>
      </c>
      <c r="G53" s="43">
        <v>120</v>
      </c>
      <c r="H53" s="43">
        <f t="shared" si="17"/>
        <v>120</v>
      </c>
      <c r="I53" s="43">
        <v>16</v>
      </c>
      <c r="J53" s="43">
        <f t="shared" si="18"/>
        <v>19.2</v>
      </c>
      <c r="K53" s="43">
        <v>0.8</v>
      </c>
      <c r="L53" s="50">
        <f t="shared" si="6"/>
        <v>0.96</v>
      </c>
      <c r="M53" s="26"/>
    </row>
    <row r="54" spans="1:13">
      <c r="A54" s="36"/>
      <c r="B54" s="33"/>
      <c r="C54" s="18" t="s">
        <v>8</v>
      </c>
      <c r="D54" s="18" t="s">
        <v>108</v>
      </c>
      <c r="E54" s="18" t="s">
        <v>84</v>
      </c>
      <c r="F54" s="18">
        <v>1</v>
      </c>
      <c r="G54" s="18">
        <v>200</v>
      </c>
      <c r="H54" s="18">
        <f t="shared" si="17"/>
        <v>200</v>
      </c>
      <c r="I54" s="18">
        <v>30</v>
      </c>
      <c r="J54" s="18">
        <f t="shared" si="18"/>
        <v>60</v>
      </c>
      <c r="K54" s="18">
        <v>2.4</v>
      </c>
      <c r="L54" s="50">
        <f t="shared" si="6"/>
        <v>4.8</v>
      </c>
      <c r="M54" s="26"/>
    </row>
    <row r="55" spans="1:13">
      <c r="A55" s="35" t="s">
        <v>87</v>
      </c>
      <c r="B55" s="33"/>
      <c r="C55" s="18" t="s">
        <v>10</v>
      </c>
      <c r="D55" s="18" t="s">
        <v>109</v>
      </c>
      <c r="E55" s="18" t="s">
        <v>110</v>
      </c>
      <c r="F55" s="18">
        <v>0.3</v>
      </c>
      <c r="G55" s="18">
        <v>100</v>
      </c>
      <c r="H55" s="18">
        <f t="shared" si="17"/>
        <v>30</v>
      </c>
      <c r="I55" s="18">
        <v>584</v>
      </c>
      <c r="J55" s="18">
        <f t="shared" si="18"/>
        <v>175.2</v>
      </c>
      <c r="K55" s="18">
        <v>22</v>
      </c>
      <c r="L55" s="50">
        <f t="shared" si="6"/>
        <v>6.6</v>
      </c>
      <c r="M55" s="26"/>
    </row>
    <row r="56" spans="1:13">
      <c r="A56" s="35" t="s">
        <v>9</v>
      </c>
      <c r="B56" s="33">
        <f>SUM(L49:L60)</f>
        <v>92.792650000000009</v>
      </c>
      <c r="C56" s="18" t="s">
        <v>43</v>
      </c>
      <c r="D56" s="18" t="s">
        <v>111</v>
      </c>
      <c r="E56" s="18" t="s">
        <v>80</v>
      </c>
      <c r="F56" s="18">
        <v>3</v>
      </c>
      <c r="G56" s="18">
        <v>35</v>
      </c>
      <c r="H56" s="18">
        <f t="shared" si="17"/>
        <v>105</v>
      </c>
      <c r="I56" s="18">
        <v>184.87</v>
      </c>
      <c r="J56" s="18">
        <f t="shared" si="18"/>
        <v>194.11350000000002</v>
      </c>
      <c r="K56" s="18">
        <v>10.58</v>
      </c>
      <c r="L56" s="50">
        <f t="shared" si="6"/>
        <v>11.109000000000002</v>
      </c>
      <c r="M56" s="26"/>
    </row>
    <row r="57" spans="1:13">
      <c r="A57" s="35"/>
      <c r="B57" s="33"/>
      <c r="C57" s="18" t="s">
        <v>29</v>
      </c>
      <c r="D57" s="18" t="s">
        <v>34</v>
      </c>
      <c r="E57" s="18" t="s">
        <v>70</v>
      </c>
      <c r="F57" s="18">
        <v>1</v>
      </c>
      <c r="G57" s="18">
        <v>150</v>
      </c>
      <c r="H57" s="18">
        <f t="shared" si="17"/>
        <v>150</v>
      </c>
      <c r="I57" s="18">
        <v>116</v>
      </c>
      <c r="J57" s="18">
        <f t="shared" si="18"/>
        <v>174</v>
      </c>
      <c r="K57" s="18"/>
      <c r="L57" s="50">
        <f t="shared" si="6"/>
        <v>0</v>
      </c>
      <c r="M57" s="26"/>
    </row>
    <row r="58" spans="1:13">
      <c r="A58" s="35"/>
      <c r="B58" s="33"/>
      <c r="C58" s="51" t="s">
        <v>9</v>
      </c>
      <c r="D58" s="51" t="s">
        <v>116</v>
      </c>
      <c r="E58" s="51" t="s">
        <v>81</v>
      </c>
      <c r="F58" s="51">
        <v>1.5</v>
      </c>
      <c r="G58" s="51">
        <v>100</v>
      </c>
      <c r="H58" s="51">
        <v>150</v>
      </c>
      <c r="I58" s="51">
        <v>126</v>
      </c>
      <c r="J58" s="51">
        <v>189</v>
      </c>
      <c r="K58" s="51">
        <v>22</v>
      </c>
      <c r="L58" s="53">
        <f t="shared" si="6"/>
        <v>33</v>
      </c>
      <c r="M58" s="26"/>
    </row>
    <row r="59" spans="1:13">
      <c r="A59" s="35"/>
      <c r="B59" s="33"/>
      <c r="C59" s="18"/>
      <c r="D59" s="18"/>
      <c r="E59" s="18"/>
      <c r="F59" s="18"/>
      <c r="G59" s="18"/>
      <c r="H59" s="18"/>
      <c r="I59" s="18"/>
      <c r="J59" s="18"/>
      <c r="K59" s="18"/>
      <c r="L59" s="53">
        <f t="shared" si="6"/>
        <v>0</v>
      </c>
      <c r="M59" s="26"/>
    </row>
    <row r="60" spans="1:13" ht="17.25" thickBot="1">
      <c r="A60" s="37"/>
      <c r="B60" s="40"/>
      <c r="C60" s="16"/>
      <c r="D60" s="16"/>
      <c r="E60" s="16"/>
      <c r="F60" s="16"/>
      <c r="G60" s="16"/>
      <c r="H60" s="16"/>
      <c r="I60" s="16"/>
      <c r="J60" s="16"/>
      <c r="K60" s="16"/>
      <c r="L60" s="50">
        <f t="shared" si="6"/>
        <v>0</v>
      </c>
      <c r="M60" s="28"/>
    </row>
    <row r="61" spans="1:13">
      <c r="L61" s="50">
        <f t="shared" si="6"/>
        <v>0</v>
      </c>
    </row>
    <row r="62" spans="1:13">
      <c r="L62" s="50">
        <f t="shared" si="6"/>
        <v>0</v>
      </c>
    </row>
    <row r="63" spans="1:13" ht="17.25" thickBot="1">
      <c r="L63" s="50">
        <f t="shared" si="6"/>
        <v>0</v>
      </c>
    </row>
    <row r="64" spans="1:13">
      <c r="A64" s="30"/>
      <c r="B64" s="31"/>
      <c r="C64" s="31" t="s">
        <v>13</v>
      </c>
      <c r="D64" s="31" t="s">
        <v>14</v>
      </c>
      <c r="E64" s="31" t="s">
        <v>15</v>
      </c>
      <c r="F64" s="31" t="s">
        <v>68</v>
      </c>
      <c r="G64" s="31" t="s">
        <v>24</v>
      </c>
      <c r="H64" s="31" t="s">
        <v>69</v>
      </c>
      <c r="I64" s="31" t="s">
        <v>25</v>
      </c>
      <c r="J64" s="31" t="s">
        <v>26</v>
      </c>
      <c r="K64" s="31" t="s">
        <v>27</v>
      </c>
      <c r="L64" s="58" t="s">
        <v>28</v>
      </c>
      <c r="M64" s="32"/>
    </row>
    <row r="65" spans="1:13" ht="17.25" thickBot="1">
      <c r="A65" s="35" t="s">
        <v>59</v>
      </c>
      <c r="B65" s="39">
        <v>43616</v>
      </c>
      <c r="C65" s="25" t="s">
        <v>29</v>
      </c>
      <c r="D65" s="17" t="s">
        <v>62</v>
      </c>
      <c r="E65" s="25" t="s">
        <v>70</v>
      </c>
      <c r="F65" s="25">
        <v>1</v>
      </c>
      <c r="G65" s="25">
        <v>200</v>
      </c>
      <c r="H65" s="25">
        <f>F65*G65</f>
        <v>200</v>
      </c>
      <c r="I65" s="25">
        <v>48.29</v>
      </c>
      <c r="J65" s="25">
        <f>H65*I65/100</f>
        <v>96.58</v>
      </c>
      <c r="K65" s="25">
        <v>2.0699999999999998</v>
      </c>
      <c r="L65" s="50">
        <f t="shared" si="6"/>
        <v>4.1399999999999997</v>
      </c>
      <c r="M65" s="26"/>
    </row>
    <row r="66" spans="1:13">
      <c r="A66" s="35" t="s">
        <v>60</v>
      </c>
      <c r="B66" s="33">
        <f>SUM(J65:J76)</f>
        <v>1338.3600000000001</v>
      </c>
      <c r="C66" s="18" t="s">
        <v>29</v>
      </c>
      <c r="D66" s="18" t="s">
        <v>112</v>
      </c>
      <c r="E66" s="18" t="s">
        <v>67</v>
      </c>
      <c r="F66" s="18">
        <v>1</v>
      </c>
      <c r="G66" s="18">
        <v>200</v>
      </c>
      <c r="H66" s="18">
        <f t="shared" ref="H66" si="19">F66*G66</f>
        <v>200</v>
      </c>
      <c r="I66" s="18">
        <v>228</v>
      </c>
      <c r="J66" s="18">
        <f t="shared" ref="J66" si="20">H66*I66/100</f>
        <v>456</v>
      </c>
      <c r="K66" s="18">
        <v>10.71</v>
      </c>
      <c r="L66" s="50">
        <f t="shared" si="6"/>
        <v>21.42</v>
      </c>
      <c r="M66" s="26"/>
    </row>
    <row r="67" spans="1:13">
      <c r="A67" s="35" t="s">
        <v>29</v>
      </c>
      <c r="B67" s="33">
        <f>SUMIF(C65:C76,A67,J65:J76)</f>
        <v>642.40000000000009</v>
      </c>
      <c r="C67" s="27" t="s">
        <v>43</v>
      </c>
      <c r="D67" s="27" t="s">
        <v>44</v>
      </c>
      <c r="E67" s="27" t="s">
        <v>67</v>
      </c>
      <c r="F67" s="27">
        <v>1</v>
      </c>
      <c r="G67" s="27">
        <v>60</v>
      </c>
      <c r="H67" s="27">
        <f t="shared" ref="H67:H73" si="21">F67*G67</f>
        <v>60</v>
      </c>
      <c r="I67" s="27">
        <v>151</v>
      </c>
      <c r="J67" s="27">
        <f t="shared" ref="J67:J73" si="22">H67*I67/100</f>
        <v>90.6</v>
      </c>
      <c r="K67" s="27">
        <v>12.1</v>
      </c>
      <c r="L67" s="53">
        <f t="shared" si="6"/>
        <v>7.26</v>
      </c>
      <c r="M67" s="26"/>
    </row>
    <row r="68" spans="1:13">
      <c r="A68" s="36" t="s">
        <v>9</v>
      </c>
      <c r="B68" s="33">
        <f>SUMIF(C65:C76,A68,J65:J76)</f>
        <v>373.6</v>
      </c>
      <c r="C68" s="18" t="s">
        <v>29</v>
      </c>
      <c r="D68" s="18" t="s">
        <v>91</v>
      </c>
      <c r="E68" s="18" t="s">
        <v>75</v>
      </c>
      <c r="F68" s="18">
        <v>1</v>
      </c>
      <c r="G68" s="18">
        <v>100</v>
      </c>
      <c r="H68" s="18">
        <f t="shared" si="21"/>
        <v>100</v>
      </c>
      <c r="I68" s="18">
        <v>29.82</v>
      </c>
      <c r="J68" s="18">
        <f t="shared" si="22"/>
        <v>29.82</v>
      </c>
      <c r="K68" s="18">
        <v>0.68</v>
      </c>
      <c r="L68" s="53">
        <f t="shared" si="6"/>
        <v>0.68</v>
      </c>
      <c r="M68" s="26"/>
    </row>
    <row r="69" spans="1:13">
      <c r="A69" s="36" t="s">
        <v>10</v>
      </c>
      <c r="B69" s="33">
        <f>SUMIF(C65:C76,A69,J65:J76)</f>
        <v>0</v>
      </c>
      <c r="C69" s="18" t="s">
        <v>114</v>
      </c>
      <c r="D69" s="18" t="s">
        <v>113</v>
      </c>
      <c r="E69" s="18" t="s">
        <v>75</v>
      </c>
      <c r="F69" s="18">
        <v>1</v>
      </c>
      <c r="G69" s="18">
        <v>150</v>
      </c>
      <c r="H69" s="18">
        <f t="shared" si="21"/>
        <v>150</v>
      </c>
      <c r="I69" s="18">
        <v>73</v>
      </c>
      <c r="J69" s="18">
        <f t="shared" si="22"/>
        <v>109.5</v>
      </c>
      <c r="K69" s="18">
        <v>5.47</v>
      </c>
      <c r="L69" s="50">
        <f t="shared" si="6"/>
        <v>8.2050000000000001</v>
      </c>
      <c r="M69" s="26"/>
    </row>
    <row r="70" spans="1:13">
      <c r="A70" s="36"/>
      <c r="B70" s="33"/>
      <c r="C70" s="15" t="s">
        <v>114</v>
      </c>
      <c r="D70" s="15" t="s">
        <v>115</v>
      </c>
      <c r="E70" s="15" t="s">
        <v>72</v>
      </c>
      <c r="F70" s="15">
        <v>1</v>
      </c>
      <c r="G70" s="15">
        <v>150</v>
      </c>
      <c r="H70" s="15">
        <f t="shared" si="21"/>
        <v>150</v>
      </c>
      <c r="I70" s="15">
        <v>41</v>
      </c>
      <c r="J70" s="15">
        <f t="shared" si="22"/>
        <v>61.5</v>
      </c>
      <c r="K70" s="15">
        <v>1.44</v>
      </c>
      <c r="L70" s="50">
        <f t="shared" si="6"/>
        <v>2.16</v>
      </c>
      <c r="M70" s="26"/>
    </row>
    <row r="71" spans="1:13">
      <c r="A71" s="35" t="s">
        <v>87</v>
      </c>
      <c r="B71" s="33"/>
      <c r="C71" s="43" t="s">
        <v>90</v>
      </c>
      <c r="D71" s="43" t="s">
        <v>89</v>
      </c>
      <c r="E71" s="43" t="s">
        <v>67</v>
      </c>
      <c r="F71" s="43">
        <v>2</v>
      </c>
      <c r="G71" s="43">
        <v>172</v>
      </c>
      <c r="H71" s="43">
        <f t="shared" si="21"/>
        <v>344</v>
      </c>
      <c r="I71" s="43">
        <v>44</v>
      </c>
      <c r="J71" s="43">
        <f t="shared" si="22"/>
        <v>151.36000000000001</v>
      </c>
      <c r="K71" s="43">
        <v>1.06</v>
      </c>
      <c r="L71" s="50">
        <f t="shared" si="6"/>
        <v>3.6464000000000003</v>
      </c>
      <c r="M71" s="26"/>
    </row>
    <row r="72" spans="1:13">
      <c r="A72" s="35" t="s">
        <v>9</v>
      </c>
      <c r="B72" s="33">
        <f>SUM(L65:L76)</f>
        <v>88.211399999999998</v>
      </c>
      <c r="C72" s="18" t="s">
        <v>43</v>
      </c>
      <c r="D72" s="18" t="s">
        <v>49</v>
      </c>
      <c r="E72" s="18" t="s">
        <v>83</v>
      </c>
      <c r="F72" s="18">
        <v>1</v>
      </c>
      <c r="G72" s="18">
        <v>100</v>
      </c>
      <c r="H72" s="18">
        <f t="shared" si="21"/>
        <v>100</v>
      </c>
      <c r="I72" s="18">
        <v>94</v>
      </c>
      <c r="J72" s="18">
        <f t="shared" si="22"/>
        <v>94</v>
      </c>
      <c r="K72" s="18">
        <v>2.9</v>
      </c>
      <c r="L72" s="50">
        <f t="shared" si="6"/>
        <v>2.9</v>
      </c>
      <c r="M72" s="26"/>
    </row>
    <row r="73" spans="1:13">
      <c r="A73" s="35"/>
      <c r="B73" s="33"/>
      <c r="C73" s="18" t="s">
        <v>8</v>
      </c>
      <c r="D73" s="18" t="s">
        <v>108</v>
      </c>
      <c r="E73" s="18" t="s">
        <v>84</v>
      </c>
      <c r="F73" s="18">
        <v>1</v>
      </c>
      <c r="G73" s="18">
        <v>200</v>
      </c>
      <c r="H73" s="18">
        <f t="shared" si="21"/>
        <v>200</v>
      </c>
      <c r="I73" s="18">
        <v>30</v>
      </c>
      <c r="J73" s="18">
        <f t="shared" si="22"/>
        <v>60</v>
      </c>
      <c r="K73" s="18">
        <v>2.4</v>
      </c>
      <c r="L73" s="50">
        <f t="shared" si="6"/>
        <v>4.8</v>
      </c>
      <c r="M73" s="47"/>
    </row>
    <row r="74" spans="1:13">
      <c r="A74" s="3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50">
        <f t="shared" si="6"/>
        <v>0</v>
      </c>
      <c r="M74" s="47"/>
    </row>
    <row r="75" spans="1:13">
      <c r="A75" s="35"/>
      <c r="B75" s="45"/>
      <c r="C75" s="16" t="s">
        <v>43</v>
      </c>
      <c r="D75" s="16" t="s">
        <v>45</v>
      </c>
      <c r="E75" s="16" t="s">
        <v>81</v>
      </c>
      <c r="F75" s="16">
        <v>1.5</v>
      </c>
      <c r="G75" s="16">
        <v>100</v>
      </c>
      <c r="H75" s="16">
        <f t="shared" ref="H75" si="23">F75*G75</f>
        <v>150</v>
      </c>
      <c r="I75" s="16">
        <v>126</v>
      </c>
      <c r="J75" s="16">
        <f t="shared" ref="J75" si="24">H75*I75/100</f>
        <v>189</v>
      </c>
      <c r="K75" s="16">
        <v>22</v>
      </c>
      <c r="L75" s="50">
        <f t="shared" si="6"/>
        <v>33</v>
      </c>
      <c r="M75" s="47"/>
    </row>
    <row r="76" spans="1:13" ht="17.25" thickBot="1">
      <c r="A76" s="37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53">
        <f t="shared" si="6"/>
        <v>0</v>
      </c>
      <c r="M76" s="48"/>
    </row>
    <row r="77" spans="1:13">
      <c r="L77" s="53">
        <f t="shared" si="6"/>
        <v>0</v>
      </c>
    </row>
    <row r="78" spans="1:13">
      <c r="L78" s="50">
        <f t="shared" si="6"/>
        <v>0</v>
      </c>
    </row>
    <row r="79" spans="1:13" ht="17.25" thickBot="1">
      <c r="L79" s="50">
        <f t="shared" ref="L79:L142" si="25">H79*K79/100</f>
        <v>0</v>
      </c>
    </row>
    <row r="80" spans="1:13">
      <c r="A80" s="57"/>
      <c r="B80" s="58"/>
      <c r="C80" s="58" t="s">
        <v>13</v>
      </c>
      <c r="D80" s="58" t="s">
        <v>14</v>
      </c>
      <c r="E80" s="58" t="s">
        <v>15</v>
      </c>
      <c r="F80" s="58" t="s">
        <v>68</v>
      </c>
      <c r="G80" s="58" t="s">
        <v>24</v>
      </c>
      <c r="H80" s="58" t="s">
        <v>69</v>
      </c>
      <c r="I80" s="58" t="s">
        <v>25</v>
      </c>
      <c r="J80" s="58" t="s">
        <v>26</v>
      </c>
      <c r="K80" s="58" t="s">
        <v>27</v>
      </c>
      <c r="L80" s="58" t="s">
        <v>28</v>
      </c>
      <c r="M80" s="59"/>
    </row>
    <row r="81" spans="1:13" ht="17.25" thickBot="1">
      <c r="A81" s="61" t="s">
        <v>59</v>
      </c>
      <c r="B81" s="64">
        <v>43617</v>
      </c>
      <c r="C81" s="54"/>
      <c r="D81" s="52"/>
      <c r="E81" s="54"/>
      <c r="F81" s="54"/>
      <c r="G81" s="54"/>
      <c r="H81" s="54"/>
      <c r="I81" s="54"/>
      <c r="J81" s="54"/>
      <c r="K81" s="54"/>
      <c r="L81" s="50">
        <f t="shared" si="25"/>
        <v>0</v>
      </c>
      <c r="M81" s="55"/>
    </row>
    <row r="82" spans="1:13">
      <c r="A82" s="61" t="s">
        <v>60</v>
      </c>
      <c r="B82" s="60">
        <f>SUM(J81:J92)</f>
        <v>0</v>
      </c>
      <c r="C82" s="53"/>
      <c r="D82" s="53"/>
      <c r="E82" s="53"/>
      <c r="F82" s="53"/>
      <c r="G82" s="53"/>
      <c r="H82" s="53"/>
      <c r="I82" s="53"/>
      <c r="J82" s="53"/>
      <c r="K82" s="53"/>
      <c r="L82" s="50">
        <f t="shared" si="25"/>
        <v>0</v>
      </c>
      <c r="M82" s="55"/>
    </row>
    <row r="83" spans="1:13">
      <c r="A83" s="61" t="s">
        <v>29</v>
      </c>
      <c r="B83" s="60">
        <f>SUMIF(C81:C92,A83,J81:J92)</f>
        <v>0</v>
      </c>
      <c r="C83" s="56"/>
      <c r="D83" s="56"/>
      <c r="E83" s="56"/>
      <c r="F83" s="56"/>
      <c r="G83" s="56"/>
      <c r="H83" s="56"/>
      <c r="I83" s="56"/>
      <c r="J83" s="56"/>
      <c r="K83" s="56"/>
      <c r="L83" s="50">
        <f t="shared" si="25"/>
        <v>0</v>
      </c>
      <c r="M83" s="55"/>
    </row>
    <row r="84" spans="1:13">
      <c r="A84" s="62" t="s">
        <v>9</v>
      </c>
      <c r="B84" s="60">
        <f>SUMIF(C81:C92,A84,J81:J92)</f>
        <v>0</v>
      </c>
      <c r="C84" s="53"/>
      <c r="D84" s="53"/>
      <c r="E84" s="53"/>
      <c r="F84" s="53"/>
      <c r="G84" s="53"/>
      <c r="H84" s="53"/>
      <c r="I84" s="53"/>
      <c r="J84" s="53"/>
      <c r="K84" s="53"/>
      <c r="L84" s="50">
        <f t="shared" si="25"/>
        <v>0</v>
      </c>
      <c r="M84" s="55"/>
    </row>
    <row r="85" spans="1:13">
      <c r="A85" s="62" t="s">
        <v>10</v>
      </c>
      <c r="B85" s="60">
        <f>SUMIF(C81:C92,A85,J81:J92)</f>
        <v>0</v>
      </c>
      <c r="C85" s="53"/>
      <c r="D85" s="53"/>
      <c r="E85" s="53"/>
      <c r="F85" s="53"/>
      <c r="G85" s="53"/>
      <c r="H85" s="53"/>
      <c r="I85" s="53"/>
      <c r="J85" s="53"/>
      <c r="K85" s="53"/>
      <c r="L85" s="53">
        <f t="shared" si="25"/>
        <v>0</v>
      </c>
      <c r="M85" s="55"/>
    </row>
    <row r="86" spans="1:13">
      <c r="A86" s="62"/>
      <c r="B86" s="60"/>
      <c r="C86" s="50"/>
      <c r="D86" s="50"/>
      <c r="E86" s="50"/>
      <c r="F86" s="50"/>
      <c r="G86" s="50"/>
      <c r="H86" s="50"/>
      <c r="I86" s="50"/>
      <c r="J86" s="50"/>
      <c r="K86" s="50"/>
      <c r="L86" s="53">
        <f t="shared" si="25"/>
        <v>0</v>
      </c>
      <c r="M86" s="55"/>
    </row>
    <row r="87" spans="1:13">
      <c r="A87" s="61" t="s">
        <v>87</v>
      </c>
      <c r="B87" s="60"/>
      <c r="C87" s="65"/>
      <c r="D87" s="65" t="s">
        <v>119</v>
      </c>
      <c r="E87" s="65"/>
      <c r="F87" s="65"/>
      <c r="G87" s="65"/>
      <c r="H87" s="65"/>
      <c r="I87" s="65"/>
      <c r="J87" s="65"/>
      <c r="K87" s="65"/>
      <c r="L87" s="50">
        <f t="shared" si="25"/>
        <v>0</v>
      </c>
      <c r="M87" s="55"/>
    </row>
    <row r="88" spans="1:13">
      <c r="A88" s="61" t="s">
        <v>9</v>
      </c>
      <c r="B88" s="60">
        <f>SUM(L81:L92)</f>
        <v>0</v>
      </c>
      <c r="C88" s="53"/>
      <c r="D88" s="53"/>
      <c r="E88" s="53"/>
      <c r="F88" s="53"/>
      <c r="G88" s="53"/>
      <c r="H88" s="53"/>
      <c r="I88" s="53"/>
      <c r="J88" s="53"/>
      <c r="K88" s="53"/>
      <c r="L88" s="50">
        <f t="shared" si="25"/>
        <v>0</v>
      </c>
      <c r="M88" s="55"/>
    </row>
    <row r="89" spans="1:13">
      <c r="A89" s="61"/>
      <c r="B89" s="60"/>
      <c r="C89" s="53"/>
      <c r="D89" s="53"/>
      <c r="E89" s="53"/>
      <c r="F89" s="53"/>
      <c r="G89" s="53"/>
      <c r="H89" s="53"/>
      <c r="I89" s="53"/>
      <c r="J89" s="53"/>
      <c r="K89" s="53"/>
      <c r="L89" s="50">
        <f t="shared" si="25"/>
        <v>0</v>
      </c>
      <c r="M89" s="47"/>
    </row>
    <row r="90" spans="1:13">
      <c r="A90" s="61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50">
        <f t="shared" si="25"/>
        <v>0</v>
      </c>
      <c r="M90" s="47"/>
    </row>
    <row r="91" spans="1:13">
      <c r="A91" s="61"/>
      <c r="B91" s="45"/>
      <c r="C91" s="51"/>
      <c r="D91" s="51"/>
      <c r="E91" s="51"/>
      <c r="F91" s="51"/>
      <c r="G91" s="51"/>
      <c r="H91" s="51"/>
      <c r="I91" s="51"/>
      <c r="J91" s="51"/>
      <c r="K91" s="51"/>
      <c r="L91" s="50">
        <f t="shared" si="25"/>
        <v>0</v>
      </c>
      <c r="M91" s="47"/>
    </row>
    <row r="92" spans="1:13" ht="17.25" thickBot="1">
      <c r="A92" s="63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50">
        <f t="shared" si="25"/>
        <v>0</v>
      </c>
      <c r="M92" s="48"/>
    </row>
    <row r="93" spans="1:13">
      <c r="L93" s="50"/>
    </row>
    <row r="94" spans="1:13">
      <c r="L94" s="53"/>
    </row>
    <row r="95" spans="1:13" ht="17.25" thickBot="1">
      <c r="L95" s="53"/>
    </row>
    <row r="96" spans="1:13">
      <c r="A96" s="57"/>
      <c r="B96" s="58"/>
      <c r="C96" s="58" t="s">
        <v>13</v>
      </c>
      <c r="D96" s="58" t="s">
        <v>14</v>
      </c>
      <c r="E96" s="58" t="s">
        <v>15</v>
      </c>
      <c r="F96" s="58" t="s">
        <v>68</v>
      </c>
      <c r="G96" s="58" t="s">
        <v>24</v>
      </c>
      <c r="H96" s="58" t="s">
        <v>69</v>
      </c>
      <c r="I96" s="58" t="s">
        <v>25</v>
      </c>
      <c r="J96" s="58" t="s">
        <v>26</v>
      </c>
      <c r="K96" s="58" t="s">
        <v>27</v>
      </c>
      <c r="L96" s="58" t="s">
        <v>28</v>
      </c>
      <c r="M96" s="59"/>
    </row>
    <row r="97" spans="1:13">
      <c r="A97" s="61" t="s">
        <v>59</v>
      </c>
      <c r="B97" s="64">
        <v>43618</v>
      </c>
      <c r="C97" s="53" t="s">
        <v>29</v>
      </c>
      <c r="D97" s="49" t="s">
        <v>120</v>
      </c>
      <c r="E97" s="51" t="s">
        <v>121</v>
      </c>
      <c r="F97" s="51">
        <v>1</v>
      </c>
      <c r="G97" s="51">
        <v>100</v>
      </c>
      <c r="H97" s="53">
        <f t="shared" ref="H97:H99" si="26">F97*G97</f>
        <v>100</v>
      </c>
      <c r="I97" s="51">
        <v>466</v>
      </c>
      <c r="J97" s="51">
        <f>H97*I97/100</f>
        <v>466</v>
      </c>
      <c r="K97" s="51">
        <v>19.3</v>
      </c>
      <c r="L97" s="50">
        <f t="shared" si="25"/>
        <v>19.3</v>
      </c>
      <c r="M97" s="55"/>
    </row>
    <row r="98" spans="1:13">
      <c r="A98" s="61" t="s">
        <v>60</v>
      </c>
      <c r="B98" s="60">
        <f>SUM(J97:J108)</f>
        <v>1816.0800000000002</v>
      </c>
      <c r="C98" s="50" t="s">
        <v>122</v>
      </c>
      <c r="D98" s="50" t="s">
        <v>117</v>
      </c>
      <c r="E98" s="50" t="s">
        <v>123</v>
      </c>
      <c r="F98" s="50">
        <v>1</v>
      </c>
      <c r="G98" s="50">
        <v>400</v>
      </c>
      <c r="H98" s="50">
        <f t="shared" si="26"/>
        <v>400</v>
      </c>
      <c r="I98" s="50">
        <v>21.03</v>
      </c>
      <c r="J98" s="50">
        <f t="shared" ref="J98:J99" si="27">H98*I98/100</f>
        <v>84.12</v>
      </c>
      <c r="K98" s="50">
        <v>0</v>
      </c>
      <c r="L98" s="50">
        <f t="shared" si="25"/>
        <v>0</v>
      </c>
      <c r="M98" s="55"/>
    </row>
    <row r="99" spans="1:13">
      <c r="A99" s="61" t="s">
        <v>29</v>
      </c>
      <c r="B99" s="60">
        <f>SUMIF(C97:C108,A99,J97:J108)</f>
        <v>689.08</v>
      </c>
      <c r="C99" s="53" t="s">
        <v>29</v>
      </c>
      <c r="D99" s="53" t="s">
        <v>91</v>
      </c>
      <c r="E99" s="53" t="s">
        <v>75</v>
      </c>
      <c r="F99" s="53">
        <v>1</v>
      </c>
      <c r="G99" s="53">
        <v>100</v>
      </c>
      <c r="H99" s="53">
        <f t="shared" si="26"/>
        <v>100</v>
      </c>
      <c r="I99" s="53">
        <v>29.82</v>
      </c>
      <c r="J99" s="53">
        <f t="shared" si="27"/>
        <v>29.82</v>
      </c>
      <c r="K99" s="53">
        <v>0.68</v>
      </c>
      <c r="L99" s="50">
        <f t="shared" si="25"/>
        <v>0.68</v>
      </c>
      <c r="M99" s="55"/>
    </row>
    <row r="100" spans="1:13">
      <c r="A100" s="62" t="s">
        <v>9</v>
      </c>
      <c r="B100" s="60">
        <f>SUMIF(C97:C108,A100,J97:J108)</f>
        <v>1083.5999999999999</v>
      </c>
      <c r="C100" s="53" t="s">
        <v>43</v>
      </c>
      <c r="D100" s="53" t="s">
        <v>54</v>
      </c>
      <c r="E100" s="53" t="s">
        <v>124</v>
      </c>
      <c r="F100" s="53">
        <v>20</v>
      </c>
      <c r="G100" s="53">
        <v>15</v>
      </c>
      <c r="H100" s="53">
        <f t="shared" ref="H100:H104" si="28">F100*G100</f>
        <v>300</v>
      </c>
      <c r="I100" s="53">
        <v>246</v>
      </c>
      <c r="J100" s="53">
        <f t="shared" ref="J100:J104" si="29">H100*I100/100</f>
        <v>738</v>
      </c>
      <c r="K100" s="53">
        <v>31.4</v>
      </c>
      <c r="L100" s="50">
        <f t="shared" si="25"/>
        <v>94.2</v>
      </c>
      <c r="M100" s="55"/>
    </row>
    <row r="101" spans="1:13">
      <c r="A101" s="62" t="s">
        <v>10</v>
      </c>
      <c r="B101" s="60">
        <f>SUMIF(C97:C108,A101,J97:J108)</f>
        <v>0</v>
      </c>
      <c r="C101" s="53" t="s">
        <v>125</v>
      </c>
      <c r="D101" s="51" t="s">
        <v>118</v>
      </c>
      <c r="E101" s="51" t="s">
        <v>126</v>
      </c>
      <c r="F101" s="51">
        <v>1</v>
      </c>
      <c r="G101" s="51">
        <v>150</v>
      </c>
      <c r="H101" s="51">
        <f t="shared" si="28"/>
        <v>150</v>
      </c>
      <c r="I101" s="51">
        <v>170</v>
      </c>
      <c r="J101" s="51">
        <f t="shared" si="29"/>
        <v>255</v>
      </c>
      <c r="K101" s="51">
        <v>14.3</v>
      </c>
      <c r="L101" s="50">
        <f t="shared" si="25"/>
        <v>21.45</v>
      </c>
      <c r="M101" s="55"/>
    </row>
    <row r="102" spans="1:13">
      <c r="A102" s="62"/>
      <c r="B102" s="60"/>
      <c r="C102" s="65" t="s">
        <v>127</v>
      </c>
      <c r="D102" s="65" t="s">
        <v>128</v>
      </c>
      <c r="E102" s="65" t="s">
        <v>126</v>
      </c>
      <c r="F102" s="65">
        <v>1</v>
      </c>
      <c r="G102" s="65">
        <v>140</v>
      </c>
      <c r="H102" s="65">
        <f t="shared" si="28"/>
        <v>140</v>
      </c>
      <c r="I102" s="65">
        <v>31</v>
      </c>
      <c r="J102" s="65">
        <f t="shared" si="29"/>
        <v>43.4</v>
      </c>
      <c r="K102" s="50"/>
      <c r="L102" s="50">
        <f t="shared" si="25"/>
        <v>0</v>
      </c>
      <c r="M102" s="55"/>
    </row>
    <row r="103" spans="1:13">
      <c r="A103" s="61" t="s">
        <v>87</v>
      </c>
      <c r="B103" s="60"/>
      <c r="C103" s="53" t="s">
        <v>43</v>
      </c>
      <c r="D103" s="53" t="s">
        <v>44</v>
      </c>
      <c r="E103" s="53" t="s">
        <v>67</v>
      </c>
      <c r="F103" s="53">
        <v>1</v>
      </c>
      <c r="G103" s="53">
        <v>60</v>
      </c>
      <c r="H103" s="53">
        <f t="shared" si="28"/>
        <v>60</v>
      </c>
      <c r="I103" s="53">
        <v>151</v>
      </c>
      <c r="J103" s="53">
        <f t="shared" si="29"/>
        <v>90.6</v>
      </c>
      <c r="K103" s="53">
        <v>12.1</v>
      </c>
      <c r="L103" s="53">
        <f t="shared" si="25"/>
        <v>7.26</v>
      </c>
      <c r="M103" s="55"/>
    </row>
    <row r="104" spans="1:13">
      <c r="A104" s="61" t="s">
        <v>9</v>
      </c>
      <c r="B104" s="60">
        <f>SUM(L97:L108)</f>
        <v>145.88999999999999</v>
      </c>
      <c r="C104" s="50" t="s">
        <v>122</v>
      </c>
      <c r="D104" s="50" t="s">
        <v>129</v>
      </c>
      <c r="E104" s="50" t="s">
        <v>130</v>
      </c>
      <c r="F104" s="50">
        <v>1</v>
      </c>
      <c r="G104" s="50">
        <v>300</v>
      </c>
      <c r="H104" s="50">
        <f t="shared" si="28"/>
        <v>300</v>
      </c>
      <c r="I104" s="50">
        <v>36.380000000000003</v>
      </c>
      <c r="J104" s="50">
        <f t="shared" si="29"/>
        <v>109.14</v>
      </c>
      <c r="K104" s="50">
        <v>1</v>
      </c>
      <c r="L104" s="53">
        <f t="shared" si="25"/>
        <v>3</v>
      </c>
      <c r="M104" s="55"/>
    </row>
    <row r="105" spans="1:13">
      <c r="A105" s="61"/>
      <c r="B105" s="60"/>
      <c r="C105" s="53"/>
      <c r="D105" s="53"/>
      <c r="E105" s="53"/>
      <c r="F105" s="53"/>
      <c r="G105" s="53"/>
      <c r="H105" s="53"/>
      <c r="I105" s="53"/>
      <c r="J105" s="53"/>
      <c r="K105" s="53"/>
      <c r="L105" s="50">
        <f t="shared" si="25"/>
        <v>0</v>
      </c>
      <c r="M105" s="47"/>
    </row>
    <row r="106" spans="1:13">
      <c r="A106" s="61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50">
        <f t="shared" si="25"/>
        <v>0</v>
      </c>
      <c r="M106" s="47"/>
    </row>
    <row r="107" spans="1:13">
      <c r="A107" s="61"/>
      <c r="B107" s="45"/>
      <c r="C107" s="51"/>
      <c r="D107" s="51"/>
      <c r="E107" s="51"/>
      <c r="F107" s="51"/>
      <c r="G107" s="51"/>
      <c r="H107" s="51"/>
      <c r="I107" s="51"/>
      <c r="J107" s="51"/>
      <c r="K107" s="51"/>
      <c r="L107" s="50">
        <f t="shared" si="25"/>
        <v>0</v>
      </c>
      <c r="M107" s="47"/>
    </row>
    <row r="108" spans="1:13" ht="17.25" thickBot="1">
      <c r="A108" s="63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50">
        <f t="shared" si="25"/>
        <v>0</v>
      </c>
      <c r="M108" s="48"/>
    </row>
    <row r="109" spans="1:13">
      <c r="L109" s="50"/>
    </row>
    <row r="110" spans="1:13" ht="17.25" thickBot="1">
      <c r="L110" s="50"/>
    </row>
    <row r="111" spans="1:13" s="50" customFormat="1">
      <c r="A111" s="57"/>
      <c r="B111" s="58"/>
      <c r="C111" s="58" t="s">
        <v>13</v>
      </c>
      <c r="D111" s="58" t="s">
        <v>14</v>
      </c>
      <c r="E111" s="58" t="s">
        <v>15</v>
      </c>
      <c r="F111" s="58" t="s">
        <v>68</v>
      </c>
      <c r="G111" s="58" t="s">
        <v>24</v>
      </c>
      <c r="H111" s="58" t="s">
        <v>69</v>
      </c>
      <c r="I111" s="58" t="s">
        <v>25</v>
      </c>
      <c r="J111" s="58" t="s">
        <v>26</v>
      </c>
      <c r="K111" s="58" t="s">
        <v>27</v>
      </c>
      <c r="L111" s="58" t="s">
        <v>28</v>
      </c>
      <c r="M111" s="59"/>
    </row>
    <row r="112" spans="1:13" s="50" customFormat="1" ht="17.25" thickBot="1">
      <c r="A112" s="61" t="s">
        <v>59</v>
      </c>
      <c r="B112" s="64">
        <v>43619</v>
      </c>
      <c r="C112" s="51" t="s">
        <v>29</v>
      </c>
      <c r="D112" s="52" t="s">
        <v>62</v>
      </c>
      <c r="E112" s="51" t="s">
        <v>70</v>
      </c>
      <c r="F112" s="51">
        <v>1</v>
      </c>
      <c r="G112" s="51">
        <v>200</v>
      </c>
      <c r="H112" s="51">
        <f>F112*G112</f>
        <v>200</v>
      </c>
      <c r="I112" s="51">
        <v>48.29</v>
      </c>
      <c r="J112" s="51">
        <f>H112*I112/100</f>
        <v>96.58</v>
      </c>
      <c r="K112" s="51">
        <v>2.0699999999999998</v>
      </c>
      <c r="L112" s="53">
        <f t="shared" si="25"/>
        <v>4.1399999999999997</v>
      </c>
      <c r="M112" s="55"/>
    </row>
    <row r="113" spans="1:13" s="50" customFormat="1">
      <c r="A113" s="61" t="s">
        <v>60</v>
      </c>
      <c r="B113" s="60">
        <f>SUM(J112:J123)</f>
        <v>1111.6100000000001</v>
      </c>
      <c r="C113" s="53" t="s">
        <v>43</v>
      </c>
      <c r="D113" s="53" t="s">
        <v>44</v>
      </c>
      <c r="E113" s="53" t="s">
        <v>67</v>
      </c>
      <c r="F113" s="53">
        <v>1</v>
      </c>
      <c r="G113" s="53">
        <v>60</v>
      </c>
      <c r="H113" s="53">
        <f t="shared" ref="H113:H123" si="30">F113*G113</f>
        <v>60</v>
      </c>
      <c r="I113" s="53">
        <v>151</v>
      </c>
      <c r="J113" s="53">
        <f t="shared" ref="J113:J123" si="31">H113*I113/100</f>
        <v>90.6</v>
      </c>
      <c r="K113" s="53">
        <v>12.1</v>
      </c>
      <c r="L113" s="53">
        <f t="shared" si="25"/>
        <v>7.26</v>
      </c>
      <c r="M113" s="55"/>
    </row>
    <row r="114" spans="1:13" s="50" customFormat="1">
      <c r="A114" s="61" t="s">
        <v>29</v>
      </c>
      <c r="B114" s="60">
        <f>SUMIF(C112:C123,A114,J112:J123)</f>
        <v>487.59</v>
      </c>
      <c r="C114" s="53" t="s">
        <v>29</v>
      </c>
      <c r="D114" s="53" t="s">
        <v>63</v>
      </c>
      <c r="E114" s="53" t="s">
        <v>72</v>
      </c>
      <c r="F114" s="53">
        <v>0.3</v>
      </c>
      <c r="G114" s="53">
        <v>300</v>
      </c>
      <c r="H114" s="53">
        <f t="shared" si="30"/>
        <v>90</v>
      </c>
      <c r="I114" s="53">
        <v>121.5</v>
      </c>
      <c r="J114" s="53">
        <f t="shared" si="31"/>
        <v>109.35</v>
      </c>
      <c r="K114" s="53">
        <v>2.25</v>
      </c>
      <c r="L114" s="50">
        <f t="shared" si="25"/>
        <v>2.0249999999999999</v>
      </c>
      <c r="M114" s="55"/>
    </row>
    <row r="115" spans="1:13" s="50" customFormat="1">
      <c r="A115" s="62" t="s">
        <v>9</v>
      </c>
      <c r="B115" s="60">
        <f>SUMIF(C112:C123,A115,J112:J123)</f>
        <v>567.1</v>
      </c>
      <c r="C115" s="53" t="s">
        <v>29</v>
      </c>
      <c r="D115" s="53" t="s">
        <v>134</v>
      </c>
      <c r="E115" s="53" t="s">
        <v>71</v>
      </c>
      <c r="F115" s="53">
        <v>1</v>
      </c>
      <c r="G115" s="53">
        <v>100</v>
      </c>
      <c r="H115" s="53">
        <f t="shared" si="30"/>
        <v>100</v>
      </c>
      <c r="I115" s="53">
        <v>215</v>
      </c>
      <c r="J115" s="53">
        <f t="shared" si="31"/>
        <v>215</v>
      </c>
      <c r="K115" s="53">
        <v>7</v>
      </c>
      <c r="L115" s="50">
        <f t="shared" si="25"/>
        <v>7</v>
      </c>
      <c r="M115" s="55"/>
    </row>
    <row r="116" spans="1:13" s="50" customFormat="1">
      <c r="A116" s="62" t="s">
        <v>10</v>
      </c>
      <c r="B116" s="60">
        <f>SUMIF(C112:C123,A116,J112:J123)</f>
        <v>46.72</v>
      </c>
      <c r="C116" s="53" t="s">
        <v>43</v>
      </c>
      <c r="D116" s="53" t="s">
        <v>49</v>
      </c>
      <c r="E116" s="53" t="s">
        <v>83</v>
      </c>
      <c r="F116" s="53">
        <v>1</v>
      </c>
      <c r="G116" s="53">
        <v>100</v>
      </c>
      <c r="H116" s="53">
        <f t="shared" si="30"/>
        <v>100</v>
      </c>
      <c r="I116" s="53">
        <v>94</v>
      </c>
      <c r="J116" s="53">
        <f t="shared" si="31"/>
        <v>94</v>
      </c>
      <c r="K116" s="53">
        <v>2.9</v>
      </c>
      <c r="L116" s="50">
        <f t="shared" si="25"/>
        <v>2.9</v>
      </c>
      <c r="M116" s="55"/>
    </row>
    <row r="117" spans="1:13" s="50" customFormat="1">
      <c r="A117" s="62"/>
      <c r="B117" s="60"/>
      <c r="C117" s="51" t="s">
        <v>43</v>
      </c>
      <c r="D117" s="51" t="s">
        <v>45</v>
      </c>
      <c r="E117" s="51" t="s">
        <v>81</v>
      </c>
      <c r="F117" s="51">
        <v>1</v>
      </c>
      <c r="G117" s="51">
        <v>100</v>
      </c>
      <c r="H117" s="51">
        <f t="shared" si="30"/>
        <v>100</v>
      </c>
      <c r="I117" s="51">
        <v>126</v>
      </c>
      <c r="J117" s="51">
        <f t="shared" si="31"/>
        <v>126</v>
      </c>
      <c r="K117" s="51">
        <v>22</v>
      </c>
      <c r="L117" s="50">
        <f t="shared" si="25"/>
        <v>22</v>
      </c>
      <c r="M117" s="55"/>
    </row>
    <row r="118" spans="1:13" s="50" customFormat="1">
      <c r="A118" s="61" t="s">
        <v>87</v>
      </c>
      <c r="B118" s="60"/>
      <c r="C118" s="53" t="s">
        <v>29</v>
      </c>
      <c r="D118" s="53" t="s">
        <v>63</v>
      </c>
      <c r="E118" s="53" t="s">
        <v>72</v>
      </c>
      <c r="F118" s="53">
        <v>0.1</v>
      </c>
      <c r="G118" s="53">
        <v>300</v>
      </c>
      <c r="H118" s="53">
        <f t="shared" si="30"/>
        <v>30</v>
      </c>
      <c r="I118" s="53">
        <v>121.5</v>
      </c>
      <c r="J118" s="53">
        <f t="shared" si="31"/>
        <v>36.450000000000003</v>
      </c>
      <c r="K118" s="53">
        <v>2.25</v>
      </c>
      <c r="L118" s="50">
        <f t="shared" si="25"/>
        <v>0.67500000000000004</v>
      </c>
      <c r="M118" s="55"/>
    </row>
    <row r="119" spans="1:13" s="50" customFormat="1">
      <c r="A119" s="61" t="s">
        <v>9</v>
      </c>
      <c r="B119" s="60">
        <f>SUM(L112:L123)</f>
        <v>89.713149999999999</v>
      </c>
      <c r="C119" s="51" t="s">
        <v>29</v>
      </c>
      <c r="D119" s="51" t="s">
        <v>39</v>
      </c>
      <c r="E119" s="51" t="s">
        <v>78</v>
      </c>
      <c r="F119" s="51">
        <v>0.3</v>
      </c>
      <c r="G119" s="51">
        <v>95</v>
      </c>
      <c r="H119" s="51">
        <f t="shared" si="30"/>
        <v>28.5</v>
      </c>
      <c r="I119" s="51">
        <v>106</v>
      </c>
      <c r="J119" s="51">
        <f t="shared" si="31"/>
        <v>30.21</v>
      </c>
      <c r="K119" s="51">
        <v>1.59</v>
      </c>
      <c r="L119" s="50">
        <f t="shared" si="25"/>
        <v>0.45315000000000005</v>
      </c>
      <c r="M119" s="55"/>
    </row>
    <row r="120" spans="1:13" s="50" customFormat="1">
      <c r="A120" s="61"/>
      <c r="B120" s="60"/>
      <c r="C120" s="65" t="s">
        <v>90</v>
      </c>
      <c r="D120" s="65" t="s">
        <v>135</v>
      </c>
      <c r="E120" s="65" t="s">
        <v>80</v>
      </c>
      <c r="F120" s="65">
        <v>1</v>
      </c>
      <c r="G120" s="65">
        <v>30</v>
      </c>
      <c r="H120" s="65">
        <f t="shared" si="30"/>
        <v>30</v>
      </c>
      <c r="I120" s="65">
        <v>34</v>
      </c>
      <c r="J120" s="65">
        <f t="shared" si="31"/>
        <v>10.199999999999999</v>
      </c>
      <c r="K120" s="65">
        <v>0.5</v>
      </c>
      <c r="L120" s="50">
        <f t="shared" si="25"/>
        <v>0.15</v>
      </c>
      <c r="M120" s="47"/>
    </row>
    <row r="121" spans="1:13" s="50" customFormat="1">
      <c r="A121" s="61"/>
      <c r="B121" s="45"/>
      <c r="C121" s="51" t="s">
        <v>43</v>
      </c>
      <c r="D121" s="51" t="s">
        <v>45</v>
      </c>
      <c r="E121" s="51" t="s">
        <v>81</v>
      </c>
      <c r="F121" s="51">
        <v>1.5</v>
      </c>
      <c r="G121" s="51">
        <v>100</v>
      </c>
      <c r="H121" s="51">
        <f t="shared" si="30"/>
        <v>150</v>
      </c>
      <c r="I121" s="51">
        <v>126</v>
      </c>
      <c r="J121" s="51">
        <f t="shared" si="31"/>
        <v>189</v>
      </c>
      <c r="K121" s="51">
        <v>22</v>
      </c>
      <c r="L121" s="53">
        <f t="shared" si="25"/>
        <v>33</v>
      </c>
      <c r="M121" s="47"/>
    </row>
    <row r="122" spans="1:13" s="50" customFormat="1">
      <c r="A122" s="61"/>
      <c r="B122" s="45"/>
      <c r="C122" s="53" t="s">
        <v>136</v>
      </c>
      <c r="D122" s="53" t="s">
        <v>137</v>
      </c>
      <c r="E122" s="53" t="s">
        <v>138</v>
      </c>
      <c r="F122" s="53">
        <v>0.4</v>
      </c>
      <c r="G122" s="53">
        <v>80</v>
      </c>
      <c r="H122" s="53">
        <f t="shared" si="30"/>
        <v>32</v>
      </c>
      <c r="I122" s="53">
        <v>146</v>
      </c>
      <c r="J122" s="53">
        <f t="shared" si="31"/>
        <v>46.72</v>
      </c>
      <c r="K122" s="53">
        <v>3</v>
      </c>
      <c r="L122" s="53">
        <f t="shared" si="25"/>
        <v>0.96</v>
      </c>
      <c r="M122" s="47"/>
    </row>
    <row r="123" spans="1:13" s="50" customFormat="1" ht="17.25" thickBot="1">
      <c r="A123" s="63"/>
      <c r="B123" s="46"/>
      <c r="C123" s="53" t="s">
        <v>43</v>
      </c>
      <c r="D123" s="51" t="s">
        <v>139</v>
      </c>
      <c r="E123" s="51" t="s">
        <v>140</v>
      </c>
      <c r="F123" s="51">
        <v>5</v>
      </c>
      <c r="G123" s="51">
        <v>10</v>
      </c>
      <c r="H123" s="51">
        <f t="shared" si="30"/>
        <v>50</v>
      </c>
      <c r="I123" s="51">
        <v>135</v>
      </c>
      <c r="J123" s="51">
        <f t="shared" si="31"/>
        <v>67.5</v>
      </c>
      <c r="K123" s="51">
        <v>18.3</v>
      </c>
      <c r="L123" s="50">
        <f t="shared" si="25"/>
        <v>9.15</v>
      </c>
      <c r="M123" s="48"/>
    </row>
    <row r="124" spans="1:13">
      <c r="L124" s="50"/>
    </row>
    <row r="125" spans="1:13" ht="17.25" thickBot="1">
      <c r="L125" s="50"/>
    </row>
    <row r="126" spans="1:13" s="50" customFormat="1">
      <c r="A126" s="57"/>
      <c r="B126" s="58"/>
      <c r="C126" s="58" t="s">
        <v>13</v>
      </c>
      <c r="D126" s="58" t="s">
        <v>14</v>
      </c>
      <c r="E126" s="58" t="s">
        <v>15</v>
      </c>
      <c r="F126" s="58" t="s">
        <v>68</v>
      </c>
      <c r="G126" s="58" t="s">
        <v>24</v>
      </c>
      <c r="H126" s="58" t="s">
        <v>69</v>
      </c>
      <c r="I126" s="58" t="s">
        <v>25</v>
      </c>
      <c r="J126" s="58" t="s">
        <v>26</v>
      </c>
      <c r="K126" s="58" t="s">
        <v>27</v>
      </c>
      <c r="L126" s="58" t="s">
        <v>28</v>
      </c>
      <c r="M126" s="59"/>
    </row>
    <row r="127" spans="1:13" s="50" customFormat="1">
      <c r="A127" s="61" t="s">
        <v>59</v>
      </c>
      <c r="B127" s="64">
        <v>43620</v>
      </c>
      <c r="C127" s="53" t="s">
        <v>29</v>
      </c>
      <c r="D127" s="53" t="s">
        <v>104</v>
      </c>
      <c r="E127" s="53" t="s">
        <v>75</v>
      </c>
      <c r="F127" s="53">
        <v>2</v>
      </c>
      <c r="G127" s="53">
        <v>300</v>
      </c>
      <c r="H127" s="53">
        <f t="shared" ref="H127" si="32">F127*G127</f>
        <v>600</v>
      </c>
      <c r="I127" s="53">
        <v>53</v>
      </c>
      <c r="J127" s="53">
        <f t="shared" ref="J127" si="33">H127*I127/100</f>
        <v>318</v>
      </c>
      <c r="K127" s="53">
        <v>1.21</v>
      </c>
      <c r="L127" s="50">
        <f t="shared" si="25"/>
        <v>7.26</v>
      </c>
      <c r="M127" s="55"/>
    </row>
    <row r="128" spans="1:13" s="50" customFormat="1">
      <c r="A128" s="61" t="s">
        <v>60</v>
      </c>
      <c r="B128" s="60">
        <f>SUM(J127:J138)</f>
        <v>1358.2180000000001</v>
      </c>
      <c r="C128" s="53" t="s">
        <v>43</v>
      </c>
      <c r="D128" s="53" t="s">
        <v>44</v>
      </c>
      <c r="E128" s="53" t="s">
        <v>67</v>
      </c>
      <c r="F128" s="53">
        <v>1</v>
      </c>
      <c r="G128" s="53">
        <v>60</v>
      </c>
      <c r="H128" s="53">
        <f t="shared" ref="H128:H134" si="34">F128*G128</f>
        <v>60</v>
      </c>
      <c r="I128" s="53">
        <v>151</v>
      </c>
      <c r="J128" s="53">
        <f t="shared" ref="J128:J134" si="35">H128*I128/100</f>
        <v>90.6</v>
      </c>
      <c r="K128" s="53">
        <v>12.1</v>
      </c>
      <c r="L128" s="50">
        <f t="shared" si="25"/>
        <v>7.26</v>
      </c>
      <c r="M128" s="55"/>
    </row>
    <row r="129" spans="1:13" s="50" customFormat="1">
      <c r="A129" s="61" t="s">
        <v>29</v>
      </c>
      <c r="B129" s="60">
        <f>SUMIF(C127:C138,A129,J127:J138)</f>
        <v>492</v>
      </c>
      <c r="C129" s="53" t="s">
        <v>43</v>
      </c>
      <c r="D129" s="53" t="s">
        <v>47</v>
      </c>
      <c r="E129" s="53" t="s">
        <v>67</v>
      </c>
      <c r="F129" s="53">
        <v>1</v>
      </c>
      <c r="G129" s="53">
        <v>60</v>
      </c>
      <c r="H129" s="53">
        <f t="shared" si="34"/>
        <v>60</v>
      </c>
      <c r="I129" s="53">
        <v>199</v>
      </c>
      <c r="J129" s="53">
        <f t="shared" si="35"/>
        <v>119.4</v>
      </c>
      <c r="K129" s="53">
        <v>13.5</v>
      </c>
      <c r="L129" s="50">
        <f t="shared" si="25"/>
        <v>8.1</v>
      </c>
      <c r="M129" s="55"/>
    </row>
    <row r="130" spans="1:13" s="50" customFormat="1">
      <c r="A130" s="62" t="s">
        <v>9</v>
      </c>
      <c r="B130" s="60">
        <f>SUMIF(C127:C138,A130,J127:J138)</f>
        <v>822.81799999999998</v>
      </c>
      <c r="C130" s="53" t="s">
        <v>43</v>
      </c>
      <c r="D130" s="53" t="s">
        <v>50</v>
      </c>
      <c r="E130" s="53" t="s">
        <v>84</v>
      </c>
      <c r="F130" s="53">
        <v>1.25</v>
      </c>
      <c r="G130" s="53">
        <v>200</v>
      </c>
      <c r="H130" s="53">
        <f t="shared" si="34"/>
        <v>250</v>
      </c>
      <c r="I130" s="53">
        <v>66</v>
      </c>
      <c r="J130" s="53">
        <f t="shared" si="35"/>
        <v>165</v>
      </c>
      <c r="K130" s="53">
        <v>3.2</v>
      </c>
      <c r="L130" s="53">
        <f t="shared" si="25"/>
        <v>8</v>
      </c>
      <c r="M130" s="55"/>
    </row>
    <row r="131" spans="1:13" s="50" customFormat="1">
      <c r="A131" s="62" t="s">
        <v>10</v>
      </c>
      <c r="B131" s="60">
        <f>SUMIF(C127:C138,A131,J127:J138)</f>
        <v>0</v>
      </c>
      <c r="C131" s="53" t="s">
        <v>29</v>
      </c>
      <c r="D131" s="53" t="s">
        <v>34</v>
      </c>
      <c r="E131" s="53" t="s">
        <v>70</v>
      </c>
      <c r="F131" s="53">
        <v>1</v>
      </c>
      <c r="G131" s="53">
        <v>150</v>
      </c>
      <c r="H131" s="53">
        <f t="shared" si="34"/>
        <v>150</v>
      </c>
      <c r="I131" s="53">
        <v>116</v>
      </c>
      <c r="J131" s="53">
        <f t="shared" si="35"/>
        <v>174</v>
      </c>
      <c r="K131" s="53"/>
      <c r="L131" s="53">
        <f t="shared" si="25"/>
        <v>0</v>
      </c>
      <c r="M131" s="55"/>
    </row>
    <row r="132" spans="1:13" s="50" customFormat="1">
      <c r="A132" s="62"/>
      <c r="B132" s="60"/>
      <c r="C132" s="65" t="s">
        <v>51</v>
      </c>
      <c r="D132" s="65" t="s">
        <v>128</v>
      </c>
      <c r="E132" s="65" t="s">
        <v>126</v>
      </c>
      <c r="F132" s="65">
        <v>1</v>
      </c>
      <c r="G132" s="65">
        <v>140</v>
      </c>
      <c r="H132" s="65">
        <f t="shared" si="34"/>
        <v>140</v>
      </c>
      <c r="I132" s="65">
        <v>31</v>
      </c>
      <c r="J132" s="65">
        <f t="shared" si="35"/>
        <v>43.4</v>
      </c>
      <c r="K132" s="65">
        <v>1.8</v>
      </c>
      <c r="L132" s="50">
        <f t="shared" si="25"/>
        <v>2.52</v>
      </c>
      <c r="M132" s="55"/>
    </row>
    <row r="133" spans="1:13" s="50" customFormat="1">
      <c r="A133" s="61" t="s">
        <v>87</v>
      </c>
      <c r="B133" s="60"/>
      <c r="C133" s="53" t="s">
        <v>43</v>
      </c>
      <c r="D133" s="53" t="s">
        <v>111</v>
      </c>
      <c r="E133" s="53" t="s">
        <v>80</v>
      </c>
      <c r="F133" s="53">
        <v>3</v>
      </c>
      <c r="G133" s="53">
        <v>35</v>
      </c>
      <c r="H133" s="53">
        <f t="shared" si="34"/>
        <v>105</v>
      </c>
      <c r="I133" s="53">
        <v>184.87</v>
      </c>
      <c r="J133" s="53">
        <f t="shared" si="35"/>
        <v>194.11350000000002</v>
      </c>
      <c r="K133" s="53">
        <v>10.58</v>
      </c>
      <c r="L133" s="50">
        <f t="shared" si="25"/>
        <v>11.109000000000002</v>
      </c>
      <c r="M133" s="55"/>
    </row>
    <row r="134" spans="1:13" s="50" customFormat="1">
      <c r="A134" s="61" t="s">
        <v>9</v>
      </c>
      <c r="B134" s="60">
        <f>SUM(L127:L138)</f>
        <v>80.951999999999998</v>
      </c>
      <c r="C134" s="51" t="s">
        <v>43</v>
      </c>
      <c r="D134" s="51" t="s">
        <v>45</v>
      </c>
      <c r="E134" s="51" t="s">
        <v>81</v>
      </c>
      <c r="F134" s="51">
        <v>1.5</v>
      </c>
      <c r="G134" s="51">
        <v>100</v>
      </c>
      <c r="H134" s="51">
        <f t="shared" si="34"/>
        <v>150</v>
      </c>
      <c r="I134" s="51">
        <v>126</v>
      </c>
      <c r="J134" s="51">
        <f t="shared" si="35"/>
        <v>189</v>
      </c>
      <c r="K134" s="51">
        <v>22</v>
      </c>
      <c r="L134" s="50">
        <f t="shared" si="25"/>
        <v>33</v>
      </c>
      <c r="M134" s="55"/>
    </row>
    <row r="135" spans="1:13" s="50" customFormat="1">
      <c r="A135" s="61"/>
      <c r="B135" s="60"/>
      <c r="C135" s="53" t="s">
        <v>43</v>
      </c>
      <c r="D135" s="53" t="s">
        <v>111</v>
      </c>
      <c r="E135" s="53" t="s">
        <v>80</v>
      </c>
      <c r="F135" s="53">
        <v>1</v>
      </c>
      <c r="G135" s="53">
        <v>35</v>
      </c>
      <c r="H135" s="53">
        <f t="shared" ref="H135" si="36">F135*G135</f>
        <v>35</v>
      </c>
      <c r="I135" s="53">
        <v>184.87</v>
      </c>
      <c r="J135" s="53">
        <f t="shared" ref="J135" si="37">H135*I135/100</f>
        <v>64.704499999999996</v>
      </c>
      <c r="K135" s="53">
        <v>10.58</v>
      </c>
      <c r="L135" s="50">
        <f t="shared" si="25"/>
        <v>3.7030000000000003</v>
      </c>
      <c r="M135" s="47"/>
    </row>
    <row r="136" spans="1:13" s="50" customFormat="1">
      <c r="A136" s="61"/>
      <c r="B136" s="45"/>
      <c r="C136" s="51"/>
      <c r="D136" s="51"/>
      <c r="E136" s="51"/>
      <c r="F136" s="51"/>
      <c r="G136" s="51"/>
      <c r="H136" s="51"/>
      <c r="I136" s="51"/>
      <c r="J136" s="51"/>
      <c r="K136" s="51"/>
      <c r="L136" s="50">
        <f t="shared" si="25"/>
        <v>0</v>
      </c>
      <c r="M136" s="47"/>
    </row>
    <row r="137" spans="1:13" s="50" customFormat="1">
      <c r="A137" s="61"/>
      <c r="B137" s="45"/>
      <c r="C137" s="53"/>
      <c r="D137" s="53"/>
      <c r="E137" s="53"/>
      <c r="F137" s="53"/>
      <c r="G137" s="53"/>
      <c r="H137" s="53"/>
      <c r="I137" s="53"/>
      <c r="J137" s="53"/>
      <c r="K137" s="53"/>
      <c r="L137" s="50">
        <f t="shared" si="25"/>
        <v>0</v>
      </c>
      <c r="M137" s="47"/>
    </row>
    <row r="138" spans="1:13" s="50" customFormat="1" ht="17.25" thickBot="1">
      <c r="A138" s="63"/>
      <c r="B138" s="46"/>
      <c r="C138" s="53"/>
      <c r="D138" s="51"/>
      <c r="E138" s="51"/>
      <c r="F138" s="51"/>
      <c r="G138" s="51"/>
      <c r="H138" s="51"/>
      <c r="I138" s="51"/>
      <c r="J138" s="51"/>
      <c r="K138" s="51"/>
      <c r="L138" s="50">
        <f t="shared" si="25"/>
        <v>0</v>
      </c>
      <c r="M138" s="48"/>
    </row>
    <row r="139" spans="1:13">
      <c r="L139" s="53"/>
    </row>
    <row r="140" spans="1:13" ht="17.25" thickBot="1">
      <c r="L140" s="53"/>
    </row>
    <row r="141" spans="1:13" s="50" customFormat="1">
      <c r="A141" s="57"/>
      <c r="B141" s="58"/>
      <c r="C141" s="58" t="s">
        <v>13</v>
      </c>
      <c r="D141" s="58" t="s">
        <v>14</v>
      </c>
      <c r="E141" s="58" t="s">
        <v>15</v>
      </c>
      <c r="F141" s="58" t="s">
        <v>68</v>
      </c>
      <c r="G141" s="58" t="s">
        <v>24</v>
      </c>
      <c r="H141" s="58" t="s">
        <v>69</v>
      </c>
      <c r="I141" s="58" t="s">
        <v>25</v>
      </c>
      <c r="J141" s="58" t="s">
        <v>26</v>
      </c>
      <c r="K141" s="58" t="s">
        <v>27</v>
      </c>
      <c r="L141" s="58" t="s">
        <v>28</v>
      </c>
      <c r="M141" s="59"/>
    </row>
    <row r="142" spans="1:13" s="50" customFormat="1">
      <c r="A142" s="61" t="s">
        <v>59</v>
      </c>
      <c r="B142" s="64">
        <v>43621</v>
      </c>
      <c r="C142" s="20" t="s">
        <v>29</v>
      </c>
      <c r="D142" s="21" t="s">
        <v>42</v>
      </c>
      <c r="E142" s="20" t="s">
        <v>70</v>
      </c>
      <c r="F142" s="20">
        <v>2</v>
      </c>
      <c r="G142" s="20">
        <v>350</v>
      </c>
      <c r="H142" s="20">
        <f t="shared" ref="H142" si="38">F142*G142</f>
        <v>700</v>
      </c>
      <c r="I142" s="20">
        <v>40</v>
      </c>
      <c r="J142" s="20">
        <f t="shared" ref="J142" si="39">H142*I142/100</f>
        <v>280</v>
      </c>
      <c r="K142" s="20"/>
      <c r="L142" s="50">
        <f t="shared" si="25"/>
        <v>0</v>
      </c>
      <c r="M142" s="55"/>
    </row>
    <row r="143" spans="1:13" s="50" customFormat="1">
      <c r="A143" s="61" t="s">
        <v>60</v>
      </c>
      <c r="B143" s="60">
        <f>SUM(J142:J153)</f>
        <v>1376.75</v>
      </c>
      <c r="C143" s="53" t="s">
        <v>43</v>
      </c>
      <c r="D143" s="53" t="s">
        <v>44</v>
      </c>
      <c r="E143" s="53" t="s">
        <v>67</v>
      </c>
      <c r="F143" s="53">
        <v>2</v>
      </c>
      <c r="G143" s="53">
        <v>60</v>
      </c>
      <c r="H143" s="53">
        <f t="shared" ref="H143:H149" si="40">F143*G143</f>
        <v>120</v>
      </c>
      <c r="I143" s="53">
        <v>151</v>
      </c>
      <c r="J143" s="53">
        <f t="shared" ref="J143:J149" si="41">H143*I143/100</f>
        <v>181.2</v>
      </c>
      <c r="K143" s="53">
        <v>12.1</v>
      </c>
      <c r="L143" s="50">
        <f t="shared" ref="L143:L153" si="42">H143*K143/100</f>
        <v>14.52</v>
      </c>
      <c r="M143" s="55"/>
    </row>
    <row r="144" spans="1:13" s="50" customFormat="1">
      <c r="A144" s="61" t="s">
        <v>29</v>
      </c>
      <c r="B144" s="60">
        <f>SUMIF(C142:C153,A144,J142:J153)</f>
        <v>845</v>
      </c>
      <c r="C144" s="50" t="s">
        <v>8</v>
      </c>
      <c r="D144" s="50" t="s">
        <v>141</v>
      </c>
      <c r="E144" s="50" t="s">
        <v>67</v>
      </c>
      <c r="F144" s="50">
        <v>1</v>
      </c>
      <c r="G144" s="50">
        <v>160</v>
      </c>
      <c r="H144" s="50">
        <f t="shared" si="40"/>
        <v>160</v>
      </c>
      <c r="I144" s="50">
        <v>202</v>
      </c>
      <c r="J144" s="50">
        <f t="shared" si="41"/>
        <v>323.2</v>
      </c>
      <c r="K144" s="50">
        <v>7.5</v>
      </c>
      <c r="L144" s="50">
        <f t="shared" si="42"/>
        <v>12</v>
      </c>
      <c r="M144" s="55"/>
    </row>
    <row r="145" spans="1:13" s="50" customFormat="1">
      <c r="A145" s="62" t="s">
        <v>9</v>
      </c>
      <c r="B145" s="60">
        <f>SUMIF(C142:C153,A145,J142:J153)</f>
        <v>312.39999999999998</v>
      </c>
      <c r="C145" s="50" t="s">
        <v>90</v>
      </c>
      <c r="D145" s="50" t="s">
        <v>142</v>
      </c>
      <c r="E145" s="50" t="s">
        <v>67</v>
      </c>
      <c r="F145" s="50">
        <v>7</v>
      </c>
      <c r="G145" s="50">
        <v>15</v>
      </c>
      <c r="H145" s="50">
        <f t="shared" si="40"/>
        <v>105</v>
      </c>
      <c r="I145" s="50">
        <v>71</v>
      </c>
      <c r="J145" s="50">
        <f t="shared" si="41"/>
        <v>74.55</v>
      </c>
      <c r="K145" s="50">
        <v>0</v>
      </c>
      <c r="L145" s="50">
        <f t="shared" si="42"/>
        <v>0</v>
      </c>
      <c r="M145" s="55"/>
    </row>
    <row r="146" spans="1:13" s="50" customFormat="1">
      <c r="A146" s="62" t="s">
        <v>10</v>
      </c>
      <c r="B146" s="60">
        <f>SUMIF(C142:C153,A146,J142:J153)</f>
        <v>144.80000000000001</v>
      </c>
      <c r="C146" s="53" t="s">
        <v>29</v>
      </c>
      <c r="D146" s="53" t="s">
        <v>96</v>
      </c>
      <c r="E146" s="53" t="s">
        <v>97</v>
      </c>
      <c r="F146" s="53">
        <v>2</v>
      </c>
      <c r="G146" s="53">
        <v>300</v>
      </c>
      <c r="H146" s="53">
        <f t="shared" si="40"/>
        <v>600</v>
      </c>
      <c r="I146" s="53">
        <v>40.299999999999997</v>
      </c>
      <c r="J146" s="53">
        <f t="shared" si="41"/>
        <v>241.8</v>
      </c>
      <c r="K146" s="53">
        <v>1.18</v>
      </c>
      <c r="L146" s="50">
        <f t="shared" si="42"/>
        <v>7.08</v>
      </c>
      <c r="M146" s="55"/>
    </row>
    <row r="147" spans="1:13" s="50" customFormat="1">
      <c r="A147" s="62"/>
      <c r="B147" s="60"/>
      <c r="C147" s="53" t="s">
        <v>10</v>
      </c>
      <c r="D147" s="53" t="s">
        <v>102</v>
      </c>
      <c r="E147" s="53" t="s">
        <v>103</v>
      </c>
      <c r="F147" s="53">
        <v>2</v>
      </c>
      <c r="G147" s="53">
        <v>10</v>
      </c>
      <c r="H147" s="53">
        <f t="shared" si="40"/>
        <v>20</v>
      </c>
      <c r="I147" s="53">
        <v>724</v>
      </c>
      <c r="J147" s="53">
        <f t="shared" si="41"/>
        <v>144.80000000000001</v>
      </c>
      <c r="K147" s="53">
        <v>2.8</v>
      </c>
      <c r="L147" s="50">
        <f t="shared" si="42"/>
        <v>0.56000000000000005</v>
      </c>
      <c r="M147" s="55"/>
    </row>
    <row r="148" spans="1:13" s="50" customFormat="1">
      <c r="A148" s="61" t="s">
        <v>87</v>
      </c>
      <c r="B148" s="60"/>
      <c r="C148" s="53" t="s">
        <v>43</v>
      </c>
      <c r="D148" s="51" t="s">
        <v>55</v>
      </c>
      <c r="E148" s="51" t="s">
        <v>80</v>
      </c>
      <c r="F148" s="51">
        <v>2</v>
      </c>
      <c r="G148" s="51">
        <v>50</v>
      </c>
      <c r="H148" s="51">
        <f t="shared" si="40"/>
        <v>100</v>
      </c>
      <c r="I148" s="51">
        <v>106</v>
      </c>
      <c r="J148" s="51">
        <f t="shared" si="41"/>
        <v>106</v>
      </c>
      <c r="K148" s="51">
        <v>20.2</v>
      </c>
      <c r="L148" s="53">
        <f t="shared" si="42"/>
        <v>20.2</v>
      </c>
      <c r="M148" s="55"/>
    </row>
    <row r="149" spans="1:13" s="50" customFormat="1">
      <c r="A149" s="61" t="s">
        <v>9</v>
      </c>
      <c r="B149" s="60">
        <f>SUM(L142:L153)</f>
        <v>58.76</v>
      </c>
      <c r="C149" s="51" t="s">
        <v>43</v>
      </c>
      <c r="D149" s="51" t="s">
        <v>45</v>
      </c>
      <c r="E149" s="51" t="s">
        <v>81</v>
      </c>
      <c r="F149" s="51">
        <v>0.2</v>
      </c>
      <c r="G149" s="51">
        <v>100</v>
      </c>
      <c r="H149" s="51">
        <f t="shared" si="40"/>
        <v>20</v>
      </c>
      <c r="I149" s="51">
        <v>126</v>
      </c>
      <c r="J149" s="51">
        <f t="shared" si="41"/>
        <v>25.2</v>
      </c>
      <c r="K149" s="51">
        <v>22</v>
      </c>
      <c r="L149" s="53">
        <f t="shared" si="42"/>
        <v>4.4000000000000004</v>
      </c>
      <c r="M149" s="55"/>
    </row>
    <row r="150" spans="1:13" s="50" customFormat="1">
      <c r="A150" s="61"/>
      <c r="B150" s="60"/>
      <c r="C150" s="53"/>
      <c r="D150" s="53"/>
      <c r="E150" s="53"/>
      <c r="F150" s="53"/>
      <c r="G150" s="53"/>
      <c r="H150" s="53"/>
      <c r="I150" s="53"/>
      <c r="J150" s="53"/>
      <c r="K150" s="53"/>
      <c r="L150" s="50">
        <f t="shared" si="42"/>
        <v>0</v>
      </c>
      <c r="M150" s="47"/>
    </row>
    <row r="151" spans="1:13" s="50" customFormat="1">
      <c r="A151" s="61"/>
      <c r="B151" s="45"/>
      <c r="C151" s="51"/>
      <c r="D151" s="51"/>
      <c r="E151" s="51"/>
      <c r="F151" s="51"/>
      <c r="G151" s="51"/>
      <c r="H151" s="51"/>
      <c r="I151" s="51"/>
      <c r="J151" s="51"/>
      <c r="K151" s="51"/>
      <c r="L151" s="50">
        <f t="shared" si="42"/>
        <v>0</v>
      </c>
      <c r="M151" s="47"/>
    </row>
    <row r="152" spans="1:13" s="50" customFormat="1">
      <c r="A152" s="61"/>
      <c r="B152" s="45"/>
      <c r="C152" s="53"/>
      <c r="D152" s="53"/>
      <c r="E152" s="53"/>
      <c r="F152" s="53"/>
      <c r="G152" s="53"/>
      <c r="H152" s="53"/>
      <c r="I152" s="53"/>
      <c r="J152" s="53"/>
      <c r="K152" s="53"/>
      <c r="L152" s="50">
        <f t="shared" si="42"/>
        <v>0</v>
      </c>
      <c r="M152" s="47"/>
    </row>
    <row r="153" spans="1:13" s="50" customFormat="1" ht="17.25" thickBot="1">
      <c r="A153" s="63"/>
      <c r="B153" s="46"/>
      <c r="C153" s="53"/>
      <c r="D153" s="51"/>
      <c r="E153" s="51"/>
      <c r="F153" s="51"/>
      <c r="G153" s="51"/>
      <c r="H153" s="51"/>
      <c r="I153" s="51"/>
      <c r="J153" s="51"/>
      <c r="K153" s="51"/>
      <c r="L153" s="50">
        <f t="shared" si="42"/>
        <v>0</v>
      </c>
      <c r="M153" s="48"/>
    </row>
    <row r="154" spans="1:13">
      <c r="L154" s="50"/>
    </row>
    <row r="155" spans="1:13" ht="17.25" thickBot="1">
      <c r="L155" s="50"/>
    </row>
    <row r="156" spans="1:13" s="50" customFormat="1">
      <c r="A156" s="57"/>
      <c r="B156" s="58"/>
      <c r="C156" s="58" t="s">
        <v>13</v>
      </c>
      <c r="D156" s="58" t="s">
        <v>14</v>
      </c>
      <c r="E156" s="58" t="s">
        <v>15</v>
      </c>
      <c r="F156" s="58" t="s">
        <v>68</v>
      </c>
      <c r="G156" s="58" t="s">
        <v>24</v>
      </c>
      <c r="H156" s="58" t="s">
        <v>69</v>
      </c>
      <c r="I156" s="58" t="s">
        <v>25</v>
      </c>
      <c r="J156" s="58" t="s">
        <v>26</v>
      </c>
      <c r="K156" s="58" t="s">
        <v>27</v>
      </c>
      <c r="L156" s="58" t="s">
        <v>28</v>
      </c>
      <c r="M156" s="59"/>
    </row>
    <row r="157" spans="1:13" s="50" customFormat="1" ht="17.25" thickBot="1">
      <c r="A157" s="61" t="s">
        <v>59</v>
      </c>
      <c r="B157" s="64">
        <v>43622</v>
      </c>
      <c r="C157" s="51" t="s">
        <v>29</v>
      </c>
      <c r="D157" s="52" t="s">
        <v>62</v>
      </c>
      <c r="E157" s="51" t="s">
        <v>70</v>
      </c>
      <c r="F157" s="51">
        <v>1</v>
      </c>
      <c r="G157" s="51">
        <v>200</v>
      </c>
      <c r="H157" s="51">
        <f>F157*G157</f>
        <v>200</v>
      </c>
      <c r="I157" s="51">
        <v>48.29</v>
      </c>
      <c r="J157" s="51">
        <f>H157*I157/100</f>
        <v>96.58</v>
      </c>
      <c r="K157" s="51">
        <v>2.0699999999999998</v>
      </c>
      <c r="L157" s="53">
        <f>H157*K157/100</f>
        <v>4.1399999999999997</v>
      </c>
      <c r="M157" s="55"/>
    </row>
    <row r="158" spans="1:13" s="50" customFormat="1">
      <c r="A158" s="61" t="s">
        <v>60</v>
      </c>
      <c r="B158" s="60">
        <f>SUM(J157:J168)</f>
        <v>901.82999999999993</v>
      </c>
      <c r="C158" s="53" t="s">
        <v>43</v>
      </c>
      <c r="D158" s="53" t="s">
        <v>44</v>
      </c>
      <c r="E158" s="53" t="s">
        <v>67</v>
      </c>
      <c r="F158" s="53">
        <v>1</v>
      </c>
      <c r="G158" s="53">
        <v>60</v>
      </c>
      <c r="H158" s="53">
        <f t="shared" ref="H158:H165" si="43">F158*G158</f>
        <v>60</v>
      </c>
      <c r="I158" s="53">
        <v>151</v>
      </c>
      <c r="J158" s="53">
        <f t="shared" ref="J158:J165" si="44">H158*I158/100</f>
        <v>90.6</v>
      </c>
      <c r="K158" s="53">
        <v>12.1</v>
      </c>
      <c r="L158" s="53">
        <f>H158*K158/100</f>
        <v>7.26</v>
      </c>
      <c r="M158" s="55"/>
    </row>
    <row r="159" spans="1:13" s="50" customFormat="1">
      <c r="A159" s="61" t="s">
        <v>29</v>
      </c>
      <c r="B159" s="60">
        <f>SUMIF(C157:C168,A159,J157:J168)</f>
        <v>318.18</v>
      </c>
      <c r="C159" s="51" t="s">
        <v>29</v>
      </c>
      <c r="D159" s="51" t="s">
        <v>39</v>
      </c>
      <c r="E159" s="51" t="s">
        <v>78</v>
      </c>
      <c r="F159" s="51">
        <v>1</v>
      </c>
      <c r="G159" s="51">
        <v>95</v>
      </c>
      <c r="H159" s="51">
        <f t="shared" si="43"/>
        <v>95</v>
      </c>
      <c r="I159" s="51">
        <v>106</v>
      </c>
      <c r="J159" s="51">
        <f t="shared" si="44"/>
        <v>100.7</v>
      </c>
      <c r="K159" s="51">
        <v>1.59</v>
      </c>
      <c r="L159" s="50">
        <f t="shared" ref="L159:L165" si="45">H159*K159/100</f>
        <v>1.5105000000000002</v>
      </c>
      <c r="M159" s="55"/>
    </row>
    <row r="160" spans="1:13" s="50" customFormat="1">
      <c r="A160" s="62" t="s">
        <v>9</v>
      </c>
      <c r="B160" s="60">
        <f>SUMIF(C157:C168,A160,J157:J168)</f>
        <v>425.20000000000005</v>
      </c>
      <c r="C160" s="53" t="s">
        <v>43</v>
      </c>
      <c r="D160" s="53" t="s">
        <v>49</v>
      </c>
      <c r="E160" s="53" t="s">
        <v>83</v>
      </c>
      <c r="F160" s="53">
        <v>1</v>
      </c>
      <c r="G160" s="53">
        <v>100</v>
      </c>
      <c r="H160" s="53">
        <f t="shared" si="43"/>
        <v>100</v>
      </c>
      <c r="I160" s="53">
        <v>94</v>
      </c>
      <c r="J160" s="53">
        <f t="shared" si="44"/>
        <v>94</v>
      </c>
      <c r="K160" s="53">
        <v>2.9</v>
      </c>
      <c r="L160" s="50">
        <f t="shared" si="45"/>
        <v>2.9</v>
      </c>
      <c r="M160" s="55"/>
    </row>
    <row r="161" spans="1:13" s="50" customFormat="1">
      <c r="A161" s="62" t="s">
        <v>10</v>
      </c>
      <c r="B161" s="60">
        <f>SUMIF(C157:C168,A161,J157:J168)</f>
        <v>0</v>
      </c>
      <c r="C161" s="53" t="s">
        <v>43</v>
      </c>
      <c r="D161" s="53" t="s">
        <v>50</v>
      </c>
      <c r="E161" s="53" t="s">
        <v>84</v>
      </c>
      <c r="F161" s="53">
        <v>1.25</v>
      </c>
      <c r="G161" s="53">
        <v>200</v>
      </c>
      <c r="H161" s="53">
        <f t="shared" si="43"/>
        <v>250</v>
      </c>
      <c r="I161" s="53">
        <v>66</v>
      </c>
      <c r="J161" s="53">
        <f t="shared" si="44"/>
        <v>165</v>
      </c>
      <c r="K161" s="53">
        <v>3.2</v>
      </c>
      <c r="L161" s="50">
        <f t="shared" si="45"/>
        <v>8</v>
      </c>
      <c r="M161" s="55"/>
    </row>
    <row r="162" spans="1:13" s="50" customFormat="1">
      <c r="A162" s="62"/>
      <c r="B162" s="60"/>
      <c r="C162" s="22" t="s">
        <v>90</v>
      </c>
      <c r="D162" s="22" t="s">
        <v>88</v>
      </c>
      <c r="E162" s="22" t="s">
        <v>67</v>
      </c>
      <c r="F162" s="22">
        <v>1</v>
      </c>
      <c r="G162" s="22">
        <v>89</v>
      </c>
      <c r="H162" s="22">
        <f t="shared" si="43"/>
        <v>89</v>
      </c>
      <c r="I162" s="22">
        <v>93</v>
      </c>
      <c r="J162" s="22">
        <f t="shared" si="44"/>
        <v>82.77</v>
      </c>
      <c r="K162" s="22">
        <v>1.4</v>
      </c>
      <c r="L162" s="50">
        <f t="shared" si="45"/>
        <v>1.246</v>
      </c>
      <c r="M162" s="55"/>
    </row>
    <row r="163" spans="1:13" s="50" customFormat="1">
      <c r="A163" s="61" t="s">
        <v>87</v>
      </c>
      <c r="B163" s="60"/>
      <c r="C163" s="65" t="s">
        <v>90</v>
      </c>
      <c r="D163" s="65" t="s">
        <v>89</v>
      </c>
      <c r="E163" s="65" t="s">
        <v>67</v>
      </c>
      <c r="F163" s="65">
        <v>1</v>
      </c>
      <c r="G163" s="65">
        <v>172</v>
      </c>
      <c r="H163" s="65">
        <f t="shared" si="43"/>
        <v>172</v>
      </c>
      <c r="I163" s="65">
        <v>44</v>
      </c>
      <c r="J163" s="65">
        <f t="shared" si="44"/>
        <v>75.680000000000007</v>
      </c>
      <c r="K163" s="65">
        <v>1.06</v>
      </c>
      <c r="L163" s="50">
        <f t="shared" si="45"/>
        <v>1.8232000000000002</v>
      </c>
      <c r="M163" s="55"/>
    </row>
    <row r="164" spans="1:13" s="50" customFormat="1">
      <c r="A164" s="61" t="s">
        <v>9</v>
      </c>
      <c r="B164" s="60">
        <f>SUM(L157:L168)</f>
        <v>43.619699999999995</v>
      </c>
      <c r="C164" s="53" t="s">
        <v>29</v>
      </c>
      <c r="D164" s="53" t="s">
        <v>96</v>
      </c>
      <c r="E164" s="53" t="s">
        <v>97</v>
      </c>
      <c r="F164" s="53">
        <v>1</v>
      </c>
      <c r="G164" s="53">
        <v>300</v>
      </c>
      <c r="H164" s="53">
        <f t="shared" si="43"/>
        <v>300</v>
      </c>
      <c r="I164" s="53">
        <v>40.299999999999997</v>
      </c>
      <c r="J164" s="53">
        <f t="shared" si="44"/>
        <v>120.9</v>
      </c>
      <c r="K164" s="53">
        <v>1.18</v>
      </c>
      <c r="L164" s="50">
        <f t="shared" si="45"/>
        <v>3.54</v>
      </c>
      <c r="M164" s="55"/>
    </row>
    <row r="165" spans="1:13" s="50" customFormat="1">
      <c r="A165" s="61"/>
      <c r="B165" s="60"/>
      <c r="C165" s="51" t="s">
        <v>43</v>
      </c>
      <c r="D165" s="51" t="s">
        <v>45</v>
      </c>
      <c r="E165" s="51" t="s">
        <v>81</v>
      </c>
      <c r="F165" s="51">
        <v>0.6</v>
      </c>
      <c r="G165" s="51">
        <v>100</v>
      </c>
      <c r="H165" s="51">
        <f t="shared" si="43"/>
        <v>60</v>
      </c>
      <c r="I165" s="51">
        <v>126</v>
      </c>
      <c r="J165" s="51">
        <f t="shared" si="44"/>
        <v>75.599999999999994</v>
      </c>
      <c r="K165" s="51">
        <v>22</v>
      </c>
      <c r="L165" s="50">
        <f t="shared" si="45"/>
        <v>13.2</v>
      </c>
      <c r="M165" s="47"/>
    </row>
    <row r="166" spans="1:13" s="50" customFormat="1">
      <c r="A166" s="61"/>
      <c r="B166" s="45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47"/>
    </row>
    <row r="167" spans="1:13" s="50" customFormat="1">
      <c r="A167" s="61"/>
      <c r="B167" s="45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47"/>
    </row>
    <row r="168" spans="1:13" s="50" customFormat="1" ht="17.25" thickBot="1">
      <c r="A168" s="63"/>
      <c r="B168" s="46"/>
      <c r="C168" s="53"/>
      <c r="D168" s="51"/>
      <c r="E168" s="51"/>
      <c r="F168" s="51"/>
      <c r="G168" s="51"/>
      <c r="H168" s="51"/>
      <c r="I168" s="51"/>
      <c r="J168" s="51"/>
      <c r="K168" s="51"/>
      <c r="L168" s="51"/>
      <c r="M168" s="48"/>
    </row>
    <row r="170" spans="1:13" ht="17.25" thickBot="1"/>
    <row r="171" spans="1:13">
      <c r="A171" s="57"/>
      <c r="B171" s="58"/>
      <c r="C171" s="58" t="s">
        <v>13</v>
      </c>
      <c r="D171" s="58" t="s">
        <v>14</v>
      </c>
      <c r="E171" s="58" t="s">
        <v>15</v>
      </c>
      <c r="F171" s="58" t="s">
        <v>68</v>
      </c>
      <c r="G171" s="58" t="s">
        <v>24</v>
      </c>
      <c r="H171" s="58" t="s">
        <v>69</v>
      </c>
      <c r="I171" s="58" t="s">
        <v>25</v>
      </c>
      <c r="J171" s="58" t="s">
        <v>26</v>
      </c>
      <c r="K171" s="58" t="s">
        <v>27</v>
      </c>
      <c r="L171" s="58" t="s">
        <v>28</v>
      </c>
      <c r="M171" s="59"/>
    </row>
    <row r="172" spans="1:13" ht="17.25" thickBot="1">
      <c r="A172" s="61" t="s">
        <v>59</v>
      </c>
      <c r="B172" s="64">
        <v>43623</v>
      </c>
      <c r="C172" s="51"/>
      <c r="D172" s="52"/>
      <c r="E172" s="51"/>
      <c r="F172" s="51"/>
      <c r="G172" s="51"/>
      <c r="H172" s="51"/>
      <c r="I172" s="51"/>
      <c r="J172" s="51"/>
      <c r="K172" s="51"/>
      <c r="L172" s="53"/>
      <c r="M172" s="55"/>
    </row>
    <row r="173" spans="1:13">
      <c r="A173" s="61" t="s">
        <v>60</v>
      </c>
      <c r="B173" s="60">
        <f>SUM(J172:J183)</f>
        <v>0</v>
      </c>
      <c r="C173" s="53" t="s">
        <v>143</v>
      </c>
      <c r="D173" s="53"/>
      <c r="E173" s="53"/>
      <c r="F173" s="53"/>
      <c r="G173" s="53"/>
      <c r="H173" s="53"/>
      <c r="I173" s="53"/>
      <c r="J173" s="53"/>
      <c r="K173" s="53"/>
      <c r="L173" s="53"/>
      <c r="M173" s="55"/>
    </row>
    <row r="174" spans="1:13">
      <c r="A174" s="61" t="s">
        <v>29</v>
      </c>
      <c r="B174" s="60">
        <f>SUMIF(C172:C183,A174,J172:J183)</f>
        <v>0</v>
      </c>
      <c r="C174" s="51"/>
      <c r="D174" s="51"/>
      <c r="E174" s="51"/>
      <c r="F174" s="51"/>
      <c r="G174" s="51"/>
      <c r="H174" s="51"/>
      <c r="I174" s="51"/>
      <c r="J174" s="51"/>
      <c r="K174" s="51"/>
      <c r="L174" s="50"/>
      <c r="M174" s="55"/>
    </row>
    <row r="175" spans="1:13">
      <c r="A175" s="62" t="s">
        <v>9</v>
      </c>
      <c r="B175" s="60">
        <f>SUMIF(C172:C183,A175,J172:J183)</f>
        <v>0</v>
      </c>
      <c r="C175" s="53"/>
      <c r="D175" s="53"/>
      <c r="E175" s="53"/>
      <c r="F175" s="53"/>
      <c r="G175" s="53"/>
      <c r="H175" s="53"/>
      <c r="I175" s="53"/>
      <c r="J175" s="53"/>
      <c r="K175" s="53"/>
      <c r="L175" s="50"/>
      <c r="M175" s="55"/>
    </row>
    <row r="176" spans="1:13">
      <c r="A176" s="62" t="s">
        <v>10</v>
      </c>
      <c r="B176" s="60">
        <f>SUMIF(C172:C183,A176,J172:J183)</f>
        <v>0</v>
      </c>
      <c r="C176" s="53"/>
      <c r="D176" s="53"/>
      <c r="E176" s="53"/>
      <c r="F176" s="53"/>
      <c r="G176" s="53"/>
      <c r="H176" s="53"/>
      <c r="I176" s="53"/>
      <c r="J176" s="53"/>
      <c r="K176" s="53"/>
      <c r="L176" s="50"/>
      <c r="M176" s="55"/>
    </row>
    <row r="177" spans="1:13">
      <c r="A177" s="62"/>
      <c r="B177" s="60"/>
      <c r="C177" s="22"/>
      <c r="D177" s="22"/>
      <c r="E177" s="22"/>
      <c r="F177" s="22"/>
      <c r="G177" s="22"/>
      <c r="H177" s="22"/>
      <c r="I177" s="22"/>
      <c r="J177" s="22"/>
      <c r="K177" s="22"/>
      <c r="L177" s="50"/>
      <c r="M177" s="55"/>
    </row>
    <row r="178" spans="1:13">
      <c r="A178" s="61" t="s">
        <v>87</v>
      </c>
      <c r="B178" s="60"/>
      <c r="C178" s="65"/>
      <c r="D178" s="65"/>
      <c r="E178" s="65"/>
      <c r="F178" s="65"/>
      <c r="G178" s="65"/>
      <c r="H178" s="65"/>
      <c r="I178" s="65"/>
      <c r="J178" s="65"/>
      <c r="K178" s="65"/>
      <c r="L178" s="50"/>
      <c r="M178" s="55"/>
    </row>
    <row r="179" spans="1:13">
      <c r="A179" s="61" t="s">
        <v>9</v>
      </c>
      <c r="B179" s="60">
        <f>SUM(L172:L183)</f>
        <v>0</v>
      </c>
      <c r="C179" s="53"/>
      <c r="D179" s="53"/>
      <c r="E179" s="53"/>
      <c r="F179" s="53"/>
      <c r="G179" s="53"/>
      <c r="H179" s="53"/>
      <c r="I179" s="53"/>
      <c r="J179" s="53"/>
      <c r="K179" s="53"/>
      <c r="L179" s="50"/>
      <c r="M179" s="55"/>
    </row>
    <row r="180" spans="1:13">
      <c r="A180" s="61"/>
      <c r="B180" s="60"/>
      <c r="C180" s="51"/>
      <c r="D180" s="51"/>
      <c r="E180" s="51"/>
      <c r="F180" s="51"/>
      <c r="G180" s="51"/>
      <c r="H180" s="51"/>
      <c r="I180" s="51"/>
      <c r="J180" s="51"/>
      <c r="K180" s="51"/>
      <c r="L180" s="50"/>
      <c r="M180" s="47"/>
    </row>
    <row r="181" spans="1:13">
      <c r="A181" s="61"/>
      <c r="B181" s="45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47"/>
    </row>
    <row r="182" spans="1:13">
      <c r="A182" s="61"/>
      <c r="B182" s="45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47"/>
    </row>
    <row r="183" spans="1:13" ht="17.25" thickBot="1">
      <c r="A183" s="63"/>
      <c r="B183" s="46"/>
      <c r="C183" s="53"/>
      <c r="D183" s="51"/>
      <c r="E183" s="51"/>
      <c r="F183" s="51"/>
      <c r="G183" s="51"/>
      <c r="H183" s="51"/>
      <c r="I183" s="51"/>
      <c r="J183" s="51"/>
      <c r="K183" s="51"/>
      <c r="L183" s="51"/>
      <c r="M183" s="48"/>
    </row>
    <row r="185" spans="1:13" ht="17.25" thickBot="1"/>
    <row r="186" spans="1:13">
      <c r="A186" s="57"/>
      <c r="B186" s="58"/>
      <c r="C186" s="58" t="s">
        <v>13</v>
      </c>
      <c r="D186" s="58" t="s">
        <v>14</v>
      </c>
      <c r="E186" s="58" t="s">
        <v>15</v>
      </c>
      <c r="F186" s="58" t="s">
        <v>68</v>
      </c>
      <c r="G186" s="58" t="s">
        <v>24</v>
      </c>
      <c r="H186" s="58" t="s">
        <v>69</v>
      </c>
      <c r="I186" s="58" t="s">
        <v>25</v>
      </c>
      <c r="J186" s="58" t="s">
        <v>26</v>
      </c>
      <c r="K186" s="58" t="s">
        <v>27</v>
      </c>
      <c r="L186" s="58" t="s">
        <v>28</v>
      </c>
      <c r="M186" s="59"/>
    </row>
    <row r="187" spans="1:13" ht="17.25" thickBot="1">
      <c r="A187" s="61" t="s">
        <v>59</v>
      </c>
      <c r="B187" s="64">
        <v>43624</v>
      </c>
      <c r="C187" s="51"/>
      <c r="D187" s="52"/>
      <c r="E187" s="51"/>
      <c r="F187" s="51"/>
      <c r="G187" s="51"/>
      <c r="H187" s="51"/>
      <c r="I187" s="51"/>
      <c r="J187" s="51"/>
      <c r="K187" s="51"/>
      <c r="L187" s="53"/>
      <c r="M187" s="55"/>
    </row>
    <row r="188" spans="1:13">
      <c r="A188" s="61" t="s">
        <v>60</v>
      </c>
      <c r="B188" s="60">
        <f>SUM(J187:J198)</f>
        <v>0</v>
      </c>
      <c r="C188" s="53" t="s">
        <v>144</v>
      </c>
      <c r="D188" s="53"/>
      <c r="E188" s="53"/>
      <c r="F188" s="53"/>
      <c r="G188" s="53"/>
      <c r="H188" s="53"/>
      <c r="I188" s="53"/>
      <c r="J188" s="53"/>
      <c r="K188" s="53"/>
      <c r="L188" s="53"/>
      <c r="M188" s="55"/>
    </row>
    <row r="189" spans="1:13">
      <c r="A189" s="61" t="s">
        <v>29</v>
      </c>
      <c r="B189" s="60">
        <f>SUMIF(C187:C198,A189,J187:J198)</f>
        <v>0</v>
      </c>
      <c r="C189" s="51"/>
      <c r="D189" s="51"/>
      <c r="E189" s="51"/>
      <c r="F189" s="51"/>
      <c r="G189" s="51"/>
      <c r="H189" s="51"/>
      <c r="I189" s="51"/>
      <c r="J189" s="51"/>
      <c r="K189" s="51"/>
      <c r="L189" s="50"/>
      <c r="M189" s="55"/>
    </row>
    <row r="190" spans="1:13">
      <c r="A190" s="62" t="s">
        <v>9</v>
      </c>
      <c r="B190" s="60">
        <f>SUMIF(C187:C198,A190,J187:J198)</f>
        <v>0</v>
      </c>
      <c r="C190" s="53"/>
      <c r="D190" s="53"/>
      <c r="E190" s="53"/>
      <c r="F190" s="53"/>
      <c r="G190" s="53"/>
      <c r="H190" s="53"/>
      <c r="I190" s="53"/>
      <c r="J190" s="53"/>
      <c r="K190" s="53"/>
      <c r="L190" s="50"/>
      <c r="M190" s="55"/>
    </row>
    <row r="191" spans="1:13">
      <c r="A191" s="62" t="s">
        <v>10</v>
      </c>
      <c r="B191" s="60">
        <f>SUMIF(C187:C198,A191,J187:J198)</f>
        <v>0</v>
      </c>
      <c r="C191" s="53"/>
      <c r="D191" s="53"/>
      <c r="E191" s="53"/>
      <c r="F191" s="53"/>
      <c r="G191" s="53"/>
      <c r="H191" s="53"/>
      <c r="I191" s="53"/>
      <c r="J191" s="53"/>
      <c r="K191" s="53"/>
      <c r="L191" s="50"/>
      <c r="M191" s="55"/>
    </row>
    <row r="192" spans="1:13">
      <c r="A192" s="62"/>
      <c r="B192" s="60"/>
      <c r="C192" s="22"/>
      <c r="D192" s="22"/>
      <c r="E192" s="22"/>
      <c r="F192" s="22"/>
      <c r="G192" s="22"/>
      <c r="H192" s="22"/>
      <c r="I192" s="22"/>
      <c r="J192" s="22"/>
      <c r="K192" s="22"/>
      <c r="L192" s="50"/>
      <c r="M192" s="55"/>
    </row>
    <row r="193" spans="1:13">
      <c r="A193" s="61" t="s">
        <v>87</v>
      </c>
      <c r="B193" s="60"/>
      <c r="C193" s="65"/>
      <c r="D193" s="65"/>
      <c r="E193" s="65"/>
      <c r="F193" s="65"/>
      <c r="G193" s="65"/>
      <c r="H193" s="65"/>
      <c r="I193" s="65"/>
      <c r="J193" s="65"/>
      <c r="K193" s="65"/>
      <c r="L193" s="50"/>
      <c r="M193" s="55"/>
    </row>
    <row r="194" spans="1:13">
      <c r="A194" s="61" t="s">
        <v>9</v>
      </c>
      <c r="B194" s="60">
        <f>SUM(L187:L198)</f>
        <v>0</v>
      </c>
      <c r="C194" s="53"/>
      <c r="D194" s="53"/>
      <c r="E194" s="53"/>
      <c r="F194" s="53"/>
      <c r="G194" s="53"/>
      <c r="H194" s="53"/>
      <c r="I194" s="53"/>
      <c r="J194" s="53"/>
      <c r="K194" s="53"/>
      <c r="L194" s="50"/>
      <c r="M194" s="55"/>
    </row>
    <row r="195" spans="1:13">
      <c r="A195" s="61"/>
      <c r="B195" s="60"/>
      <c r="C195" s="51"/>
      <c r="D195" s="51"/>
      <c r="E195" s="51"/>
      <c r="F195" s="51"/>
      <c r="G195" s="51"/>
      <c r="H195" s="51"/>
      <c r="I195" s="51"/>
      <c r="J195" s="51"/>
      <c r="K195" s="51"/>
      <c r="L195" s="50"/>
      <c r="M195" s="47"/>
    </row>
    <row r="196" spans="1:13">
      <c r="A196" s="61"/>
      <c r="B196" s="45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47"/>
    </row>
    <row r="197" spans="1:13">
      <c r="A197" s="61"/>
      <c r="B197" s="45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47"/>
    </row>
    <row r="198" spans="1:13" ht="17.25" thickBot="1">
      <c r="A198" s="63"/>
      <c r="B198" s="46"/>
      <c r="C198" s="53"/>
      <c r="D198" s="51"/>
      <c r="E198" s="51"/>
      <c r="F198" s="51"/>
      <c r="G198" s="51"/>
      <c r="H198" s="51"/>
      <c r="I198" s="51"/>
      <c r="J198" s="51"/>
      <c r="K198" s="51"/>
      <c r="L198" s="51"/>
      <c r="M198" s="48"/>
    </row>
    <row r="200" spans="1:13" ht="17.25" thickBot="1"/>
    <row r="201" spans="1:13">
      <c r="A201" s="57"/>
      <c r="B201" s="58"/>
      <c r="C201" s="58" t="s">
        <v>13</v>
      </c>
      <c r="D201" s="58" t="s">
        <v>14</v>
      </c>
      <c r="E201" s="58" t="s">
        <v>15</v>
      </c>
      <c r="F201" s="58" t="s">
        <v>68</v>
      </c>
      <c r="G201" s="58" t="s">
        <v>24</v>
      </c>
      <c r="H201" s="58" t="s">
        <v>69</v>
      </c>
      <c r="I201" s="58" t="s">
        <v>25</v>
      </c>
      <c r="J201" s="58" t="s">
        <v>26</v>
      </c>
      <c r="K201" s="58" t="s">
        <v>27</v>
      </c>
      <c r="L201" s="58" t="s">
        <v>28</v>
      </c>
      <c r="M201" s="59"/>
    </row>
    <row r="202" spans="1:13" ht="17.25" thickBot="1">
      <c r="A202" s="61" t="s">
        <v>59</v>
      </c>
      <c r="B202" s="64">
        <v>43625</v>
      </c>
      <c r="C202" s="51"/>
      <c r="D202" s="52"/>
      <c r="E202" s="51"/>
      <c r="F202" s="51"/>
      <c r="G202" s="51"/>
      <c r="H202" s="51"/>
      <c r="I202" s="51"/>
      <c r="J202" s="51"/>
      <c r="K202" s="51"/>
      <c r="L202" s="53"/>
      <c r="M202" s="55"/>
    </row>
    <row r="203" spans="1:13">
      <c r="A203" s="61" t="s">
        <v>60</v>
      </c>
      <c r="B203" s="60">
        <f>SUM(J202:J213)</f>
        <v>0</v>
      </c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5"/>
    </row>
    <row r="204" spans="1:13">
      <c r="A204" s="61" t="s">
        <v>29</v>
      </c>
      <c r="B204" s="60">
        <f>SUMIF(C202:C213,A204,J202:J213)</f>
        <v>0</v>
      </c>
      <c r="C204" s="51"/>
      <c r="D204" s="51"/>
      <c r="E204" s="51"/>
      <c r="F204" s="51"/>
      <c r="G204" s="51"/>
      <c r="H204" s="51"/>
      <c r="I204" s="51"/>
      <c r="J204" s="51"/>
      <c r="K204" s="51"/>
      <c r="L204" s="50"/>
      <c r="M204" s="55"/>
    </row>
    <row r="205" spans="1:13">
      <c r="A205" s="62" t="s">
        <v>9</v>
      </c>
      <c r="B205" s="60">
        <f>SUMIF(C202:C213,A205,J202:J213)</f>
        <v>0</v>
      </c>
      <c r="C205" s="53"/>
      <c r="D205" s="53"/>
      <c r="E205" s="53"/>
      <c r="F205" s="53"/>
      <c r="G205" s="53"/>
      <c r="H205" s="53"/>
      <c r="I205" s="53"/>
      <c r="J205" s="53"/>
      <c r="K205" s="53"/>
      <c r="L205" s="50"/>
      <c r="M205" s="55"/>
    </row>
    <row r="206" spans="1:13">
      <c r="A206" s="62" t="s">
        <v>10</v>
      </c>
      <c r="B206" s="60">
        <f>SUMIF(C202:C213,A206,J202:J213)</f>
        <v>0</v>
      </c>
      <c r="C206" s="53"/>
      <c r="D206" s="53"/>
      <c r="E206" s="53"/>
      <c r="F206" s="53"/>
      <c r="G206" s="53"/>
      <c r="H206" s="53"/>
      <c r="I206" s="53"/>
      <c r="J206" s="53"/>
      <c r="K206" s="53"/>
      <c r="L206" s="50"/>
      <c r="M206" s="55"/>
    </row>
    <row r="207" spans="1:13">
      <c r="A207" s="62"/>
      <c r="B207" s="60"/>
      <c r="C207" s="22"/>
      <c r="D207" s="22"/>
      <c r="E207" s="22"/>
      <c r="F207" s="22"/>
      <c r="G207" s="22"/>
      <c r="H207" s="22"/>
      <c r="I207" s="22"/>
      <c r="J207" s="22"/>
      <c r="K207" s="22"/>
      <c r="L207" s="50"/>
      <c r="M207" s="55"/>
    </row>
    <row r="208" spans="1:13">
      <c r="A208" s="61" t="s">
        <v>87</v>
      </c>
      <c r="B208" s="60"/>
      <c r="C208" s="65"/>
      <c r="D208" s="65"/>
      <c r="E208" s="65"/>
      <c r="F208" s="65"/>
      <c r="G208" s="65"/>
      <c r="H208" s="65"/>
      <c r="I208" s="65"/>
      <c r="J208" s="65"/>
      <c r="K208" s="65"/>
      <c r="L208" s="50"/>
      <c r="M208" s="55"/>
    </row>
    <row r="209" spans="1:13">
      <c r="A209" s="61" t="s">
        <v>9</v>
      </c>
      <c r="B209" s="60">
        <f>SUM(L202:L213)</f>
        <v>0</v>
      </c>
      <c r="C209" s="53"/>
      <c r="D209" s="53"/>
      <c r="E209" s="53"/>
      <c r="F209" s="53"/>
      <c r="G209" s="53"/>
      <c r="H209" s="53"/>
      <c r="I209" s="53"/>
      <c r="J209" s="53"/>
      <c r="K209" s="53"/>
      <c r="L209" s="50"/>
      <c r="M209" s="55"/>
    </row>
    <row r="210" spans="1:13">
      <c r="A210" s="61"/>
      <c r="B210" s="60"/>
      <c r="C210" s="51"/>
      <c r="D210" s="51"/>
      <c r="E210" s="51"/>
      <c r="F210" s="51"/>
      <c r="G210" s="51"/>
      <c r="H210" s="51"/>
      <c r="I210" s="51"/>
      <c r="J210" s="51"/>
      <c r="K210" s="51"/>
      <c r="L210" s="50"/>
      <c r="M210" s="47"/>
    </row>
    <row r="211" spans="1:13">
      <c r="A211" s="61"/>
      <c r="B211" s="45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47"/>
    </row>
    <row r="212" spans="1:13">
      <c r="A212" s="61"/>
      <c r="B212" s="45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47"/>
    </row>
    <row r="213" spans="1:13" ht="17.25" thickBot="1">
      <c r="A213" s="63"/>
      <c r="B213" s="46"/>
      <c r="C213" s="53"/>
      <c r="D213" s="51"/>
      <c r="E213" s="51"/>
      <c r="F213" s="51"/>
      <c r="G213" s="51"/>
      <c r="H213" s="51"/>
      <c r="I213" s="51"/>
      <c r="J213" s="51"/>
      <c r="K213" s="51"/>
      <c r="L213" s="51"/>
      <c r="M213" s="48"/>
    </row>
    <row r="217" spans="1:13" ht="17.25" thickBot="1"/>
    <row r="218" spans="1:13">
      <c r="A218" s="57"/>
      <c r="B218" s="58"/>
      <c r="C218" s="58" t="s">
        <v>13</v>
      </c>
      <c r="D218" s="58" t="s">
        <v>14</v>
      </c>
      <c r="E218" s="58" t="s">
        <v>15</v>
      </c>
      <c r="F218" s="58" t="s">
        <v>68</v>
      </c>
      <c r="G218" s="58" t="s">
        <v>24</v>
      </c>
      <c r="H218" s="58" t="s">
        <v>69</v>
      </c>
      <c r="I218" s="58" t="s">
        <v>25</v>
      </c>
      <c r="J218" s="58" t="s">
        <v>26</v>
      </c>
      <c r="K218" s="58" t="s">
        <v>27</v>
      </c>
      <c r="L218" s="58" t="s">
        <v>28</v>
      </c>
      <c r="M218" s="59"/>
    </row>
    <row r="219" spans="1:13" ht="17.25" thickBot="1">
      <c r="A219" s="61" t="s">
        <v>59</v>
      </c>
      <c r="B219" s="64">
        <v>43626</v>
      </c>
      <c r="C219" s="51" t="s">
        <v>29</v>
      </c>
      <c r="D219" s="52" t="s">
        <v>62</v>
      </c>
      <c r="E219" s="51" t="s">
        <v>70</v>
      </c>
      <c r="F219" s="51">
        <v>1.5</v>
      </c>
      <c r="G219" s="51">
        <v>200</v>
      </c>
      <c r="H219" s="51">
        <f>F219*G219</f>
        <v>300</v>
      </c>
      <c r="I219" s="51">
        <v>48.29</v>
      </c>
      <c r="J219" s="51">
        <f>H219*I219/100</f>
        <v>144.87</v>
      </c>
      <c r="K219" s="51">
        <v>2.0699999999999998</v>
      </c>
      <c r="L219" s="53">
        <f t="shared" ref="L219:L222" si="46">H219*K219/100</f>
        <v>6.21</v>
      </c>
      <c r="M219" s="55"/>
    </row>
    <row r="220" spans="1:13">
      <c r="A220" s="61" t="s">
        <v>60</v>
      </c>
      <c r="B220" s="60">
        <f>SUM(J219:J230)</f>
        <v>1274.07</v>
      </c>
      <c r="C220" s="53" t="s">
        <v>43</v>
      </c>
      <c r="D220" s="53" t="s">
        <v>44</v>
      </c>
      <c r="E220" s="53" t="s">
        <v>67</v>
      </c>
      <c r="F220" s="53">
        <v>1</v>
      </c>
      <c r="G220" s="53">
        <v>60</v>
      </c>
      <c r="H220" s="53">
        <f t="shared" ref="H220:H222" si="47">F220*G220</f>
        <v>60</v>
      </c>
      <c r="I220" s="53">
        <v>151</v>
      </c>
      <c r="J220" s="53">
        <f t="shared" ref="J220:J222" si="48">H220*I220/100</f>
        <v>90.6</v>
      </c>
      <c r="K220" s="53">
        <v>12.1</v>
      </c>
      <c r="L220" s="53">
        <f t="shared" si="46"/>
        <v>7.26</v>
      </c>
      <c r="M220" s="55"/>
    </row>
    <row r="221" spans="1:13">
      <c r="A221" s="61" t="s">
        <v>29</v>
      </c>
      <c r="B221" s="60">
        <f>SUMIF(C219:C230,A221,J219:J230)</f>
        <v>670.47</v>
      </c>
      <c r="C221" s="53" t="s">
        <v>29</v>
      </c>
      <c r="D221" s="53" t="s">
        <v>112</v>
      </c>
      <c r="E221" s="53" t="s">
        <v>67</v>
      </c>
      <c r="F221" s="53">
        <v>1</v>
      </c>
      <c r="G221" s="53">
        <v>200</v>
      </c>
      <c r="H221" s="53">
        <f t="shared" si="47"/>
        <v>200</v>
      </c>
      <c r="I221" s="53">
        <v>228</v>
      </c>
      <c r="J221" s="53">
        <f t="shared" si="48"/>
        <v>456</v>
      </c>
      <c r="K221" s="53">
        <v>10.71</v>
      </c>
      <c r="L221" s="50">
        <f t="shared" si="46"/>
        <v>21.42</v>
      </c>
      <c r="M221" s="55"/>
    </row>
    <row r="222" spans="1:13">
      <c r="A222" s="62" t="s">
        <v>9</v>
      </c>
      <c r="B222" s="60">
        <f>SUMIF(C219:C230,A222,J219:J230)</f>
        <v>603.6</v>
      </c>
      <c r="C222" s="53" t="s">
        <v>43</v>
      </c>
      <c r="D222" s="53" t="s">
        <v>50</v>
      </c>
      <c r="E222" s="53" t="s">
        <v>84</v>
      </c>
      <c r="F222" s="53">
        <v>1.25</v>
      </c>
      <c r="G222" s="53">
        <v>200</v>
      </c>
      <c r="H222" s="53">
        <f t="shared" si="47"/>
        <v>250</v>
      </c>
      <c r="I222" s="53">
        <v>66</v>
      </c>
      <c r="J222" s="53">
        <f t="shared" si="48"/>
        <v>165</v>
      </c>
      <c r="K222" s="53">
        <v>3.2</v>
      </c>
      <c r="L222" s="50">
        <f t="shared" si="46"/>
        <v>8</v>
      </c>
      <c r="M222" s="55"/>
    </row>
    <row r="223" spans="1:13">
      <c r="A223" s="62" t="s">
        <v>10</v>
      </c>
      <c r="B223" s="60">
        <f>SUMIF(C219:C230,A223,J219:J230)</f>
        <v>0</v>
      </c>
      <c r="C223" s="51" t="s">
        <v>43</v>
      </c>
      <c r="D223" s="51" t="s">
        <v>45</v>
      </c>
      <c r="E223" s="51" t="s">
        <v>81</v>
      </c>
      <c r="F223" s="51">
        <v>1.5</v>
      </c>
      <c r="G223" s="51">
        <v>100</v>
      </c>
      <c r="H223" s="51">
        <f>F223*G223</f>
        <v>150</v>
      </c>
      <c r="I223" s="51">
        <v>126</v>
      </c>
      <c r="J223" s="51">
        <f>H223*I223/100</f>
        <v>189</v>
      </c>
      <c r="K223" s="51">
        <v>22</v>
      </c>
      <c r="L223" s="53">
        <f>H223*K223/100</f>
        <v>33</v>
      </c>
      <c r="M223" s="55"/>
    </row>
    <row r="224" spans="1:13">
      <c r="A224" s="62"/>
      <c r="B224" s="60"/>
      <c r="C224" s="53" t="s">
        <v>29</v>
      </c>
      <c r="D224" s="53" t="s">
        <v>34</v>
      </c>
      <c r="E224" s="53" t="s">
        <v>70</v>
      </c>
      <c r="F224" s="53">
        <v>0.4</v>
      </c>
      <c r="G224" s="53">
        <v>150</v>
      </c>
      <c r="H224" s="53">
        <f t="shared" ref="H224:H225" si="49">F224*G224</f>
        <v>60</v>
      </c>
      <c r="I224" s="53">
        <v>116</v>
      </c>
      <c r="J224" s="53">
        <f t="shared" ref="J224:J225" si="50">H224*I224/100</f>
        <v>69.599999999999994</v>
      </c>
      <c r="K224" s="53"/>
      <c r="L224" s="50">
        <f t="shared" ref="L224:L225" si="51">H224*K224/100</f>
        <v>0</v>
      </c>
      <c r="M224" s="55"/>
    </row>
    <row r="225" spans="1:13">
      <c r="A225" s="61" t="s">
        <v>87</v>
      </c>
      <c r="B225" s="60"/>
      <c r="C225" s="53" t="s">
        <v>43</v>
      </c>
      <c r="D225" s="51" t="s">
        <v>55</v>
      </c>
      <c r="E225" s="51" t="s">
        <v>80</v>
      </c>
      <c r="F225" s="51">
        <v>3</v>
      </c>
      <c r="G225" s="51">
        <v>50</v>
      </c>
      <c r="H225" s="51">
        <f t="shared" si="49"/>
        <v>150</v>
      </c>
      <c r="I225" s="51">
        <v>106</v>
      </c>
      <c r="J225" s="51">
        <f t="shared" si="50"/>
        <v>159</v>
      </c>
      <c r="K225" s="51">
        <v>20.2</v>
      </c>
      <c r="L225" s="50">
        <f t="shared" si="51"/>
        <v>30.3</v>
      </c>
      <c r="M225" s="55"/>
    </row>
    <row r="226" spans="1:13">
      <c r="A226" s="61" t="s">
        <v>9</v>
      </c>
      <c r="B226" s="60">
        <f>SUM(L219:L230)</f>
        <v>106.19</v>
      </c>
      <c r="C226" s="51"/>
      <c r="D226" s="51"/>
      <c r="E226" s="51"/>
      <c r="F226" s="51"/>
      <c r="G226" s="51"/>
      <c r="H226" s="51"/>
      <c r="I226" s="51"/>
      <c r="J226" s="51"/>
      <c r="K226" s="51"/>
      <c r="L226" s="50"/>
      <c r="M226" s="55"/>
    </row>
    <row r="227" spans="1:13">
      <c r="A227" s="61"/>
      <c r="B227" s="60"/>
      <c r="C227" s="65"/>
      <c r="D227" s="65"/>
      <c r="E227" s="65"/>
      <c r="F227" s="65"/>
      <c r="G227" s="65"/>
      <c r="H227" s="65"/>
      <c r="I227" s="65"/>
      <c r="J227" s="65"/>
      <c r="K227" s="65"/>
      <c r="L227" s="50"/>
      <c r="M227" s="47"/>
    </row>
    <row r="228" spans="1:13">
      <c r="A228" s="61"/>
      <c r="B228" s="45"/>
      <c r="M228" s="47"/>
    </row>
    <row r="229" spans="1:13">
      <c r="A229" s="61"/>
      <c r="B229" s="45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47"/>
    </row>
    <row r="230" spans="1:13" ht="17.25" thickBot="1">
      <c r="A230" s="63"/>
      <c r="B230" s="46"/>
      <c r="C230" s="53"/>
      <c r="D230" s="51"/>
      <c r="E230" s="51"/>
      <c r="F230" s="51"/>
      <c r="G230" s="51"/>
      <c r="H230" s="51"/>
      <c r="I230" s="51"/>
      <c r="J230" s="51"/>
      <c r="K230" s="51"/>
      <c r="L230" s="50"/>
      <c r="M230" s="48"/>
    </row>
    <row r="232" spans="1:13" ht="22.5" customHeight="1" thickBot="1"/>
    <row r="233" spans="1:13" s="50" customFormat="1">
      <c r="A233" s="57"/>
      <c r="B233" s="58"/>
      <c r="C233" s="58" t="s">
        <v>13</v>
      </c>
      <c r="D233" s="58" t="s">
        <v>14</v>
      </c>
      <c r="E233" s="58" t="s">
        <v>15</v>
      </c>
      <c r="F233" s="58" t="s">
        <v>68</v>
      </c>
      <c r="G233" s="58" t="s">
        <v>24</v>
      </c>
      <c r="H233" s="58" t="s">
        <v>69</v>
      </c>
      <c r="I233" s="58" t="s">
        <v>25</v>
      </c>
      <c r="J233" s="58" t="s">
        <v>26</v>
      </c>
      <c r="K233" s="58" t="s">
        <v>27</v>
      </c>
      <c r="L233" s="58" t="s">
        <v>28</v>
      </c>
      <c r="M233" s="59"/>
    </row>
    <row r="234" spans="1:13" s="50" customFormat="1" ht="17.25" thickBot="1">
      <c r="A234" s="61" t="s">
        <v>59</v>
      </c>
      <c r="B234" s="64">
        <v>43627</v>
      </c>
      <c r="C234" s="51" t="s">
        <v>29</v>
      </c>
      <c r="D234" s="52" t="s">
        <v>62</v>
      </c>
      <c r="E234" s="51" t="s">
        <v>70</v>
      </c>
      <c r="F234" s="51">
        <v>1.5</v>
      </c>
      <c r="G234" s="51">
        <v>200</v>
      </c>
      <c r="H234" s="51">
        <f>F234*G234</f>
        <v>300</v>
      </c>
      <c r="I234" s="51">
        <v>48.29</v>
      </c>
      <c r="J234" s="51">
        <f>H234*I234/100</f>
        <v>144.87</v>
      </c>
      <c r="K234" s="51">
        <v>2.0699999999999998</v>
      </c>
      <c r="L234" s="53">
        <f t="shared" ref="L234:L237" si="52">H234*K234/100</f>
        <v>6.21</v>
      </c>
      <c r="M234" s="55"/>
    </row>
    <row r="235" spans="1:13" s="50" customFormat="1">
      <c r="A235" s="61" t="s">
        <v>60</v>
      </c>
      <c r="B235" s="60">
        <f>SUM(J234:J245)</f>
        <v>1315.67</v>
      </c>
      <c r="C235" s="53" t="s">
        <v>43</v>
      </c>
      <c r="D235" s="53" t="s">
        <v>44</v>
      </c>
      <c r="E235" s="53" t="s">
        <v>67</v>
      </c>
      <c r="F235" s="53">
        <v>2</v>
      </c>
      <c r="G235" s="53">
        <v>60</v>
      </c>
      <c r="H235" s="53">
        <f t="shared" ref="H235:H237" si="53">F235*G235</f>
        <v>120</v>
      </c>
      <c r="I235" s="53">
        <v>151</v>
      </c>
      <c r="J235" s="53">
        <f t="shared" ref="J235:J237" si="54">H235*I235/100</f>
        <v>181.2</v>
      </c>
      <c r="K235" s="53">
        <v>12.1</v>
      </c>
      <c r="L235" s="53">
        <f t="shared" si="52"/>
        <v>14.52</v>
      </c>
      <c r="M235" s="55"/>
    </row>
    <row r="236" spans="1:13" s="50" customFormat="1">
      <c r="A236" s="61" t="s">
        <v>29</v>
      </c>
      <c r="B236" s="60">
        <f>SUMIF(C234:C245,A236,J234:J245)</f>
        <v>592.47</v>
      </c>
      <c r="C236" s="53"/>
      <c r="D236" s="53"/>
      <c r="E236" s="53"/>
      <c r="F236" s="53"/>
      <c r="G236" s="53"/>
      <c r="H236" s="53"/>
      <c r="I236" s="53"/>
      <c r="J236" s="53"/>
      <c r="K236" s="53"/>
      <c r="M236" s="55"/>
    </row>
    <row r="237" spans="1:13" s="50" customFormat="1">
      <c r="A237" s="62" t="s">
        <v>9</v>
      </c>
      <c r="B237" s="60">
        <f>SUMIF(C234:C245,A237,J234:J245)</f>
        <v>723.2</v>
      </c>
      <c r="C237" s="53" t="s">
        <v>43</v>
      </c>
      <c r="D237" s="53" t="s">
        <v>50</v>
      </c>
      <c r="E237" s="53" t="s">
        <v>84</v>
      </c>
      <c r="F237" s="53">
        <v>1.25</v>
      </c>
      <c r="G237" s="53">
        <v>200</v>
      </c>
      <c r="H237" s="53">
        <f t="shared" si="53"/>
        <v>250</v>
      </c>
      <c r="I237" s="53">
        <v>66</v>
      </c>
      <c r="J237" s="53">
        <f t="shared" si="54"/>
        <v>165</v>
      </c>
      <c r="K237" s="53">
        <v>3.2</v>
      </c>
      <c r="L237" s="50">
        <f t="shared" si="52"/>
        <v>8</v>
      </c>
      <c r="M237" s="55"/>
    </row>
    <row r="238" spans="1:13" s="50" customFormat="1">
      <c r="A238" s="62" t="s">
        <v>10</v>
      </c>
      <c r="B238" s="60">
        <f>SUMIF(C234:C245,A238,J234:J245)</f>
        <v>0</v>
      </c>
      <c r="C238" s="51" t="s">
        <v>43</v>
      </c>
      <c r="D238" s="51" t="s">
        <v>45</v>
      </c>
      <c r="E238" s="51" t="s">
        <v>81</v>
      </c>
      <c r="F238" s="51">
        <v>1.5</v>
      </c>
      <c r="G238" s="51">
        <v>100</v>
      </c>
      <c r="H238" s="51">
        <f>F238*G238</f>
        <v>150</v>
      </c>
      <c r="I238" s="51">
        <v>126</v>
      </c>
      <c r="J238" s="51">
        <f>H238*I238/100</f>
        <v>189</v>
      </c>
      <c r="K238" s="51">
        <v>22</v>
      </c>
      <c r="L238" s="53">
        <f>H238*K238/100</f>
        <v>33</v>
      </c>
      <c r="M238" s="55"/>
    </row>
    <row r="239" spans="1:13" s="50" customFormat="1">
      <c r="A239" s="62"/>
      <c r="B239" s="60"/>
      <c r="C239" s="53" t="s">
        <v>29</v>
      </c>
      <c r="D239" s="53" t="s">
        <v>34</v>
      </c>
      <c r="E239" s="53" t="s">
        <v>70</v>
      </c>
      <c r="F239" s="53">
        <v>0.4</v>
      </c>
      <c r="G239" s="53">
        <v>150</v>
      </c>
      <c r="H239" s="53">
        <f t="shared" ref="H239" si="55">F239*G239</f>
        <v>60</v>
      </c>
      <c r="I239" s="53">
        <v>116</v>
      </c>
      <c r="J239" s="53">
        <f t="shared" ref="J239" si="56">H239*I239/100</f>
        <v>69.599999999999994</v>
      </c>
      <c r="K239" s="53"/>
      <c r="L239" s="50">
        <f t="shared" ref="L239" si="57">H239*K239/100</f>
        <v>0</v>
      </c>
      <c r="M239" s="55"/>
    </row>
    <row r="240" spans="1:13" s="50" customFormat="1">
      <c r="A240" s="61" t="s">
        <v>87</v>
      </c>
      <c r="B240" s="60"/>
      <c r="C240" s="53"/>
      <c r="D240" s="51"/>
      <c r="E240" s="51"/>
      <c r="F240" s="51"/>
      <c r="G240" s="51"/>
      <c r="H240" s="51"/>
      <c r="I240" s="51"/>
      <c r="J240" s="51"/>
      <c r="K240" s="51"/>
      <c r="M240" s="55"/>
    </row>
    <row r="241" spans="1:13" s="50" customFormat="1">
      <c r="A241" s="61" t="s">
        <v>9</v>
      </c>
      <c r="B241" s="60">
        <f>SUM(L234:L245)</f>
        <v>67.53</v>
      </c>
      <c r="C241" s="53" t="s">
        <v>43</v>
      </c>
      <c r="D241" s="53" t="s">
        <v>49</v>
      </c>
      <c r="E241" s="53" t="s">
        <v>83</v>
      </c>
      <c r="F241" s="53">
        <v>2</v>
      </c>
      <c r="G241" s="53">
        <v>100</v>
      </c>
      <c r="H241" s="53">
        <f t="shared" ref="H241:H242" si="58">F241*G241</f>
        <v>200</v>
      </c>
      <c r="I241" s="53">
        <v>94</v>
      </c>
      <c r="J241" s="53">
        <f t="shared" ref="J241:J242" si="59">H241*I241/100</f>
        <v>188</v>
      </c>
      <c r="K241" s="53">
        <v>2.9</v>
      </c>
      <c r="L241" s="50">
        <f t="shared" ref="L241:L242" si="60">H241*K241/100</f>
        <v>5.8</v>
      </c>
      <c r="M241" s="55"/>
    </row>
    <row r="242" spans="1:13" s="50" customFormat="1">
      <c r="A242" s="61"/>
      <c r="B242" s="60"/>
      <c r="C242" s="53" t="s">
        <v>29</v>
      </c>
      <c r="D242" s="53" t="s">
        <v>36</v>
      </c>
      <c r="E242" s="53" t="s">
        <v>77</v>
      </c>
      <c r="F242" s="53">
        <v>3</v>
      </c>
      <c r="G242" s="53">
        <v>36</v>
      </c>
      <c r="H242" s="53">
        <f t="shared" si="58"/>
        <v>108</v>
      </c>
      <c r="I242" s="53">
        <v>350</v>
      </c>
      <c r="J242" s="53">
        <f t="shared" si="59"/>
        <v>378</v>
      </c>
      <c r="K242" s="53"/>
      <c r="L242" s="50">
        <f t="shared" si="60"/>
        <v>0</v>
      </c>
      <c r="M242" s="47"/>
    </row>
    <row r="243" spans="1:13" s="50" customFormat="1">
      <c r="A243" s="61"/>
      <c r="B243" s="45"/>
      <c r="M243" s="47"/>
    </row>
    <row r="244" spans="1:13" s="50" customFormat="1">
      <c r="A244" s="61"/>
      <c r="B244" s="45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47"/>
    </row>
    <row r="245" spans="1:13" s="50" customFormat="1" ht="17.25" thickBot="1">
      <c r="A245" s="63"/>
      <c r="B245" s="46"/>
      <c r="C245" s="53"/>
      <c r="D245" s="51"/>
      <c r="E245" s="51"/>
      <c r="F245" s="51"/>
      <c r="G245" s="51"/>
      <c r="H245" s="51"/>
      <c r="I245" s="51"/>
      <c r="J245" s="51"/>
      <c r="K245" s="51"/>
      <c r="M245" s="48"/>
    </row>
    <row r="248" spans="1:13" ht="17.25" thickBot="1"/>
    <row r="249" spans="1:13" s="50" customFormat="1">
      <c r="A249" s="57"/>
      <c r="B249" s="58"/>
      <c r="C249" s="58" t="s">
        <v>13</v>
      </c>
      <c r="D249" s="58" t="s">
        <v>14</v>
      </c>
      <c r="E249" s="58" t="s">
        <v>15</v>
      </c>
      <c r="F249" s="58" t="s">
        <v>68</v>
      </c>
      <c r="G249" s="58" t="s">
        <v>24</v>
      </c>
      <c r="H249" s="58" t="s">
        <v>69</v>
      </c>
      <c r="I249" s="58" t="s">
        <v>25</v>
      </c>
      <c r="J249" s="58" t="s">
        <v>26</v>
      </c>
      <c r="K249" s="58" t="s">
        <v>27</v>
      </c>
      <c r="L249" s="58" t="s">
        <v>28</v>
      </c>
      <c r="M249" s="59"/>
    </row>
    <row r="250" spans="1:13" s="50" customFormat="1">
      <c r="A250" s="61" t="s">
        <v>59</v>
      </c>
      <c r="B250" s="64">
        <v>43628</v>
      </c>
      <c r="C250" s="53" t="s">
        <v>29</v>
      </c>
      <c r="D250" s="53" t="s">
        <v>33</v>
      </c>
      <c r="E250" s="53" t="s">
        <v>75</v>
      </c>
      <c r="F250" s="53">
        <v>1</v>
      </c>
      <c r="G250" s="53">
        <v>300</v>
      </c>
      <c r="H250" s="53">
        <f t="shared" ref="H250" si="61">F250*G250</f>
        <v>300</v>
      </c>
      <c r="I250" s="53">
        <v>46</v>
      </c>
      <c r="J250" s="53">
        <f t="shared" ref="J250" si="62">H250*I250/100</f>
        <v>138</v>
      </c>
      <c r="K250" s="53"/>
      <c r="L250" s="50">
        <f t="shared" ref="L250" si="63">H250*K250/100</f>
        <v>0</v>
      </c>
      <c r="M250" s="55"/>
    </row>
    <row r="251" spans="1:13" s="50" customFormat="1">
      <c r="A251" s="61" t="s">
        <v>60</v>
      </c>
      <c r="B251" s="60">
        <f>SUM(J250:J261)</f>
        <v>1355.2089999999998</v>
      </c>
      <c r="C251" s="53" t="s">
        <v>43</v>
      </c>
      <c r="D251" s="53" t="s">
        <v>44</v>
      </c>
      <c r="E251" s="53" t="s">
        <v>67</v>
      </c>
      <c r="F251" s="53">
        <v>2</v>
      </c>
      <c r="G251" s="53">
        <v>60</v>
      </c>
      <c r="H251" s="53">
        <f t="shared" ref="H251:H254" si="64">F251*G251</f>
        <v>120</v>
      </c>
      <c r="I251" s="53">
        <v>151</v>
      </c>
      <c r="J251" s="53">
        <f t="shared" ref="J251:J254" si="65">H251*I251/100</f>
        <v>181.2</v>
      </c>
      <c r="K251" s="53">
        <v>12.1</v>
      </c>
      <c r="L251" s="53">
        <f t="shared" ref="L251:L254" si="66">H251*K251/100</f>
        <v>14.52</v>
      </c>
      <c r="M251" s="55"/>
    </row>
    <row r="252" spans="1:13" s="50" customFormat="1">
      <c r="A252" s="61" t="s">
        <v>29</v>
      </c>
      <c r="B252" s="60">
        <f>SUMIF(C250:C261,A252,J250:J261)</f>
        <v>539</v>
      </c>
      <c r="C252" s="53" t="s">
        <v>29</v>
      </c>
      <c r="D252" s="53" t="s">
        <v>105</v>
      </c>
      <c r="E252" s="53" t="s">
        <v>67</v>
      </c>
      <c r="F252" s="53">
        <v>1</v>
      </c>
      <c r="G252" s="53">
        <v>100</v>
      </c>
      <c r="H252" s="53">
        <f t="shared" si="64"/>
        <v>100</v>
      </c>
      <c r="I252" s="53">
        <v>227</v>
      </c>
      <c r="J252" s="53">
        <f t="shared" si="65"/>
        <v>227</v>
      </c>
      <c r="K252" s="53"/>
      <c r="L252" s="50">
        <f t="shared" si="66"/>
        <v>0</v>
      </c>
      <c r="M252" s="55"/>
    </row>
    <row r="253" spans="1:13" s="50" customFormat="1">
      <c r="A253" s="62" t="s">
        <v>9</v>
      </c>
      <c r="B253" s="60">
        <f>SUMIF(C250:C261,A253,J250:J261)</f>
        <v>816.20899999999995</v>
      </c>
      <c r="C253" s="53" t="s">
        <v>43</v>
      </c>
      <c r="D253" s="53" t="s">
        <v>49</v>
      </c>
      <c r="E253" s="53" t="s">
        <v>83</v>
      </c>
      <c r="F253" s="53">
        <v>2</v>
      </c>
      <c r="G253" s="53">
        <v>100</v>
      </c>
      <c r="H253" s="53">
        <f t="shared" si="64"/>
        <v>200</v>
      </c>
      <c r="I253" s="53">
        <v>94</v>
      </c>
      <c r="J253" s="53">
        <f t="shared" si="65"/>
        <v>188</v>
      </c>
      <c r="K253" s="53">
        <v>2.9</v>
      </c>
      <c r="L253" s="50">
        <f t="shared" si="66"/>
        <v>5.8</v>
      </c>
      <c r="M253" s="55"/>
    </row>
    <row r="254" spans="1:13" s="50" customFormat="1">
      <c r="A254" s="62" t="s">
        <v>10</v>
      </c>
      <c r="B254" s="60">
        <f>SUMIF(C250:C261,A254,J250:J261)</f>
        <v>0</v>
      </c>
      <c r="C254" s="53" t="s">
        <v>43</v>
      </c>
      <c r="D254" s="53" t="s">
        <v>111</v>
      </c>
      <c r="E254" s="53" t="s">
        <v>80</v>
      </c>
      <c r="F254" s="53">
        <v>2</v>
      </c>
      <c r="G254" s="53">
        <v>35</v>
      </c>
      <c r="H254" s="53">
        <f t="shared" si="64"/>
        <v>70</v>
      </c>
      <c r="I254" s="53">
        <v>184.87</v>
      </c>
      <c r="J254" s="53">
        <f t="shared" si="65"/>
        <v>129.40899999999999</v>
      </c>
      <c r="K254" s="53">
        <v>10.58</v>
      </c>
      <c r="L254" s="50">
        <f t="shared" si="66"/>
        <v>7.4060000000000006</v>
      </c>
      <c r="M254" s="55"/>
    </row>
    <row r="255" spans="1:13" s="50" customFormat="1">
      <c r="A255" s="62"/>
      <c r="B255" s="60"/>
      <c r="C255" s="53" t="s">
        <v>29</v>
      </c>
      <c r="D255" s="53" t="s">
        <v>34</v>
      </c>
      <c r="E255" s="53" t="s">
        <v>70</v>
      </c>
      <c r="F255" s="53">
        <v>1</v>
      </c>
      <c r="G255" s="53">
        <v>150</v>
      </c>
      <c r="H255" s="53">
        <f t="shared" ref="H255:H256" si="67">F255*G255</f>
        <v>150</v>
      </c>
      <c r="I255" s="53">
        <v>116</v>
      </c>
      <c r="J255" s="53">
        <f t="shared" ref="J255:J256" si="68">H255*I255/100</f>
        <v>174</v>
      </c>
      <c r="K255" s="53"/>
      <c r="L255" s="50">
        <f t="shared" ref="L255:L256" si="69">H255*K255/100</f>
        <v>0</v>
      </c>
      <c r="M255" s="55"/>
    </row>
    <row r="256" spans="1:13" s="50" customFormat="1">
      <c r="A256" s="61" t="s">
        <v>87</v>
      </c>
      <c r="B256" s="60"/>
      <c r="C256" s="53" t="s">
        <v>43</v>
      </c>
      <c r="D256" s="51" t="s">
        <v>55</v>
      </c>
      <c r="E256" s="51" t="s">
        <v>80</v>
      </c>
      <c r="F256" s="51">
        <v>1</v>
      </c>
      <c r="G256" s="51">
        <v>50</v>
      </c>
      <c r="H256" s="51">
        <f t="shared" si="67"/>
        <v>50</v>
      </c>
      <c r="I256" s="51">
        <v>106</v>
      </c>
      <c r="J256" s="51">
        <f t="shared" si="68"/>
        <v>53</v>
      </c>
      <c r="K256" s="51">
        <v>20.2</v>
      </c>
      <c r="L256" s="50">
        <f t="shared" si="69"/>
        <v>10.1</v>
      </c>
      <c r="M256" s="55"/>
    </row>
    <row r="257" spans="1:13" s="50" customFormat="1">
      <c r="A257" s="61" t="s">
        <v>9</v>
      </c>
      <c r="B257" s="60">
        <f>SUM(L250:L261)</f>
        <v>76.765999999999991</v>
      </c>
      <c r="C257" s="51" t="s">
        <v>43</v>
      </c>
      <c r="D257" s="51" t="s">
        <v>45</v>
      </c>
      <c r="E257" s="51" t="s">
        <v>81</v>
      </c>
      <c r="F257" s="51">
        <v>1.5</v>
      </c>
      <c r="G257" s="51">
        <v>100</v>
      </c>
      <c r="H257" s="51">
        <f>F257*G257</f>
        <v>150</v>
      </c>
      <c r="I257" s="51">
        <v>126</v>
      </c>
      <c r="J257" s="51">
        <f>H257*I257/100</f>
        <v>189</v>
      </c>
      <c r="K257" s="51">
        <v>22</v>
      </c>
      <c r="L257" s="53">
        <f>H257*K257/100</f>
        <v>33</v>
      </c>
      <c r="M257" s="55"/>
    </row>
    <row r="258" spans="1:13" s="50" customFormat="1">
      <c r="A258" s="61"/>
      <c r="B258" s="60"/>
      <c r="C258" s="53" t="s">
        <v>43</v>
      </c>
      <c r="D258" s="51" t="s">
        <v>58</v>
      </c>
      <c r="E258" s="51" t="s">
        <v>80</v>
      </c>
      <c r="F258" s="51">
        <v>0.2</v>
      </c>
      <c r="G258" s="51">
        <v>450</v>
      </c>
      <c r="H258" s="51">
        <f t="shared" ref="H258" si="70">F258*G258</f>
        <v>90</v>
      </c>
      <c r="I258" s="51">
        <v>84</v>
      </c>
      <c r="J258" s="51">
        <f t="shared" ref="J258" si="71">H258*I258/100</f>
        <v>75.599999999999994</v>
      </c>
      <c r="K258" s="51">
        <v>6.6</v>
      </c>
      <c r="L258" s="50">
        <f t="shared" ref="L258" si="72">H258*K258/100</f>
        <v>5.94</v>
      </c>
      <c r="M258" s="47"/>
    </row>
    <row r="259" spans="1:13" s="50" customFormat="1">
      <c r="A259" s="61"/>
      <c r="B259" s="45"/>
      <c r="M259" s="47"/>
    </row>
    <row r="260" spans="1:13" s="50" customFormat="1">
      <c r="A260" s="61"/>
      <c r="B260" s="45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47"/>
    </row>
    <row r="261" spans="1:13" s="50" customFormat="1" ht="17.25" thickBot="1">
      <c r="A261" s="63"/>
      <c r="B261" s="46"/>
      <c r="C261" s="53"/>
      <c r="D261" s="51"/>
      <c r="E261" s="51"/>
      <c r="F261" s="51"/>
      <c r="G261" s="51"/>
      <c r="H261" s="51"/>
      <c r="I261" s="51"/>
      <c r="J261" s="51"/>
      <c r="K261" s="51"/>
      <c r="M261" s="48"/>
    </row>
    <row r="264" spans="1:13" ht="17.25" thickBot="1"/>
    <row r="265" spans="1:13" s="50" customFormat="1">
      <c r="A265" s="57"/>
      <c r="B265" s="58"/>
      <c r="C265" s="58" t="s">
        <v>13</v>
      </c>
      <c r="D265" s="58" t="s">
        <v>14</v>
      </c>
      <c r="E265" s="58" t="s">
        <v>15</v>
      </c>
      <c r="F265" s="58" t="s">
        <v>68</v>
      </c>
      <c r="G265" s="58" t="s">
        <v>24</v>
      </c>
      <c r="H265" s="58" t="s">
        <v>69</v>
      </c>
      <c r="I265" s="58" t="s">
        <v>25</v>
      </c>
      <c r="J265" s="58" t="s">
        <v>26</v>
      </c>
      <c r="K265" s="58" t="s">
        <v>27</v>
      </c>
      <c r="L265" s="58" t="s">
        <v>28</v>
      </c>
      <c r="M265" s="59"/>
    </row>
    <row r="266" spans="1:13" s="50" customFormat="1">
      <c r="A266" s="61" t="s">
        <v>59</v>
      </c>
      <c r="B266" s="64">
        <v>43628</v>
      </c>
      <c r="C266" s="53" t="s">
        <v>29</v>
      </c>
      <c r="D266" s="53" t="s">
        <v>33</v>
      </c>
      <c r="E266" s="53" t="s">
        <v>75</v>
      </c>
      <c r="F266" s="53">
        <v>1</v>
      </c>
      <c r="G266" s="53">
        <v>300</v>
      </c>
      <c r="H266" s="53">
        <f t="shared" ref="H266:H269" si="73">F266*G266</f>
        <v>300</v>
      </c>
      <c r="I266" s="53">
        <v>46</v>
      </c>
      <c r="J266" s="53">
        <f t="shared" ref="J266:J269" si="74">H266*I266/100</f>
        <v>138</v>
      </c>
      <c r="K266" s="53"/>
      <c r="L266" s="50">
        <f t="shared" ref="L266:L269" si="75">H266*K266/100</f>
        <v>0</v>
      </c>
      <c r="M266" s="55"/>
    </row>
    <row r="267" spans="1:13" s="50" customFormat="1">
      <c r="A267" s="61" t="s">
        <v>60</v>
      </c>
      <c r="B267" s="60">
        <f>SUM(J266:J277)</f>
        <v>2095.5100000000002</v>
      </c>
      <c r="C267" s="53" t="s">
        <v>43</v>
      </c>
      <c r="D267" s="53" t="s">
        <v>44</v>
      </c>
      <c r="E267" s="53" t="s">
        <v>67</v>
      </c>
      <c r="F267" s="53">
        <v>2</v>
      </c>
      <c r="G267" s="53">
        <v>60</v>
      </c>
      <c r="H267" s="53">
        <f t="shared" si="73"/>
        <v>120</v>
      </c>
      <c r="I267" s="53">
        <v>151</v>
      </c>
      <c r="J267" s="53">
        <f t="shared" si="74"/>
        <v>181.2</v>
      </c>
      <c r="K267" s="53">
        <v>12.1</v>
      </c>
      <c r="L267" s="53">
        <f t="shared" si="75"/>
        <v>14.52</v>
      </c>
      <c r="M267" s="55"/>
    </row>
    <row r="268" spans="1:13" s="50" customFormat="1">
      <c r="A268" s="61" t="s">
        <v>29</v>
      </c>
      <c r="B268" s="60">
        <f>SUMIF(C266:C277,A268,J266:J277)</f>
        <v>389.80999999999995</v>
      </c>
      <c r="C268" s="51" t="s">
        <v>29</v>
      </c>
      <c r="D268" s="51" t="s">
        <v>39</v>
      </c>
      <c r="E268" s="51" t="s">
        <v>78</v>
      </c>
      <c r="F268" s="51">
        <v>1.3</v>
      </c>
      <c r="G268" s="51">
        <v>95</v>
      </c>
      <c r="H268" s="51">
        <f t="shared" si="73"/>
        <v>123.5</v>
      </c>
      <c r="I268" s="51">
        <v>106</v>
      </c>
      <c r="J268" s="51">
        <f t="shared" si="74"/>
        <v>130.91</v>
      </c>
      <c r="K268" s="51">
        <v>1.59</v>
      </c>
      <c r="L268" s="50">
        <f t="shared" si="75"/>
        <v>1.9636500000000001</v>
      </c>
      <c r="M268" s="55"/>
    </row>
    <row r="269" spans="1:13" s="50" customFormat="1">
      <c r="A269" s="62" t="s">
        <v>9</v>
      </c>
      <c r="B269" s="60">
        <f>SUMIF(C266:C277,A269,J266:J277)</f>
        <v>615.70000000000005</v>
      </c>
      <c r="C269" s="53" t="s">
        <v>43</v>
      </c>
      <c r="D269" s="53" t="s">
        <v>49</v>
      </c>
      <c r="E269" s="53" t="s">
        <v>83</v>
      </c>
      <c r="F269" s="53">
        <v>2</v>
      </c>
      <c r="G269" s="53">
        <v>100</v>
      </c>
      <c r="H269" s="53">
        <f t="shared" si="73"/>
        <v>200</v>
      </c>
      <c r="I269" s="53">
        <v>94</v>
      </c>
      <c r="J269" s="53">
        <f t="shared" si="74"/>
        <v>188</v>
      </c>
      <c r="K269" s="53">
        <v>2.9</v>
      </c>
      <c r="L269" s="50">
        <f t="shared" si="75"/>
        <v>5.8</v>
      </c>
      <c r="M269" s="55"/>
    </row>
    <row r="270" spans="1:13" s="50" customFormat="1">
      <c r="A270" s="62" t="s">
        <v>10</v>
      </c>
      <c r="B270" s="60">
        <f>SUMIF(C266:C277,A270,J266:J277)</f>
        <v>90</v>
      </c>
      <c r="C270" s="51" t="s">
        <v>43</v>
      </c>
      <c r="D270" s="51" t="s">
        <v>45</v>
      </c>
      <c r="E270" s="51" t="s">
        <v>81</v>
      </c>
      <c r="F270" s="51">
        <v>1</v>
      </c>
      <c r="G270" s="51">
        <v>100</v>
      </c>
      <c r="H270" s="51">
        <f t="shared" ref="H270" si="76">F270*G270</f>
        <v>100</v>
      </c>
      <c r="I270" s="51">
        <v>126</v>
      </c>
      <c r="J270" s="51">
        <f t="shared" ref="J270" si="77">H270*I270/100</f>
        <v>126</v>
      </c>
      <c r="K270" s="51">
        <v>22</v>
      </c>
      <c r="L270" s="50">
        <f t="shared" ref="L270" si="78">H270*K270/100</f>
        <v>22</v>
      </c>
      <c r="M270" s="55"/>
    </row>
    <row r="271" spans="1:13" s="50" customFormat="1">
      <c r="A271" s="62"/>
      <c r="B271" s="60"/>
      <c r="C271" s="53" t="s">
        <v>43</v>
      </c>
      <c r="D271" s="51" t="s">
        <v>139</v>
      </c>
      <c r="E271" s="51" t="s">
        <v>126</v>
      </c>
      <c r="F271" s="51">
        <v>5</v>
      </c>
      <c r="G271" s="51">
        <v>10</v>
      </c>
      <c r="H271" s="51">
        <f t="shared" ref="H271:H274" si="79">F271*G271</f>
        <v>50</v>
      </c>
      <c r="I271" s="51">
        <v>135</v>
      </c>
      <c r="J271" s="51">
        <f t="shared" ref="J271:J274" si="80">H271*I271/100</f>
        <v>67.5</v>
      </c>
      <c r="K271" s="51">
        <v>18.3</v>
      </c>
      <c r="L271" s="50">
        <f t="shared" ref="L271:L274" si="81">H271*K271/100</f>
        <v>9.15</v>
      </c>
      <c r="M271" s="55"/>
    </row>
    <row r="272" spans="1:13" s="50" customFormat="1">
      <c r="A272" s="61" t="s">
        <v>87</v>
      </c>
      <c r="B272" s="60"/>
      <c r="C272" s="53" t="s">
        <v>29</v>
      </c>
      <c r="D272" s="53" t="s">
        <v>96</v>
      </c>
      <c r="E272" s="53" t="s">
        <v>97</v>
      </c>
      <c r="F272" s="53">
        <v>1</v>
      </c>
      <c r="G272" s="53">
        <v>300</v>
      </c>
      <c r="H272" s="53">
        <f t="shared" si="79"/>
        <v>300</v>
      </c>
      <c r="I272" s="53">
        <v>40.299999999999997</v>
      </c>
      <c r="J272" s="53">
        <f t="shared" si="80"/>
        <v>120.9</v>
      </c>
      <c r="K272" s="53">
        <v>1.18</v>
      </c>
      <c r="L272" s="50">
        <f t="shared" si="81"/>
        <v>3.54</v>
      </c>
    </row>
    <row r="273" spans="1:13" s="50" customFormat="1">
      <c r="A273" s="61" t="s">
        <v>9</v>
      </c>
      <c r="B273" s="60">
        <f>SUM(L266:L277)</f>
        <v>67.073650000000001</v>
      </c>
      <c r="C273" s="53" t="s">
        <v>10</v>
      </c>
      <c r="D273" s="53" t="s">
        <v>146</v>
      </c>
      <c r="E273" s="53" t="s">
        <v>79</v>
      </c>
      <c r="F273" s="53">
        <v>1</v>
      </c>
      <c r="G273" s="53">
        <v>10</v>
      </c>
      <c r="H273" s="53">
        <f t="shared" si="79"/>
        <v>10</v>
      </c>
      <c r="I273" s="53">
        <v>900</v>
      </c>
      <c r="J273" s="53">
        <f t="shared" si="80"/>
        <v>90</v>
      </c>
      <c r="K273" s="53">
        <v>0</v>
      </c>
      <c r="L273" s="50">
        <f t="shared" si="81"/>
        <v>0</v>
      </c>
    </row>
    <row r="274" spans="1:13" s="50" customFormat="1">
      <c r="A274" s="61"/>
      <c r="B274" s="60"/>
      <c r="C274" s="53" t="s">
        <v>43</v>
      </c>
      <c r="D274" s="51" t="s">
        <v>55</v>
      </c>
      <c r="E274" s="51" t="s">
        <v>80</v>
      </c>
      <c r="F274" s="51">
        <v>1</v>
      </c>
      <c r="G274" s="51">
        <v>50</v>
      </c>
      <c r="H274" s="51">
        <f t="shared" si="79"/>
        <v>50</v>
      </c>
      <c r="I274" s="51">
        <v>106</v>
      </c>
      <c r="J274" s="51">
        <f t="shared" si="80"/>
        <v>53</v>
      </c>
      <c r="K274" s="51">
        <v>20.2</v>
      </c>
      <c r="L274" s="50">
        <f t="shared" si="81"/>
        <v>10.1</v>
      </c>
      <c r="M274" s="47"/>
    </row>
    <row r="275" spans="1:13" s="50" customFormat="1">
      <c r="A275" s="61"/>
      <c r="B275" s="45"/>
      <c r="C275" s="50" t="s">
        <v>147</v>
      </c>
      <c r="D275" s="50" t="s">
        <v>148</v>
      </c>
      <c r="J275" s="50">
        <v>1000</v>
      </c>
      <c r="M275" s="47"/>
    </row>
    <row r="276" spans="1:13" s="50" customFormat="1">
      <c r="A276" s="61"/>
      <c r="B276" s="45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47"/>
    </row>
    <row r="277" spans="1:13" s="50" customFormat="1" ht="17.25" thickBot="1">
      <c r="A277" s="63"/>
      <c r="B277" s="46"/>
      <c r="C277" s="53"/>
      <c r="D277" s="51"/>
      <c r="E277" s="51"/>
      <c r="F277" s="51"/>
      <c r="G277" s="51"/>
      <c r="H277" s="51"/>
      <c r="I277" s="51"/>
      <c r="J277" s="51"/>
      <c r="K277" s="51"/>
      <c r="M277" s="48"/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E39"/>
  <sheetViews>
    <sheetView tabSelected="1" workbookViewId="0">
      <selection activeCell="D18" sqref="D18"/>
    </sheetView>
  </sheetViews>
  <sheetFormatPr defaultRowHeight="16.5"/>
  <cols>
    <col min="1" max="1" width="9" style="3"/>
    <col min="2" max="2" width="11.25" style="3" bestFit="1" customWidth="1"/>
    <col min="3" max="4" width="9.25" style="3" bestFit="1" customWidth="1"/>
    <col min="5" max="16384" width="9" style="3"/>
  </cols>
  <sheetData>
    <row r="2" spans="2:5">
      <c r="C2" s="3" t="s">
        <v>131</v>
      </c>
      <c r="D2" s="3" t="s">
        <v>132</v>
      </c>
      <c r="E2" s="3" t="s">
        <v>133</v>
      </c>
    </row>
    <row r="3" spans="2:5">
      <c r="B3" s="67">
        <v>43618</v>
      </c>
      <c r="D3" s="3">
        <v>114.7</v>
      </c>
      <c r="E3" s="3">
        <v>82</v>
      </c>
    </row>
    <row r="4" spans="2:5">
      <c r="B4" s="67">
        <v>43619</v>
      </c>
      <c r="C4" s="3">
        <v>113.2</v>
      </c>
      <c r="D4" s="3">
        <v>114.3</v>
      </c>
      <c r="E4" s="3">
        <v>82.5</v>
      </c>
    </row>
    <row r="5" spans="2:5">
      <c r="B5" s="67">
        <v>43620</v>
      </c>
      <c r="C5" s="3">
        <v>112.9</v>
      </c>
      <c r="D5" s="3">
        <v>112.5</v>
      </c>
    </row>
    <row r="6" spans="2:5">
      <c r="B6" s="67">
        <v>43621</v>
      </c>
      <c r="D6" s="3">
        <v>113.5</v>
      </c>
    </row>
    <row r="7" spans="2:5">
      <c r="B7" s="67">
        <v>43622</v>
      </c>
      <c r="C7" s="3">
        <v>111.5</v>
      </c>
      <c r="E7" s="3">
        <v>81.5</v>
      </c>
    </row>
    <row r="8" spans="2:5">
      <c r="B8" s="67">
        <v>43623</v>
      </c>
    </row>
    <row r="9" spans="2:5">
      <c r="B9" s="67">
        <v>43624</v>
      </c>
    </row>
    <row r="10" spans="2:5">
      <c r="B10" s="67">
        <v>43625</v>
      </c>
    </row>
    <row r="11" spans="2:5">
      <c r="B11" s="67">
        <v>43626</v>
      </c>
    </row>
    <row r="12" spans="2:5">
      <c r="B12" s="67">
        <v>43627</v>
      </c>
    </row>
    <row r="13" spans="2:5">
      <c r="B13" s="67">
        <v>43628</v>
      </c>
      <c r="D13" s="3">
        <v>113.8</v>
      </c>
      <c r="E13" s="3">
        <v>83</v>
      </c>
    </row>
    <row r="14" spans="2:5">
      <c r="B14" s="67">
        <v>43629</v>
      </c>
      <c r="C14" s="3">
        <v>111.8</v>
      </c>
      <c r="E14" s="3">
        <v>82</v>
      </c>
    </row>
    <row r="15" spans="2:5">
      <c r="B15" s="67">
        <v>43630</v>
      </c>
      <c r="C15" s="3">
        <v>111.8</v>
      </c>
    </row>
    <row r="16" spans="2:5">
      <c r="B16" s="67">
        <v>43631</v>
      </c>
    </row>
    <row r="17" spans="2:2">
      <c r="B17" s="67">
        <v>43632</v>
      </c>
    </row>
    <row r="18" spans="2:2">
      <c r="B18" s="67">
        <v>43633</v>
      </c>
    </row>
    <row r="19" spans="2:2">
      <c r="B19" s="67">
        <v>43634</v>
      </c>
    </row>
    <row r="20" spans="2:2">
      <c r="B20" s="67">
        <v>43635</v>
      </c>
    </row>
    <row r="21" spans="2:2">
      <c r="B21" s="67">
        <v>43636</v>
      </c>
    </row>
    <row r="22" spans="2:2">
      <c r="B22" s="67">
        <v>43637</v>
      </c>
    </row>
    <row r="23" spans="2:2">
      <c r="B23" s="67">
        <v>43638</v>
      </c>
    </row>
    <row r="24" spans="2:2">
      <c r="B24" s="67">
        <v>43639</v>
      </c>
    </row>
    <row r="25" spans="2:2">
      <c r="B25" s="67">
        <v>43640</v>
      </c>
    </row>
    <row r="26" spans="2:2">
      <c r="B26" s="67">
        <v>43641</v>
      </c>
    </row>
    <row r="27" spans="2:2">
      <c r="B27" s="67">
        <v>43642</v>
      </c>
    </row>
    <row r="28" spans="2:2">
      <c r="B28" s="67">
        <v>43643</v>
      </c>
    </row>
    <row r="29" spans="2:2">
      <c r="B29" s="67">
        <v>43644</v>
      </c>
    </row>
    <row r="30" spans="2:2">
      <c r="B30" s="67">
        <v>43645</v>
      </c>
    </row>
    <row r="31" spans="2:2">
      <c r="B31" s="67">
        <v>43646</v>
      </c>
    </row>
    <row r="32" spans="2:2">
      <c r="B32" s="67">
        <v>43647</v>
      </c>
    </row>
    <row r="33" spans="2:2">
      <c r="B33" s="67">
        <v>43648</v>
      </c>
    </row>
    <row r="34" spans="2:2">
      <c r="B34" s="67">
        <v>43649</v>
      </c>
    </row>
    <row r="35" spans="2:2">
      <c r="B35" s="67">
        <v>43650</v>
      </c>
    </row>
    <row r="36" spans="2:2">
      <c r="B36" s="67">
        <v>43651</v>
      </c>
    </row>
    <row r="37" spans="2:2">
      <c r="B37" s="67">
        <v>43652</v>
      </c>
    </row>
    <row r="38" spans="2:2">
      <c r="B38" s="67">
        <v>43653</v>
      </c>
    </row>
    <row r="39" spans="2:2">
      <c r="B39" s="67">
        <v>43654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计划轮廓</vt:lpstr>
      <vt:lpstr>食物列表</vt:lpstr>
      <vt:lpstr>每日饮食</vt:lpstr>
      <vt:lpstr>体重变化</vt:lpstr>
      <vt:lpstr>每日饮食!Extract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2019-06-13T22:30:17Z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dongs@microsoft.com</vt:lpwstr>
  </property>
  <property fmtid="{D5CDD505-2E9C-101B-9397-08002B2CF9AE}" pid="5" name="MSIP_Label_f42aa342-8706-4288-bd11-ebb85995028c_SetDate">
    <vt:lpwstr>2019-05-28T01:26:57.4712142Z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f8f5e746-b2a0-4a88-8479-66594f15d2c6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