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60" yWindow="-60" windowWidth="22620" windowHeight="14520" activeTab="2"/>
  </bookViews>
  <sheets>
    <sheet name="计划轮廓" sheetId="1" r:id="rId1"/>
    <sheet name="食物列表" sheetId="2" r:id="rId2"/>
    <sheet name="每日饮食" sheetId="3" r:id="rId3"/>
    <sheet name="体重变化" sheetId="4" r:id="rId4"/>
  </sheets>
  <definedNames>
    <definedName name="_xlnm._FilterDatabase" localSheetId="2" hidden="1">每日饮食!$C$16:$C$23</definedName>
    <definedName name="_xlnm.Extract" localSheetId="2">每日饮食!$F$23:$F$27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5" i="3"/>
  <c r="H135"/>
  <c r="J135" s="1"/>
  <c r="H134"/>
  <c r="J134" s="1"/>
  <c r="L133"/>
  <c r="H133"/>
  <c r="J133" s="1"/>
  <c r="L132"/>
  <c r="J132"/>
  <c r="H132"/>
  <c r="L131"/>
  <c r="H131"/>
  <c r="J131" s="1"/>
  <c r="L130" l="1"/>
  <c r="H130"/>
  <c r="J130" s="1"/>
  <c r="L129" l="1"/>
  <c r="B134" s="1"/>
  <c r="H129"/>
  <c r="J129" s="1"/>
  <c r="L127"/>
  <c r="J127"/>
  <c r="H127"/>
  <c r="B131"/>
  <c r="B129"/>
  <c r="L128"/>
  <c r="H128"/>
  <c r="J128" s="1"/>
  <c r="L123"/>
  <c r="H123"/>
  <c r="J123" s="1"/>
  <c r="L42" i="2"/>
  <c r="H42"/>
  <c r="J42" s="1"/>
  <c r="L122" i="3"/>
  <c r="H122"/>
  <c r="J122" s="1"/>
  <c r="J121"/>
  <c r="H121"/>
  <c r="B128" l="1"/>
  <c r="B130"/>
  <c r="L120"/>
  <c r="H120"/>
  <c r="J120" s="1"/>
  <c r="L119" l="1"/>
  <c r="H119"/>
  <c r="J119" s="1"/>
  <c r="L118"/>
  <c r="H118"/>
  <c r="J118" s="1"/>
  <c r="H117"/>
  <c r="J117" s="1"/>
  <c r="L49" i="2" l="1"/>
  <c r="H49"/>
  <c r="J49" s="1"/>
  <c r="L116" i="3"/>
  <c r="H116"/>
  <c r="J116" s="1"/>
  <c r="L115"/>
  <c r="H115"/>
  <c r="J115" s="1"/>
  <c r="L114"/>
  <c r="H114"/>
  <c r="J114" s="1"/>
  <c r="L113"/>
  <c r="H113"/>
  <c r="J113" s="1"/>
  <c r="L112"/>
  <c r="B119" s="1"/>
  <c r="H112"/>
  <c r="J112" s="1"/>
  <c r="B116"/>
  <c r="L104"/>
  <c r="H104"/>
  <c r="J104" s="1"/>
  <c r="L103"/>
  <c r="H103"/>
  <c r="J103" s="1"/>
  <c r="H102"/>
  <c r="J102" s="1"/>
  <c r="H50" i="2"/>
  <c r="J50" s="1"/>
  <c r="L50"/>
  <c r="L101" i="3"/>
  <c r="H101"/>
  <c r="J101" s="1"/>
  <c r="L43" i="2"/>
  <c r="H43"/>
  <c r="J43" s="1"/>
  <c r="L99" i="3"/>
  <c r="H99"/>
  <c r="J99" s="1"/>
  <c r="L100"/>
  <c r="H100"/>
  <c r="J100" s="1"/>
  <c r="L98"/>
  <c r="H98"/>
  <c r="J98" s="1"/>
  <c r="L63" i="2"/>
  <c r="L62"/>
  <c r="H62"/>
  <c r="J62" s="1"/>
  <c r="H63"/>
  <c r="J63" s="1"/>
  <c r="L97" i="3"/>
  <c r="H97"/>
  <c r="J97" s="1"/>
  <c r="L4" i="2"/>
  <c r="H4"/>
  <c r="J4" s="1"/>
  <c r="B101" i="3"/>
  <c r="B83"/>
  <c r="B85"/>
  <c r="B84"/>
  <c r="B88"/>
  <c r="B82"/>
  <c r="B104" l="1"/>
  <c r="B115"/>
  <c r="B114"/>
  <c r="B113"/>
  <c r="B100"/>
  <c r="B99"/>
  <c r="B98"/>
  <c r="L73"/>
  <c r="H73"/>
  <c r="J73" s="1"/>
  <c r="L72"/>
  <c r="H72"/>
  <c r="J72" s="1"/>
  <c r="H75"/>
  <c r="J75" s="1"/>
  <c r="L71"/>
  <c r="H71"/>
  <c r="J71" s="1"/>
  <c r="L70"/>
  <c r="H70"/>
  <c r="J70" s="1"/>
  <c r="L61" i="2"/>
  <c r="H61"/>
  <c r="J61" s="1"/>
  <c r="L69" i="3"/>
  <c r="H69"/>
  <c r="J69" s="1"/>
  <c r="L68"/>
  <c r="H68"/>
  <c r="J68" s="1"/>
  <c r="L66" l="1"/>
  <c r="H66"/>
  <c r="J66" s="1"/>
  <c r="H17" i="2"/>
  <c r="J17" s="1"/>
  <c r="L17"/>
  <c r="L65" i="3"/>
  <c r="H65"/>
  <c r="J65" s="1"/>
  <c r="B69"/>
  <c r="L67"/>
  <c r="H67"/>
  <c r="J67" s="1"/>
  <c r="B68" s="1"/>
  <c r="B72" l="1"/>
  <c r="B66"/>
  <c r="B67"/>
  <c r="L57"/>
  <c r="H57"/>
  <c r="J57" s="1"/>
  <c r="L56"/>
  <c r="H56"/>
  <c r="J56" s="1"/>
  <c r="H37" i="2"/>
  <c r="J37" s="1"/>
  <c r="L37"/>
  <c r="L55" i="3"/>
  <c r="H55"/>
  <c r="J55" s="1"/>
  <c r="L54"/>
  <c r="H54"/>
  <c r="J54" s="1"/>
  <c r="L53"/>
  <c r="H53"/>
  <c r="J53" s="1"/>
  <c r="L48" i="2"/>
  <c r="H48"/>
  <c r="J48" s="1"/>
  <c r="L52" i="3" l="1"/>
  <c r="H52"/>
  <c r="J52" s="1"/>
  <c r="L50"/>
  <c r="H50"/>
  <c r="J50" s="1"/>
  <c r="L8" i="2"/>
  <c r="H8"/>
  <c r="J8" s="1"/>
  <c r="L49" i="3"/>
  <c r="H49"/>
  <c r="J49" s="1"/>
  <c r="L14" i="2"/>
  <c r="H14"/>
  <c r="J14" s="1"/>
  <c r="B53" i="3"/>
  <c r="L51"/>
  <c r="H51"/>
  <c r="J51" s="1"/>
  <c r="B52" s="1"/>
  <c r="H42"/>
  <c r="J42" s="1"/>
  <c r="L41"/>
  <c r="H41"/>
  <c r="J41" s="1"/>
  <c r="L40"/>
  <c r="H40"/>
  <c r="J40" s="1"/>
  <c r="L39"/>
  <c r="H39"/>
  <c r="J39" s="1"/>
  <c r="L25" i="2"/>
  <c r="H25"/>
  <c r="J25" s="1"/>
  <c r="L38" i="3"/>
  <c r="H38"/>
  <c r="J38" s="1"/>
  <c r="L51" i="2"/>
  <c r="H51"/>
  <c r="J51" s="1"/>
  <c r="L37" i="3"/>
  <c r="H37"/>
  <c r="J37" s="1"/>
  <c r="L36"/>
  <c r="H36"/>
  <c r="J36" s="1"/>
  <c r="H26" i="2"/>
  <c r="J26" s="1"/>
  <c r="L26"/>
  <c r="B56" i="3" l="1"/>
  <c r="B51"/>
  <c r="B50"/>
  <c r="L34"/>
  <c r="H34"/>
  <c r="J34" s="1"/>
  <c r="H20" i="2"/>
  <c r="J20" s="1"/>
  <c r="L20"/>
  <c r="L33" i="3"/>
  <c r="H33"/>
  <c r="J33" s="1"/>
  <c r="B37"/>
  <c r="L35"/>
  <c r="H35"/>
  <c r="J35" s="1"/>
  <c r="B36" s="1"/>
  <c r="L26"/>
  <c r="H26"/>
  <c r="J26" s="1"/>
  <c r="H27"/>
  <c r="J27" s="1"/>
  <c r="B40" l="1"/>
  <c r="B34"/>
  <c r="B35"/>
  <c r="L25"/>
  <c r="H25"/>
  <c r="J25" s="1"/>
  <c r="H27" i="2"/>
  <c r="J27" s="1"/>
  <c r="L27"/>
  <c r="L24" i="3"/>
  <c r="H24"/>
  <c r="J24" s="1"/>
  <c r="L23"/>
  <c r="H23"/>
  <c r="J23" s="1"/>
  <c r="L22"/>
  <c r="H22"/>
  <c r="J22" s="1"/>
  <c r="H38" i="2"/>
  <c r="J38" s="1"/>
  <c r="L38"/>
  <c r="L20" i="3"/>
  <c r="H20"/>
  <c r="J20" s="1"/>
  <c r="H13" i="2"/>
  <c r="J13" s="1"/>
  <c r="L13"/>
  <c r="L21" i="3"/>
  <c r="H21"/>
  <c r="J21" s="1"/>
  <c r="L19"/>
  <c r="H19"/>
  <c r="J19" s="1"/>
  <c r="B20" l="1"/>
  <c r="E8" i="1"/>
  <c r="F8"/>
  <c r="G8"/>
  <c r="H8"/>
  <c r="D8"/>
  <c r="B18" i="3"/>
  <c r="L18"/>
  <c r="H18"/>
  <c r="J18" s="1"/>
  <c r="B19" s="1"/>
  <c r="L17"/>
  <c r="H17"/>
  <c r="J17" s="1"/>
  <c r="L16"/>
  <c r="H16"/>
  <c r="J16" s="1"/>
  <c r="H5" i="2"/>
  <c r="J5" s="1"/>
  <c r="H6"/>
  <c r="J6" s="1"/>
  <c r="H7"/>
  <c r="J7" s="1"/>
  <c r="H9"/>
  <c r="J9" s="1"/>
  <c r="H10"/>
  <c r="J10" s="1"/>
  <c r="H11"/>
  <c r="J11" s="1"/>
  <c r="H12"/>
  <c r="J12" s="1"/>
  <c r="H15"/>
  <c r="J15" s="1"/>
  <c r="H16"/>
  <c r="J16" s="1"/>
  <c r="H18"/>
  <c r="J18" s="1"/>
  <c r="H19"/>
  <c r="J19" s="1"/>
  <c r="H21"/>
  <c r="J21" s="1"/>
  <c r="H22"/>
  <c r="J22" s="1"/>
  <c r="H23"/>
  <c r="J23" s="1"/>
  <c r="H24"/>
  <c r="J24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J40" s="1"/>
  <c r="H41"/>
  <c r="J41" s="1"/>
  <c r="H44"/>
  <c r="J44" s="1"/>
  <c r="H45"/>
  <c r="J45" s="1"/>
  <c r="H46"/>
  <c r="J46" s="1"/>
  <c r="H47"/>
  <c r="J47" s="1"/>
  <c r="H52"/>
  <c r="J52" s="1"/>
  <c r="H53"/>
  <c r="J53" s="1"/>
  <c r="H54"/>
  <c r="J54" s="1"/>
  <c r="H55"/>
  <c r="J55" s="1"/>
  <c r="H56"/>
  <c r="J56" s="1"/>
  <c r="H57"/>
  <c r="J57" s="1"/>
  <c r="H58"/>
  <c r="J58" s="1"/>
  <c r="H59"/>
  <c r="J59" s="1"/>
  <c r="H60"/>
  <c r="J60" s="1"/>
  <c r="H3"/>
  <c r="J3" s="1"/>
  <c r="L6"/>
  <c r="J10" i="3"/>
  <c r="H10"/>
  <c r="J5"/>
  <c r="L3" i="2"/>
  <c r="L5"/>
  <c r="L7"/>
  <c r="L9"/>
  <c r="L10"/>
  <c r="L11"/>
  <c r="L12"/>
  <c r="L15"/>
  <c r="L16"/>
  <c r="L18"/>
  <c r="L19"/>
  <c r="L21"/>
  <c r="L22"/>
  <c r="L23"/>
  <c r="L24"/>
  <c r="L28"/>
  <c r="L29"/>
  <c r="H8" i="3"/>
  <c r="J9"/>
  <c r="H9"/>
  <c r="J11"/>
  <c r="H11"/>
  <c r="J8"/>
  <c r="F7"/>
  <c r="H7" s="1"/>
  <c r="H6"/>
  <c r="H5"/>
  <c r="F4"/>
  <c r="H4" s="1"/>
  <c r="L41" i="2"/>
  <c r="L44"/>
  <c r="L45"/>
  <c r="L46"/>
  <c r="L47"/>
  <c r="L52"/>
  <c r="L53"/>
  <c r="L54"/>
  <c r="L55"/>
  <c r="L56"/>
  <c r="L57"/>
  <c r="L58"/>
  <c r="L59"/>
  <c r="L60"/>
  <c r="L31"/>
  <c r="L33"/>
  <c r="L34"/>
  <c r="L35"/>
  <c r="L36"/>
  <c r="L39"/>
  <c r="L40"/>
  <c r="L30"/>
  <c r="C18" i="1"/>
  <c r="F17"/>
  <c r="I6"/>
  <c r="I5"/>
  <c r="I4"/>
  <c r="B6"/>
  <c r="B5"/>
  <c r="B4"/>
  <c r="B17" i="3" l="1"/>
  <c r="I8" i="1"/>
  <c r="B23" i="3"/>
  <c r="B6"/>
  <c r="B7"/>
  <c r="B5"/>
</calcChain>
</file>

<file path=xl/sharedStrings.xml><?xml version="1.0" encoding="utf-8"?>
<sst xmlns="http://schemas.openxmlformats.org/spreadsheetml/2006/main" count="609" uniqueCount="142">
  <si>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</si>
  <si>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</si>
  <si>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</si>
  <si>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</si>
  <si>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</si>
  <si>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</si>
  <si>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</si>
  <si>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</si>
  <si>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</si>
  <si>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</si>
  <si>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</si>
  <si>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</si>
  <si>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</si>
  <si>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20" type="noConversion"/>
  </si>
  <si>
    <t>食物</t>
    <phoneticPr fontId="20" type="noConversion"/>
  </si>
  <si>
    <t>日常计量</t>
    <phoneticPr fontId="20" type="noConversion"/>
  </si>
  <si>
    <t>大卡</t>
    <phoneticPr fontId="20" type="noConversion"/>
  </si>
  <si>
    <t>千焦（KJ）</t>
    <phoneticPr fontId="20" type="noConversion"/>
  </si>
  <si>
    <t>大卡(KCAL)</t>
    <phoneticPr fontId="20" type="noConversion"/>
  </si>
  <si>
    <t>总和</t>
    <phoneticPr fontId="20" type="noConversion"/>
  </si>
  <si>
    <t>约等于</t>
    <phoneticPr fontId="20" type="noConversion"/>
  </si>
  <si>
    <t>千焦</t>
    <phoneticPr fontId="20" type="noConversion"/>
  </si>
  <si>
    <t>输入大卡</t>
    <phoneticPr fontId="20" type="noConversion"/>
  </si>
  <si>
    <t>输入千焦</t>
    <phoneticPr fontId="20" type="noConversion"/>
  </si>
  <si>
    <t>质量g</t>
    <phoneticPr fontId="20" type="noConversion"/>
  </si>
  <si>
    <t>单位热量Kcal/100g</t>
    <phoneticPr fontId="20" type="noConversion"/>
  </si>
  <si>
    <t>热量Kcal</t>
    <phoneticPr fontId="20" type="noConversion"/>
  </si>
  <si>
    <t>单位蛋白质g/100g</t>
    <phoneticPr fontId="20" type="noConversion"/>
  </si>
  <si>
    <t>蛋白质g</t>
    <phoneticPr fontId="20" type="noConversion"/>
  </si>
  <si>
    <t>碳水</t>
    <phoneticPr fontId="20" type="noConversion"/>
  </si>
  <si>
    <t>土豆</t>
    <phoneticPr fontId="20" type="noConversion"/>
  </si>
  <si>
    <t>玉米</t>
    <phoneticPr fontId="20" type="noConversion"/>
  </si>
  <si>
    <t>意大利面</t>
    <phoneticPr fontId="20" type="noConversion"/>
  </si>
  <si>
    <t>小米粥</t>
    <phoneticPr fontId="20" type="noConversion"/>
  </si>
  <si>
    <t>米饭</t>
    <phoneticPr fontId="20" type="noConversion"/>
  </si>
  <si>
    <t>猪肉包</t>
    <phoneticPr fontId="20" type="noConversion"/>
  </si>
  <si>
    <t>全麦面包</t>
    <phoneticPr fontId="20" type="noConversion"/>
  </si>
  <si>
    <t>1个</t>
    <phoneticPr fontId="20" type="noConversion"/>
  </si>
  <si>
    <t>馒头</t>
    <phoneticPr fontId="20" type="noConversion"/>
  </si>
  <si>
    <t>紫薯</t>
    <phoneticPr fontId="20" type="noConversion"/>
  </si>
  <si>
    <t>米粉</t>
    <phoneticPr fontId="20" type="noConversion"/>
  </si>
  <si>
    <t>绿豆</t>
    <phoneticPr fontId="20" type="noConversion"/>
  </si>
  <si>
    <t>黑米粥</t>
  </si>
  <si>
    <t>蛋白质</t>
    <phoneticPr fontId="20" type="noConversion"/>
  </si>
  <si>
    <t>鸡蛋</t>
    <phoneticPr fontId="20" type="noConversion"/>
  </si>
  <si>
    <t>鸡胸肉</t>
    <phoneticPr fontId="20" type="noConversion"/>
  </si>
  <si>
    <t>蛋清</t>
    <phoneticPr fontId="20" type="noConversion"/>
  </si>
  <si>
    <t>煎鸡蛋</t>
    <phoneticPr fontId="20" type="noConversion"/>
  </si>
  <si>
    <t>面条</t>
    <phoneticPr fontId="20" type="noConversion"/>
  </si>
  <si>
    <t>酸奶</t>
    <phoneticPr fontId="20" type="noConversion"/>
  </si>
  <si>
    <t>牛奶</t>
    <phoneticPr fontId="20" type="noConversion"/>
  </si>
  <si>
    <t>水果</t>
    <phoneticPr fontId="20" type="noConversion"/>
  </si>
  <si>
    <t>苹果</t>
    <phoneticPr fontId="20" type="noConversion"/>
  </si>
  <si>
    <t>豆浆</t>
    <phoneticPr fontId="20" type="noConversion"/>
  </si>
  <si>
    <t>酱牛肉</t>
    <phoneticPr fontId="20" type="noConversion"/>
  </si>
  <si>
    <t>牛肉</t>
    <phoneticPr fontId="20" type="noConversion"/>
  </si>
  <si>
    <t>瓜子</t>
    <phoneticPr fontId="20" type="noConversion"/>
  </si>
  <si>
    <t>虾仁</t>
    <phoneticPr fontId="20" type="noConversion"/>
  </si>
  <si>
    <t>豆腐</t>
    <phoneticPr fontId="20" type="noConversion"/>
  </si>
  <si>
    <t>日期</t>
    <phoneticPr fontId="20" type="noConversion"/>
  </si>
  <si>
    <t>总热量</t>
    <phoneticPr fontId="20" type="noConversion"/>
  </si>
  <si>
    <t>脂肪</t>
    <phoneticPr fontId="20" type="noConversion"/>
  </si>
  <si>
    <t>绿豆粥</t>
  </si>
  <si>
    <t>土豆丝</t>
    <phoneticPr fontId="20" type="noConversion"/>
  </si>
  <si>
    <t>煎饼</t>
    <phoneticPr fontId="20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</si>
  <si>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</si>
  <si>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</si>
  <si>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</si>
  <si>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</si>
  <si>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</si>
  <si>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</si>
  <si>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</si>
  <si>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</si>
  <si>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</si>
  <si>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</si>
  <si>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</si>
  <si>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</si>
  <si>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</si>
  <si>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</si>
  <si>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</si>
  <si>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</si>
  <si>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</si>
  <si>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</si>
  <si>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</si>
  <si>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</si>
  <si>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</si>
  <si>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</si>
  <si>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</si>
  <si>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</si>
  <si>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</si>
  <si>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</si>
  <si>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</si>
  <si>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</si>
  <si>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</si>
  <si>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</si>
  <si>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20" type="noConversion"/>
  </si>
  <si>
    <t>蔬菜沙拉</t>
    <phoneticPr fontId="20" type="noConversion"/>
  </si>
  <si>
    <t>1碗</t>
    <phoneticPr fontId="20" type="noConversion"/>
  </si>
  <si>
    <t>水果</t>
    <phoneticPr fontId="20" type="noConversion"/>
  </si>
  <si>
    <t>西瓜汁</t>
    <phoneticPr fontId="20" type="noConversion"/>
  </si>
  <si>
    <t>1杯</t>
    <phoneticPr fontId="20" type="noConversion"/>
  </si>
  <si>
    <t>金枪鱼蔬菜沙拉</t>
    <phoneticPr fontId="20" type="noConversion"/>
  </si>
  <si>
    <t>沙拉酱</t>
    <phoneticPr fontId="20" type="noConversion"/>
  </si>
  <si>
    <t>1勺</t>
    <phoneticPr fontId="20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</si>
  <si>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</si>
  <si>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</si>
  <si>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</si>
  <si>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</si>
  <si>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</si>
  <si>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</si>
  <si>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</si>
  <si>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</si>
  <si>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</si>
  <si>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</si>
  <si>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</si>
  <si>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</si>
  <si>
    <t>鸡胸肉</t>
  </si>
  <si>
    <t>脉动</t>
    <phoneticPr fontId="20" type="noConversion"/>
  </si>
  <si>
    <t>牛排</t>
    <phoneticPr fontId="20" type="noConversion"/>
  </si>
  <si>
    <t>满月酒</t>
    <phoneticPr fontId="20" type="noConversion"/>
  </si>
  <si>
    <t>烧饼</t>
    <phoneticPr fontId="20" type="noConversion"/>
  </si>
  <si>
    <t>1个</t>
    <phoneticPr fontId="20" type="noConversion"/>
  </si>
  <si>
    <t>碳水</t>
    <phoneticPr fontId="20" type="noConversion"/>
  </si>
  <si>
    <t>1瓶</t>
    <phoneticPr fontId="20" type="noConversion"/>
  </si>
  <si>
    <t>1片</t>
    <phoneticPr fontId="20" type="noConversion"/>
  </si>
  <si>
    <t>蛋白质</t>
    <phoneticPr fontId="20" type="noConversion"/>
  </si>
  <si>
    <t>1块</t>
    <phoneticPr fontId="20" type="noConversion"/>
  </si>
  <si>
    <t>水果</t>
    <phoneticPr fontId="20" type="noConversion"/>
  </si>
  <si>
    <t>西瓜</t>
    <phoneticPr fontId="20" type="noConversion"/>
  </si>
  <si>
    <t>玉米汤</t>
    <phoneticPr fontId="20" type="noConversion"/>
  </si>
  <si>
    <t>1碗</t>
    <phoneticPr fontId="20" type="noConversion"/>
  </si>
  <si>
    <t>早晨体重</t>
    <phoneticPr fontId="20" type="noConversion"/>
  </si>
  <si>
    <t>睡前体重</t>
    <phoneticPr fontId="20" type="noConversion"/>
  </si>
  <si>
    <t>腰围</t>
    <phoneticPr fontId="20" type="noConversion"/>
  </si>
  <si>
    <t>烙饼</t>
  </si>
  <si>
    <t>哈密瓜</t>
  </si>
  <si>
    <t>脂肪</t>
    <phoneticPr fontId="20" type="noConversion"/>
  </si>
  <si>
    <t>麦当劳甜筒</t>
    <phoneticPr fontId="20" type="noConversion"/>
  </si>
  <si>
    <t>1个</t>
    <phoneticPr fontId="20" type="noConversion"/>
  </si>
  <si>
    <t>鳊鱼</t>
    <phoneticPr fontId="20" type="noConversion"/>
  </si>
  <si>
    <t>1块</t>
    <phoneticPr fontId="20" type="noConversion"/>
  </si>
  <si>
    <t>s</t>
    <phoneticPr fontId="20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</si>
</sst>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68">
    <xf numFmtId="0" fontId="0" fillId="0" borderId="0" xfId="0"/>
    <xf numFmtId="0" fontId="21" fillId="0" borderId="0" xfId="4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4" borderId="18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2" borderId="0" xfId="6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36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14" fontId="19" fillId="0" borderId="0" xfId="0" applyNumberFormat="1" applyFont="1" applyAlignment="1">
      <alignment horizontal="center" vertical="center"/>
    </xf>
  </cellXfs>
  <cellStyles count="57">
    <cellStyle name="20% - 强调文字颜色 1" xfId="18" builtinId="30" customBuiltin="1"/>
    <cellStyle name="20% - 强调文字颜色 1 2" xfId="43"/>
    <cellStyle name="20% - 强调文字颜色 2" xfId="22" builtinId="34" customBuiltin="1"/>
    <cellStyle name="20% - 强调文字颜色 2 2" xfId="45"/>
    <cellStyle name="20% - 强调文字颜色 3" xfId="26" builtinId="38" customBuiltin="1"/>
    <cellStyle name="20% - 强调文字颜色 3 2" xfId="47"/>
    <cellStyle name="20% - 强调文字颜色 4" xfId="30" builtinId="42" customBuiltin="1"/>
    <cellStyle name="20% - 强调文字颜色 4 2" xfId="49"/>
    <cellStyle name="20% - 强调文字颜色 5" xfId="34" builtinId="46" customBuiltin="1"/>
    <cellStyle name="20% - 强调文字颜色 5 2" xfId="51"/>
    <cellStyle name="20% - 强调文字颜色 6" xfId="38" builtinId="50" customBuiltin="1"/>
    <cellStyle name="20% - 强调文字颜色 6 2" xfId="53"/>
    <cellStyle name="40% - 强调文字颜色 1" xfId="19" builtinId="31" customBuiltin="1"/>
    <cellStyle name="40% - 强调文字颜色 1 2" xfId="44"/>
    <cellStyle name="40% - 强调文字颜色 2" xfId="23" builtinId="35" customBuiltin="1"/>
    <cellStyle name="40% - 强调文字颜色 2 2" xfId="46"/>
    <cellStyle name="40% - 强调文字颜色 3" xfId="27" builtinId="39" customBuiltin="1"/>
    <cellStyle name="40% - 强调文字颜色 3 2" xfId="48"/>
    <cellStyle name="40% - 强调文字颜色 4" xfId="31" builtinId="43" customBuiltin="1"/>
    <cellStyle name="40% - 强调文字颜色 4 2" xfId="50"/>
    <cellStyle name="40% - 强调文字颜色 5" xfId="35" builtinId="47" customBuiltin="1"/>
    <cellStyle name="40% - 强调文字颜色 5 2" xfId="52"/>
    <cellStyle name="40% - 强调文字颜色 6" xfId="39" builtinId="51" customBuiltin="1"/>
    <cellStyle name="40% - 强调文字颜色 6 2" xfId="54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55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体重变化!$C$2</c:f>
              <c:strCache>
                <c:ptCount val="1"/>
                <c:pt idx="0">
                  <c:v>早晨体重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体重变化!$B$3:$B$14</c:f>
              <c:numCache>
                <c:formatCode>yyyy/m/d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体重变化!$C$3:$C$14</c:f>
              <c:numCache>
                <c:formatCode>General</c:formatCode>
                <c:ptCount val="12"/>
                <c:pt idx="1">
                  <c:v>113.2</c:v>
                </c:pt>
                <c:pt idx="2">
                  <c:v>112.9</c:v>
                </c:pt>
                <c:pt idx="3">
                  <c:v>111.8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57-4400-9C0F-63F26A10E2D2}"/>
            </c:ext>
          </c:extLst>
        </c:ser>
        <c:ser>
          <c:idx val="1"/>
          <c:order val="1"/>
          <c:tx>
            <c:strRef>
              <c:f>体重变化!$D$2</c:f>
              <c:strCache>
                <c:ptCount val="1"/>
                <c:pt idx="0">
                  <c:v>睡前体重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体重变化!$B$3:$B$14</c:f>
              <c:numCache>
                <c:formatCode>yyyy/m/d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体重变化!$D$3:$D$14</c:f>
              <c:numCache>
                <c:formatCode>General</c:formatCode>
                <c:ptCount val="12"/>
                <c:pt idx="0">
                  <c:v>114.7</c:v>
                </c:pt>
                <c:pt idx="1">
                  <c:v>114.3</c:v>
                </c:pt>
                <c:pt idx="2">
                  <c:v>112.5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57-4400-9C0F-63F26A10E2D2}"/>
            </c:ext>
          </c:extLst>
        </c:ser>
        <c:dLbls/>
        <c:marker val="1"/>
        <c:axId val="81896960"/>
        <c:axId val="81898496"/>
      </c:lineChart>
      <c:lineChart>
        <c:grouping val="standard"/>
        <c:ser>
          <c:idx val="2"/>
          <c:order val="2"/>
          <c:tx>
            <c:strRef>
              <c:f>体重变化!$E$2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sq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体重变化!$B$3:$B$14</c:f>
              <c:numCache>
                <c:formatCode>yyyy/m/d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体重变化!$E$3:$E$14</c:f>
              <c:numCache>
                <c:formatCode>General</c:formatCode>
                <c:ptCount val="12"/>
                <c:pt idx="0">
                  <c:v>82</c:v>
                </c:pt>
                <c:pt idx="1">
                  <c:v>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57-4400-9C0F-63F26A10E2D2}"/>
            </c:ext>
          </c:extLst>
        </c:ser>
        <c:dLbls/>
        <c:marker val="1"/>
        <c:axId val="81905920"/>
        <c:axId val="81904384"/>
      </c:lineChart>
      <c:dateAx>
        <c:axId val="81896960"/>
        <c:scaling>
          <c:orientation val="minMax"/>
        </c:scaling>
        <c:axPos val="b"/>
        <c:numFmt formatCode="yyyy/m/d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98496"/>
        <c:crosses val="autoZero"/>
        <c:auto val="1"/>
        <c:lblOffset val="100"/>
        <c:baseTimeUnit val="days"/>
      </c:dateAx>
      <c:valAx>
        <c:axId val="81898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96960"/>
        <c:crosses val="autoZero"/>
        <c:crossBetween val="between"/>
      </c:valAx>
      <c:valAx>
        <c:axId val="81904384"/>
        <c:scaling>
          <c:orientation val="minMax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05920"/>
        <c:crosses val="max"/>
        <c:crossBetween val="between"/>
      </c:valAx>
      <c:dateAx>
        <c:axId val="81905920"/>
        <c:scaling>
          <c:orientation val="minMax"/>
        </c:scaling>
        <c:delete val="1"/>
        <c:axPos val="b"/>
        <c:numFmt formatCode="yyyy/m/d" sourceLinked="1"/>
        <c:tickLblPos val="none"/>
        <c:crossAx val="81904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180975</xdr:rowOff>
    </xdr:from>
    <xdr:to>
      <xdr:col>1</xdr:col>
      <xdr:colOff>600075</xdr:colOff>
      <xdr:row>20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600075</xdr:colOff>
      <xdr:row>27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xmlns="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21166</xdr:rowOff>
    </xdr:from>
    <xdr:to>
      <xdr:col>1</xdr:col>
      <xdr:colOff>161925</xdr:colOff>
      <xdr:row>31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xmlns="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</xdr:col>
      <xdr:colOff>666751</xdr:colOff>
      <xdr:row>33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1</xdr:col>
      <xdr:colOff>333375</xdr:colOff>
      <xdr:row>29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xmlns="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xmlns="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676275</xdr:colOff>
      <xdr:row>44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xmlns="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39</xdr:row>
      <xdr:rowOff>9525</xdr:rowOff>
    </xdr:from>
    <xdr:to>
      <xdr:col>1</xdr:col>
      <xdr:colOff>242889</xdr:colOff>
      <xdr:row>40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xmlns="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2</xdr:col>
      <xdr:colOff>1</xdr:colOff>
      <xdr:row>52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xmlns="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54</xdr:row>
      <xdr:rowOff>0</xdr:rowOff>
    </xdr:from>
    <xdr:to>
      <xdr:col>1</xdr:col>
      <xdr:colOff>666751</xdr:colOff>
      <xdr:row>54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xmlns="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40</xdr:row>
      <xdr:rowOff>47625</xdr:rowOff>
    </xdr:from>
    <xdr:to>
      <xdr:col>1</xdr:col>
      <xdr:colOff>600076</xdr:colOff>
      <xdr:row>40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xmlns="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190500</xdr:rowOff>
    </xdr:from>
    <xdr:to>
      <xdr:col>1</xdr:col>
      <xdr:colOff>342900</xdr:colOff>
      <xdr:row>7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257175</xdr:colOff>
      <xdr:row>46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46</xdr:row>
      <xdr:rowOff>28575</xdr:rowOff>
    </xdr:from>
    <xdr:to>
      <xdr:col>1</xdr:col>
      <xdr:colOff>266700</xdr:colOff>
      <xdr:row>47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25</xdr:row>
      <xdr:rowOff>0</xdr:rowOff>
    </xdr:from>
    <xdr:to>
      <xdr:col>1</xdr:col>
      <xdr:colOff>433389</xdr:colOff>
      <xdr:row>26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219075</xdr:colOff>
      <xdr:row>24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xmlns="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619125</xdr:colOff>
      <xdr:row>55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xmlns="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300039</xdr:colOff>
      <xdr:row>8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</xdr:col>
      <xdr:colOff>171451</xdr:colOff>
      <xdr:row>36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85725</xdr:colOff>
      <xdr:row>49</xdr:row>
      <xdr:rowOff>171450</xdr:rowOff>
    </xdr:to>
    <xdr:pic>
      <xdr:nvPicPr>
        <xdr:cNvPr id="2" name="Picture 1" descr="http://s2.boohee.cn/food/star/xigua_junzhi-21ca9c4ebf052c715635aee817282201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858375"/>
          <a:ext cx="77152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61</xdr:row>
      <xdr:rowOff>0</xdr:rowOff>
    </xdr:from>
    <xdr:to>
      <xdr:col>1</xdr:col>
      <xdr:colOff>1</xdr:colOff>
      <xdr:row>61</xdr:row>
      <xdr:rowOff>152400</xdr:rowOff>
    </xdr:to>
    <xdr:pic>
      <xdr:nvPicPr>
        <xdr:cNvPr id="3" name="Picture 2" descr="http://s2.boohee.cn/food/star/yumitangxiaomizhou-24b50dc800209120bc96d8e0ef1bca74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2372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66675</xdr:rowOff>
    </xdr:from>
    <xdr:to>
      <xdr:col>1</xdr:col>
      <xdr:colOff>0</xdr:colOff>
      <xdr:row>43</xdr:row>
      <xdr:rowOff>9525</xdr:rowOff>
    </xdr:to>
    <xdr:pic>
      <xdr:nvPicPr>
        <xdr:cNvPr id="4" name="Picture 3" descr="http://s2.boohee.cn/food/star/heijiaoniupai-974c0876b4ab5c27293c84f299326ba1.png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667750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48</xdr:row>
      <xdr:rowOff>0</xdr:rowOff>
    </xdr:from>
    <xdr:to>
      <xdr:col>1</xdr:col>
      <xdr:colOff>171451</xdr:colOff>
      <xdr:row>48</xdr:row>
      <xdr:rowOff>190500</xdr:rowOff>
    </xdr:to>
    <xdr:pic>
      <xdr:nvPicPr>
        <xdr:cNvPr id="28" name="Picture 27" descr="http://s2.boohee.cn/food/star/hamigua2-bb623c64e63a628e505152d1da65ce43.png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56</xdr:row>
      <xdr:rowOff>0</xdr:rowOff>
    </xdr:from>
    <xdr:to>
      <xdr:col>2</xdr:col>
      <xdr:colOff>1</xdr:colOff>
      <xdr:row>56</xdr:row>
      <xdr:rowOff>152400</xdr:rowOff>
    </xdr:to>
    <xdr:pic>
      <xdr:nvPicPr>
        <xdr:cNvPr id="5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0</xdr:col>
      <xdr:colOff>638175</xdr:colOff>
      <xdr:row>41</xdr:row>
      <xdr:rowOff>160867</xdr:rowOff>
    </xdr:to>
    <xdr:pic>
      <xdr:nvPicPr>
        <xdr:cNvPr id="6" name="Picture 2" descr="http://s2.boohee.cn/food/star/jiachangbianyu-88c0bd723f724deae70a31371a4ea6b2.png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620125"/>
          <a:ext cx="638175" cy="14181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121</xdr:row>
      <xdr:rowOff>0</xdr:rowOff>
    </xdr:from>
    <xdr:to>
      <xdr:col>2</xdr:col>
      <xdr:colOff>1</xdr:colOff>
      <xdr:row>121</xdr:row>
      <xdr:rowOff>152400</xdr:rowOff>
    </xdr:to>
    <xdr:pic>
      <xdr:nvPicPr>
        <xdr:cNvPr id="2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4</xdr:row>
      <xdr:rowOff>38100</xdr:rowOff>
    </xdr:from>
    <xdr:to>
      <xdr:col>15</xdr:col>
      <xdr:colOff>352425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277956-5E5E-4673-9F15-CB39F2F9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8"/>
  <sheetViews>
    <sheetView topLeftCell="A4" workbookViewId="0">
      <selection activeCell="D22" sqref="D22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>
        <f>C17*F16</f>
        <v>20.93</v>
      </c>
      <c r="G17" s="10"/>
    </row>
    <row r="18" spans="2:7" ht="17.25" thickBot="1">
      <c r="B18" s="11" t="s">
        <v>23</v>
      </c>
      <c r="C18" s="12">
        <f>F18/F16</f>
        <v>125.17916865742953</v>
      </c>
      <c r="D18" s="12"/>
      <c r="E18" s="12"/>
      <c r="F18" s="13">
        <v>524</v>
      </c>
      <c r="G18" s="14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3"/>
  <sheetViews>
    <sheetView topLeftCell="B1" zoomScaleNormal="100" workbookViewId="0">
      <pane ySplit="1" topLeftCell="A23" activePane="bottomLeft" state="frozen"/>
      <selection pane="bottomLeft" activeCell="C37" sqref="C37:L37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16">
        <f t="shared" ref="L3:L29" si="0">G3*K3/100</f>
        <v>4.1399999999999997</v>
      </c>
    </row>
    <row r="4" spans="1:12" s="51" customFormat="1">
      <c r="C4" s="18" t="s">
        <v>29</v>
      </c>
      <c r="D4" s="49" t="s">
        <v>120</v>
      </c>
      <c r="E4" s="51" t="s">
        <v>121</v>
      </c>
      <c r="F4" s="51">
        <v>1</v>
      </c>
      <c r="G4" s="51">
        <v>100</v>
      </c>
      <c r="H4" s="53">
        <f t="shared" ref="H4:H63" si="1">F4*G4</f>
        <v>100</v>
      </c>
      <c r="I4" s="51">
        <v>466</v>
      </c>
      <c r="J4" s="51">
        <f>H4*I4/100</f>
        <v>466</v>
      </c>
      <c r="K4" s="51">
        <v>19.3</v>
      </c>
      <c r="L4" s="51">
        <f t="shared" si="0"/>
        <v>19.3</v>
      </c>
    </row>
    <row r="5" spans="1:12" s="18" customFormat="1">
      <c r="C5" s="53" t="s">
        <v>29</v>
      </c>
      <c r="D5" s="18" t="s">
        <v>30</v>
      </c>
      <c r="E5" s="18" t="s">
        <v>67</v>
      </c>
      <c r="F5" s="18">
        <v>1</v>
      </c>
      <c r="G5" s="18">
        <v>40</v>
      </c>
      <c r="H5" s="18">
        <f t="shared" si="1"/>
        <v>40</v>
      </c>
      <c r="I5" s="18">
        <v>76</v>
      </c>
      <c r="J5" s="18">
        <f t="shared" ref="J5:J63" si="2">H5*I5/100</f>
        <v>30.4</v>
      </c>
      <c r="L5" s="18">
        <f t="shared" si="0"/>
        <v>0</v>
      </c>
    </row>
    <row r="6" spans="1:12" s="18" customFormat="1">
      <c r="C6" s="18" t="s">
        <v>8</v>
      </c>
      <c r="D6" s="18" t="s">
        <v>66</v>
      </c>
      <c r="E6" s="18" t="s">
        <v>67</v>
      </c>
      <c r="F6" s="18">
        <v>1</v>
      </c>
      <c r="G6" s="18">
        <v>45</v>
      </c>
      <c r="H6" s="18">
        <f t="shared" si="1"/>
        <v>45</v>
      </c>
      <c r="I6" s="18">
        <v>197</v>
      </c>
      <c r="J6" s="18">
        <f t="shared" si="2"/>
        <v>88.65</v>
      </c>
      <c r="K6" s="18">
        <v>8.52</v>
      </c>
      <c r="L6" s="18">
        <f t="shared" si="0"/>
        <v>3.8339999999999996</v>
      </c>
    </row>
    <row r="7" spans="1:12" s="18" customFormat="1">
      <c r="C7" s="18" t="s">
        <v>29</v>
      </c>
      <c r="D7" s="18" t="s">
        <v>134</v>
      </c>
      <c r="E7" s="18" t="s">
        <v>71</v>
      </c>
      <c r="F7" s="18">
        <v>1</v>
      </c>
      <c r="G7" s="18">
        <v>100</v>
      </c>
      <c r="H7" s="18">
        <f t="shared" si="1"/>
        <v>100</v>
      </c>
      <c r="I7" s="18">
        <v>215</v>
      </c>
      <c r="J7" s="18">
        <f t="shared" si="2"/>
        <v>215</v>
      </c>
      <c r="K7" s="18">
        <v>7</v>
      </c>
      <c r="L7" s="18">
        <f t="shared" si="0"/>
        <v>7</v>
      </c>
    </row>
    <row r="8" spans="1:12" s="18" customFormat="1">
      <c r="A8"/>
      <c r="C8" s="18" t="s">
        <v>29</v>
      </c>
      <c r="D8" s="18" t="s">
        <v>106</v>
      </c>
      <c r="E8" s="18" t="s">
        <v>71</v>
      </c>
      <c r="F8" s="18">
        <v>1</v>
      </c>
      <c r="G8" s="18">
        <v>200</v>
      </c>
      <c r="H8" s="18">
        <f t="shared" ref="H8" si="3">F8*G8</f>
        <v>200</v>
      </c>
      <c r="I8" s="18">
        <v>244</v>
      </c>
      <c r="J8" s="18">
        <f t="shared" ref="J8" si="4">H8*I8/100</f>
        <v>488</v>
      </c>
      <c r="K8" s="18">
        <v>9.92</v>
      </c>
      <c r="L8" s="18">
        <f t="shared" ref="L8" si="5">G8*K8/100</f>
        <v>19.84</v>
      </c>
    </row>
    <row r="9" spans="1:12" s="18" customFormat="1">
      <c r="C9" s="18" t="s">
        <v>29</v>
      </c>
      <c r="D9" s="18" t="s">
        <v>63</v>
      </c>
      <c r="E9" s="18" t="s">
        <v>72</v>
      </c>
      <c r="F9" s="18">
        <v>1</v>
      </c>
      <c r="G9" s="18">
        <v>300</v>
      </c>
      <c r="H9" s="18">
        <f t="shared" si="1"/>
        <v>300</v>
      </c>
      <c r="I9" s="18">
        <v>121.5</v>
      </c>
      <c r="J9" s="18">
        <f t="shared" si="2"/>
        <v>364.5</v>
      </c>
      <c r="K9" s="18">
        <v>2.25</v>
      </c>
      <c r="L9" s="18">
        <f t="shared" si="0"/>
        <v>6.75</v>
      </c>
    </row>
    <row r="10" spans="1:12" s="18" customFormat="1">
      <c r="C10" s="18" t="s">
        <v>29</v>
      </c>
      <c r="D10" s="18" t="s">
        <v>31</v>
      </c>
      <c r="E10" s="18" t="s">
        <v>73</v>
      </c>
      <c r="F10" s="18">
        <v>1</v>
      </c>
      <c r="G10" s="18">
        <v>140</v>
      </c>
      <c r="H10" s="18">
        <f t="shared" si="1"/>
        <v>140</v>
      </c>
      <c r="I10" s="18">
        <v>106</v>
      </c>
      <c r="J10" s="18">
        <f t="shared" si="2"/>
        <v>148.4</v>
      </c>
      <c r="L10" s="18">
        <f t="shared" si="0"/>
        <v>0</v>
      </c>
    </row>
    <row r="11" spans="1:12" s="18" customFormat="1">
      <c r="C11" s="18" t="s">
        <v>29</v>
      </c>
      <c r="D11" s="18" t="s">
        <v>32</v>
      </c>
      <c r="E11" s="18" t="s">
        <v>74</v>
      </c>
      <c r="F11" s="18">
        <v>1</v>
      </c>
      <c r="G11" s="18">
        <v>40</v>
      </c>
      <c r="H11" s="18">
        <f t="shared" si="1"/>
        <v>40</v>
      </c>
      <c r="I11" s="18">
        <v>361</v>
      </c>
      <c r="J11" s="18">
        <f t="shared" si="2"/>
        <v>144.4</v>
      </c>
      <c r="L11" s="18">
        <f t="shared" si="0"/>
        <v>0</v>
      </c>
    </row>
    <row r="12" spans="1:12" s="18" customFormat="1">
      <c r="C12" s="18" t="s">
        <v>29</v>
      </c>
      <c r="D12" s="18" t="s">
        <v>33</v>
      </c>
      <c r="E12" s="18" t="s">
        <v>75</v>
      </c>
      <c r="F12" s="18">
        <v>1</v>
      </c>
      <c r="G12" s="18">
        <v>300</v>
      </c>
      <c r="H12" s="18">
        <f t="shared" si="1"/>
        <v>300</v>
      </c>
      <c r="I12" s="18">
        <v>46</v>
      </c>
      <c r="J12" s="18">
        <f t="shared" si="2"/>
        <v>138</v>
      </c>
      <c r="L12" s="18">
        <f t="shared" si="0"/>
        <v>0</v>
      </c>
    </row>
    <row r="13" spans="1:12" s="18" customFormat="1">
      <c r="C13" s="18" t="s">
        <v>29</v>
      </c>
      <c r="D13" s="18" t="s">
        <v>91</v>
      </c>
      <c r="E13" s="18" t="s">
        <v>75</v>
      </c>
      <c r="F13" s="18">
        <v>1</v>
      </c>
      <c r="G13" s="18">
        <v>100</v>
      </c>
      <c r="H13" s="18">
        <f t="shared" si="1"/>
        <v>100</v>
      </c>
      <c r="I13" s="18">
        <v>29.82</v>
      </c>
      <c r="J13" s="18">
        <f t="shared" si="2"/>
        <v>29.82</v>
      </c>
      <c r="K13" s="18">
        <v>0.68</v>
      </c>
      <c r="L13" s="18">
        <f t="shared" si="0"/>
        <v>0.68</v>
      </c>
    </row>
    <row r="14" spans="1:12" s="18" customFormat="1">
      <c r="C14" s="18" t="s">
        <v>29</v>
      </c>
      <c r="D14" s="18" t="s">
        <v>104</v>
      </c>
      <c r="E14" s="18" t="s">
        <v>75</v>
      </c>
      <c r="F14" s="18">
        <v>1</v>
      </c>
      <c r="G14" s="18">
        <v>300</v>
      </c>
      <c r="H14" s="18">
        <f t="shared" si="1"/>
        <v>300</v>
      </c>
      <c r="I14" s="18">
        <v>53</v>
      </c>
      <c r="J14" s="18">
        <f t="shared" si="2"/>
        <v>159</v>
      </c>
      <c r="K14" s="18">
        <v>1.21</v>
      </c>
      <c r="L14" s="18">
        <f t="shared" si="0"/>
        <v>3.63</v>
      </c>
    </row>
    <row r="15" spans="1:12" s="18" customFormat="1">
      <c r="C15" s="18" t="s">
        <v>29</v>
      </c>
      <c r="D15" s="18" t="s">
        <v>34</v>
      </c>
      <c r="E15" s="18" t="s">
        <v>70</v>
      </c>
      <c r="F15" s="18">
        <v>1</v>
      </c>
      <c r="G15" s="18">
        <v>150</v>
      </c>
      <c r="H15" s="18">
        <f t="shared" si="1"/>
        <v>150</v>
      </c>
      <c r="I15" s="18">
        <v>116</v>
      </c>
      <c r="J15" s="18">
        <f t="shared" si="2"/>
        <v>174</v>
      </c>
      <c r="L15" s="18">
        <f t="shared" si="0"/>
        <v>0</v>
      </c>
    </row>
    <row r="16" spans="1:12" s="18" customFormat="1">
      <c r="C16" s="18" t="s">
        <v>29</v>
      </c>
      <c r="D16" s="18" t="s">
        <v>34</v>
      </c>
      <c r="E16" s="18" t="s">
        <v>76</v>
      </c>
      <c r="F16" s="18">
        <v>1</v>
      </c>
      <c r="G16" s="18">
        <v>280</v>
      </c>
      <c r="H16" s="18">
        <f t="shared" si="1"/>
        <v>280</v>
      </c>
      <c r="I16" s="18">
        <v>116</v>
      </c>
      <c r="J16" s="18">
        <f t="shared" si="2"/>
        <v>324.8</v>
      </c>
      <c r="L16" s="18">
        <f t="shared" si="0"/>
        <v>0</v>
      </c>
    </row>
    <row r="17" spans="1:12" s="18" customFormat="1">
      <c r="C17" s="18" t="s">
        <v>29</v>
      </c>
      <c r="D17" s="18" t="s">
        <v>112</v>
      </c>
      <c r="E17" s="18" t="s">
        <v>67</v>
      </c>
      <c r="F17" s="18">
        <v>1</v>
      </c>
      <c r="G17" s="18">
        <v>200</v>
      </c>
      <c r="H17" s="18">
        <f t="shared" si="1"/>
        <v>200</v>
      </c>
      <c r="I17" s="18">
        <v>228</v>
      </c>
      <c r="J17" s="18">
        <f t="shared" si="2"/>
        <v>456</v>
      </c>
      <c r="K17" s="18">
        <v>10.71</v>
      </c>
      <c r="L17" s="18">
        <f t="shared" si="0"/>
        <v>21.42</v>
      </c>
    </row>
    <row r="18" spans="1:12" s="18" customFormat="1">
      <c r="C18" s="18" t="s">
        <v>29</v>
      </c>
      <c r="D18" s="18" t="s">
        <v>105</v>
      </c>
      <c r="E18" s="18" t="s">
        <v>67</v>
      </c>
      <c r="F18" s="18">
        <v>1</v>
      </c>
      <c r="G18" s="18">
        <v>100</v>
      </c>
      <c r="H18" s="18">
        <f t="shared" si="1"/>
        <v>100</v>
      </c>
      <c r="I18" s="18">
        <v>227</v>
      </c>
      <c r="J18" s="18">
        <f t="shared" si="2"/>
        <v>227</v>
      </c>
      <c r="L18" s="18">
        <f t="shared" si="0"/>
        <v>0</v>
      </c>
    </row>
    <row r="19" spans="1:12" s="18" customFormat="1">
      <c r="C19" s="18" t="s">
        <v>29</v>
      </c>
      <c r="D19" s="18" t="s">
        <v>36</v>
      </c>
      <c r="E19" s="18" t="s">
        <v>77</v>
      </c>
      <c r="F19" s="18">
        <v>1</v>
      </c>
      <c r="G19" s="18">
        <v>36</v>
      </c>
      <c r="H19" s="18">
        <f t="shared" si="1"/>
        <v>36</v>
      </c>
      <c r="I19" s="18">
        <v>246</v>
      </c>
      <c r="J19" s="18">
        <f t="shared" si="2"/>
        <v>88.56</v>
      </c>
      <c r="L19" s="18">
        <f t="shared" si="0"/>
        <v>0</v>
      </c>
    </row>
    <row r="20" spans="1:12" s="18" customFormat="1">
      <c r="C20" s="18" t="s">
        <v>29</v>
      </c>
      <c r="D20" s="18" t="s">
        <v>94</v>
      </c>
      <c r="E20" s="18" t="s">
        <v>67</v>
      </c>
      <c r="F20" s="18">
        <v>1</v>
      </c>
      <c r="G20" s="18">
        <v>70</v>
      </c>
      <c r="H20" s="18">
        <f t="shared" si="1"/>
        <v>70</v>
      </c>
      <c r="I20" s="18">
        <v>220</v>
      </c>
      <c r="J20" s="18">
        <f t="shared" si="2"/>
        <v>154</v>
      </c>
      <c r="K20" s="18">
        <v>7.98</v>
      </c>
      <c r="L20" s="18">
        <f t="shared" si="0"/>
        <v>5.5860000000000003</v>
      </c>
    </row>
    <row r="21" spans="1:12" s="18" customFormat="1">
      <c r="C21" s="18" t="s">
        <v>29</v>
      </c>
      <c r="D21" s="18" t="s">
        <v>38</v>
      </c>
      <c r="E21" s="18" t="s">
        <v>37</v>
      </c>
      <c r="F21" s="18">
        <v>1</v>
      </c>
      <c r="G21" s="18">
        <v>100</v>
      </c>
      <c r="H21" s="18">
        <f t="shared" si="1"/>
        <v>100</v>
      </c>
      <c r="I21" s="18">
        <v>223</v>
      </c>
      <c r="J21" s="18">
        <f t="shared" si="2"/>
        <v>223</v>
      </c>
      <c r="L21" s="18">
        <f t="shared" si="0"/>
        <v>0</v>
      </c>
    </row>
    <row r="22" spans="1:12" s="16" customFormat="1">
      <c r="C22" s="16" t="s">
        <v>29</v>
      </c>
      <c r="D22" s="16" t="s">
        <v>39</v>
      </c>
      <c r="E22" s="16" t="s">
        <v>78</v>
      </c>
      <c r="F22" s="16">
        <v>1</v>
      </c>
      <c r="G22" s="16">
        <v>95</v>
      </c>
      <c r="H22" s="16">
        <f t="shared" si="1"/>
        <v>95</v>
      </c>
      <c r="I22" s="16">
        <v>106</v>
      </c>
      <c r="J22" s="16">
        <f t="shared" si="2"/>
        <v>100.7</v>
      </c>
      <c r="K22" s="16">
        <v>1.59</v>
      </c>
      <c r="L22" s="16">
        <f t="shared" si="0"/>
        <v>1.5105000000000002</v>
      </c>
    </row>
    <row r="23" spans="1:12" s="19" customFormat="1">
      <c r="C23" s="19" t="s">
        <v>29</v>
      </c>
      <c r="D23" s="19" t="s">
        <v>40</v>
      </c>
      <c r="F23" s="19">
        <v>1</v>
      </c>
      <c r="H23" s="19">
        <f t="shared" si="1"/>
        <v>0</v>
      </c>
      <c r="I23" s="19">
        <v>349</v>
      </c>
      <c r="J23" s="19">
        <f t="shared" si="2"/>
        <v>0</v>
      </c>
      <c r="L23" s="19">
        <f t="shared" si="0"/>
        <v>0</v>
      </c>
    </row>
    <row r="24" spans="1:12" s="18" customFormat="1">
      <c r="C24" s="18" t="s">
        <v>29</v>
      </c>
      <c r="D24" s="18" t="s">
        <v>41</v>
      </c>
      <c r="E24" s="18" t="s">
        <v>79</v>
      </c>
      <c r="F24" s="18">
        <v>1</v>
      </c>
      <c r="G24" s="18">
        <v>20</v>
      </c>
      <c r="H24" s="18">
        <f t="shared" si="1"/>
        <v>20</v>
      </c>
      <c r="I24" s="18">
        <v>329</v>
      </c>
      <c r="J24" s="18">
        <f t="shared" si="2"/>
        <v>65.8</v>
      </c>
      <c r="L24" s="18">
        <f t="shared" si="0"/>
        <v>0</v>
      </c>
    </row>
    <row r="25" spans="1:12" s="18" customFormat="1">
      <c r="A25"/>
      <c r="C25" s="18" t="s">
        <v>95</v>
      </c>
      <c r="D25" s="18" t="s">
        <v>101</v>
      </c>
      <c r="E25" s="18" t="s">
        <v>97</v>
      </c>
      <c r="F25" s="18">
        <v>1</v>
      </c>
      <c r="G25" s="18">
        <v>300</v>
      </c>
      <c r="H25" s="18">
        <f t="shared" ref="H25" si="6">F25*G25</f>
        <v>300</v>
      </c>
      <c r="I25" s="18">
        <v>66.8</v>
      </c>
      <c r="J25" s="18">
        <f t="shared" ref="J25" si="7">H25*I25/100</f>
        <v>200.4</v>
      </c>
      <c r="K25" s="18">
        <v>4.93</v>
      </c>
      <c r="L25" s="18">
        <f t="shared" ref="L25" si="8">G25*K25/100</f>
        <v>14.79</v>
      </c>
    </row>
    <row r="26" spans="1:12" s="18" customFormat="1">
      <c r="A26"/>
      <c r="C26" s="18" t="s">
        <v>95</v>
      </c>
      <c r="D26" s="18" t="s">
        <v>96</v>
      </c>
      <c r="E26" s="18" t="s">
        <v>97</v>
      </c>
      <c r="F26" s="18">
        <v>1</v>
      </c>
      <c r="G26" s="18">
        <v>300</v>
      </c>
      <c r="H26" s="18">
        <f t="shared" si="1"/>
        <v>300</v>
      </c>
      <c r="I26" s="18">
        <v>40.299999999999997</v>
      </c>
      <c r="J26" s="18">
        <f t="shared" si="2"/>
        <v>120.9</v>
      </c>
      <c r="K26" s="18">
        <v>1.18</v>
      </c>
      <c r="L26" s="18">
        <f t="shared" si="0"/>
        <v>3.54</v>
      </c>
    </row>
    <row r="27" spans="1:12" s="18" customFormat="1">
      <c r="C27" s="18" t="s">
        <v>8</v>
      </c>
      <c r="D27" s="18" t="s">
        <v>93</v>
      </c>
      <c r="E27" s="18" t="s">
        <v>79</v>
      </c>
      <c r="F27" s="18">
        <v>1</v>
      </c>
      <c r="G27" s="18">
        <v>12</v>
      </c>
      <c r="H27" s="18">
        <f t="shared" si="1"/>
        <v>12</v>
      </c>
      <c r="I27" s="18">
        <v>338</v>
      </c>
      <c r="J27" s="18">
        <f t="shared" si="2"/>
        <v>40.56</v>
      </c>
      <c r="K27" s="18">
        <v>10.1</v>
      </c>
      <c r="L27" s="18">
        <f t="shared" si="0"/>
        <v>1.212</v>
      </c>
    </row>
    <row r="28" spans="1:12" s="20" customFormat="1">
      <c r="C28" s="20" t="s">
        <v>29</v>
      </c>
      <c r="D28" s="21" t="s">
        <v>42</v>
      </c>
      <c r="E28" s="20" t="s">
        <v>70</v>
      </c>
      <c r="F28" s="20">
        <v>1</v>
      </c>
      <c r="G28" s="20">
        <v>350</v>
      </c>
      <c r="H28" s="20">
        <f t="shared" si="1"/>
        <v>350</v>
      </c>
      <c r="I28" s="20">
        <v>40</v>
      </c>
      <c r="J28" s="20">
        <f t="shared" si="2"/>
        <v>140</v>
      </c>
      <c r="L28" s="20">
        <f t="shared" si="0"/>
        <v>0</v>
      </c>
    </row>
    <row r="29" spans="1:12" s="18" customFormat="1">
      <c r="C29" s="18" t="s">
        <v>29</v>
      </c>
      <c r="D29" s="18" t="s">
        <v>48</v>
      </c>
      <c r="E29" s="18" t="s">
        <v>75</v>
      </c>
      <c r="F29" s="18">
        <v>1</v>
      </c>
      <c r="G29" s="18">
        <v>350</v>
      </c>
      <c r="H29" s="18">
        <f t="shared" si="1"/>
        <v>350</v>
      </c>
      <c r="I29" s="18">
        <v>110</v>
      </c>
      <c r="J29" s="18">
        <f t="shared" si="2"/>
        <v>385</v>
      </c>
      <c r="L29" s="18">
        <f t="shared" si="0"/>
        <v>0</v>
      </c>
    </row>
    <row r="30" spans="1:12" s="18" customFormat="1">
      <c r="C30" s="18" t="s">
        <v>43</v>
      </c>
      <c r="D30" s="18" t="s">
        <v>44</v>
      </c>
      <c r="E30" s="18" t="s">
        <v>67</v>
      </c>
      <c r="F30" s="18">
        <v>1</v>
      </c>
      <c r="G30" s="18">
        <v>60</v>
      </c>
      <c r="H30" s="18">
        <f t="shared" si="1"/>
        <v>60</v>
      </c>
      <c r="I30" s="18">
        <v>151</v>
      </c>
      <c r="J30" s="18">
        <f t="shared" si="2"/>
        <v>90.6</v>
      </c>
      <c r="K30" s="18">
        <v>12.1</v>
      </c>
      <c r="L30" s="18">
        <f>G30*K30/100</f>
        <v>7.26</v>
      </c>
    </row>
    <row r="31" spans="1:12" s="18" customFormat="1">
      <c r="C31" s="18" t="s">
        <v>43</v>
      </c>
      <c r="D31" s="18" t="s">
        <v>35</v>
      </c>
      <c r="E31" s="18" t="s">
        <v>80</v>
      </c>
      <c r="F31" s="18">
        <v>1</v>
      </c>
      <c r="G31" s="18">
        <v>50</v>
      </c>
      <c r="H31" s="18">
        <f t="shared" si="1"/>
        <v>50</v>
      </c>
      <c r="I31" s="18">
        <v>143</v>
      </c>
      <c r="J31" s="18">
        <f t="shared" si="2"/>
        <v>71.5</v>
      </c>
      <c r="K31" s="18">
        <v>20.3</v>
      </c>
      <c r="L31" s="18">
        <f t="shared" ref="L31:L61" si="9">G31*K31/100</f>
        <v>10.15</v>
      </c>
    </row>
    <row r="32" spans="1:12" s="16" customFormat="1">
      <c r="C32" s="16" t="s">
        <v>43</v>
      </c>
      <c r="D32" s="16" t="s">
        <v>45</v>
      </c>
      <c r="E32" s="16" t="s">
        <v>81</v>
      </c>
      <c r="F32" s="16">
        <v>1</v>
      </c>
      <c r="G32" s="16">
        <v>100</v>
      </c>
      <c r="H32" s="16">
        <f t="shared" si="1"/>
        <v>100</v>
      </c>
      <c r="I32" s="16">
        <v>126</v>
      </c>
      <c r="J32" s="16">
        <f t="shared" si="2"/>
        <v>126</v>
      </c>
      <c r="K32" s="16">
        <v>22</v>
      </c>
      <c r="L32" s="16">
        <v>25</v>
      </c>
    </row>
    <row r="33" spans="1:12" s="18" customFormat="1">
      <c r="C33" s="18" t="s">
        <v>43</v>
      </c>
      <c r="D33" s="18" t="s">
        <v>46</v>
      </c>
      <c r="E33" s="18" t="s">
        <v>82</v>
      </c>
      <c r="F33" s="18">
        <v>1</v>
      </c>
      <c r="G33" s="18">
        <v>30</v>
      </c>
      <c r="H33" s="18">
        <f t="shared" si="1"/>
        <v>30</v>
      </c>
      <c r="I33" s="18">
        <v>60</v>
      </c>
      <c r="J33" s="18">
        <f>H33*I33/100</f>
        <v>18</v>
      </c>
      <c r="K33" s="18">
        <v>11.6</v>
      </c>
      <c r="L33" s="18">
        <f t="shared" si="9"/>
        <v>3.48</v>
      </c>
    </row>
    <row r="34" spans="1:12" s="18" customFormat="1">
      <c r="C34" s="18" t="s">
        <v>43</v>
      </c>
      <c r="D34" s="18" t="s">
        <v>47</v>
      </c>
      <c r="E34" s="18" t="s">
        <v>67</v>
      </c>
      <c r="F34" s="18">
        <v>1</v>
      </c>
      <c r="G34" s="18">
        <v>60</v>
      </c>
      <c r="H34" s="18">
        <f t="shared" si="1"/>
        <v>60</v>
      </c>
      <c r="I34" s="18">
        <v>199</v>
      </c>
      <c r="J34" s="18">
        <f t="shared" si="2"/>
        <v>119.4</v>
      </c>
      <c r="K34" s="18">
        <v>13.5</v>
      </c>
      <c r="L34" s="18">
        <f t="shared" si="9"/>
        <v>8.1</v>
      </c>
    </row>
    <row r="35" spans="1:12" s="18" customFormat="1">
      <c r="C35" s="18" t="s">
        <v>43</v>
      </c>
      <c r="D35" s="18" t="s">
        <v>49</v>
      </c>
      <c r="E35" s="18" t="s">
        <v>83</v>
      </c>
      <c r="F35" s="18">
        <v>1</v>
      </c>
      <c r="G35" s="18">
        <v>100</v>
      </c>
      <c r="H35" s="18">
        <f t="shared" si="1"/>
        <v>100</v>
      </c>
      <c r="I35" s="18">
        <v>94</v>
      </c>
      <c r="J35" s="18">
        <f t="shared" si="2"/>
        <v>94</v>
      </c>
      <c r="K35" s="18">
        <v>2.9</v>
      </c>
      <c r="L35" s="18">
        <f t="shared" si="9"/>
        <v>2.9</v>
      </c>
    </row>
    <row r="36" spans="1:12" s="18" customFormat="1">
      <c r="C36" s="18" t="s">
        <v>43</v>
      </c>
      <c r="D36" s="18" t="s">
        <v>50</v>
      </c>
      <c r="E36" s="18" t="s">
        <v>84</v>
      </c>
      <c r="F36" s="18">
        <v>1</v>
      </c>
      <c r="G36" s="18">
        <v>200</v>
      </c>
      <c r="H36" s="18">
        <f t="shared" si="1"/>
        <v>200</v>
      </c>
      <c r="I36" s="18">
        <v>66</v>
      </c>
      <c r="J36" s="18">
        <f t="shared" si="2"/>
        <v>132</v>
      </c>
      <c r="K36" s="18">
        <v>3.2</v>
      </c>
      <c r="L36" s="18">
        <f t="shared" si="9"/>
        <v>6.4</v>
      </c>
    </row>
    <row r="37" spans="1:12" s="18" customFormat="1">
      <c r="A37"/>
      <c r="C37" s="18" t="s">
        <v>43</v>
      </c>
      <c r="D37" s="18" t="s">
        <v>111</v>
      </c>
      <c r="E37" s="18" t="s">
        <v>80</v>
      </c>
      <c r="F37" s="18">
        <v>1</v>
      </c>
      <c r="G37" s="18">
        <v>35</v>
      </c>
      <c r="H37" s="18">
        <f t="shared" si="1"/>
        <v>35</v>
      </c>
      <c r="I37" s="18">
        <v>184.87</v>
      </c>
      <c r="J37" s="18">
        <f t="shared" ref="J37" si="10">H37*I37/100</f>
        <v>64.704499999999996</v>
      </c>
      <c r="K37" s="18">
        <v>10.58</v>
      </c>
      <c r="L37" s="18">
        <f t="shared" ref="L37" si="11">G37*K37/100</f>
        <v>3.7030000000000003</v>
      </c>
    </row>
    <row r="38" spans="1:12" s="18" customFormat="1">
      <c r="C38" s="18" t="s">
        <v>9</v>
      </c>
      <c r="D38" s="18" t="s">
        <v>92</v>
      </c>
      <c r="E38" s="18" t="s">
        <v>75</v>
      </c>
      <c r="F38" s="18">
        <v>1</v>
      </c>
      <c r="G38" s="18">
        <v>200</v>
      </c>
      <c r="H38" s="18">
        <f t="shared" si="1"/>
        <v>200</v>
      </c>
      <c r="I38" s="18">
        <v>97.58</v>
      </c>
      <c r="J38" s="18">
        <f t="shared" si="2"/>
        <v>195.16</v>
      </c>
      <c r="K38" s="18">
        <v>13.09</v>
      </c>
      <c r="L38" s="18">
        <f t="shared" si="9"/>
        <v>26.18</v>
      </c>
    </row>
    <row r="39" spans="1:12" s="18" customFormat="1">
      <c r="C39" s="18" t="s">
        <v>43</v>
      </c>
      <c r="D39" s="18" t="s">
        <v>54</v>
      </c>
      <c r="E39" s="18" t="s">
        <v>77</v>
      </c>
      <c r="F39" s="18">
        <v>1</v>
      </c>
      <c r="G39" s="18">
        <v>15</v>
      </c>
      <c r="H39" s="18">
        <f t="shared" si="1"/>
        <v>15</v>
      </c>
      <c r="I39" s="18">
        <v>246</v>
      </c>
      <c r="J39" s="18">
        <f t="shared" si="2"/>
        <v>36.9</v>
      </c>
      <c r="K39" s="18">
        <v>31.4</v>
      </c>
      <c r="L39" s="18">
        <f t="shared" si="9"/>
        <v>4.71</v>
      </c>
    </row>
    <row r="40" spans="1:12" s="16" customFormat="1">
      <c r="C40" s="18" t="s">
        <v>43</v>
      </c>
      <c r="D40" s="16" t="s">
        <v>55</v>
      </c>
      <c r="E40" s="16" t="s">
        <v>80</v>
      </c>
      <c r="F40" s="16">
        <v>1</v>
      </c>
      <c r="G40" s="16">
        <v>50</v>
      </c>
      <c r="H40" s="16">
        <f t="shared" si="1"/>
        <v>50</v>
      </c>
      <c r="I40" s="16">
        <v>106</v>
      </c>
      <c r="J40" s="16">
        <f t="shared" si="2"/>
        <v>53</v>
      </c>
      <c r="K40" s="16">
        <v>20.2</v>
      </c>
      <c r="L40" s="16">
        <f t="shared" si="9"/>
        <v>10.1</v>
      </c>
    </row>
    <row r="41" spans="1:12" s="16" customFormat="1">
      <c r="C41" s="18" t="s">
        <v>43</v>
      </c>
      <c r="D41" s="16" t="s">
        <v>58</v>
      </c>
      <c r="E41" s="16" t="s">
        <v>80</v>
      </c>
      <c r="F41" s="16">
        <v>1</v>
      </c>
      <c r="G41" s="16">
        <v>450</v>
      </c>
      <c r="H41" s="16">
        <f t="shared" si="1"/>
        <v>450</v>
      </c>
      <c r="I41" s="16">
        <v>84</v>
      </c>
      <c r="J41" s="16">
        <f t="shared" si="2"/>
        <v>378</v>
      </c>
      <c r="K41" s="16">
        <v>6.6</v>
      </c>
      <c r="L41" s="16">
        <f t="shared" si="9"/>
        <v>29.7</v>
      </c>
    </row>
    <row r="42" spans="1:12" s="51" customFormat="1">
      <c r="C42" s="53" t="s">
        <v>43</v>
      </c>
      <c r="D42" s="51" t="s">
        <v>139</v>
      </c>
      <c r="E42" s="51" t="s">
        <v>140</v>
      </c>
      <c r="F42" s="51">
        <v>1</v>
      </c>
      <c r="G42" s="51">
        <v>10</v>
      </c>
      <c r="H42" s="51">
        <f t="shared" si="1"/>
        <v>10</v>
      </c>
      <c r="I42" s="51">
        <v>135</v>
      </c>
      <c r="J42" s="51">
        <f t="shared" si="2"/>
        <v>13.5</v>
      </c>
      <c r="K42" s="51">
        <v>18.3</v>
      </c>
      <c r="L42" s="51">
        <f t="shared" si="9"/>
        <v>1.83</v>
      </c>
    </row>
    <row r="43" spans="1:12" s="53" customFormat="1">
      <c r="A43" s="66"/>
      <c r="C43" s="53" t="s">
        <v>125</v>
      </c>
      <c r="D43" s="53" t="s">
        <v>118</v>
      </c>
      <c r="E43" s="53" t="s">
        <v>126</v>
      </c>
      <c r="F43" s="53">
        <v>1</v>
      </c>
      <c r="G43" s="53">
        <v>150</v>
      </c>
      <c r="H43" s="53">
        <f t="shared" si="1"/>
        <v>150</v>
      </c>
      <c r="I43" s="53">
        <v>170</v>
      </c>
      <c r="J43" s="53">
        <f t="shared" si="2"/>
        <v>255</v>
      </c>
      <c r="K43" s="53">
        <v>14.3</v>
      </c>
      <c r="L43" s="53">
        <f t="shared" si="9"/>
        <v>21.45</v>
      </c>
    </row>
    <row r="44" spans="1:12" s="18" customFormat="1">
      <c r="C44" s="18" t="s">
        <v>43</v>
      </c>
      <c r="D44" s="18" t="s">
        <v>57</v>
      </c>
      <c r="E44" s="18" t="s">
        <v>67</v>
      </c>
      <c r="F44" s="18">
        <v>1</v>
      </c>
      <c r="G44" s="18">
        <v>10</v>
      </c>
      <c r="H44" s="18">
        <f t="shared" si="1"/>
        <v>10</v>
      </c>
      <c r="I44" s="18">
        <v>48</v>
      </c>
      <c r="J44" s="18">
        <f t="shared" si="2"/>
        <v>4.8</v>
      </c>
      <c r="K44" s="18">
        <v>10.4</v>
      </c>
      <c r="L44" s="18">
        <f t="shared" si="9"/>
        <v>1.04</v>
      </c>
    </row>
    <row r="45" spans="1:12" s="16" customFormat="1">
      <c r="C45" s="16" t="s">
        <v>51</v>
      </c>
      <c r="D45" s="16" t="s">
        <v>52</v>
      </c>
      <c r="E45" s="16" t="s">
        <v>67</v>
      </c>
      <c r="F45" s="16">
        <v>1</v>
      </c>
      <c r="G45" s="16">
        <v>106</v>
      </c>
      <c r="H45" s="16">
        <f t="shared" si="1"/>
        <v>106</v>
      </c>
      <c r="I45" s="16">
        <v>53</v>
      </c>
      <c r="J45" s="16">
        <f t="shared" si="2"/>
        <v>56.18</v>
      </c>
      <c r="L45" s="16">
        <f t="shared" si="9"/>
        <v>0</v>
      </c>
    </row>
    <row r="46" spans="1:12" s="22" customFormat="1">
      <c r="A46" s="41"/>
      <c r="C46" s="22" t="s">
        <v>90</v>
      </c>
      <c r="D46" s="22" t="s">
        <v>88</v>
      </c>
      <c r="E46" s="22" t="s">
        <v>67</v>
      </c>
      <c r="F46" s="22">
        <v>1</v>
      </c>
      <c r="G46" s="22">
        <v>89</v>
      </c>
      <c r="H46" s="22">
        <f t="shared" si="1"/>
        <v>89</v>
      </c>
      <c r="I46" s="22">
        <v>93</v>
      </c>
      <c r="J46" s="22">
        <f t="shared" si="2"/>
        <v>82.77</v>
      </c>
      <c r="K46" s="22">
        <v>1.4</v>
      </c>
      <c r="L46" s="22">
        <f t="shared" si="9"/>
        <v>1.246</v>
      </c>
    </row>
    <row r="47" spans="1:12" s="43" customFormat="1">
      <c r="A47" s="42"/>
      <c r="C47" s="43" t="s">
        <v>90</v>
      </c>
      <c r="D47" s="43" t="s">
        <v>89</v>
      </c>
      <c r="E47" s="43" t="s">
        <v>67</v>
      </c>
      <c r="F47" s="43">
        <v>1</v>
      </c>
      <c r="G47" s="43">
        <v>172</v>
      </c>
      <c r="H47" s="43">
        <f t="shared" si="1"/>
        <v>172</v>
      </c>
      <c r="I47" s="43">
        <v>44</v>
      </c>
      <c r="J47" s="43">
        <f t="shared" si="2"/>
        <v>75.680000000000007</v>
      </c>
      <c r="K47" s="43">
        <v>1.06</v>
      </c>
      <c r="L47" s="43">
        <f t="shared" si="9"/>
        <v>1.8232000000000002</v>
      </c>
    </row>
    <row r="48" spans="1:12" s="43" customFormat="1">
      <c r="A48" s="42"/>
      <c r="C48" s="43" t="s">
        <v>90</v>
      </c>
      <c r="D48" s="43" t="s">
        <v>107</v>
      </c>
      <c r="E48" s="43" t="s">
        <v>73</v>
      </c>
      <c r="F48" s="43">
        <v>1</v>
      </c>
      <c r="G48" s="43">
        <v>120</v>
      </c>
      <c r="H48" s="43">
        <f t="shared" si="1"/>
        <v>120</v>
      </c>
      <c r="I48" s="43">
        <v>16</v>
      </c>
      <c r="J48" s="43">
        <f t="shared" ref="J48" si="12">H48*I48/100</f>
        <v>19.2</v>
      </c>
      <c r="K48" s="43">
        <v>0.8</v>
      </c>
      <c r="L48" s="43">
        <f t="shared" ref="L48" si="13">G48*K48/100</f>
        <v>0.96</v>
      </c>
    </row>
    <row r="49" spans="1:12" s="65" customFormat="1">
      <c r="A49"/>
      <c r="C49" s="65" t="s">
        <v>90</v>
      </c>
      <c r="D49" s="65" t="s">
        <v>135</v>
      </c>
      <c r="E49" s="65" t="s">
        <v>80</v>
      </c>
      <c r="F49" s="65">
        <v>1</v>
      </c>
      <c r="G49" s="65">
        <v>30</v>
      </c>
      <c r="H49" s="65">
        <f t="shared" si="1"/>
        <v>30</v>
      </c>
      <c r="I49" s="65">
        <v>34</v>
      </c>
      <c r="J49" s="65">
        <f t="shared" ref="J49" si="14">H49*I49/100</f>
        <v>10.199999999999999</v>
      </c>
      <c r="K49" s="65">
        <v>0.5</v>
      </c>
      <c r="L49" s="65">
        <f t="shared" ref="L49" si="15">G49*K49/100</f>
        <v>0.15</v>
      </c>
    </row>
    <row r="50" spans="1:12" s="65" customFormat="1">
      <c r="A50"/>
      <c r="C50" s="65" t="s">
        <v>127</v>
      </c>
      <c r="D50" s="65" t="s">
        <v>128</v>
      </c>
      <c r="E50" s="65" t="s">
        <v>126</v>
      </c>
      <c r="F50" s="65">
        <v>1</v>
      </c>
      <c r="G50" s="65">
        <v>140</v>
      </c>
      <c r="H50" s="65">
        <f t="shared" ref="H50" si="16">F50*G50</f>
        <v>140</v>
      </c>
      <c r="I50" s="65">
        <v>31</v>
      </c>
      <c r="J50" s="65">
        <f t="shared" ref="J50" si="17">H50*I50/100</f>
        <v>43.4</v>
      </c>
      <c r="K50" s="65">
        <v>1.8</v>
      </c>
      <c r="L50" s="65">
        <f t="shared" ref="L50" si="18">G50*K50/100</f>
        <v>2.52</v>
      </c>
    </row>
    <row r="51" spans="1:12" s="18" customFormat="1">
      <c r="A51" s="44"/>
      <c r="C51" s="18" t="s">
        <v>98</v>
      </c>
      <c r="D51" s="18" t="s">
        <v>99</v>
      </c>
      <c r="E51" s="18" t="s">
        <v>100</v>
      </c>
      <c r="F51" s="18">
        <v>1</v>
      </c>
      <c r="G51" s="18">
        <v>100</v>
      </c>
      <c r="H51" s="18">
        <f t="shared" si="1"/>
        <v>100</v>
      </c>
      <c r="I51" s="18">
        <v>47</v>
      </c>
      <c r="J51" s="18">
        <f t="shared" si="2"/>
        <v>47</v>
      </c>
      <c r="L51" s="18">
        <f t="shared" ref="L51" si="19">G51*K51/100</f>
        <v>0</v>
      </c>
    </row>
    <row r="52" spans="1:12" s="18" customFormat="1">
      <c r="C52" s="18" t="s">
        <v>8</v>
      </c>
      <c r="D52" s="18" t="s">
        <v>53</v>
      </c>
      <c r="F52" s="18">
        <v>1</v>
      </c>
      <c r="H52" s="18">
        <f t="shared" si="1"/>
        <v>0</v>
      </c>
      <c r="I52" s="18">
        <v>31</v>
      </c>
      <c r="J52" s="18">
        <f t="shared" si="2"/>
        <v>0</v>
      </c>
      <c r="L52" s="18">
        <f t="shared" si="9"/>
        <v>0</v>
      </c>
    </row>
    <row r="53" spans="1:12" s="18" customFormat="1">
      <c r="C53" s="18" t="s">
        <v>8</v>
      </c>
      <c r="D53" s="18" t="s">
        <v>108</v>
      </c>
      <c r="E53" s="18" t="s">
        <v>84</v>
      </c>
      <c r="F53" s="18">
        <v>1</v>
      </c>
      <c r="G53" s="18">
        <v>200</v>
      </c>
      <c r="H53" s="18">
        <f t="shared" si="1"/>
        <v>200</v>
      </c>
      <c r="I53" s="18">
        <v>30</v>
      </c>
      <c r="J53" s="18">
        <f t="shared" si="2"/>
        <v>60</v>
      </c>
      <c r="K53" s="18">
        <v>2.4</v>
      </c>
      <c r="L53" s="18">
        <f t="shared" si="9"/>
        <v>4.8</v>
      </c>
    </row>
    <row r="54" spans="1:12" s="18" customFormat="1">
      <c r="F54" s="18">
        <v>1</v>
      </c>
      <c r="H54" s="18">
        <f t="shared" si="1"/>
        <v>0</v>
      </c>
      <c r="J54" s="18">
        <f t="shared" si="2"/>
        <v>0</v>
      </c>
      <c r="L54" s="18">
        <f t="shared" si="9"/>
        <v>0</v>
      </c>
    </row>
    <row r="55" spans="1:12" s="18" customFormat="1">
      <c r="C55" s="18" t="s">
        <v>10</v>
      </c>
      <c r="D55" s="18" t="s">
        <v>56</v>
      </c>
      <c r="E55" s="18" t="s">
        <v>74</v>
      </c>
      <c r="F55" s="18">
        <v>1</v>
      </c>
      <c r="G55" s="18">
        <v>30</v>
      </c>
      <c r="H55" s="18">
        <f t="shared" si="1"/>
        <v>30</v>
      </c>
      <c r="I55" s="18">
        <v>615</v>
      </c>
      <c r="J55" s="18">
        <f t="shared" si="2"/>
        <v>184.5</v>
      </c>
      <c r="L55" s="18">
        <f t="shared" si="9"/>
        <v>0</v>
      </c>
    </row>
    <row r="56" spans="1:12" s="18" customFormat="1">
      <c r="A56"/>
      <c r="C56" s="18" t="s">
        <v>10</v>
      </c>
      <c r="D56" s="18" t="s">
        <v>102</v>
      </c>
      <c r="E56" s="18" t="s">
        <v>103</v>
      </c>
      <c r="F56" s="18">
        <v>1</v>
      </c>
      <c r="G56" s="18">
        <v>10</v>
      </c>
      <c r="H56" s="18">
        <f t="shared" si="1"/>
        <v>10</v>
      </c>
      <c r="I56" s="18">
        <v>724</v>
      </c>
      <c r="J56" s="18">
        <f t="shared" si="2"/>
        <v>72.400000000000006</v>
      </c>
      <c r="K56" s="18">
        <v>2.8</v>
      </c>
      <c r="L56" s="18">
        <f t="shared" si="9"/>
        <v>0.28000000000000003</v>
      </c>
    </row>
    <row r="57" spans="1:12" s="18" customFormat="1">
      <c r="B57"/>
      <c r="C57" s="53" t="s">
        <v>136</v>
      </c>
      <c r="D57" s="53" t="s">
        <v>137</v>
      </c>
      <c r="E57" s="53" t="s">
        <v>138</v>
      </c>
      <c r="F57" s="18">
        <v>1</v>
      </c>
      <c r="G57" s="18">
        <v>80</v>
      </c>
      <c r="H57" s="18">
        <f t="shared" si="1"/>
        <v>80</v>
      </c>
      <c r="I57" s="18">
        <v>146</v>
      </c>
      <c r="J57" s="18">
        <f t="shared" si="2"/>
        <v>116.8</v>
      </c>
      <c r="K57" s="18">
        <v>3</v>
      </c>
      <c r="L57" s="18">
        <f t="shared" si="9"/>
        <v>2.4</v>
      </c>
    </row>
    <row r="58" spans="1:12" s="18" customFormat="1">
      <c r="C58" s="18" t="s">
        <v>10</v>
      </c>
      <c r="D58" s="18" t="s">
        <v>109</v>
      </c>
      <c r="E58" s="18" t="s">
        <v>110</v>
      </c>
      <c r="F58" s="18">
        <v>1</v>
      </c>
      <c r="G58" s="18">
        <v>100</v>
      </c>
      <c r="H58" s="18">
        <f t="shared" si="1"/>
        <v>100</v>
      </c>
      <c r="I58" s="18">
        <v>584</v>
      </c>
      <c r="J58" s="18">
        <f t="shared" si="2"/>
        <v>584</v>
      </c>
      <c r="K58" s="18">
        <v>22</v>
      </c>
      <c r="L58" s="18">
        <f t="shared" si="9"/>
        <v>22</v>
      </c>
    </row>
    <row r="59" spans="1:12" s="18" customFormat="1">
      <c r="F59" s="18">
        <v>1</v>
      </c>
      <c r="H59" s="18">
        <f t="shared" si="1"/>
        <v>0</v>
      </c>
      <c r="J59" s="18">
        <f t="shared" si="2"/>
        <v>0</v>
      </c>
      <c r="L59" s="18">
        <f t="shared" si="9"/>
        <v>0</v>
      </c>
    </row>
    <row r="60" spans="1:12" s="18" customFormat="1">
      <c r="C60" s="18" t="s">
        <v>114</v>
      </c>
      <c r="D60" s="18" t="s">
        <v>113</v>
      </c>
      <c r="E60" s="18" t="s">
        <v>75</v>
      </c>
      <c r="F60" s="18">
        <v>1</v>
      </c>
      <c r="G60" s="18">
        <v>150</v>
      </c>
      <c r="H60" s="18">
        <f t="shared" si="1"/>
        <v>150</v>
      </c>
      <c r="I60" s="18">
        <v>73</v>
      </c>
      <c r="J60" s="18">
        <f t="shared" si="2"/>
        <v>109.5</v>
      </c>
      <c r="K60" s="18">
        <v>5.47</v>
      </c>
      <c r="L60" s="18">
        <f t="shared" si="9"/>
        <v>8.2050000000000001</v>
      </c>
    </row>
    <row r="61" spans="1:12">
      <c r="C61" s="15" t="s">
        <v>114</v>
      </c>
      <c r="D61" s="15" t="s">
        <v>115</v>
      </c>
      <c r="E61" s="15" t="s">
        <v>72</v>
      </c>
      <c r="F61" s="15">
        <v>1</v>
      </c>
      <c r="G61" s="15">
        <v>150</v>
      </c>
      <c r="H61" s="15">
        <f t="shared" si="1"/>
        <v>150</v>
      </c>
      <c r="I61" s="15">
        <v>41</v>
      </c>
      <c r="J61" s="15">
        <f t="shared" si="2"/>
        <v>61.5</v>
      </c>
      <c r="K61" s="15">
        <v>1.44</v>
      </c>
      <c r="L61" s="15">
        <f t="shared" si="9"/>
        <v>2.16</v>
      </c>
    </row>
    <row r="62" spans="1:12">
      <c r="A62"/>
      <c r="C62" s="50" t="s">
        <v>122</v>
      </c>
      <c r="D62" s="50" t="s">
        <v>129</v>
      </c>
      <c r="E62" s="50" t="s">
        <v>130</v>
      </c>
      <c r="F62" s="15">
        <v>1</v>
      </c>
      <c r="G62" s="15">
        <v>300</v>
      </c>
      <c r="H62" s="50">
        <f t="shared" si="1"/>
        <v>300</v>
      </c>
      <c r="I62" s="15">
        <v>36.380000000000003</v>
      </c>
      <c r="J62" s="50">
        <f t="shared" si="2"/>
        <v>109.14</v>
      </c>
      <c r="K62" s="50">
        <v>1</v>
      </c>
      <c r="L62" s="50">
        <f t="shared" ref="L62:L63" si="20">G62*K62/100</f>
        <v>3</v>
      </c>
    </row>
    <row r="63" spans="1:12">
      <c r="C63" s="50" t="s">
        <v>122</v>
      </c>
      <c r="D63" s="50" t="s">
        <v>117</v>
      </c>
      <c r="E63" s="50" t="s">
        <v>123</v>
      </c>
      <c r="F63" s="15">
        <v>1</v>
      </c>
      <c r="G63" s="15">
        <v>400</v>
      </c>
      <c r="H63" s="50">
        <f t="shared" si="1"/>
        <v>400</v>
      </c>
      <c r="I63" s="15">
        <v>21.03</v>
      </c>
      <c r="J63" s="50">
        <f t="shared" si="2"/>
        <v>84.12</v>
      </c>
      <c r="K63" s="50">
        <v>0</v>
      </c>
      <c r="L63" s="50">
        <f t="shared" si="20"/>
        <v>0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M142"/>
  <sheetViews>
    <sheetView tabSelected="1" topLeftCell="A109" workbookViewId="0">
      <selection activeCell="G142" sqref="G142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31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25">
        <f t="shared" ref="L16:L17" si="6">G16*K16/100</f>
        <v>4.1399999999999997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27">
        <f t="shared" si="6"/>
        <v>3.8339999999999996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27">
        <f>G18*K18/100</f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18">
        <f t="shared" ref="L19:L20" si="9">G19*K19/100</f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18">
        <f t="shared" si="9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10">F21*G21</f>
        <v>172</v>
      </c>
      <c r="I21" s="43">
        <v>44</v>
      </c>
      <c r="J21" s="43">
        <f t="shared" ref="J21:J27" si="11">H21*I21/100</f>
        <v>75.680000000000007</v>
      </c>
      <c r="K21" s="43">
        <v>1.06</v>
      </c>
      <c r="L21" s="43">
        <f t="shared" ref="L21:L26" si="12">G21*K21/100</f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10"/>
        <v>200</v>
      </c>
      <c r="I22" s="18">
        <v>97.58</v>
      </c>
      <c r="J22" s="18">
        <f t="shared" si="11"/>
        <v>195.16</v>
      </c>
      <c r="K22" s="18">
        <v>13.09</v>
      </c>
      <c r="L22" s="18">
        <f t="shared" si="12"/>
        <v>26.18</v>
      </c>
      <c r="M22" s="26"/>
    </row>
    <row r="23" spans="1:13">
      <c r="A23" s="35" t="s">
        <v>9</v>
      </c>
      <c r="B23" s="33">
        <f>SUM(L16:L27)</f>
        <v>76.778400000000005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10"/>
        <v>172</v>
      </c>
      <c r="I23" s="43">
        <v>44</v>
      </c>
      <c r="J23" s="43">
        <f t="shared" si="11"/>
        <v>75.680000000000007</v>
      </c>
      <c r="K23" s="43">
        <v>1.06</v>
      </c>
      <c r="L23" s="43">
        <f t="shared" si="12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10"/>
        <v>89</v>
      </c>
      <c r="I24" s="22">
        <v>93</v>
      </c>
      <c r="J24" s="22">
        <f t="shared" si="11"/>
        <v>82.77</v>
      </c>
      <c r="K24" s="22">
        <v>1.4</v>
      </c>
      <c r="L24" s="22">
        <f t="shared" si="12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10"/>
        <v>36</v>
      </c>
      <c r="I25" s="18">
        <v>338</v>
      </c>
      <c r="J25" s="18">
        <f t="shared" si="11"/>
        <v>121.68</v>
      </c>
      <c r="K25" s="18">
        <v>10.1</v>
      </c>
      <c r="L25" s="18">
        <f t="shared" si="12"/>
        <v>1.212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10"/>
        <v>150</v>
      </c>
      <c r="I26" s="18">
        <v>29.82</v>
      </c>
      <c r="J26" s="18">
        <f t="shared" si="11"/>
        <v>44.73</v>
      </c>
      <c r="K26" s="18">
        <v>0.68</v>
      </c>
      <c r="L26" s="18">
        <f t="shared" si="12"/>
        <v>0.68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10"/>
        <v>150</v>
      </c>
      <c r="I27" s="16">
        <v>126</v>
      </c>
      <c r="J27" s="16">
        <f t="shared" si="11"/>
        <v>189</v>
      </c>
      <c r="K27" s="16">
        <v>22</v>
      </c>
      <c r="L27" s="16">
        <v>25</v>
      </c>
      <c r="M27" s="28"/>
    </row>
    <row r="31" spans="1:13" ht="17.25" thickBot="1"/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31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3">F33*G33</f>
        <v>700</v>
      </c>
      <c r="I33" s="20">
        <v>40</v>
      </c>
      <c r="J33" s="20">
        <f t="shared" ref="J33:J34" si="14">H33*I33/100</f>
        <v>280</v>
      </c>
      <c r="K33" s="20"/>
      <c r="L33" s="20">
        <f t="shared" ref="L33:L34" si="15">G33*K33/100</f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3"/>
        <v>70</v>
      </c>
      <c r="I34" s="18">
        <v>220</v>
      </c>
      <c r="J34" s="18">
        <f t="shared" si="14"/>
        <v>154</v>
      </c>
      <c r="K34" s="18">
        <v>7.98</v>
      </c>
      <c r="L34" s="18">
        <f t="shared" si="15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6">F35*G35</f>
        <v>60</v>
      </c>
      <c r="I35" s="27">
        <v>151</v>
      </c>
      <c r="J35" s="27">
        <f t="shared" ref="J35:J42" si="17">H35*I35/100</f>
        <v>90.6</v>
      </c>
      <c r="K35" s="27">
        <v>12.1</v>
      </c>
      <c r="L35" s="27">
        <f>G35*K35/100</f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6"/>
        <v>600</v>
      </c>
      <c r="I36" s="18">
        <v>40.299999999999997</v>
      </c>
      <c r="J36" s="18">
        <f t="shared" si="17"/>
        <v>241.8</v>
      </c>
      <c r="K36" s="18">
        <v>1.18</v>
      </c>
      <c r="L36" s="18">
        <f t="shared" ref="L36:L41" si="18">G36*K36/100</f>
        <v>3.54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6"/>
        <v>200</v>
      </c>
      <c r="I37" s="18">
        <v>97.58</v>
      </c>
      <c r="J37" s="18">
        <f t="shared" si="17"/>
        <v>195.16</v>
      </c>
      <c r="K37" s="18">
        <v>13.09</v>
      </c>
      <c r="L37" s="18">
        <f t="shared" si="18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100</v>
      </c>
      <c r="F38" s="18">
        <v>1</v>
      </c>
      <c r="G38" s="18">
        <v>100</v>
      </c>
      <c r="H38" s="18">
        <f t="shared" si="16"/>
        <v>100</v>
      </c>
      <c r="I38" s="18">
        <v>47</v>
      </c>
      <c r="J38" s="18">
        <f t="shared" si="17"/>
        <v>47</v>
      </c>
      <c r="K38" s="18"/>
      <c r="L38" s="18">
        <f t="shared" si="18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6"/>
        <v>300</v>
      </c>
      <c r="I39" s="18">
        <v>66.8</v>
      </c>
      <c r="J39" s="18">
        <f t="shared" si="17"/>
        <v>200.4</v>
      </c>
      <c r="K39" s="18">
        <v>4.93</v>
      </c>
      <c r="L39" s="18">
        <f t="shared" si="18"/>
        <v>14.79</v>
      </c>
      <c r="M39" s="26"/>
    </row>
    <row r="40" spans="1:13">
      <c r="A40" s="35" t="s">
        <v>9</v>
      </c>
      <c r="B40" s="33">
        <f>SUM(L33:L44)</f>
        <v>83.676000000000002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6"/>
        <v>10</v>
      </c>
      <c r="I40" s="18">
        <v>724</v>
      </c>
      <c r="J40" s="18">
        <f t="shared" si="17"/>
        <v>72.400000000000006</v>
      </c>
      <c r="K40" s="18">
        <v>2.8</v>
      </c>
      <c r="L40" s="18">
        <f t="shared" si="18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6"/>
        <v>60</v>
      </c>
      <c r="I41" s="18">
        <v>48</v>
      </c>
      <c r="J41" s="18">
        <f t="shared" si="17"/>
        <v>28.8</v>
      </c>
      <c r="K41" s="18">
        <v>10.4</v>
      </c>
      <c r="L41" s="18">
        <f t="shared" si="18"/>
        <v>1.04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6"/>
        <v>150</v>
      </c>
      <c r="I42" s="16">
        <v>126</v>
      </c>
      <c r="J42" s="16">
        <f t="shared" si="17"/>
        <v>189</v>
      </c>
      <c r="K42" s="16">
        <v>22</v>
      </c>
      <c r="L42" s="16">
        <v>25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28"/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3" ht="17.25" thickBot="1"/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31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9">F49*G49</f>
        <v>600</v>
      </c>
      <c r="I49" s="18">
        <v>53</v>
      </c>
      <c r="J49" s="18">
        <f t="shared" ref="J49:J50" si="20">H49*I49/100</f>
        <v>318</v>
      </c>
      <c r="K49" s="18">
        <v>1.21</v>
      </c>
      <c r="L49" s="18">
        <f t="shared" ref="L49:L50" si="21">G49*K49/100</f>
        <v>3.63</v>
      </c>
      <c r="M49" s="26"/>
    </row>
    <row r="50" spans="1:13">
      <c r="A50" s="35" t="s">
        <v>60</v>
      </c>
      <c r="B50" s="33">
        <f>SUM(J49:J60)</f>
        <v>1839.0235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9"/>
        <v>200</v>
      </c>
      <c r="I50" s="18">
        <v>244</v>
      </c>
      <c r="J50" s="18">
        <f t="shared" si="20"/>
        <v>488</v>
      </c>
      <c r="K50" s="18">
        <v>9.92</v>
      </c>
      <c r="L50" s="18">
        <f t="shared" si="21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22">F51*G51</f>
        <v>60</v>
      </c>
      <c r="I51" s="27">
        <v>151</v>
      </c>
      <c r="J51" s="27">
        <f t="shared" ref="J51:J57" si="23">H51*I51/100</f>
        <v>90.6</v>
      </c>
      <c r="K51" s="27">
        <v>12.1</v>
      </c>
      <c r="L51" s="27">
        <f>G51*K51/100</f>
        <v>7.26</v>
      </c>
      <c r="M51" s="26"/>
    </row>
    <row r="52" spans="1:13">
      <c r="A52" s="36" t="s">
        <v>9</v>
      </c>
      <c r="B52" s="33">
        <f>SUMIF(C49:C60,A52,J49:J60)</f>
        <v>473.71350000000001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22"/>
        <v>123.5</v>
      </c>
      <c r="I52" s="16">
        <v>106</v>
      </c>
      <c r="J52" s="16">
        <f t="shared" si="23"/>
        <v>130.91</v>
      </c>
      <c r="K52" s="16">
        <v>1.59</v>
      </c>
      <c r="L52" s="16">
        <f t="shared" ref="L52:L57" si="24">G52*K52/100</f>
        <v>1.5105000000000002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22"/>
        <v>120</v>
      </c>
      <c r="I53" s="43">
        <v>16</v>
      </c>
      <c r="J53" s="43">
        <f t="shared" si="23"/>
        <v>19.2</v>
      </c>
      <c r="K53" s="43">
        <v>0.8</v>
      </c>
      <c r="L53" s="43">
        <f t="shared" si="24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22"/>
        <v>200</v>
      </c>
      <c r="I54" s="18">
        <v>30</v>
      </c>
      <c r="J54" s="18">
        <f t="shared" si="23"/>
        <v>60</v>
      </c>
      <c r="K54" s="18">
        <v>2.4</v>
      </c>
      <c r="L54" s="18">
        <f t="shared" si="24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22"/>
        <v>30</v>
      </c>
      <c r="I55" s="18">
        <v>584</v>
      </c>
      <c r="J55" s="18">
        <f t="shared" si="23"/>
        <v>175.2</v>
      </c>
      <c r="K55" s="18">
        <v>22</v>
      </c>
      <c r="L55" s="18">
        <f t="shared" si="24"/>
        <v>22</v>
      </c>
      <c r="M55" s="26"/>
    </row>
    <row r="56" spans="1:13">
      <c r="A56" s="35" t="s">
        <v>9</v>
      </c>
      <c r="B56" s="33">
        <f>SUM(L49:L60)</f>
        <v>88.703499999999991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22"/>
        <v>105</v>
      </c>
      <c r="I56" s="18">
        <v>184.87</v>
      </c>
      <c r="J56" s="18">
        <f t="shared" si="23"/>
        <v>194.11350000000002</v>
      </c>
      <c r="K56" s="18">
        <v>10.58</v>
      </c>
      <c r="L56" s="18">
        <f t="shared" si="24"/>
        <v>3.7030000000000003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22"/>
        <v>150</v>
      </c>
      <c r="I57" s="18">
        <v>116</v>
      </c>
      <c r="J57" s="18">
        <f t="shared" si="23"/>
        <v>174</v>
      </c>
      <c r="K57" s="18"/>
      <c r="L57" s="18">
        <f t="shared" si="24"/>
        <v>0</v>
      </c>
      <c r="M57" s="26"/>
    </row>
    <row r="58" spans="1:13">
      <c r="A58" s="35"/>
      <c r="B58" s="33"/>
      <c r="C58" s="51" t="s">
        <v>9</v>
      </c>
      <c r="D58" s="51" t="s">
        <v>116</v>
      </c>
      <c r="E58" s="51" t="s">
        <v>81</v>
      </c>
      <c r="F58" s="51">
        <v>1.5</v>
      </c>
      <c r="G58" s="51">
        <v>100</v>
      </c>
      <c r="H58" s="51">
        <v>150</v>
      </c>
      <c r="I58" s="51">
        <v>126</v>
      </c>
      <c r="J58" s="51">
        <v>189</v>
      </c>
      <c r="K58" s="51">
        <v>22</v>
      </c>
      <c r="L58" s="51">
        <v>25</v>
      </c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28"/>
    </row>
    <row r="63" spans="1:13" ht="17.25" thickBot="1"/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31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25">
        <f t="shared" ref="L65:L66" si="25">G65*K65/100</f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26">F66*G66</f>
        <v>200</v>
      </c>
      <c r="I66" s="18">
        <v>228</v>
      </c>
      <c r="J66" s="18">
        <f t="shared" ref="J66" si="27">H66*I66/100</f>
        <v>456</v>
      </c>
      <c r="K66" s="18">
        <v>10.71</v>
      </c>
      <c r="L66" s="18">
        <f t="shared" si="25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8">F67*G67</f>
        <v>60</v>
      </c>
      <c r="I67" s="27">
        <v>151</v>
      </c>
      <c r="J67" s="27">
        <f t="shared" ref="J67:J73" si="29">H67*I67/100</f>
        <v>90.6</v>
      </c>
      <c r="K67" s="27">
        <v>12.1</v>
      </c>
      <c r="L67" s="27">
        <f>G67*K67/100</f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8"/>
        <v>100</v>
      </c>
      <c r="I68" s="18">
        <v>29.82</v>
      </c>
      <c r="J68" s="18">
        <f t="shared" si="29"/>
        <v>29.82</v>
      </c>
      <c r="K68" s="18">
        <v>0.68</v>
      </c>
      <c r="L68" s="18">
        <f t="shared" ref="L68:L73" si="30">G68*K68/100</f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8"/>
        <v>150</v>
      </c>
      <c r="I69" s="18">
        <v>73</v>
      </c>
      <c r="J69" s="18">
        <f t="shared" si="29"/>
        <v>109.5</v>
      </c>
      <c r="K69" s="18">
        <v>5.47</v>
      </c>
      <c r="L69" s="18">
        <f t="shared" si="30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8"/>
        <v>150</v>
      </c>
      <c r="I70" s="15">
        <v>41</v>
      </c>
      <c r="J70" s="15">
        <f t="shared" si="29"/>
        <v>61.5</v>
      </c>
      <c r="K70" s="15">
        <v>1.44</v>
      </c>
      <c r="L70" s="15">
        <f t="shared" si="30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8"/>
        <v>344</v>
      </c>
      <c r="I71" s="43">
        <v>44</v>
      </c>
      <c r="J71" s="43">
        <f t="shared" si="29"/>
        <v>151.36000000000001</v>
      </c>
      <c r="K71" s="43">
        <v>1.06</v>
      </c>
      <c r="L71" s="43">
        <f t="shared" si="30"/>
        <v>1.8232000000000002</v>
      </c>
      <c r="M71" s="26"/>
    </row>
    <row r="72" spans="1:13">
      <c r="A72" s="35" t="s">
        <v>9</v>
      </c>
      <c r="B72" s="33">
        <f>SUM(L65:L76)</f>
        <v>78.388199999999983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8"/>
        <v>100</v>
      </c>
      <c r="I72" s="18">
        <v>94</v>
      </c>
      <c r="J72" s="18">
        <f t="shared" si="29"/>
        <v>94</v>
      </c>
      <c r="K72" s="18">
        <v>2.9</v>
      </c>
      <c r="L72" s="18">
        <f t="shared" si="30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8"/>
        <v>200</v>
      </c>
      <c r="I73" s="18">
        <v>30</v>
      </c>
      <c r="J73" s="18">
        <f t="shared" si="29"/>
        <v>60</v>
      </c>
      <c r="K73" s="18">
        <v>2.4</v>
      </c>
      <c r="L73" s="18">
        <f t="shared" si="30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31">F75*G75</f>
        <v>150</v>
      </c>
      <c r="I75" s="16">
        <v>126</v>
      </c>
      <c r="J75" s="16">
        <f t="shared" ref="J75" si="32">H75*I75/100</f>
        <v>189</v>
      </c>
      <c r="K75" s="16">
        <v>22</v>
      </c>
      <c r="L75" s="16">
        <v>25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8"/>
    </row>
    <row r="79" spans="1:13" ht="17.25" thickBot="1"/>
    <row r="80" spans="1:13">
      <c r="A80" s="57"/>
      <c r="B80" s="58"/>
      <c r="C80" s="58" t="s">
        <v>13</v>
      </c>
      <c r="D80" s="58" t="s">
        <v>14</v>
      </c>
      <c r="E80" s="58" t="s">
        <v>15</v>
      </c>
      <c r="F80" s="58" t="s">
        <v>68</v>
      </c>
      <c r="G80" s="58" t="s">
        <v>24</v>
      </c>
      <c r="H80" s="58" t="s">
        <v>69</v>
      </c>
      <c r="I80" s="58" t="s">
        <v>25</v>
      </c>
      <c r="J80" s="58" t="s">
        <v>26</v>
      </c>
      <c r="K80" s="58" t="s">
        <v>27</v>
      </c>
      <c r="L80" s="58" t="s">
        <v>28</v>
      </c>
      <c r="M80" s="59"/>
    </row>
    <row r="81" spans="1:13" ht="17.25" thickBot="1">
      <c r="A81" s="61" t="s">
        <v>59</v>
      </c>
      <c r="B81" s="64">
        <v>43617</v>
      </c>
      <c r="C81" s="54"/>
      <c r="D81" s="52"/>
      <c r="E81" s="54"/>
      <c r="F81" s="54"/>
      <c r="G81" s="54"/>
      <c r="H81" s="54"/>
      <c r="I81" s="54"/>
      <c r="J81" s="54"/>
      <c r="K81" s="54"/>
      <c r="L81" s="54"/>
      <c r="M81" s="55"/>
    </row>
    <row r="82" spans="1:13">
      <c r="A82" s="61" t="s">
        <v>60</v>
      </c>
      <c r="B82" s="60">
        <f>SUM(J81:J92)</f>
        <v>0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</row>
    <row r="83" spans="1:13">
      <c r="A83" s="61" t="s">
        <v>29</v>
      </c>
      <c r="B83" s="60">
        <f>SUMIF(C81:C92,A83,J81:J92)</f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5"/>
    </row>
    <row r="84" spans="1:13">
      <c r="A84" s="62" t="s">
        <v>9</v>
      </c>
      <c r="B84" s="60">
        <f>SUMIF(C81:C92,A84,J81:J92)</f>
        <v>0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</row>
    <row r="85" spans="1:13">
      <c r="A85" s="62" t="s">
        <v>10</v>
      </c>
      <c r="B85" s="60">
        <f>SUMIF(C81:C92,A85,J81:J92)</f>
        <v>0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5"/>
    </row>
    <row r="86" spans="1:13">
      <c r="A86" s="62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5"/>
    </row>
    <row r="87" spans="1:13">
      <c r="A87" s="61" t="s">
        <v>87</v>
      </c>
      <c r="B87" s="60"/>
      <c r="C87" s="65"/>
      <c r="D87" s="65" t="s">
        <v>119</v>
      </c>
      <c r="E87" s="65"/>
      <c r="F87" s="65"/>
      <c r="G87" s="65"/>
      <c r="H87" s="65"/>
      <c r="I87" s="65"/>
      <c r="J87" s="65"/>
      <c r="K87" s="65"/>
      <c r="L87" s="65"/>
      <c r="M87" s="55"/>
    </row>
    <row r="88" spans="1:13">
      <c r="A88" s="61" t="s">
        <v>9</v>
      </c>
      <c r="B88" s="60">
        <f>SUM(L81:L92)</f>
        <v>0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5"/>
    </row>
    <row r="89" spans="1:13">
      <c r="A89" s="61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47"/>
    </row>
    <row r="90" spans="1:13">
      <c r="A90" s="6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7"/>
    </row>
    <row r="91" spans="1:13">
      <c r="A91" s="61"/>
      <c r="B91" s="45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47"/>
    </row>
    <row r="92" spans="1:13" ht="17.25" thickBot="1">
      <c r="A92" s="63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8"/>
    </row>
    <row r="95" spans="1:13" ht="17.25" thickBot="1"/>
    <row r="96" spans="1:13">
      <c r="A96" s="57"/>
      <c r="B96" s="58"/>
      <c r="C96" s="58" t="s">
        <v>13</v>
      </c>
      <c r="D96" s="58" t="s">
        <v>14</v>
      </c>
      <c r="E96" s="58" t="s">
        <v>15</v>
      </c>
      <c r="F96" s="58" t="s">
        <v>68</v>
      </c>
      <c r="G96" s="58" t="s">
        <v>24</v>
      </c>
      <c r="H96" s="58" t="s">
        <v>69</v>
      </c>
      <c r="I96" s="58" t="s">
        <v>25</v>
      </c>
      <c r="J96" s="58" t="s">
        <v>26</v>
      </c>
      <c r="K96" s="58" t="s">
        <v>27</v>
      </c>
      <c r="L96" s="58" t="s">
        <v>28</v>
      </c>
      <c r="M96" s="59"/>
    </row>
    <row r="97" spans="1:13">
      <c r="A97" s="61" t="s">
        <v>59</v>
      </c>
      <c r="B97" s="64">
        <v>43618</v>
      </c>
      <c r="C97" s="53" t="s">
        <v>29</v>
      </c>
      <c r="D97" s="49" t="s">
        <v>120</v>
      </c>
      <c r="E97" s="51" t="s">
        <v>121</v>
      </c>
      <c r="F97" s="51">
        <v>1</v>
      </c>
      <c r="G97" s="51">
        <v>100</v>
      </c>
      <c r="H97" s="53">
        <f t="shared" ref="H97:H99" si="33">F97*G97</f>
        <v>100</v>
      </c>
      <c r="I97" s="51">
        <v>466</v>
      </c>
      <c r="J97" s="51">
        <f>H97*I97/100</f>
        <v>466</v>
      </c>
      <c r="K97" s="51">
        <v>19.3</v>
      </c>
      <c r="L97" s="51">
        <f t="shared" ref="L97:L99" si="34">G97*K97/100</f>
        <v>19.3</v>
      </c>
      <c r="M97" s="55"/>
    </row>
    <row r="98" spans="1:13">
      <c r="A98" s="61" t="s">
        <v>60</v>
      </c>
      <c r="B98" s="60">
        <f>SUM(J97:J108)</f>
        <v>1816.0800000000002</v>
      </c>
      <c r="C98" s="50" t="s">
        <v>122</v>
      </c>
      <c r="D98" s="50" t="s">
        <v>117</v>
      </c>
      <c r="E98" s="50" t="s">
        <v>123</v>
      </c>
      <c r="F98" s="50">
        <v>1</v>
      </c>
      <c r="G98" s="50">
        <v>400</v>
      </c>
      <c r="H98" s="50">
        <f t="shared" si="33"/>
        <v>400</v>
      </c>
      <c r="I98" s="50">
        <v>21.03</v>
      </c>
      <c r="J98" s="50">
        <f t="shared" ref="J98:J99" si="35">H98*I98/100</f>
        <v>84.12</v>
      </c>
      <c r="K98" s="50">
        <v>0</v>
      </c>
      <c r="L98" s="50">
        <f t="shared" si="34"/>
        <v>0</v>
      </c>
      <c r="M98" s="55"/>
    </row>
    <row r="99" spans="1:13">
      <c r="A99" s="61" t="s">
        <v>29</v>
      </c>
      <c r="B99" s="60">
        <f>SUMIF(C97:C108,A99,J97:J108)</f>
        <v>689.08</v>
      </c>
      <c r="C99" s="53" t="s">
        <v>29</v>
      </c>
      <c r="D99" s="53" t="s">
        <v>91</v>
      </c>
      <c r="E99" s="53" t="s">
        <v>75</v>
      </c>
      <c r="F99" s="53">
        <v>1</v>
      </c>
      <c r="G99" s="53">
        <v>100</v>
      </c>
      <c r="H99" s="53">
        <f t="shared" si="33"/>
        <v>100</v>
      </c>
      <c r="I99" s="53">
        <v>29.82</v>
      </c>
      <c r="J99" s="53">
        <f t="shared" si="35"/>
        <v>29.82</v>
      </c>
      <c r="K99" s="53">
        <v>0.68</v>
      </c>
      <c r="L99" s="53">
        <f t="shared" si="34"/>
        <v>0.68</v>
      </c>
      <c r="M99" s="55"/>
    </row>
    <row r="100" spans="1:13">
      <c r="A100" s="62" t="s">
        <v>9</v>
      </c>
      <c r="B100" s="60">
        <f>SUMIF(C97:C108,A100,J97:J108)</f>
        <v>1083.5999999999999</v>
      </c>
      <c r="C100" s="53" t="s">
        <v>43</v>
      </c>
      <c r="D100" s="53" t="s">
        <v>54</v>
      </c>
      <c r="E100" s="53" t="s">
        <v>124</v>
      </c>
      <c r="F100" s="53">
        <v>20</v>
      </c>
      <c r="G100" s="53">
        <v>15</v>
      </c>
      <c r="H100" s="53">
        <f t="shared" ref="H100:H104" si="36">F100*G100</f>
        <v>300</v>
      </c>
      <c r="I100" s="53">
        <v>246</v>
      </c>
      <c r="J100" s="53">
        <f t="shared" ref="J100:J104" si="37">H100*I100/100</f>
        <v>738</v>
      </c>
      <c r="K100" s="53">
        <v>31.4</v>
      </c>
      <c r="L100" s="53">
        <f t="shared" ref="L100:L101" si="38">G100*K100/100</f>
        <v>4.71</v>
      </c>
      <c r="M100" s="55"/>
    </row>
    <row r="101" spans="1:13">
      <c r="A101" s="62" t="s">
        <v>10</v>
      </c>
      <c r="B101" s="60">
        <f>SUMIF(C97:C108,A101,J97:J108)</f>
        <v>0</v>
      </c>
      <c r="C101" s="53" t="s">
        <v>125</v>
      </c>
      <c r="D101" s="51" t="s">
        <v>118</v>
      </c>
      <c r="E101" s="51" t="s">
        <v>126</v>
      </c>
      <c r="F101" s="51">
        <v>1</v>
      </c>
      <c r="G101" s="51">
        <v>150</v>
      </c>
      <c r="H101" s="51">
        <f t="shared" si="36"/>
        <v>150</v>
      </c>
      <c r="I101" s="51">
        <v>170</v>
      </c>
      <c r="J101" s="51">
        <f t="shared" si="37"/>
        <v>255</v>
      </c>
      <c r="K101" s="51">
        <v>14.3</v>
      </c>
      <c r="L101" s="51">
        <f t="shared" si="38"/>
        <v>21.45</v>
      </c>
      <c r="M101" s="55"/>
    </row>
    <row r="102" spans="1:13">
      <c r="A102" s="62"/>
      <c r="B102" s="60"/>
      <c r="C102" s="65" t="s">
        <v>127</v>
      </c>
      <c r="D102" s="65" t="s">
        <v>128</v>
      </c>
      <c r="E102" s="65" t="s">
        <v>126</v>
      </c>
      <c r="F102" s="65">
        <v>1</v>
      </c>
      <c r="G102" s="65">
        <v>140</v>
      </c>
      <c r="H102" s="65">
        <f t="shared" si="36"/>
        <v>140</v>
      </c>
      <c r="I102" s="65">
        <v>31</v>
      </c>
      <c r="J102" s="65">
        <f t="shared" si="37"/>
        <v>43.4</v>
      </c>
      <c r="K102" s="50"/>
      <c r="L102" s="50"/>
      <c r="M102" s="55"/>
    </row>
    <row r="103" spans="1:13">
      <c r="A103" s="61" t="s">
        <v>87</v>
      </c>
      <c r="B103" s="60"/>
      <c r="C103" s="53" t="s">
        <v>43</v>
      </c>
      <c r="D103" s="53" t="s">
        <v>44</v>
      </c>
      <c r="E103" s="53" t="s">
        <v>67</v>
      </c>
      <c r="F103" s="53">
        <v>1</v>
      </c>
      <c r="G103" s="53">
        <v>60</v>
      </c>
      <c r="H103" s="53">
        <f t="shared" si="36"/>
        <v>60</v>
      </c>
      <c r="I103" s="53">
        <v>151</v>
      </c>
      <c r="J103" s="53">
        <f t="shared" si="37"/>
        <v>90.6</v>
      </c>
      <c r="K103" s="53">
        <v>12.1</v>
      </c>
      <c r="L103" s="53">
        <f>G103*K103/100</f>
        <v>7.26</v>
      </c>
      <c r="M103" s="55"/>
    </row>
    <row r="104" spans="1:13">
      <c r="A104" s="61" t="s">
        <v>9</v>
      </c>
      <c r="B104" s="60">
        <f>SUM(L97:L108)</f>
        <v>56.4</v>
      </c>
      <c r="C104" s="50" t="s">
        <v>122</v>
      </c>
      <c r="D104" s="50" t="s">
        <v>129</v>
      </c>
      <c r="E104" s="50" t="s">
        <v>130</v>
      </c>
      <c r="F104" s="50">
        <v>1</v>
      </c>
      <c r="G104" s="50">
        <v>300</v>
      </c>
      <c r="H104" s="50">
        <f t="shared" si="36"/>
        <v>300</v>
      </c>
      <c r="I104" s="50">
        <v>36.380000000000003</v>
      </c>
      <c r="J104" s="50">
        <f t="shared" si="37"/>
        <v>109.14</v>
      </c>
      <c r="K104" s="50">
        <v>1</v>
      </c>
      <c r="L104" s="50">
        <f t="shared" ref="L104" si="39">G104*K104/100</f>
        <v>3</v>
      </c>
      <c r="M104" s="55"/>
    </row>
    <row r="105" spans="1:13">
      <c r="A105" s="61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47"/>
    </row>
    <row r="106" spans="1:13">
      <c r="A106" s="6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7"/>
    </row>
    <row r="107" spans="1:13">
      <c r="A107" s="61"/>
      <c r="B107" s="45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47"/>
    </row>
    <row r="108" spans="1:13" ht="17.25" thickBot="1">
      <c r="A108" s="63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8"/>
    </row>
    <row r="110" spans="1:13" ht="17.25" thickBot="1"/>
    <row r="111" spans="1:13" s="50" customFormat="1">
      <c r="A111" s="57"/>
      <c r="B111" s="58"/>
      <c r="C111" s="58" t="s">
        <v>13</v>
      </c>
      <c r="D111" s="58" t="s">
        <v>14</v>
      </c>
      <c r="E111" s="58" t="s">
        <v>15</v>
      </c>
      <c r="F111" s="58" t="s">
        <v>68</v>
      </c>
      <c r="G111" s="58" t="s">
        <v>24</v>
      </c>
      <c r="H111" s="58" t="s">
        <v>69</v>
      </c>
      <c r="I111" s="58" t="s">
        <v>25</v>
      </c>
      <c r="J111" s="58" t="s">
        <v>26</v>
      </c>
      <c r="K111" s="58" t="s">
        <v>27</v>
      </c>
      <c r="L111" s="58" t="s">
        <v>28</v>
      </c>
      <c r="M111" s="59"/>
    </row>
    <row r="112" spans="1:13" s="50" customFormat="1" ht="17.25" thickBot="1">
      <c r="A112" s="61" t="s">
        <v>59</v>
      </c>
      <c r="B112" s="64">
        <v>43619</v>
      </c>
      <c r="C112" s="51" t="s">
        <v>29</v>
      </c>
      <c r="D112" s="52" t="s">
        <v>62</v>
      </c>
      <c r="E112" s="51" t="s">
        <v>70</v>
      </c>
      <c r="F112" s="51">
        <v>1</v>
      </c>
      <c r="G112" s="51">
        <v>200</v>
      </c>
      <c r="H112" s="51">
        <f>F112*G112</f>
        <v>200</v>
      </c>
      <c r="I112" s="51">
        <v>48.29</v>
      </c>
      <c r="J112" s="51">
        <f>H112*I112/100</f>
        <v>96.58</v>
      </c>
      <c r="K112" s="51">
        <v>2.0699999999999998</v>
      </c>
      <c r="L112" s="51">
        <f t="shared" ref="L112" si="40">G112*K112/100</f>
        <v>4.1399999999999997</v>
      </c>
      <c r="M112" s="55"/>
    </row>
    <row r="113" spans="1:13" s="50" customFormat="1">
      <c r="A113" s="61" t="s">
        <v>60</v>
      </c>
      <c r="B113" s="60">
        <f>SUM(J112:J123)</f>
        <v>1111.6100000000001</v>
      </c>
      <c r="C113" s="53" t="s">
        <v>43</v>
      </c>
      <c r="D113" s="53" t="s">
        <v>44</v>
      </c>
      <c r="E113" s="53" t="s">
        <v>67</v>
      </c>
      <c r="F113" s="53">
        <v>1</v>
      </c>
      <c r="G113" s="53">
        <v>60</v>
      </c>
      <c r="H113" s="53">
        <f t="shared" ref="H113:H123" si="41">F113*G113</f>
        <v>60</v>
      </c>
      <c r="I113" s="53">
        <v>151</v>
      </c>
      <c r="J113" s="53">
        <f t="shared" ref="J113:J123" si="42">H113*I113/100</f>
        <v>90.6</v>
      </c>
      <c r="K113" s="53">
        <v>12.1</v>
      </c>
      <c r="L113" s="53">
        <f>G113*K113/100</f>
        <v>7.26</v>
      </c>
      <c r="M113" s="55"/>
    </row>
    <row r="114" spans="1:13" s="50" customFormat="1">
      <c r="A114" s="61" t="s">
        <v>29</v>
      </c>
      <c r="B114" s="60">
        <f>SUMIF(C112:C123,A114,J112:J123)</f>
        <v>487.59</v>
      </c>
      <c r="C114" s="53" t="s">
        <v>29</v>
      </c>
      <c r="D114" s="53" t="s">
        <v>63</v>
      </c>
      <c r="E114" s="53" t="s">
        <v>72</v>
      </c>
      <c r="F114" s="53">
        <v>0.3</v>
      </c>
      <c r="G114" s="53">
        <v>300</v>
      </c>
      <c r="H114" s="53">
        <f t="shared" si="41"/>
        <v>90</v>
      </c>
      <c r="I114" s="53">
        <v>121.5</v>
      </c>
      <c r="J114" s="53">
        <f t="shared" si="42"/>
        <v>109.35</v>
      </c>
      <c r="K114" s="53">
        <v>2.25</v>
      </c>
      <c r="L114" s="53">
        <f t="shared" ref="L114:L116" si="43">G114*K114/100</f>
        <v>6.75</v>
      </c>
      <c r="M114" s="55"/>
    </row>
    <row r="115" spans="1:13" s="50" customFormat="1">
      <c r="A115" s="62" t="s">
        <v>9</v>
      </c>
      <c r="B115" s="60">
        <f>SUMIF(C112:C123,A115,J112:J123)</f>
        <v>567.1</v>
      </c>
      <c r="C115" s="53" t="s">
        <v>29</v>
      </c>
      <c r="D115" s="53" t="s">
        <v>134</v>
      </c>
      <c r="E115" s="53" t="s">
        <v>71</v>
      </c>
      <c r="F115" s="53">
        <v>1</v>
      </c>
      <c r="G115" s="53">
        <v>100</v>
      </c>
      <c r="H115" s="53">
        <f t="shared" si="41"/>
        <v>100</v>
      </c>
      <c r="I115" s="53">
        <v>215</v>
      </c>
      <c r="J115" s="53">
        <f t="shared" si="42"/>
        <v>215</v>
      </c>
      <c r="K115" s="53">
        <v>7</v>
      </c>
      <c r="L115" s="53">
        <f t="shared" si="43"/>
        <v>7</v>
      </c>
      <c r="M115" s="55"/>
    </row>
    <row r="116" spans="1:13" s="50" customFormat="1">
      <c r="A116" s="62" t="s">
        <v>10</v>
      </c>
      <c r="B116" s="60">
        <f>SUMIF(C112:C123,A116,J112:J123)</f>
        <v>46.72</v>
      </c>
      <c r="C116" s="53" t="s">
        <v>43</v>
      </c>
      <c r="D116" s="53" t="s">
        <v>49</v>
      </c>
      <c r="E116" s="53" t="s">
        <v>83</v>
      </c>
      <c r="F116" s="53">
        <v>1</v>
      </c>
      <c r="G116" s="53">
        <v>100</v>
      </c>
      <c r="H116" s="53">
        <f t="shared" si="41"/>
        <v>100</v>
      </c>
      <c r="I116" s="53">
        <v>94</v>
      </c>
      <c r="J116" s="53">
        <f t="shared" si="42"/>
        <v>94</v>
      </c>
      <c r="K116" s="53">
        <v>2.9</v>
      </c>
      <c r="L116" s="53">
        <f t="shared" si="43"/>
        <v>2.9</v>
      </c>
      <c r="M116" s="55"/>
    </row>
    <row r="117" spans="1:13" s="50" customFormat="1">
      <c r="A117" s="62"/>
      <c r="B117" s="60"/>
      <c r="C117" s="51" t="s">
        <v>43</v>
      </c>
      <c r="D117" s="51" t="s">
        <v>45</v>
      </c>
      <c r="E117" s="51" t="s">
        <v>81</v>
      </c>
      <c r="F117" s="51">
        <v>1</v>
      </c>
      <c r="G117" s="51">
        <v>100</v>
      </c>
      <c r="H117" s="51">
        <f t="shared" si="41"/>
        <v>100</v>
      </c>
      <c r="I117" s="51">
        <v>126</v>
      </c>
      <c r="J117" s="51">
        <f t="shared" si="42"/>
        <v>126</v>
      </c>
      <c r="K117" s="51">
        <v>22</v>
      </c>
      <c r="L117" s="51">
        <v>25</v>
      </c>
      <c r="M117" s="55"/>
    </row>
    <row r="118" spans="1:13" s="50" customFormat="1">
      <c r="A118" s="61" t="s">
        <v>87</v>
      </c>
      <c r="B118" s="60"/>
      <c r="C118" s="53" t="s">
        <v>29</v>
      </c>
      <c r="D118" s="53" t="s">
        <v>63</v>
      </c>
      <c r="E118" s="53" t="s">
        <v>72</v>
      </c>
      <c r="F118" s="53">
        <v>0.1</v>
      </c>
      <c r="G118" s="53">
        <v>300</v>
      </c>
      <c r="H118" s="53">
        <f t="shared" si="41"/>
        <v>30</v>
      </c>
      <c r="I118" s="53">
        <v>121.5</v>
      </c>
      <c r="J118" s="53">
        <f t="shared" si="42"/>
        <v>36.450000000000003</v>
      </c>
      <c r="K118" s="53">
        <v>2.25</v>
      </c>
      <c r="L118" s="53">
        <f t="shared" ref="L118:L120" si="44">G118*K118/100</f>
        <v>6.75</v>
      </c>
      <c r="M118" s="55"/>
    </row>
    <row r="119" spans="1:13" s="50" customFormat="1">
      <c r="A119" s="61" t="s">
        <v>9</v>
      </c>
      <c r="B119" s="60">
        <f>SUM(L112:L123)</f>
        <v>90.6905</v>
      </c>
      <c r="C119" s="51" t="s">
        <v>29</v>
      </c>
      <c r="D119" s="51" t="s">
        <v>39</v>
      </c>
      <c r="E119" s="51" t="s">
        <v>78</v>
      </c>
      <c r="F119" s="51">
        <v>0.3</v>
      </c>
      <c r="G119" s="51">
        <v>95</v>
      </c>
      <c r="H119" s="51">
        <f t="shared" si="41"/>
        <v>28.5</v>
      </c>
      <c r="I119" s="51">
        <v>106</v>
      </c>
      <c r="J119" s="51">
        <f t="shared" si="42"/>
        <v>30.21</v>
      </c>
      <c r="K119" s="51">
        <v>1.59</v>
      </c>
      <c r="L119" s="51">
        <f t="shared" si="44"/>
        <v>1.5105000000000002</v>
      </c>
      <c r="M119" s="55"/>
    </row>
    <row r="120" spans="1:13" s="50" customFormat="1">
      <c r="A120" s="61"/>
      <c r="B120" s="60"/>
      <c r="C120" s="65" t="s">
        <v>90</v>
      </c>
      <c r="D120" s="65" t="s">
        <v>135</v>
      </c>
      <c r="E120" s="65" t="s">
        <v>80</v>
      </c>
      <c r="F120" s="65">
        <v>1</v>
      </c>
      <c r="G120" s="65">
        <v>30</v>
      </c>
      <c r="H120" s="65">
        <f t="shared" si="41"/>
        <v>30</v>
      </c>
      <c r="I120" s="65">
        <v>34</v>
      </c>
      <c r="J120" s="65">
        <f t="shared" si="42"/>
        <v>10.199999999999999</v>
      </c>
      <c r="K120" s="65">
        <v>0.5</v>
      </c>
      <c r="L120" s="65">
        <f t="shared" si="44"/>
        <v>0.15</v>
      </c>
      <c r="M120" s="47"/>
    </row>
    <row r="121" spans="1:13" s="50" customFormat="1">
      <c r="A121" s="61"/>
      <c r="B121" s="45"/>
      <c r="C121" s="51" t="s">
        <v>43</v>
      </c>
      <c r="D121" s="51" t="s">
        <v>45</v>
      </c>
      <c r="E121" s="51" t="s">
        <v>81</v>
      </c>
      <c r="F121" s="51">
        <v>1.5</v>
      </c>
      <c r="G121" s="51">
        <v>100</v>
      </c>
      <c r="H121" s="51">
        <f t="shared" si="41"/>
        <v>150</v>
      </c>
      <c r="I121" s="51">
        <v>126</v>
      </c>
      <c r="J121" s="51">
        <f t="shared" si="42"/>
        <v>189</v>
      </c>
      <c r="K121" s="51">
        <v>22</v>
      </c>
      <c r="L121" s="51">
        <v>25</v>
      </c>
      <c r="M121" s="47"/>
    </row>
    <row r="122" spans="1:13" s="50" customFormat="1">
      <c r="A122" s="61"/>
      <c r="B122" s="45"/>
      <c r="C122" s="53" t="s">
        <v>136</v>
      </c>
      <c r="D122" s="53" t="s">
        <v>137</v>
      </c>
      <c r="E122" s="53" t="s">
        <v>138</v>
      </c>
      <c r="F122" s="53">
        <v>0.4</v>
      </c>
      <c r="G122" s="53">
        <v>80</v>
      </c>
      <c r="H122" s="53">
        <f t="shared" si="41"/>
        <v>32</v>
      </c>
      <c r="I122" s="53">
        <v>146</v>
      </c>
      <c r="J122" s="53">
        <f t="shared" si="42"/>
        <v>46.72</v>
      </c>
      <c r="K122" s="53">
        <v>3</v>
      </c>
      <c r="L122" s="53">
        <f t="shared" ref="L122:L123" si="45">G122*K122/100</f>
        <v>2.4</v>
      </c>
      <c r="M122" s="47"/>
    </row>
    <row r="123" spans="1:13" s="50" customFormat="1" ht="17.25" thickBot="1">
      <c r="A123" s="63"/>
      <c r="B123" s="46"/>
      <c r="C123" s="53" t="s">
        <v>43</v>
      </c>
      <c r="D123" s="51" t="s">
        <v>139</v>
      </c>
      <c r="E123" s="51" t="s">
        <v>140</v>
      </c>
      <c r="F123" s="51">
        <v>5</v>
      </c>
      <c r="G123" s="51">
        <v>10</v>
      </c>
      <c r="H123" s="51">
        <f t="shared" si="41"/>
        <v>50</v>
      </c>
      <c r="I123" s="51">
        <v>135</v>
      </c>
      <c r="J123" s="51">
        <f t="shared" si="42"/>
        <v>67.5</v>
      </c>
      <c r="K123" s="51">
        <v>18.3</v>
      </c>
      <c r="L123" s="51">
        <f t="shared" si="45"/>
        <v>1.83</v>
      </c>
      <c r="M123" s="48"/>
    </row>
    <row r="125" spans="1:13" ht="17.25" thickBot="1"/>
    <row r="126" spans="1:13" s="50" customFormat="1">
      <c r="A126" s="57"/>
      <c r="B126" s="58"/>
      <c r="C126" s="58" t="s">
        <v>13</v>
      </c>
      <c r="D126" s="58" t="s">
        <v>14</v>
      </c>
      <c r="E126" s="58" t="s">
        <v>15</v>
      </c>
      <c r="F126" s="58" t="s">
        <v>68</v>
      </c>
      <c r="G126" s="58" t="s">
        <v>24</v>
      </c>
      <c r="H126" s="58" t="s">
        <v>69</v>
      </c>
      <c r="I126" s="58" t="s">
        <v>25</v>
      </c>
      <c r="J126" s="58" t="s">
        <v>26</v>
      </c>
      <c r="K126" s="58" t="s">
        <v>27</v>
      </c>
      <c r="L126" s="58" t="s">
        <v>28</v>
      </c>
      <c r="M126" s="59"/>
    </row>
    <row r="127" spans="1:13" s="50" customFormat="1">
      <c r="A127" s="61" t="s">
        <v>59</v>
      </c>
      <c r="B127" s="64">
        <v>43620</v>
      </c>
      <c r="C127" s="53" t="s">
        <v>29</v>
      </c>
      <c r="D127" s="53" t="s">
        <v>104</v>
      </c>
      <c r="E127" s="53" t="s">
        <v>75</v>
      </c>
      <c r="F127" s="53">
        <v>2</v>
      </c>
      <c r="G127" s="53">
        <v>300</v>
      </c>
      <c r="H127" s="53">
        <f t="shared" ref="H127" si="46">F127*G127</f>
        <v>600</v>
      </c>
      <c r="I127" s="53">
        <v>53</v>
      </c>
      <c r="J127" s="53">
        <f t="shared" ref="J127" si="47">H127*I127/100</f>
        <v>318</v>
      </c>
      <c r="K127" s="53">
        <v>1.21</v>
      </c>
      <c r="L127" s="53">
        <f t="shared" ref="L127" si="48">G127*K127/100</f>
        <v>3.63</v>
      </c>
      <c r="M127" s="55"/>
    </row>
    <row r="128" spans="1:13" s="50" customFormat="1">
      <c r="A128" s="61" t="s">
        <v>60</v>
      </c>
      <c r="B128" s="60">
        <f>SUM(J127:J138)</f>
        <v>1358.2180000000001</v>
      </c>
      <c r="C128" s="53" t="s">
        <v>43</v>
      </c>
      <c r="D128" s="53" t="s">
        <v>44</v>
      </c>
      <c r="E128" s="53" t="s">
        <v>67</v>
      </c>
      <c r="F128" s="53">
        <v>1</v>
      </c>
      <c r="G128" s="53">
        <v>60</v>
      </c>
      <c r="H128" s="53">
        <f t="shared" ref="H128:H134" si="49">F128*G128</f>
        <v>60</v>
      </c>
      <c r="I128" s="53">
        <v>151</v>
      </c>
      <c r="J128" s="53">
        <f t="shared" ref="J128:J134" si="50">H128*I128/100</f>
        <v>90.6</v>
      </c>
      <c r="K128" s="53">
        <v>12.1</v>
      </c>
      <c r="L128" s="53">
        <f>G128*K128/100</f>
        <v>7.26</v>
      </c>
      <c r="M128" s="55"/>
    </row>
    <row r="129" spans="1:13" s="50" customFormat="1">
      <c r="A129" s="61" t="s">
        <v>29</v>
      </c>
      <c r="B129" s="60">
        <f>SUMIF(C127:C138,A129,J127:J138)</f>
        <v>492</v>
      </c>
      <c r="C129" s="53" t="s">
        <v>43</v>
      </c>
      <c r="D129" s="53" t="s">
        <v>47</v>
      </c>
      <c r="E129" s="53" t="s">
        <v>67</v>
      </c>
      <c r="F129" s="53">
        <v>1</v>
      </c>
      <c r="G129" s="53">
        <v>60</v>
      </c>
      <c r="H129" s="53">
        <f t="shared" si="49"/>
        <v>60</v>
      </c>
      <c r="I129" s="53">
        <v>199</v>
      </c>
      <c r="J129" s="53">
        <f t="shared" si="50"/>
        <v>119.4</v>
      </c>
      <c r="K129" s="53">
        <v>13.5</v>
      </c>
      <c r="L129" s="53">
        <f t="shared" ref="L129:L133" si="51">G129*K129/100</f>
        <v>8.1</v>
      </c>
      <c r="M129" s="55"/>
    </row>
    <row r="130" spans="1:13" s="50" customFormat="1">
      <c r="A130" s="62" t="s">
        <v>9</v>
      </c>
      <c r="B130" s="60">
        <f>SUMIF(C127:C138,A130,J127:J138)</f>
        <v>822.81799999999998</v>
      </c>
      <c r="C130" s="53" t="s">
        <v>43</v>
      </c>
      <c r="D130" s="53" t="s">
        <v>50</v>
      </c>
      <c r="E130" s="53" t="s">
        <v>84</v>
      </c>
      <c r="F130" s="53">
        <v>1.25</v>
      </c>
      <c r="G130" s="53">
        <v>200</v>
      </c>
      <c r="H130" s="53">
        <f t="shared" si="49"/>
        <v>250</v>
      </c>
      <c r="I130" s="53">
        <v>66</v>
      </c>
      <c r="J130" s="53">
        <f t="shared" si="50"/>
        <v>165</v>
      </c>
      <c r="K130" s="53">
        <v>3.2</v>
      </c>
      <c r="L130" s="53">
        <f t="shared" si="51"/>
        <v>6.4</v>
      </c>
      <c r="M130" s="55"/>
    </row>
    <row r="131" spans="1:13" s="50" customFormat="1">
      <c r="A131" s="62" t="s">
        <v>10</v>
      </c>
      <c r="B131" s="60">
        <f>SUMIF(C127:C138,A131,J127:J138)</f>
        <v>0</v>
      </c>
      <c r="C131" s="53" t="s">
        <v>29</v>
      </c>
      <c r="D131" s="53" t="s">
        <v>34</v>
      </c>
      <c r="E131" s="53" t="s">
        <v>70</v>
      </c>
      <c r="F131" s="53">
        <v>1</v>
      </c>
      <c r="G131" s="53">
        <v>150</v>
      </c>
      <c r="H131" s="53">
        <f t="shared" si="49"/>
        <v>150</v>
      </c>
      <c r="I131" s="53">
        <v>116</v>
      </c>
      <c r="J131" s="53">
        <f t="shared" si="50"/>
        <v>174</v>
      </c>
      <c r="K131" s="53"/>
      <c r="L131" s="53">
        <f t="shared" si="51"/>
        <v>0</v>
      </c>
      <c r="M131" s="55"/>
    </row>
    <row r="132" spans="1:13" s="50" customFormat="1">
      <c r="A132" s="62"/>
      <c r="B132" s="60"/>
      <c r="C132" s="65" t="s">
        <v>51</v>
      </c>
      <c r="D132" s="65" t="s">
        <v>128</v>
      </c>
      <c r="E132" s="65" t="s">
        <v>126</v>
      </c>
      <c r="F132" s="65">
        <v>1</v>
      </c>
      <c r="G132" s="65">
        <v>140</v>
      </c>
      <c r="H132" s="65">
        <f t="shared" si="49"/>
        <v>140</v>
      </c>
      <c r="I132" s="65">
        <v>31</v>
      </c>
      <c r="J132" s="65">
        <f t="shared" si="50"/>
        <v>43.4</v>
      </c>
      <c r="K132" s="65">
        <v>1.8</v>
      </c>
      <c r="L132" s="65">
        <f t="shared" si="51"/>
        <v>2.52</v>
      </c>
      <c r="M132" s="55"/>
    </row>
    <row r="133" spans="1:13" s="50" customFormat="1">
      <c r="A133" s="61" t="s">
        <v>87</v>
      </c>
      <c r="B133" s="60"/>
      <c r="C133" s="53" t="s">
        <v>43</v>
      </c>
      <c r="D133" s="53" t="s">
        <v>111</v>
      </c>
      <c r="E133" s="53" t="s">
        <v>80</v>
      </c>
      <c r="F133" s="53">
        <v>3</v>
      </c>
      <c r="G133" s="53">
        <v>35</v>
      </c>
      <c r="H133" s="53">
        <f t="shared" si="49"/>
        <v>105</v>
      </c>
      <c r="I133" s="53">
        <v>184.87</v>
      </c>
      <c r="J133" s="53">
        <f t="shared" si="50"/>
        <v>194.11350000000002</v>
      </c>
      <c r="K133" s="53">
        <v>10.58</v>
      </c>
      <c r="L133" s="53">
        <f t="shared" si="51"/>
        <v>3.7030000000000003</v>
      </c>
      <c r="M133" s="55"/>
    </row>
    <row r="134" spans="1:13" s="50" customFormat="1">
      <c r="A134" s="61" t="s">
        <v>9</v>
      </c>
      <c r="B134" s="60">
        <f>SUM(L127:L138)</f>
        <v>60.316000000000003</v>
      </c>
      <c r="C134" s="51" t="s">
        <v>43</v>
      </c>
      <c r="D134" s="51" t="s">
        <v>45</v>
      </c>
      <c r="E134" s="51" t="s">
        <v>81</v>
      </c>
      <c r="F134" s="51">
        <v>1.5</v>
      </c>
      <c r="G134" s="51">
        <v>100</v>
      </c>
      <c r="H134" s="51">
        <f t="shared" si="49"/>
        <v>150</v>
      </c>
      <c r="I134" s="51">
        <v>126</v>
      </c>
      <c r="J134" s="51">
        <f t="shared" si="50"/>
        <v>189</v>
      </c>
      <c r="K134" s="51">
        <v>22</v>
      </c>
      <c r="L134" s="51">
        <v>25</v>
      </c>
      <c r="M134" s="55"/>
    </row>
    <row r="135" spans="1:13" s="50" customFormat="1">
      <c r="A135" s="61"/>
      <c r="B135" s="60"/>
      <c r="C135" s="53" t="s">
        <v>43</v>
      </c>
      <c r="D135" s="53" t="s">
        <v>111</v>
      </c>
      <c r="E135" s="53" t="s">
        <v>80</v>
      </c>
      <c r="F135" s="53">
        <v>1</v>
      </c>
      <c r="G135" s="53">
        <v>35</v>
      </c>
      <c r="H135" s="53">
        <f t="shared" ref="H135" si="52">F135*G135</f>
        <v>35</v>
      </c>
      <c r="I135" s="53">
        <v>184.87</v>
      </c>
      <c r="J135" s="53">
        <f t="shared" ref="J135" si="53">H135*I135/100</f>
        <v>64.704499999999996</v>
      </c>
      <c r="K135" s="53">
        <v>10.58</v>
      </c>
      <c r="L135" s="53">
        <f t="shared" ref="L135" si="54">G135*K135/100</f>
        <v>3.7030000000000003</v>
      </c>
      <c r="M135" s="47"/>
    </row>
    <row r="136" spans="1:13" s="50" customFormat="1">
      <c r="A136" s="61"/>
      <c r="B136" s="45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47"/>
    </row>
    <row r="137" spans="1:13" s="50" customFormat="1">
      <c r="A137" s="61"/>
      <c r="B137" s="45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47"/>
    </row>
    <row r="138" spans="1:13" s="50" customFormat="1" ht="17.25" thickBot="1">
      <c r="A138" s="63"/>
      <c r="B138" s="46"/>
      <c r="C138" s="53"/>
      <c r="D138" s="51"/>
      <c r="E138" s="51"/>
      <c r="F138" s="51"/>
      <c r="G138" s="51"/>
      <c r="H138" s="51"/>
      <c r="I138" s="51"/>
      <c r="J138" s="51"/>
      <c r="K138" s="51"/>
      <c r="L138" s="51"/>
      <c r="M138" s="48"/>
    </row>
    <row r="142" spans="1:13">
      <c r="G142" s="50" t="s">
        <v>141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E39"/>
  <sheetViews>
    <sheetView workbookViewId="0">
      <selection activeCell="S12" sqref="S12"/>
    </sheetView>
  </sheetViews>
  <sheetFormatPr defaultRowHeight="16.5"/>
  <cols>
    <col min="1" max="1" width="9" style="3"/>
    <col min="2" max="2" width="11.25" style="3" bestFit="1" customWidth="1"/>
    <col min="3" max="4" width="9.25" style="3" bestFit="1" customWidth="1"/>
    <col min="5" max="16384" width="9" style="3"/>
  </cols>
  <sheetData>
    <row r="2" spans="2:5">
      <c r="C2" s="3" t="s">
        <v>131</v>
      </c>
      <c r="D2" s="3" t="s">
        <v>132</v>
      </c>
      <c r="E2" s="3" t="s">
        <v>133</v>
      </c>
    </row>
    <row r="3" spans="2:5">
      <c r="B3" s="67">
        <v>43618</v>
      </c>
      <c r="D3" s="3">
        <v>114.7</v>
      </c>
      <c r="E3" s="3">
        <v>82</v>
      </c>
    </row>
    <row r="4" spans="2:5">
      <c r="B4" s="67">
        <v>43619</v>
      </c>
      <c r="C4" s="3">
        <v>113.2</v>
      </c>
      <c r="D4" s="3">
        <v>114.3</v>
      </c>
      <c r="E4" s="3">
        <v>82.5</v>
      </c>
    </row>
    <row r="5" spans="2:5">
      <c r="B5" s="67">
        <v>43620</v>
      </c>
      <c r="C5" s="3">
        <v>112.9</v>
      </c>
      <c r="D5" s="3">
        <v>112.5</v>
      </c>
    </row>
    <row r="6" spans="2:5">
      <c r="B6" s="67">
        <v>43621</v>
      </c>
      <c r="C6" s="3">
        <v>111.8</v>
      </c>
    </row>
    <row r="7" spans="2:5">
      <c r="B7" s="67">
        <v>43622</v>
      </c>
    </row>
    <row r="8" spans="2:5">
      <c r="B8" s="67">
        <v>43623</v>
      </c>
    </row>
    <row r="9" spans="2:5">
      <c r="B9" s="67">
        <v>43624</v>
      </c>
    </row>
    <row r="10" spans="2:5">
      <c r="B10" s="67">
        <v>43625</v>
      </c>
    </row>
    <row r="11" spans="2:5">
      <c r="B11" s="67">
        <v>43626</v>
      </c>
    </row>
    <row r="12" spans="2:5">
      <c r="B12" s="67">
        <v>43627</v>
      </c>
    </row>
    <row r="13" spans="2:5">
      <c r="B13" s="67">
        <v>43628</v>
      </c>
    </row>
    <row r="14" spans="2:5">
      <c r="B14" s="67">
        <v>43629</v>
      </c>
    </row>
    <row r="15" spans="2:5">
      <c r="B15" s="67">
        <v>43630</v>
      </c>
    </row>
    <row r="16" spans="2:5">
      <c r="B16" s="67">
        <v>43631</v>
      </c>
    </row>
    <row r="17" spans="2:2">
      <c r="B17" s="67">
        <v>43632</v>
      </c>
    </row>
    <row r="18" spans="2:2">
      <c r="B18" s="67">
        <v>43633</v>
      </c>
    </row>
    <row r="19" spans="2:2">
      <c r="B19" s="67">
        <v>43634</v>
      </c>
    </row>
    <row r="20" spans="2:2">
      <c r="B20" s="67">
        <v>43635</v>
      </c>
    </row>
    <row r="21" spans="2:2">
      <c r="B21" s="67">
        <v>43636</v>
      </c>
    </row>
    <row r="22" spans="2:2">
      <c r="B22" s="67">
        <v>43637</v>
      </c>
    </row>
    <row r="23" spans="2:2">
      <c r="B23" s="67">
        <v>43638</v>
      </c>
    </row>
    <row r="24" spans="2:2">
      <c r="B24" s="67">
        <v>43639</v>
      </c>
    </row>
    <row r="25" spans="2:2">
      <c r="B25" s="67">
        <v>43640</v>
      </c>
    </row>
    <row r="26" spans="2:2">
      <c r="B26" s="67">
        <v>43641</v>
      </c>
    </row>
    <row r="27" spans="2:2">
      <c r="B27" s="67">
        <v>43642</v>
      </c>
    </row>
    <row r="28" spans="2:2">
      <c r="B28" s="67">
        <v>43643</v>
      </c>
    </row>
    <row r="29" spans="2:2">
      <c r="B29" s="67">
        <v>43644</v>
      </c>
    </row>
    <row r="30" spans="2:2">
      <c r="B30" s="67">
        <v>43645</v>
      </c>
    </row>
    <row r="31" spans="2:2">
      <c r="B31" s="67">
        <v>43646</v>
      </c>
    </row>
    <row r="32" spans="2:2">
      <c r="B32" s="67">
        <v>43647</v>
      </c>
    </row>
    <row r="33" spans="2:2">
      <c r="B33" s="67">
        <v>43648</v>
      </c>
    </row>
    <row r="34" spans="2:2">
      <c r="B34" s="67">
        <v>43649</v>
      </c>
    </row>
    <row r="35" spans="2:2">
      <c r="B35" s="67">
        <v>43650</v>
      </c>
    </row>
    <row r="36" spans="2:2">
      <c r="B36" s="67">
        <v>43651</v>
      </c>
    </row>
    <row r="37" spans="2:2">
      <c r="B37" s="67">
        <v>43652</v>
      </c>
    </row>
    <row r="38" spans="2:2">
      <c r="B38" s="67">
        <v>43653</v>
      </c>
    </row>
    <row r="39" spans="2:2">
      <c r="B39" s="67">
        <v>43654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计划轮廓</vt:lpstr>
      <vt:lpstr>食物列表</vt:lpstr>
      <vt:lpstr>每日饮食</vt:lpstr>
      <vt:lpstr>体重变化</vt:lpstr>
      <vt:lpstr>每日饮食!Extract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2019-06-04T23:10:16Z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