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15" yWindow="2235" windowWidth="18480" windowHeight="11760" tabRatio="500"/>
  </bookViews>
  <sheets>
    <sheet name="Sheet1" sheetId="1" r:id="rId1"/>
  </sheets>
  <definedNames>
    <definedName name="solver_adj" localSheetId="0" hidden="1">Sheet1!$B$53:$E$59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Sheet1!$H$6:$H$12</definedName>
    <definedName name="solver_lhs2" localSheetId="0" hidden="1">Sheet1!$H$13:$H$16</definedName>
    <definedName name="solver_lhs3" localSheetId="0" hidden="1">Sheet1!$H$18:$H$19</definedName>
    <definedName name="solver_lin" localSheetId="0" hidden="1">1</definedName>
    <definedName name="solver_neg" localSheetId="0" hidden="1">1</definedName>
    <definedName name="solver_num" localSheetId="0" hidden="1">3</definedName>
    <definedName name="solver_nwt" localSheetId="0" hidden="1">1</definedName>
    <definedName name="solver_opt" localSheetId="0" hidden="1">Sheet1!$H$3</definedName>
    <definedName name="solver_pre" localSheetId="0" hidden="1">0.000001</definedName>
    <definedName name="solver_rel1" localSheetId="0" hidden="1">1</definedName>
    <definedName name="solver_rel2" localSheetId="0" hidden="1">3</definedName>
    <definedName name="solver_rel3" localSheetId="0" hidden="1">2</definedName>
    <definedName name="solver_rhs1" localSheetId="0" hidden="1">Sheet1!$J$6:$J$12</definedName>
    <definedName name="solver_rhs2" localSheetId="0" hidden="1">Sheet1!$J$13:$J$16</definedName>
    <definedName name="solver_rhs3" localSheetId="0" hidden="1">Sheet1!$J$18:$J$19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0" i="1"/>
  <c r="D30"/>
  <c r="C30"/>
  <c r="B30"/>
  <c r="J15"/>
  <c r="J11"/>
  <c r="H7"/>
  <c r="H8"/>
  <c r="H9"/>
  <c r="H10"/>
  <c r="H11"/>
  <c r="H12"/>
  <c r="H6"/>
  <c r="H19"/>
  <c r="H18"/>
  <c r="H16"/>
  <c r="H15"/>
  <c r="H14"/>
  <c r="H13"/>
  <c r="J30"/>
  <c r="J25"/>
  <c r="H30"/>
  <c r="K30"/>
  <c r="I30"/>
  <c r="H3"/>
  <c r="J14"/>
  <c r="J16"/>
  <c r="J13"/>
  <c r="J12"/>
  <c r="J7"/>
  <c r="J8"/>
  <c r="J9"/>
  <c r="J10"/>
  <c r="J6"/>
  <c r="I25"/>
  <c r="H26"/>
  <c r="I26"/>
  <c r="J26"/>
  <c r="H27"/>
  <c r="I27"/>
  <c r="J27"/>
  <c r="I28"/>
  <c r="J28"/>
  <c r="H29"/>
  <c r="I29"/>
  <c r="J29"/>
  <c r="H31"/>
  <c r="I31"/>
  <c r="J31"/>
  <c r="K25"/>
  <c r="K26"/>
  <c r="K27"/>
  <c r="K28"/>
  <c r="K29"/>
  <c r="K31"/>
</calcChain>
</file>

<file path=xl/sharedStrings.xml><?xml version="1.0" encoding="utf-8"?>
<sst xmlns="http://schemas.openxmlformats.org/spreadsheetml/2006/main" count="103" uniqueCount="32">
  <si>
    <t>FILATOI RIUNITI - OPTIMIZING THE PRODUCTION SCHEDULE</t>
  </si>
  <si>
    <t>Machine Hours Required for Production (hours/kg)</t>
  </si>
  <si>
    <t>Spinning Mill</t>
  </si>
  <si>
    <t>Extra Fine</t>
  </si>
  <si>
    <t>Fine</t>
  </si>
  <si>
    <t>Medium</t>
  </si>
  <si>
    <t>Coarse</t>
  </si>
  <si>
    <t>Ambrosi</t>
  </si>
  <si>
    <t>Bresciani</t>
  </si>
  <si>
    <t>Castri</t>
  </si>
  <si>
    <t>De Blasi</t>
  </si>
  <si>
    <t>Estensi</t>
  </si>
  <si>
    <t>Filatoi Riuniti</t>
  </si>
  <si>
    <t>Giuliani</t>
  </si>
  <si>
    <t>Production Capacity (hours/month)</t>
  </si>
  <si>
    <t>Hours</t>
  </si>
  <si>
    <t>Cost of Production ($/kg)</t>
  </si>
  <si>
    <t>Cost of Transportation ($/kg)</t>
  </si>
  <si>
    <t>Demand to Meet (kg/month)</t>
  </si>
  <si>
    <t>Size</t>
  </si>
  <si>
    <t>Demand</t>
  </si>
  <si>
    <t>Total Cost ($/kg)</t>
  </si>
  <si>
    <t>Objective</t>
  </si>
  <si>
    <t>Constraints</t>
  </si>
  <si>
    <t>Capacity</t>
  </si>
  <si>
    <t>&lt;=</t>
  </si>
  <si>
    <t>&gt;=</t>
  </si>
  <si>
    <t>Non-negativity</t>
  </si>
  <si>
    <t>Decision Variables (kg)</t>
  </si>
  <si>
    <t>=</t>
  </si>
  <si>
    <t>Ambrosi no extra fine</t>
  </si>
  <si>
    <t>De Blasi no extra fine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</si>
</sst>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6666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right" vertical="center" wrapText="1"/>
    </xf>
    <xf numFmtId="2" fontId="1" fillId="0" borderId="5" xfId="0" applyNumberFormat="1" applyFont="1" applyBorder="1" applyAlignment="1">
      <alignment horizontal="right" vertical="center" wrapText="1"/>
    </xf>
    <xf numFmtId="2" fontId="1" fillId="0" borderId="7" xfId="0" applyNumberFormat="1" applyFont="1" applyBorder="1" applyAlignment="1">
      <alignment horizontal="right" vertical="center" wrapText="1"/>
    </xf>
    <xf numFmtId="2" fontId="1" fillId="0" borderId="8" xfId="0" applyNumberFormat="1" applyFont="1" applyBorder="1" applyAlignment="1">
      <alignment horizontal="right" vertical="center" wrapText="1"/>
    </xf>
    <xf numFmtId="2" fontId="1" fillId="0" borderId="0" xfId="0" applyNumberFormat="1" applyFont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right" vertical="center" wrapText="1"/>
    </xf>
    <xf numFmtId="164" fontId="1" fillId="0" borderId="5" xfId="0" applyNumberFormat="1" applyFont="1" applyBorder="1" applyAlignment="1">
      <alignment horizontal="right" vertical="center" wrapText="1"/>
    </xf>
    <xf numFmtId="164" fontId="1" fillId="0" borderId="7" xfId="0" applyNumberFormat="1" applyFont="1" applyBorder="1" applyAlignment="1">
      <alignment horizontal="right" vertical="center" wrapText="1"/>
    </xf>
    <xf numFmtId="164" fontId="1" fillId="0" borderId="8" xfId="0" applyNumberFormat="1" applyFont="1" applyBorder="1" applyAlignment="1">
      <alignment horizontal="right" vertical="center" wrapText="1"/>
    </xf>
    <xf numFmtId="0" fontId="1" fillId="3" borderId="9" xfId="0" applyFont="1" applyFill="1" applyBorder="1" applyAlignment="1">
      <alignment horizontal="left" vertical="center" wrapText="1"/>
    </xf>
    <xf numFmtId="0" fontId="1" fillId="3" borderId="10" xfId="0" applyFont="1" applyFill="1" applyBorder="1" applyAlignment="1">
      <alignment horizontal="left" vertical="center" wrapText="1"/>
    </xf>
    <xf numFmtId="0" fontId="1" fillId="3" borderId="11" xfId="0" applyFont="1" applyFill="1" applyBorder="1" applyAlignment="1">
      <alignment horizontal="left" vertical="center" wrapText="1"/>
    </xf>
    <xf numFmtId="0" fontId="1" fillId="3" borderId="12" xfId="0" applyFont="1" applyFill="1" applyBorder="1" applyAlignment="1">
      <alignment horizontal="left" vertical="center" wrapText="1"/>
    </xf>
    <xf numFmtId="0" fontId="1" fillId="3" borderId="13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 wrapText="1"/>
    </xf>
    <xf numFmtId="2" fontId="1" fillId="4" borderId="0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2" fontId="1" fillId="0" borderId="18" xfId="0" applyNumberFormat="1" applyFont="1" applyBorder="1" applyAlignment="1">
      <alignment horizontal="center" vertical="center" wrapText="1"/>
    </xf>
    <xf numFmtId="2" fontId="1" fillId="0" borderId="19" xfId="0" applyNumberFormat="1" applyFont="1" applyBorder="1" applyAlignment="1">
      <alignment horizontal="center" vertical="center" wrapText="1"/>
    </xf>
    <xf numFmtId="2" fontId="1" fillId="0" borderId="20" xfId="0" applyNumberFormat="1" applyFont="1" applyBorder="1" applyAlignment="1">
      <alignment horizontal="center" vertical="center" wrapText="1"/>
    </xf>
    <xf numFmtId="2" fontId="1" fillId="0" borderId="21" xfId="0" applyNumberFormat="1" applyFont="1" applyBorder="1" applyAlignment="1">
      <alignment horizontal="center" vertical="center" wrapText="1"/>
    </xf>
    <xf numFmtId="0" fontId="0" fillId="5" borderId="0" xfId="0" applyFill="1"/>
    <xf numFmtId="0" fontId="0" fillId="6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59"/>
  <sheetViews>
    <sheetView tabSelected="1" topLeftCell="A4" workbookViewId="0">
      <selection activeCell="F10" sqref="F10"/>
    </sheetView>
  </sheetViews>
  <sheetFormatPr defaultColWidth="11" defaultRowHeight="15.75"/>
  <cols>
    <col min="7" max="7" width="18.625" bestFit="1" customWidth="1"/>
  </cols>
  <sheetData>
    <row r="1" spans="1:10">
      <c r="A1" s="13" t="s">
        <v>0</v>
      </c>
      <c r="B1" s="1"/>
      <c r="C1" s="1"/>
      <c r="D1" s="1"/>
      <c r="E1" s="1"/>
    </row>
    <row r="2" spans="1:10">
      <c r="A2" s="1"/>
      <c r="B2" s="1"/>
      <c r="C2" s="1"/>
      <c r="D2" s="1"/>
      <c r="E2" s="1"/>
    </row>
    <row r="3" spans="1:10" ht="16.5" thickBot="1">
      <c r="A3" s="13" t="s">
        <v>1</v>
      </c>
      <c r="B3" s="1"/>
      <c r="C3" s="1"/>
      <c r="D3" s="1"/>
      <c r="E3" s="1"/>
      <c r="G3" t="s">
        <v>22</v>
      </c>
      <c r="H3" s="41">
        <f>SUMPRODUCT(H25:K31,B53:E59)</f>
        <v>1333619.8436938878</v>
      </c>
    </row>
    <row r="4" spans="1:10" ht="16.5" thickBot="1">
      <c r="A4" s="2" t="s">
        <v>2</v>
      </c>
      <c r="B4" s="3" t="s">
        <v>3</v>
      </c>
      <c r="C4" s="3" t="s">
        <v>4</v>
      </c>
      <c r="D4" s="3" t="s">
        <v>5</v>
      </c>
      <c r="E4" s="4" t="s">
        <v>6</v>
      </c>
    </row>
    <row r="5" spans="1:10">
      <c r="A5" s="5" t="s">
        <v>7</v>
      </c>
      <c r="B5" s="6"/>
      <c r="C5" s="22">
        <v>0.4</v>
      </c>
      <c r="D5" s="22">
        <v>0.375</v>
      </c>
      <c r="E5" s="23">
        <v>0.25</v>
      </c>
      <c r="G5" t="s">
        <v>23</v>
      </c>
    </row>
    <row r="6" spans="1:10">
      <c r="A6" s="5" t="s">
        <v>8</v>
      </c>
      <c r="B6" s="22">
        <v>0.7</v>
      </c>
      <c r="C6" s="22">
        <v>0.5</v>
      </c>
      <c r="D6" s="22">
        <v>0.35</v>
      </c>
      <c r="E6" s="23">
        <v>0.25</v>
      </c>
      <c r="G6" t="s">
        <v>24</v>
      </c>
      <c r="H6" s="42">
        <f>SUMPRODUCT(B5:E5,B53:E53)</f>
        <v>2500</v>
      </c>
      <c r="I6" t="s">
        <v>25</v>
      </c>
      <c r="J6">
        <f>B15</f>
        <v>2500</v>
      </c>
    </row>
    <row r="7" spans="1:10">
      <c r="A7" s="5" t="s">
        <v>9</v>
      </c>
      <c r="B7" s="22">
        <v>0.67500000000000004</v>
      </c>
      <c r="C7" s="22">
        <v>0.45</v>
      </c>
      <c r="D7" s="22">
        <v>0.4</v>
      </c>
      <c r="E7" s="23">
        <v>0.25</v>
      </c>
      <c r="H7" s="42">
        <f t="shared" ref="H7:H12" si="0">SUMPRODUCT(B6:E6,B54:E54)</f>
        <v>3000</v>
      </c>
      <c r="I7" t="s">
        <v>25</v>
      </c>
      <c r="J7">
        <f t="shared" ref="J7:J11" si="1">B16</f>
        <v>3000</v>
      </c>
    </row>
    <row r="8" spans="1:10">
      <c r="A8" s="5" t="s">
        <v>10</v>
      </c>
      <c r="B8" s="6"/>
      <c r="C8" s="22">
        <v>0.45</v>
      </c>
      <c r="D8" s="22">
        <v>0.35</v>
      </c>
      <c r="E8" s="23">
        <v>0.2</v>
      </c>
      <c r="H8" s="42">
        <f t="shared" si="0"/>
        <v>2499.9999999999995</v>
      </c>
      <c r="I8" t="s">
        <v>25</v>
      </c>
      <c r="J8">
        <f t="shared" si="1"/>
        <v>2500</v>
      </c>
    </row>
    <row r="9" spans="1:10">
      <c r="A9" s="5" t="s">
        <v>11</v>
      </c>
      <c r="B9" s="22">
        <v>0.65</v>
      </c>
      <c r="C9" s="22">
        <v>0.45</v>
      </c>
      <c r="D9" s="22">
        <v>0.4</v>
      </c>
      <c r="E9" s="23">
        <v>0.25</v>
      </c>
      <c r="H9" s="42">
        <f t="shared" si="0"/>
        <v>714.04390816155842</v>
      </c>
      <c r="I9" t="s">
        <v>25</v>
      </c>
      <c r="J9">
        <f t="shared" si="1"/>
        <v>2600</v>
      </c>
    </row>
    <row r="10" spans="1:10">
      <c r="A10" s="5" t="s">
        <v>12</v>
      </c>
      <c r="B10" s="22">
        <v>0.625</v>
      </c>
      <c r="C10" s="22">
        <v>0.5</v>
      </c>
      <c r="D10" s="22">
        <v>0.42499999999999999</v>
      </c>
      <c r="E10" s="23">
        <v>0.42499999999999999</v>
      </c>
      <c r="H10" s="42">
        <f t="shared" si="0"/>
        <v>2500</v>
      </c>
      <c r="I10" t="s">
        <v>25</v>
      </c>
      <c r="J10">
        <f t="shared" si="1"/>
        <v>2500</v>
      </c>
    </row>
    <row r="11" spans="1:10" ht="16.5" thickBot="1">
      <c r="A11" s="9" t="s">
        <v>13</v>
      </c>
      <c r="B11" s="24">
        <v>0.7</v>
      </c>
      <c r="C11" s="24">
        <v>0.45</v>
      </c>
      <c r="D11" s="24">
        <v>0.35</v>
      </c>
      <c r="E11" s="25">
        <v>0.4</v>
      </c>
      <c r="H11" s="42">
        <f t="shared" si="0"/>
        <v>38000</v>
      </c>
      <c r="I11" t="s">
        <v>25</v>
      </c>
      <c r="J11">
        <f>B20</f>
        <v>38000</v>
      </c>
    </row>
    <row r="12" spans="1:10">
      <c r="A12" s="1"/>
      <c r="B12" s="1"/>
      <c r="C12" s="1"/>
      <c r="D12" s="1"/>
      <c r="E12" s="1"/>
      <c r="H12" s="42">
        <f t="shared" si="0"/>
        <v>2500</v>
      </c>
      <c r="I12" t="s">
        <v>25</v>
      </c>
      <c r="J12">
        <f>B21</f>
        <v>2500</v>
      </c>
    </row>
    <row r="13" spans="1:10" ht="16.5" thickBot="1">
      <c r="A13" s="13" t="s">
        <v>14</v>
      </c>
      <c r="B13" s="1"/>
      <c r="C13" s="1"/>
      <c r="D13" s="1"/>
      <c r="E13" s="1"/>
      <c r="G13" t="s">
        <v>20</v>
      </c>
      <c r="H13" s="42">
        <f>B54+B55+B57+B58+B59</f>
        <v>25000.000000000007</v>
      </c>
      <c r="I13" t="s">
        <v>26</v>
      </c>
      <c r="J13">
        <f>B45</f>
        <v>25000</v>
      </c>
    </row>
    <row r="14" spans="1:10" ht="16.5" thickBot="1">
      <c r="A14" s="2" t="s">
        <v>2</v>
      </c>
      <c r="B14" s="4" t="s">
        <v>15</v>
      </c>
      <c r="C14" s="1"/>
      <c r="D14" s="1"/>
      <c r="E14" s="1"/>
      <c r="H14" s="42">
        <f>SUM(C53:C59)</f>
        <v>26000</v>
      </c>
      <c r="I14" t="s">
        <v>26</v>
      </c>
      <c r="J14">
        <f t="shared" ref="J14:J16" si="2">B46</f>
        <v>26000</v>
      </c>
    </row>
    <row r="15" spans="1:10">
      <c r="A15" s="5" t="s">
        <v>7</v>
      </c>
      <c r="B15" s="8">
        <v>2500</v>
      </c>
      <c r="C15" s="1"/>
      <c r="D15" s="1"/>
      <c r="E15" s="1"/>
      <c r="H15" s="42">
        <f>SUM(D53:D59)</f>
        <v>28000</v>
      </c>
      <c r="I15" t="s">
        <v>26</v>
      </c>
      <c r="J15">
        <f>B47</f>
        <v>28000</v>
      </c>
    </row>
    <row r="16" spans="1:10">
      <c r="A16" s="5" t="s">
        <v>8</v>
      </c>
      <c r="B16" s="8">
        <v>3000</v>
      </c>
      <c r="C16" s="1"/>
      <c r="D16" s="1"/>
      <c r="E16" s="1"/>
      <c r="H16" s="42">
        <f>SUM(E53:E59)</f>
        <v>28000</v>
      </c>
      <c r="I16" t="s">
        <v>26</v>
      </c>
      <c r="J16">
        <f t="shared" si="2"/>
        <v>28000</v>
      </c>
    </row>
    <row r="17" spans="1:11">
      <c r="A17" s="5" t="s">
        <v>9</v>
      </c>
      <c r="B17" s="8">
        <v>2500</v>
      </c>
      <c r="C17" s="1"/>
      <c r="D17" s="1"/>
      <c r="E17" s="1"/>
      <c r="G17" t="s">
        <v>27</v>
      </c>
      <c r="H17" s="43"/>
    </row>
    <row r="18" spans="1:11">
      <c r="A18" s="5" t="s">
        <v>10</v>
      </c>
      <c r="B18" s="8">
        <v>2600</v>
      </c>
      <c r="C18" s="1"/>
      <c r="D18" s="1"/>
      <c r="E18" s="1"/>
      <c r="G18" t="s">
        <v>30</v>
      </c>
      <c r="H18" s="42">
        <f>B53</f>
        <v>0</v>
      </c>
      <c r="I18" t="s">
        <v>29</v>
      </c>
      <c r="J18">
        <v>0</v>
      </c>
    </row>
    <row r="19" spans="1:11">
      <c r="A19" s="5" t="s">
        <v>11</v>
      </c>
      <c r="B19" s="8">
        <v>2500</v>
      </c>
      <c r="C19" s="1"/>
      <c r="D19" s="1"/>
      <c r="E19" s="1"/>
      <c r="G19" t="s">
        <v>31</v>
      </c>
      <c r="H19" s="42">
        <f>B56</f>
        <v>0</v>
      </c>
      <c r="I19" t="s">
        <v>29</v>
      </c>
      <c r="J19">
        <v>0</v>
      </c>
    </row>
    <row r="20" spans="1:11">
      <c r="A20" s="5" t="s">
        <v>12</v>
      </c>
      <c r="B20" s="8">
        <v>38000</v>
      </c>
      <c r="C20" s="1"/>
      <c r="D20" s="1"/>
      <c r="E20" s="1"/>
    </row>
    <row r="21" spans="1:11" ht="16.5" thickBot="1">
      <c r="A21" s="9" t="s">
        <v>13</v>
      </c>
      <c r="B21" s="10">
        <v>2500</v>
      </c>
      <c r="C21" s="1"/>
      <c r="D21" s="1"/>
      <c r="E21" s="1"/>
    </row>
    <row r="22" spans="1:11">
      <c r="A22" s="1"/>
      <c r="B22" s="1"/>
      <c r="C22" s="1"/>
      <c r="D22" s="1"/>
      <c r="E22" s="1"/>
    </row>
    <row r="23" spans="1:11" ht="16.5" thickBot="1">
      <c r="A23" s="13" t="s">
        <v>16</v>
      </c>
      <c r="B23" s="1"/>
      <c r="C23" s="1"/>
      <c r="D23" s="1"/>
      <c r="E23" s="1"/>
      <c r="G23" s="13" t="s">
        <v>21</v>
      </c>
      <c r="H23" s="1"/>
      <c r="I23" s="1"/>
      <c r="J23" s="1"/>
      <c r="K23" s="1"/>
    </row>
    <row r="24" spans="1:11" ht="16.5" thickBot="1">
      <c r="A24" s="2" t="s">
        <v>2</v>
      </c>
      <c r="B24" s="3" t="s">
        <v>3</v>
      </c>
      <c r="C24" s="3" t="s">
        <v>4</v>
      </c>
      <c r="D24" s="3" t="s">
        <v>5</v>
      </c>
      <c r="E24" s="4" t="s">
        <v>6</v>
      </c>
      <c r="G24" s="34" t="s">
        <v>2</v>
      </c>
      <c r="H24" s="35" t="s">
        <v>3</v>
      </c>
      <c r="I24" s="35" t="s">
        <v>4</v>
      </c>
      <c r="J24" s="35" t="s">
        <v>5</v>
      </c>
      <c r="K24" s="36" t="s">
        <v>6</v>
      </c>
    </row>
    <row r="25" spans="1:11">
      <c r="A25" s="5" t="s">
        <v>7</v>
      </c>
      <c r="B25" s="11"/>
      <c r="C25" s="18">
        <v>13</v>
      </c>
      <c r="D25" s="18">
        <v>10.65</v>
      </c>
      <c r="E25" s="19">
        <v>9.6</v>
      </c>
      <c r="G25" s="5" t="s">
        <v>7</v>
      </c>
      <c r="H25" s="32"/>
      <c r="I25" s="33">
        <f t="shared" ref="I25:I31" si="3">C35+C25</f>
        <v>13.3</v>
      </c>
      <c r="J25" s="33">
        <f t="shared" ref="J25:J31" si="4">D35+D25</f>
        <v>11.1</v>
      </c>
      <c r="K25" s="38">
        <f t="shared" ref="K25:K30" si="5">E35+E25</f>
        <v>10.049999999999999</v>
      </c>
    </row>
    <row r="26" spans="1:11">
      <c r="A26" s="5" t="s">
        <v>8</v>
      </c>
      <c r="B26" s="18">
        <v>17.399999999999999</v>
      </c>
      <c r="C26" s="18">
        <v>14.1</v>
      </c>
      <c r="D26" s="18">
        <v>11.2</v>
      </c>
      <c r="E26" s="19">
        <v>9.4499999999999993</v>
      </c>
      <c r="G26" s="5" t="s">
        <v>8</v>
      </c>
      <c r="H26" s="33">
        <f t="shared" ref="H25:H31" si="6">B36+B26</f>
        <v>17.799999999999997</v>
      </c>
      <c r="I26" s="33">
        <f t="shared" si="3"/>
        <v>14.5</v>
      </c>
      <c r="J26" s="33">
        <f t="shared" si="4"/>
        <v>11.799999999999999</v>
      </c>
      <c r="K26" s="39">
        <f t="shared" si="5"/>
        <v>10.049999999999999</v>
      </c>
    </row>
    <row r="27" spans="1:11">
      <c r="A27" s="5" t="s">
        <v>9</v>
      </c>
      <c r="B27" s="18">
        <v>17.399999999999999</v>
      </c>
      <c r="C27" s="18">
        <v>14.22</v>
      </c>
      <c r="D27" s="18">
        <v>11</v>
      </c>
      <c r="E27" s="19">
        <v>9.5</v>
      </c>
      <c r="G27" s="5" t="s">
        <v>9</v>
      </c>
      <c r="H27" s="33">
        <f t="shared" si="6"/>
        <v>18.2</v>
      </c>
      <c r="I27" s="33">
        <f t="shared" si="3"/>
        <v>15.020000000000001</v>
      </c>
      <c r="J27" s="33">
        <f t="shared" si="4"/>
        <v>12.2</v>
      </c>
      <c r="K27" s="39">
        <f t="shared" si="5"/>
        <v>10.7</v>
      </c>
    </row>
    <row r="28" spans="1:11">
      <c r="A28" s="5" t="s">
        <v>10</v>
      </c>
      <c r="B28" s="11"/>
      <c r="C28" s="18">
        <v>14.3</v>
      </c>
      <c r="D28" s="18">
        <v>11.25</v>
      </c>
      <c r="E28" s="19">
        <v>9.6</v>
      </c>
      <c r="G28" s="5" t="s">
        <v>10</v>
      </c>
      <c r="H28" s="32"/>
      <c r="I28" s="33">
        <f t="shared" si="3"/>
        <v>15</v>
      </c>
      <c r="J28" s="33">
        <f t="shared" si="4"/>
        <v>12.3</v>
      </c>
      <c r="K28" s="39">
        <f t="shared" si="5"/>
        <v>10.65</v>
      </c>
    </row>
    <row r="29" spans="1:11">
      <c r="A29" s="5" t="s">
        <v>11</v>
      </c>
      <c r="B29" s="18">
        <v>17.5</v>
      </c>
      <c r="C29" s="18">
        <v>13.8</v>
      </c>
      <c r="D29" s="18">
        <v>11.4</v>
      </c>
      <c r="E29" s="19">
        <v>9.6</v>
      </c>
      <c r="G29" s="5" t="s">
        <v>11</v>
      </c>
      <c r="H29" s="33">
        <f t="shared" si="6"/>
        <v>18.2</v>
      </c>
      <c r="I29" s="33">
        <f t="shared" si="3"/>
        <v>14.5</v>
      </c>
      <c r="J29" s="33">
        <f t="shared" si="4"/>
        <v>12.450000000000001</v>
      </c>
      <c r="K29" s="39">
        <f t="shared" si="5"/>
        <v>10.65</v>
      </c>
    </row>
    <row r="30" spans="1:11">
      <c r="A30" s="5" t="s">
        <v>12</v>
      </c>
      <c r="B30" s="18">
        <f>18.25*0.95</f>
        <v>17.337499999999999</v>
      </c>
      <c r="C30" s="18">
        <f>0.95*13.9</f>
        <v>13.205</v>
      </c>
      <c r="D30" s="18">
        <f>11.4*0.95</f>
        <v>10.83</v>
      </c>
      <c r="E30" s="19">
        <f>0.95*8.9</f>
        <v>8.4550000000000001</v>
      </c>
      <c r="G30" s="5" t="s">
        <v>12</v>
      </c>
      <c r="H30" s="33">
        <f t="shared" si="6"/>
        <v>17.337499999999999</v>
      </c>
      <c r="I30" s="33">
        <f t="shared" si="3"/>
        <v>13.205</v>
      </c>
      <c r="J30" s="33">
        <f t="shared" si="4"/>
        <v>10.83</v>
      </c>
      <c r="K30" s="39">
        <f t="shared" si="5"/>
        <v>8.4550000000000001</v>
      </c>
    </row>
    <row r="31" spans="1:11" ht="16.5" thickBot="1">
      <c r="A31" s="9" t="s">
        <v>13</v>
      </c>
      <c r="B31" s="20">
        <v>19.75</v>
      </c>
      <c r="C31" s="20">
        <v>13.9</v>
      </c>
      <c r="D31" s="20">
        <v>10.75</v>
      </c>
      <c r="E31" s="21">
        <v>9.4</v>
      </c>
      <c r="G31" s="9" t="s">
        <v>13</v>
      </c>
      <c r="H31" s="37">
        <f t="shared" si="6"/>
        <v>20.25</v>
      </c>
      <c r="I31" s="37">
        <f t="shared" si="3"/>
        <v>14.4</v>
      </c>
      <c r="J31" s="37">
        <f t="shared" si="4"/>
        <v>11.5</v>
      </c>
      <c r="K31" s="40">
        <f>E41+E31</f>
        <v>10.15</v>
      </c>
    </row>
    <row r="32" spans="1:11">
      <c r="A32" s="1"/>
      <c r="B32" s="1"/>
      <c r="C32" s="1"/>
      <c r="D32" s="1"/>
      <c r="E32" s="1"/>
    </row>
    <row r="33" spans="1:5" ht="16.5" thickBot="1">
      <c r="A33" s="13" t="s">
        <v>17</v>
      </c>
      <c r="B33" s="1"/>
      <c r="C33" s="1"/>
      <c r="D33" s="1"/>
      <c r="E33" s="1"/>
    </row>
    <row r="34" spans="1:5" ht="16.5" thickBot="1">
      <c r="A34" s="2" t="s">
        <v>2</v>
      </c>
      <c r="B34" s="3" t="s">
        <v>3</v>
      </c>
      <c r="C34" s="3" t="s">
        <v>4</v>
      </c>
      <c r="D34" s="3" t="s">
        <v>5</v>
      </c>
      <c r="E34" s="4" t="s">
        <v>6</v>
      </c>
    </row>
    <row r="35" spans="1:5">
      <c r="A35" s="5" t="s">
        <v>7</v>
      </c>
      <c r="B35" s="6"/>
      <c r="C35" s="14">
        <v>0.3</v>
      </c>
      <c r="D35" s="14">
        <v>0.45</v>
      </c>
      <c r="E35" s="15">
        <v>0.45</v>
      </c>
    </row>
    <row r="36" spans="1:5">
      <c r="A36" s="5" t="s">
        <v>8</v>
      </c>
      <c r="B36" s="14">
        <v>0.4</v>
      </c>
      <c r="C36" s="14">
        <v>0.4</v>
      </c>
      <c r="D36" s="14">
        <v>0.6</v>
      </c>
      <c r="E36" s="15">
        <v>0.6</v>
      </c>
    </row>
    <row r="37" spans="1:5">
      <c r="A37" s="5" t="s">
        <v>9</v>
      </c>
      <c r="B37" s="14">
        <v>0.8</v>
      </c>
      <c r="C37" s="14">
        <v>0.8</v>
      </c>
      <c r="D37" s="14">
        <v>1.2</v>
      </c>
      <c r="E37" s="15">
        <v>1.2</v>
      </c>
    </row>
    <row r="38" spans="1:5">
      <c r="A38" s="5" t="s">
        <v>10</v>
      </c>
      <c r="B38" s="6"/>
      <c r="C38" s="14">
        <v>0.7</v>
      </c>
      <c r="D38" s="14">
        <v>1.05</v>
      </c>
      <c r="E38" s="15">
        <v>1.05</v>
      </c>
    </row>
    <row r="39" spans="1:5">
      <c r="A39" s="5" t="s">
        <v>11</v>
      </c>
      <c r="B39" s="14">
        <v>0.7</v>
      </c>
      <c r="C39" s="14">
        <v>0.7</v>
      </c>
      <c r="D39" s="14">
        <v>1.05</v>
      </c>
      <c r="E39" s="15">
        <v>1.05</v>
      </c>
    </row>
    <row r="40" spans="1:5">
      <c r="A40" s="5" t="s">
        <v>12</v>
      </c>
      <c r="B40" s="14">
        <v>0</v>
      </c>
      <c r="C40" s="14">
        <v>0</v>
      </c>
      <c r="D40" s="14">
        <v>0</v>
      </c>
      <c r="E40" s="15">
        <v>0</v>
      </c>
    </row>
    <row r="41" spans="1:5" ht="16.5" thickBot="1">
      <c r="A41" s="9" t="s">
        <v>13</v>
      </c>
      <c r="B41" s="16">
        <v>0.5</v>
      </c>
      <c r="C41" s="16">
        <v>0.5</v>
      </c>
      <c r="D41" s="16">
        <v>0.75</v>
      </c>
      <c r="E41" s="17">
        <v>0.75</v>
      </c>
    </row>
    <row r="42" spans="1:5">
      <c r="A42" s="1"/>
      <c r="B42" s="1"/>
      <c r="C42" s="1"/>
      <c r="D42" s="1"/>
      <c r="E42" s="1"/>
    </row>
    <row r="43" spans="1:5" ht="16.5" thickBot="1">
      <c r="A43" s="13" t="s">
        <v>18</v>
      </c>
      <c r="B43" s="1"/>
      <c r="C43" s="1"/>
      <c r="D43" s="1"/>
      <c r="E43" s="1"/>
    </row>
    <row r="44" spans="1:5" ht="16.5" thickBot="1">
      <c r="A44" s="2" t="s">
        <v>19</v>
      </c>
      <c r="B44" s="4" t="s">
        <v>20</v>
      </c>
      <c r="C44" s="12"/>
      <c r="D44" s="12"/>
      <c r="E44" s="12"/>
    </row>
    <row r="45" spans="1:5">
      <c r="A45" s="5" t="s">
        <v>3</v>
      </c>
      <c r="B45" s="8">
        <v>25000</v>
      </c>
      <c r="C45" s="7"/>
      <c r="D45" s="7"/>
      <c r="E45" s="7"/>
    </row>
    <row r="46" spans="1:5">
      <c r="A46" s="5" t="s">
        <v>4</v>
      </c>
      <c r="B46" s="8">
        <v>26000</v>
      </c>
      <c r="C46" s="1"/>
      <c r="D46" s="1"/>
      <c r="E46" s="1"/>
    </row>
    <row r="47" spans="1:5">
      <c r="A47" s="5" t="s">
        <v>5</v>
      </c>
      <c r="B47" s="8">
        <v>28000</v>
      </c>
      <c r="C47" s="1"/>
      <c r="D47" s="1"/>
      <c r="E47" s="1"/>
    </row>
    <row r="48" spans="1:5" ht="16.5" thickBot="1">
      <c r="A48" s="9" t="s">
        <v>6</v>
      </c>
      <c r="B48" s="10">
        <v>28000</v>
      </c>
      <c r="C48" s="1"/>
      <c r="D48" s="1"/>
      <c r="E48" s="1"/>
    </row>
    <row r="49" spans="1:5">
      <c r="A49" s="1"/>
      <c r="B49" s="1"/>
      <c r="C49" s="1"/>
      <c r="D49" s="1"/>
      <c r="E49" s="1"/>
    </row>
    <row r="50" spans="1:5">
      <c r="A50" s="1"/>
      <c r="B50" s="1"/>
      <c r="C50" s="1"/>
      <c r="D50" s="1"/>
      <c r="E50" s="1"/>
    </row>
    <row r="51" spans="1:5" ht="16.5" thickBot="1">
      <c r="A51" s="13" t="s">
        <v>28</v>
      </c>
      <c r="B51" s="1"/>
      <c r="C51" s="1"/>
      <c r="D51" s="1"/>
      <c r="E51" s="1"/>
    </row>
    <row r="52" spans="1:5" ht="16.5" thickBot="1">
      <c r="A52" s="2" t="s">
        <v>2</v>
      </c>
      <c r="B52" s="3" t="s">
        <v>3</v>
      </c>
      <c r="C52" s="3" t="s">
        <v>4</v>
      </c>
      <c r="D52" s="3" t="s">
        <v>5</v>
      </c>
      <c r="E52" s="4" t="s">
        <v>6</v>
      </c>
    </row>
    <row r="53" spans="1:5">
      <c r="A53" s="5" t="s">
        <v>7</v>
      </c>
      <c r="B53" s="27">
        <v>0</v>
      </c>
      <c r="C53" s="27">
        <v>6249.9999999999991</v>
      </c>
      <c r="D53" s="27">
        <v>0</v>
      </c>
      <c r="E53" s="28">
        <v>0</v>
      </c>
    </row>
    <row r="54" spans="1:5">
      <c r="A54" s="5" t="s">
        <v>8</v>
      </c>
      <c r="B54" s="26">
        <v>4285.7142857142862</v>
      </c>
      <c r="C54" s="26">
        <v>0</v>
      </c>
      <c r="D54" s="26">
        <v>0</v>
      </c>
      <c r="E54" s="29">
        <v>0</v>
      </c>
    </row>
    <row r="55" spans="1:5">
      <c r="A55" s="5" t="s">
        <v>9</v>
      </c>
      <c r="B55" s="26">
        <v>3703.703703703703</v>
      </c>
      <c r="C55" s="26">
        <v>0</v>
      </c>
      <c r="D55" s="26">
        <v>0</v>
      </c>
      <c r="E55" s="29">
        <v>0</v>
      </c>
    </row>
    <row r="56" spans="1:5">
      <c r="A56" s="5" t="s">
        <v>10</v>
      </c>
      <c r="B56" s="26">
        <v>0</v>
      </c>
      <c r="C56" s="26">
        <v>0</v>
      </c>
      <c r="D56" s="26">
        <v>2040.1254518901671</v>
      </c>
      <c r="E56" s="29">
        <v>0</v>
      </c>
    </row>
    <row r="57" spans="1:5">
      <c r="A57" s="5" t="s">
        <v>11</v>
      </c>
      <c r="B57" s="26">
        <v>3846.1538461538457</v>
      </c>
      <c r="C57" s="26">
        <v>0</v>
      </c>
      <c r="D57" s="26">
        <v>0</v>
      </c>
      <c r="E57" s="29">
        <v>0</v>
      </c>
    </row>
    <row r="58" spans="1:5">
      <c r="A58" s="5" t="s">
        <v>12</v>
      </c>
      <c r="B58" s="26">
        <v>13164.428164428171</v>
      </c>
      <c r="C58" s="26">
        <v>19750</v>
      </c>
      <c r="D58" s="26">
        <v>18817.017405252689</v>
      </c>
      <c r="E58" s="29">
        <v>28000</v>
      </c>
    </row>
    <row r="59" spans="1:5" ht="16.5" thickBot="1">
      <c r="A59" s="9" t="s">
        <v>13</v>
      </c>
      <c r="B59" s="30">
        <v>0</v>
      </c>
      <c r="C59" s="30">
        <v>0</v>
      </c>
      <c r="D59" s="30">
        <v>7142.8571428571431</v>
      </c>
      <c r="E59" s="31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User</cp:lastModifiedBy>
  <dcterms:created xsi:type="dcterms:W3CDTF">2014-01-19T03:55:05Z</dcterms:created>
  <dcterms:modified xsi:type="dcterms:W3CDTF">2017-11-03T18:01:43Z</dcterms:modified>
</cp:coreProperties>
</file>