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dz4/Desktop/SPS_local/sps/x_bio_weapon/"/>
    </mc:Choice>
  </mc:AlternateContent>
  <xr:revisionPtr revIDLastSave="0" documentId="13_ncr:1_{370A5C13-5C7D-A043-94A4-A81A7EAE5ACF}" xr6:coauthVersionLast="47" xr6:coauthVersionMax="47" xr10:uidLastSave="{00000000-0000-0000-0000-000000000000}"/>
  <bookViews>
    <workbookView xWindow="-51220" yWindow="16280" windowWidth="19420" windowHeight="11620" activeTab="2" xr2:uid="{00000000-000D-0000-FFFF-FFFF00000000}"/>
  </bookViews>
  <sheets>
    <sheet name="Live Bloomberg Model" sheetId="2" r:id="rId1"/>
    <sheet name="Hard Coded" sheetId="3" r:id="rId2"/>
    <sheet name="Cleaned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8" i="2" l="1" a="1"/>
  <c r="AB31" i="2" a="1"/>
  <c r="AB28" i="2" a="1"/>
  <c r="AD23" i="2" a="1"/>
  <c r="AB22" i="2" a="1"/>
  <c r="AB19" i="2" a="1"/>
  <c r="AD17" i="2" a="1"/>
  <c r="AD14" i="2" a="1"/>
  <c r="AB13" i="2" a="1"/>
  <c r="AB10" i="2" a="1"/>
  <c r="AD8" i="2" a="1"/>
  <c r="AC43" i="2" a="1"/>
  <c r="AA30" i="2" a="1"/>
  <c r="AC25" i="2" a="1"/>
  <c r="AA18" i="2" a="1"/>
  <c r="AD53" i="2" a="1"/>
  <c r="AB52" i="2" a="1"/>
  <c r="AD50" i="2" a="1"/>
  <c r="AB49" i="2" a="1"/>
  <c r="AD47" i="2" a="1"/>
  <c r="AB46" i="2" a="1"/>
  <c r="AD44" i="2" a="1"/>
  <c r="AB43" i="2" a="1"/>
  <c r="AD41" i="2" a="1"/>
  <c r="AB40" i="2" a="1"/>
  <c r="AB37" i="2" a="1"/>
  <c r="AD35" i="2" a="1"/>
  <c r="AB34" i="2" a="1"/>
  <c r="AD32" i="2" a="1"/>
  <c r="AD29" i="2" a="1"/>
  <c r="AD26" i="2" a="1"/>
  <c r="AB25" i="2" a="1"/>
  <c r="AD20" i="2" a="1"/>
  <c r="AB16" i="2" a="1"/>
  <c r="AD11" i="2" a="1"/>
  <c r="AB7" i="2" a="1"/>
  <c r="AD25" i="2" a="1"/>
  <c r="AD13" i="2" a="1"/>
  <c r="AC49" i="2" a="1"/>
  <c r="AA36" i="2" a="1"/>
  <c r="AA37" i="2" a="1"/>
  <c r="AC32" i="2" a="1"/>
  <c r="AC29" i="2" a="1"/>
  <c r="AA28" i="2" a="1"/>
  <c r="AA25" i="2" a="1"/>
  <c r="AC23" i="2" a="1"/>
  <c r="AA22" i="2" a="1"/>
  <c r="AC20" i="2" a="1"/>
  <c r="AA19" i="2" a="1"/>
  <c r="AC17" i="2" a="1"/>
  <c r="AA16" i="2" a="1"/>
  <c r="AC14" i="2" a="1"/>
  <c r="AA13" i="2" a="1"/>
  <c r="AC11" i="2" a="1"/>
  <c r="AA10" i="2" a="1"/>
  <c r="AC8" i="2" a="1"/>
  <c r="AA7" i="2" a="1"/>
  <c r="AB24" i="2" a="1"/>
  <c r="AD7" i="2" a="1"/>
  <c r="AA48" i="2" a="1"/>
  <c r="AA24" i="2" a="1"/>
  <c r="AC10" i="2" a="1"/>
  <c r="AC53" i="2" a="1"/>
  <c r="AA52" i="2" a="1"/>
  <c r="AC50" i="2" a="1"/>
  <c r="AA49" i="2" a="1"/>
  <c r="AC47" i="2" a="1"/>
  <c r="AA46" i="2" a="1"/>
  <c r="AC44" i="2" a="1"/>
  <c r="AA43" i="2" a="1"/>
  <c r="AC41" i="2" a="1"/>
  <c r="AA40" i="2" a="1"/>
  <c r="AC38" i="2" a="1"/>
  <c r="AC35" i="2" a="1"/>
  <c r="AA34" i="2" a="1"/>
  <c r="AA31" i="2" a="1"/>
  <c r="AC26" i="2" a="1"/>
  <c r="AD36" i="2" a="1"/>
  <c r="AB32" i="2" a="1"/>
  <c r="AD30" i="2" a="1"/>
  <c r="AB29" i="2" a="1"/>
  <c r="AD27" i="2" a="1"/>
  <c r="AB26" i="2" a="1"/>
  <c r="AD24" i="2" a="1"/>
  <c r="AB23" i="2" a="1"/>
  <c r="AD21" i="2" a="1"/>
  <c r="AB20" i="2" a="1"/>
  <c r="AD18" i="2" a="1"/>
  <c r="AD15" i="2" a="1"/>
  <c r="AB14" i="2" a="1"/>
  <c r="AB11" i="2" a="1"/>
  <c r="AD9" i="2" a="1"/>
  <c r="AB8" i="2" a="1"/>
  <c r="AB18" i="2" a="1"/>
  <c r="AB9" i="2" a="1"/>
  <c r="AC52" i="2" a="1"/>
  <c r="AA42" i="2" a="1"/>
  <c r="AA33" i="2" a="1"/>
  <c r="AA27" i="2" a="1"/>
  <c r="AC22" i="2" a="1"/>
  <c r="AA12" i="2" a="1"/>
  <c r="AB53" i="2" a="1"/>
  <c r="AD51" i="2" a="1"/>
  <c r="AB50" i="2" a="1"/>
  <c r="AD48" i="2" a="1"/>
  <c r="AB47" i="2" a="1"/>
  <c r="AD45" i="2" a="1"/>
  <c r="AB44" i="2" a="1"/>
  <c r="AD42" i="2" a="1"/>
  <c r="AB41" i="2" a="1"/>
  <c r="AD39" i="2" a="1"/>
  <c r="AB38" i="2" a="1"/>
  <c r="AB35" i="2" a="1"/>
  <c r="AD33" i="2" a="1"/>
  <c r="AB17" i="2" a="1"/>
  <c r="AD12" i="2" a="1"/>
  <c r="AD19" i="2" a="1"/>
  <c r="AB12" i="2" a="1"/>
  <c r="AA45" i="2" a="1"/>
  <c r="AC31" i="2" a="1"/>
  <c r="AA9" i="2" a="1"/>
  <c r="AC36" i="2" a="1"/>
  <c r="AA29" i="2" a="1"/>
  <c r="AA23" i="2" a="1"/>
  <c r="AA17" i="2" a="1"/>
  <c r="AA11" i="2" a="1"/>
  <c r="AC9" i="2" a="1"/>
  <c r="AD22" i="2" a="1"/>
  <c r="AB15" i="2" a="1"/>
  <c r="AC46" i="2" a="1"/>
  <c r="AC34" i="2" a="1"/>
  <c r="AC16" i="2" a="1"/>
  <c r="AA53" i="2" a="1"/>
  <c r="AC51" i="2" a="1"/>
  <c r="AA50" i="2" a="1"/>
  <c r="AC48" i="2" a="1"/>
  <c r="AA47" i="2" a="1"/>
  <c r="AC45" i="2" a="1"/>
  <c r="AA44" i="2" a="1"/>
  <c r="AC42" i="2" a="1"/>
  <c r="AA41" i="2" a="1"/>
  <c r="AC39" i="2" a="1"/>
  <c r="AA38" i="2" a="1"/>
  <c r="AA35" i="2" a="1"/>
  <c r="AC33" i="2" a="1"/>
  <c r="AA32" i="2" a="1"/>
  <c r="AC30" i="2" a="1"/>
  <c r="AC27" i="2" a="1"/>
  <c r="AA26" i="2" a="1"/>
  <c r="AC24" i="2" a="1"/>
  <c r="AC21" i="2" a="1"/>
  <c r="AA20" i="2" a="1"/>
  <c r="AC18" i="2" a="1"/>
  <c r="AC15" i="2" a="1"/>
  <c r="AA14" i="2" a="1"/>
  <c r="AC12" i="2" a="1"/>
  <c r="AA8" i="2" a="1"/>
  <c r="AD16" i="2" a="1"/>
  <c r="AC37" i="2" a="1"/>
  <c r="AC28" i="2" a="1"/>
  <c r="AD52" i="2" a="1"/>
  <c r="AB51" i="2" a="1"/>
  <c r="AD49" i="2" a="1"/>
  <c r="AB48" i="2" a="1"/>
  <c r="AD46" i="2" a="1"/>
  <c r="AB45" i="2" a="1"/>
  <c r="AD43" i="2" a="1"/>
  <c r="AB42" i="2" a="1"/>
  <c r="AD40" i="2" a="1"/>
  <c r="AB39" i="2" a="1"/>
  <c r="AD37" i="2" a="1"/>
  <c r="AB36" i="2" a="1"/>
  <c r="AD34" i="2" a="1"/>
  <c r="AB33" i="2" a="1"/>
  <c r="AD31" i="2" a="1"/>
  <c r="AB30" i="2" a="1"/>
  <c r="AD28" i="2" a="1"/>
  <c r="AB27" i="2" a="1"/>
  <c r="AB21" i="2" a="1"/>
  <c r="AD10" i="2" a="1"/>
  <c r="AA51" i="2" a="1"/>
  <c r="AA39" i="2" a="1"/>
  <c r="AC19" i="2" a="1"/>
  <c r="AC13" i="2" a="1"/>
  <c r="AC7" i="2" a="1"/>
  <c r="AC40" i="2" a="1"/>
  <c r="AA21" i="2" a="1"/>
  <c r="AA15" i="2" a="1"/>
  <c r="AA15" i="2" l="1"/>
  <c r="AA21" i="2"/>
  <c r="AC40" i="2"/>
  <c r="AC7" i="2"/>
  <c r="AC13" i="2"/>
  <c r="AC19" i="2"/>
  <c r="AA39" i="2"/>
  <c r="AA51" i="2"/>
  <c r="AD10" i="2"/>
  <c r="AB21" i="2"/>
  <c r="H21" i="2" s="1"/>
  <c r="AB27" i="2"/>
  <c r="AD28" i="2"/>
  <c r="AB30" i="2"/>
  <c r="AD31" i="2"/>
  <c r="AB33" i="2"/>
  <c r="AD34" i="2"/>
  <c r="AB36" i="2"/>
  <c r="AD37" i="2"/>
  <c r="AB39" i="2"/>
  <c r="AD40" i="2"/>
  <c r="AB42" i="2"/>
  <c r="AD43" i="2"/>
  <c r="AB45" i="2"/>
  <c r="AD46" i="2"/>
  <c r="AB48" i="2"/>
  <c r="AD49" i="2"/>
  <c r="AB51" i="2"/>
  <c r="AD52" i="2"/>
  <c r="AC28" i="2"/>
  <c r="AC37" i="2"/>
  <c r="AD16" i="2"/>
  <c r="AA8" i="2"/>
  <c r="AC12" i="2"/>
  <c r="AA14" i="2"/>
  <c r="AC15" i="2"/>
  <c r="AC18" i="2"/>
  <c r="AA20" i="2"/>
  <c r="AC21" i="2"/>
  <c r="AC24" i="2"/>
  <c r="AA26" i="2"/>
  <c r="AC27" i="2"/>
  <c r="AC30" i="2"/>
  <c r="AA32" i="2"/>
  <c r="AC33" i="2"/>
  <c r="AA35" i="2"/>
  <c r="AA38" i="2"/>
  <c r="AC39" i="2"/>
  <c r="AA41" i="2"/>
  <c r="AC42" i="2"/>
  <c r="AA44" i="2"/>
  <c r="AC45" i="2"/>
  <c r="AA47" i="2"/>
  <c r="AC48" i="2"/>
  <c r="AA50" i="2"/>
  <c r="AC51" i="2"/>
  <c r="AA53" i="2"/>
  <c r="AC16" i="2"/>
  <c r="AC34" i="2"/>
  <c r="AC46" i="2"/>
  <c r="AB15" i="2"/>
  <c r="AD22" i="2"/>
  <c r="AC9" i="2"/>
  <c r="AA11" i="2"/>
  <c r="AA17" i="2"/>
  <c r="AA23" i="2"/>
  <c r="AA29" i="2"/>
  <c r="AC36" i="2"/>
  <c r="AA9" i="2"/>
  <c r="AC31" i="2"/>
  <c r="AA45" i="2"/>
  <c r="AB12" i="2"/>
  <c r="AD19" i="2"/>
  <c r="AD12" i="2"/>
  <c r="AB17" i="2"/>
  <c r="AD33" i="2"/>
  <c r="AB35" i="2"/>
  <c r="AB38" i="2"/>
  <c r="AD39" i="2"/>
  <c r="AB41" i="2"/>
  <c r="AD42" i="2"/>
  <c r="AB44" i="2"/>
  <c r="AD45" i="2"/>
  <c r="AB47" i="2"/>
  <c r="AD48" i="2"/>
  <c r="AB50" i="2"/>
  <c r="AD51" i="2"/>
  <c r="AB53" i="2"/>
  <c r="AA12" i="2"/>
  <c r="AC22" i="2"/>
  <c r="AA27" i="2"/>
  <c r="AA33" i="2"/>
  <c r="AA42" i="2"/>
  <c r="AC52" i="2"/>
  <c r="AB9" i="2"/>
  <c r="AB18" i="2"/>
  <c r="AB8" i="2"/>
  <c r="AD9" i="2"/>
  <c r="AB11" i="2"/>
  <c r="AB14" i="2"/>
  <c r="AD15" i="2"/>
  <c r="AD18" i="2"/>
  <c r="AB20" i="2"/>
  <c r="AD21" i="2"/>
  <c r="AB23" i="2"/>
  <c r="AD24" i="2"/>
  <c r="AB26" i="2"/>
  <c r="AD27" i="2"/>
  <c r="AB29" i="2"/>
  <c r="AD30" i="2"/>
  <c r="AB32" i="2"/>
  <c r="AD36" i="2"/>
  <c r="AC26" i="2"/>
  <c r="AA31" i="2"/>
  <c r="AA34" i="2"/>
  <c r="AC35" i="2"/>
  <c r="AC38" i="2"/>
  <c r="AA40" i="2"/>
  <c r="G40" i="2" s="1"/>
  <c r="AC41" i="2"/>
  <c r="AA43" i="2"/>
  <c r="AC44" i="2"/>
  <c r="AA46" i="2"/>
  <c r="AC47" i="2"/>
  <c r="AA49" i="2"/>
  <c r="AC50" i="2"/>
  <c r="AA52" i="2"/>
  <c r="AC53" i="2"/>
  <c r="AC10" i="2"/>
  <c r="AA24" i="2"/>
  <c r="AA48" i="2"/>
  <c r="G48" i="2" s="1"/>
  <c r="AD7" i="2"/>
  <c r="AB24" i="2"/>
  <c r="AA7" i="2"/>
  <c r="AC8" i="2"/>
  <c r="AA10" i="2"/>
  <c r="AC11" i="2"/>
  <c r="AA13" i="2"/>
  <c r="AC14" i="2"/>
  <c r="AA16" i="2"/>
  <c r="AC17" i="2"/>
  <c r="AA19" i="2"/>
  <c r="G19" i="2" s="1"/>
  <c r="AC20" i="2"/>
  <c r="AA22" i="2"/>
  <c r="AC23" i="2"/>
  <c r="AA25" i="2"/>
  <c r="AA28" i="2"/>
  <c r="AC29" i="2"/>
  <c r="AC32" i="2"/>
  <c r="AA37" i="2"/>
  <c r="AA36" i="2"/>
  <c r="G36" i="2" s="1"/>
  <c r="AC49" i="2"/>
  <c r="AD13" i="2"/>
  <c r="AD25" i="2"/>
  <c r="AB7" i="2"/>
  <c r="AD11" i="2"/>
  <c r="AB16" i="2"/>
  <c r="AD20" i="2"/>
  <c r="AB25" i="2"/>
  <c r="AD26" i="2"/>
  <c r="AD29" i="2"/>
  <c r="AD32" i="2"/>
  <c r="AB34" i="2"/>
  <c r="AD35" i="2"/>
  <c r="AB37" i="2"/>
  <c r="AB40" i="2"/>
  <c r="AD41" i="2"/>
  <c r="AB43" i="2"/>
  <c r="AD44" i="2"/>
  <c r="AB46" i="2"/>
  <c r="H46" i="2" s="1"/>
  <c r="AD47" i="2"/>
  <c r="AB49" i="2"/>
  <c r="H49" i="2" s="1"/>
  <c r="AD50" i="2"/>
  <c r="AB52" i="2"/>
  <c r="AD53" i="2"/>
  <c r="AA18" i="2"/>
  <c r="AC25" i="2"/>
  <c r="AA30" i="2"/>
  <c r="G30" i="2" s="1"/>
  <c r="AC43" i="2"/>
  <c r="AD8" i="2"/>
  <c r="AB10" i="2"/>
  <c r="AB13" i="2"/>
  <c r="H13" i="2" s="1"/>
  <c r="AD14" i="2"/>
  <c r="AD17" i="2"/>
  <c r="AB19" i="2"/>
  <c r="AB22" i="2"/>
  <c r="AD23" i="2"/>
  <c r="AB28" i="2"/>
  <c r="AB31" i="2"/>
  <c r="H31" i="2" s="1"/>
  <c r="AD38" i="2"/>
  <c r="T39" i="2" a="1"/>
  <c r="H43" i="2" l="1"/>
  <c r="H16" i="2"/>
  <c r="H10" i="2"/>
  <c r="G51" i="2"/>
  <c r="G43" i="2"/>
  <c r="H15" i="2"/>
  <c r="G38" i="2"/>
  <c r="H52" i="2"/>
  <c r="G22" i="2"/>
  <c r="G7" i="2"/>
  <c r="G53" i="2"/>
  <c r="H34" i="2"/>
  <c r="H24" i="2"/>
  <c r="G33" i="2"/>
  <c r="H12" i="2"/>
  <c r="G41" i="2"/>
  <c r="H26" i="2"/>
  <c r="H18" i="2"/>
  <c r="G35" i="2"/>
  <c r="H22" i="2"/>
  <c r="H40" i="2"/>
  <c r="G25" i="2"/>
  <c r="G34" i="2"/>
  <c r="H23" i="2"/>
  <c r="H9" i="2"/>
  <c r="G17" i="2"/>
  <c r="G50" i="2"/>
  <c r="G14" i="2"/>
  <c r="H37" i="2"/>
  <c r="G49" i="2"/>
  <c r="H47" i="2"/>
  <c r="G11" i="2"/>
  <c r="G32" i="2"/>
  <c r="H45" i="2"/>
  <c r="H29" i="2"/>
  <c r="H8" i="2"/>
  <c r="H27" i="2"/>
  <c r="H42" i="2"/>
  <c r="H14" i="2"/>
  <c r="H44" i="2"/>
  <c r="G42" i="2"/>
  <c r="G9" i="2"/>
  <c r="G8" i="2"/>
  <c r="G24" i="2"/>
  <c r="H41" i="2"/>
  <c r="H39" i="2"/>
  <c r="G39" i="2"/>
  <c r="H20" i="2"/>
  <c r="G27" i="2"/>
  <c r="G29" i="2"/>
  <c r="G45" i="2"/>
  <c r="G52" i="2"/>
  <c r="G31" i="2"/>
  <c r="H38" i="2"/>
  <c r="G23" i="2"/>
  <c r="H36" i="2"/>
  <c r="G13" i="2"/>
  <c r="G12" i="2"/>
  <c r="H35" i="2"/>
  <c r="G47" i="2"/>
  <c r="G26" i="2"/>
  <c r="H28" i="2"/>
  <c r="H53" i="2"/>
  <c r="H51" i="2"/>
  <c r="H33" i="2"/>
  <c r="H7" i="2"/>
  <c r="H19" i="2"/>
  <c r="H32" i="2"/>
  <c r="H11" i="2"/>
  <c r="H17" i="2"/>
  <c r="G44" i="2"/>
  <c r="G21" i="2"/>
  <c r="G18" i="2"/>
  <c r="G16" i="2"/>
  <c r="G37" i="2"/>
  <c r="G10" i="2"/>
  <c r="H25" i="2"/>
  <c r="G28" i="2"/>
  <c r="G46" i="2"/>
  <c r="H50" i="2"/>
  <c r="G20" i="2"/>
  <c r="H48" i="2"/>
  <c r="H30" i="2"/>
  <c r="G15" i="2"/>
  <c r="T39" i="2"/>
  <c r="S39" i="2" a="1"/>
  <c r="S39" i="2" s="1"/>
  <c r="F39" i="2" a="1"/>
  <c r="F39" i="2" s="1"/>
  <c r="Y39" i="2" a="1"/>
  <c r="Y39" i="2" s="1"/>
  <c r="E39" i="2" a="1"/>
  <c r="E39" i="2" s="1"/>
  <c r="C39" i="2" a="1"/>
  <c r="C39" i="2" s="1"/>
  <c r="P39" i="2" s="1" a="1"/>
  <c r="K39" i="2" l="1"/>
  <c r="L39" i="2"/>
  <c r="J39" i="2"/>
  <c r="I39" i="2"/>
  <c r="P39" i="2"/>
  <c r="D39" i="2" a="1"/>
  <c r="D39" i="2" s="1"/>
  <c r="S51" i="2" a="1"/>
  <c r="S51" i="2" s="1"/>
  <c r="F51" i="2" a="1"/>
  <c r="F51" i="2" s="1"/>
  <c r="T51" i="2" a="1"/>
  <c r="T51" i="2" s="1"/>
  <c r="C51" i="2" a="1"/>
  <c r="C51" i="2" s="1"/>
  <c r="P51" i="2" s="1" a="1"/>
  <c r="K51" i="2" l="1"/>
  <c r="J51" i="2"/>
  <c r="L51" i="2"/>
  <c r="I51" i="2"/>
  <c r="P51" i="2"/>
  <c r="D51" i="2" a="1"/>
  <c r="D51" i="2" s="1"/>
  <c r="E51" i="2" a="1"/>
  <c r="E51" i="2" s="1"/>
  <c r="Y51" i="2" a="1"/>
  <c r="Y51" i="2" s="1"/>
  <c r="E50" i="2" a="1"/>
  <c r="E50" i="2" s="1"/>
  <c r="T50" i="2" a="1"/>
  <c r="T50" i="2" s="1"/>
  <c r="Y50" i="2" a="1"/>
  <c r="Y50" i="2" s="1"/>
  <c r="D50" i="2" a="1"/>
  <c r="D50" i="2" s="1"/>
  <c r="F50" i="2" a="1"/>
  <c r="F50" i="2" s="1"/>
  <c r="S50" i="2" a="1"/>
  <c r="S50" i="2" s="1"/>
  <c r="C50" i="2" a="1"/>
  <c r="C50" i="2" l="1"/>
  <c r="P50" i="2" a="1"/>
  <c r="L50" i="2" l="1"/>
  <c r="K50" i="2"/>
  <c r="J50" i="2"/>
  <c r="I50" i="2"/>
  <c r="P50" i="2"/>
  <c r="F46" i="2" a="1"/>
  <c r="F46" i="2" s="1"/>
  <c r="D46" i="2" a="1"/>
  <c r="D46" i="2" s="1"/>
  <c r="E46" i="2" a="1"/>
  <c r="E46" i="2" s="1"/>
  <c r="T46" i="2" a="1"/>
  <c r="T46" i="2" s="1"/>
  <c r="S46" i="2" a="1"/>
  <c r="S46" i="2" s="1"/>
  <c r="C46" i="2" a="1"/>
  <c r="C46" i="2" s="1"/>
  <c r="P46" i="2" s="1" a="1"/>
  <c r="I46" i="2" l="1"/>
  <c r="L46" i="2"/>
  <c r="K46" i="2"/>
  <c r="J46" i="2"/>
  <c r="P46" i="2"/>
  <c r="Y46" i="2" a="1"/>
  <c r="Y46" i="2" s="1"/>
  <c r="X50" i="2" a="1"/>
  <c r="X50" i="2" s="1"/>
  <c r="T7" i="2" a="1"/>
  <c r="T7" i="2" s="1"/>
  <c r="Y7" i="2" a="1"/>
  <c r="Y7" i="2" s="1"/>
  <c r="E7" i="2" a="1"/>
  <c r="E7" i="2" s="1"/>
  <c r="S7" i="2" a="1"/>
  <c r="S7" i="2" s="1"/>
  <c r="F7" i="2" a="1"/>
  <c r="F7" i="2" s="1"/>
  <c r="C7" i="2" a="1"/>
  <c r="C7" i="2" s="1"/>
  <c r="P7" i="2" s="1" a="1"/>
  <c r="K7" i="2" l="1"/>
  <c r="J7" i="2"/>
  <c r="L7" i="2"/>
  <c r="I7" i="2"/>
  <c r="P7" i="2"/>
  <c r="D7" i="2" a="1"/>
  <c r="D7" i="2" s="1"/>
  <c r="X46" i="2" a="1"/>
  <c r="X46" i="2" s="1"/>
  <c r="Y9" i="2" a="1"/>
  <c r="Y9" i="2" s="1"/>
  <c r="Y42" i="2" a="1"/>
  <c r="Y42" i="2" s="1"/>
  <c r="C9" i="2" a="1"/>
  <c r="C9" i="2" s="1"/>
  <c r="C16" i="2" a="1"/>
  <c r="L9" i="2" l="1"/>
  <c r="I9" i="2"/>
  <c r="J9" i="2"/>
  <c r="K9" i="2"/>
  <c r="C16" i="2"/>
  <c r="P16" i="2" a="1"/>
  <c r="I16" i="2" l="1"/>
  <c r="L16" i="2"/>
  <c r="K16" i="2"/>
  <c r="J16" i="2"/>
  <c r="P16" i="2"/>
  <c r="T42" i="2" a="1"/>
  <c r="T42" i="2" s="1"/>
  <c r="T16" i="2" a="1"/>
  <c r="T16" i="2" s="1"/>
  <c r="Y16" i="2" a="1"/>
  <c r="Y16" i="2" s="1"/>
  <c r="F16" i="2" a="1"/>
  <c r="F16" i="2" s="1"/>
  <c r="P9" i="2" a="1"/>
  <c r="P9" i="2" s="1"/>
  <c r="S16" i="2" a="1"/>
  <c r="S16" i="2" s="1"/>
  <c r="D42" i="2" a="1"/>
  <c r="D42" i="2" s="1"/>
  <c r="D9" i="2" a="1"/>
  <c r="D9" i="2" s="1"/>
  <c r="E42" i="2" a="1"/>
  <c r="E42" i="2" s="1"/>
  <c r="C42" i="2" a="1"/>
  <c r="C42" i="2" s="1"/>
  <c r="P42" i="2" s="1" a="1"/>
  <c r="J42" i="2" l="1"/>
  <c r="I42" i="2"/>
  <c r="K42" i="2"/>
  <c r="L42" i="2"/>
  <c r="P42" i="2"/>
  <c r="F42" i="2" a="1"/>
  <c r="F42" i="2" s="1"/>
  <c r="T9" i="2" a="1"/>
  <c r="T9" i="2" l="1"/>
  <c r="E9" i="2" a="1"/>
  <c r="E9" i="2" s="1"/>
  <c r="D16" i="2" a="1"/>
  <c r="D16" i="2" s="1"/>
  <c r="S9" i="2" a="1"/>
  <c r="S9" i="2" s="1"/>
  <c r="S42" i="2" a="1"/>
  <c r="S42" i="2" s="1"/>
  <c r="F9" i="2" a="1"/>
  <c r="F9" i="2" s="1"/>
  <c r="E16" i="2" a="1"/>
  <c r="E16" i="2" s="1"/>
  <c r="X9" i="2" a="1"/>
  <c r="X9" i="2" s="1"/>
  <c r="S10" i="2" a="1"/>
  <c r="S10" i="2" s="1"/>
  <c r="T10" i="2" a="1"/>
  <c r="T10" i="2" s="1"/>
  <c r="E10" i="2" a="1"/>
  <c r="E10" i="2" s="1"/>
  <c r="F10" i="2" a="1"/>
  <c r="F10" i="2" s="1"/>
  <c r="C10" i="2" a="1"/>
  <c r="C10" i="2" s="1"/>
  <c r="P10" i="2" s="1" a="1"/>
  <c r="Y10" i="2" a="1"/>
  <c r="K10" i="2" l="1"/>
  <c r="L10" i="2"/>
  <c r="J10" i="2"/>
  <c r="I10" i="2"/>
  <c r="P10" i="2"/>
  <c r="Y10" i="2"/>
  <c r="D10" i="2" a="1"/>
  <c r="D10" i="2" s="1"/>
  <c r="X42" i="2" a="1"/>
  <c r="X42" i="2" s="1"/>
  <c r="X10" i="2" a="1"/>
  <c r="X10" i="2" s="1"/>
  <c r="X16" i="2" a="1"/>
  <c r="X16" i="2" s="1"/>
  <c r="X51" i="2" a="1"/>
  <c r="X51" i="2" s="1"/>
  <c r="X39" i="2" a="1"/>
  <c r="X39" i="2" s="1"/>
  <c r="X7" i="2" a="1"/>
  <c r="X7" i="2" s="1"/>
  <c r="X8" i="2" a="1"/>
  <c r="C35" i="2" a="1"/>
  <c r="S13" i="2" a="1"/>
  <c r="D13" i="2" a="1"/>
  <c r="Y35" i="2" a="1"/>
  <c r="F8" i="2" a="1"/>
  <c r="C13" i="2" a="1"/>
  <c r="X35" i="2" a="1"/>
  <c r="Y13" i="2" a="1"/>
  <c r="T8" i="2" a="1"/>
  <c r="E8" i="2" a="1"/>
  <c r="X13" i="2" a="1"/>
  <c r="F35" i="2" a="1"/>
  <c r="S8" i="2" a="1"/>
  <c r="D8" i="2" a="1"/>
  <c r="T35" i="2" a="1"/>
  <c r="E35" i="2" a="1"/>
  <c r="C8" i="2" a="1"/>
  <c r="F13" i="2" a="1"/>
  <c r="Y8" i="2" a="1"/>
  <c r="S35" i="2" a="1"/>
  <c r="D35" i="2" a="1"/>
  <c r="C23" i="2" a="1"/>
  <c r="F17" i="2" a="1"/>
  <c r="Y43" i="2" a="1"/>
  <c r="S20" i="2" a="1"/>
  <c r="D20" i="2" a="1"/>
  <c r="F18" i="2" a="1"/>
  <c r="Y37" i="2" a="1"/>
  <c r="C28" i="2" a="1"/>
  <c r="T19" i="2" a="1"/>
  <c r="E19" i="2" a="1"/>
  <c r="Y23" i="2" a="1"/>
  <c r="T32" i="2" a="1"/>
  <c r="E32" i="2" a="1"/>
  <c r="C11" i="2" a="1"/>
  <c r="T36" i="2" a="1"/>
  <c r="E36" i="2" a="1"/>
  <c r="Y28" i="2" a="1"/>
  <c r="F40" i="2" a="1"/>
  <c r="T17" i="2" a="1"/>
  <c r="E17" i="2" a="1"/>
  <c r="X43" i="2" a="1"/>
  <c r="Y11" i="2" a="1"/>
  <c r="C20" i="2" a="1"/>
  <c r="T18" i="2" a="1"/>
  <c r="E18" i="2" a="1"/>
  <c r="X37" i="2" a="1"/>
  <c r="S19" i="2" a="1"/>
  <c r="D19" i="2" a="1"/>
  <c r="X23" i="2" a="1"/>
  <c r="S32" i="2" a="1"/>
  <c r="D32" i="2" a="1"/>
  <c r="Y20" i="2" a="1"/>
  <c r="S36" i="2" a="1"/>
  <c r="D36" i="2" a="1"/>
  <c r="X28" i="2" a="1"/>
  <c r="T40" i="2" a="1"/>
  <c r="E40" i="2" a="1"/>
  <c r="S17" i="2" a="1"/>
  <c r="D17" i="2" a="1"/>
  <c r="X11" i="2" a="1"/>
  <c r="S18" i="2" a="1"/>
  <c r="D18" i="2" a="1"/>
  <c r="C19" i="2" a="1"/>
  <c r="C32" i="2" a="1"/>
  <c r="F43" i="2" a="1"/>
  <c r="X20" i="2" a="1"/>
  <c r="C36" i="2" a="1"/>
  <c r="F37" i="2" a="1"/>
  <c r="Y19" i="2" a="1"/>
  <c r="S40" i="2" a="1"/>
  <c r="D40" i="2" a="1"/>
  <c r="F23" i="2" a="1"/>
  <c r="Y32" i="2" a="1"/>
  <c r="C17" i="2" a="1"/>
  <c r="Y36" i="2" a="1"/>
  <c r="C18" i="2" a="1"/>
  <c r="F28" i="2" a="1"/>
  <c r="Y17" i="2" a="1"/>
  <c r="T43" i="2" a="1"/>
  <c r="E43" i="2" a="1"/>
  <c r="F11" i="2" a="1"/>
  <c r="Y18" i="2" a="1"/>
  <c r="T37" i="2" a="1"/>
  <c r="E37" i="2" a="1"/>
  <c r="T13" i="2" a="1"/>
  <c r="X19" i="2" a="1"/>
  <c r="C40" i="2" a="1"/>
  <c r="T23" i="2" a="1"/>
  <c r="E23" i="2" a="1"/>
  <c r="X32" i="2" a="1"/>
  <c r="E13" i="2" a="1"/>
  <c r="Y40" i="2" a="1"/>
  <c r="X17" i="2" a="1"/>
  <c r="S43" i="2" a="1"/>
  <c r="D43" i="2" a="1"/>
  <c r="T11" i="2" a="1"/>
  <c r="E11" i="2" a="1"/>
  <c r="X18" i="2" a="1"/>
  <c r="S37" i="2" a="1"/>
  <c r="D37" i="2" a="1"/>
  <c r="S23" i="2" a="1"/>
  <c r="D23" i="2" a="1"/>
  <c r="T20" i="2" a="1"/>
  <c r="E20" i="2" a="1"/>
  <c r="S28" i="2" a="1"/>
  <c r="D28" i="2" a="1"/>
  <c r="C43" i="2" a="1"/>
  <c r="F41" i="2" a="1"/>
  <c r="S44" i="2" a="1"/>
  <c r="D44" i="2" a="1"/>
  <c r="X27" i="2" a="1"/>
  <c r="T15" i="2" a="1"/>
  <c r="E15" i="2" a="1"/>
  <c r="C37" i="2" a="1"/>
  <c r="F31" i="2" a="1"/>
  <c r="S25" i="2" a="1"/>
  <c r="D25" i="2" a="1"/>
  <c r="C52" i="2" a="1"/>
  <c r="S26" i="2" a="1"/>
  <c r="D26" i="2" a="1"/>
  <c r="T33" i="2" a="1"/>
  <c r="E33" i="2" a="1"/>
  <c r="X45" i="2" a="1"/>
  <c r="T28" i="2" a="1"/>
  <c r="T41" i="2" a="1"/>
  <c r="E41" i="2" a="1"/>
  <c r="F49" i="2" a="1"/>
  <c r="C44" i="2" a="1"/>
  <c r="F12" i="2" a="1"/>
  <c r="X40" i="2" a="1"/>
  <c r="T31" i="2" a="1"/>
  <c r="E31" i="2" a="1"/>
  <c r="Y44" i="2" a="1"/>
  <c r="C25" i="2" a="1"/>
  <c r="F27" i="2" a="1"/>
  <c r="E28" i="2" a="1"/>
  <c r="S41" i="2" a="1"/>
  <c r="D41" i="2" a="1"/>
  <c r="T49" i="2" a="1"/>
  <c r="E49" i="2" a="1"/>
  <c r="Y25" i="2" a="1"/>
  <c r="T12" i="2" a="1"/>
  <c r="E12" i="2" a="1"/>
  <c r="X52" i="2" a="1"/>
  <c r="Y26" i="2" a="1"/>
  <c r="C15" i="2" a="1"/>
  <c r="F45" i="2" a="1"/>
  <c r="S11" i="2" a="1"/>
  <c r="S31" i="2" a="1"/>
  <c r="D31" i="2" a="1"/>
  <c r="X44" i="2" a="1"/>
  <c r="T27" i="2" a="1"/>
  <c r="E27" i="2" a="1"/>
  <c r="Y15" i="2" a="1"/>
  <c r="C41" i="2" a="1"/>
  <c r="S49" i="2" a="1"/>
  <c r="D49" i="2" a="1"/>
  <c r="X25" i="2" a="1"/>
  <c r="S12" i="2" a="1"/>
  <c r="D12" i="2" a="1"/>
  <c r="X26" i="2" a="1"/>
  <c r="Y33" i="2" a="1"/>
  <c r="T45" i="2" a="1"/>
  <c r="E45" i="2" a="1"/>
  <c r="D11" i="2" a="1"/>
  <c r="Y41" i="2" a="1"/>
  <c r="C31" i="2" a="1"/>
  <c r="S27" i="2" a="1"/>
  <c r="D27" i="2" a="1"/>
  <c r="F52" i="2" a="1"/>
  <c r="X15" i="2" a="1"/>
  <c r="X36" i="2" a="1"/>
  <c r="Y31" i="2" a="1"/>
  <c r="C49" i="2" a="1"/>
  <c r="F44" i="2" a="1"/>
  <c r="C12" i="2" a="1"/>
  <c r="X41" i="2" a="1"/>
  <c r="Y49" i="2" a="1"/>
  <c r="F25" i="2" a="1"/>
  <c r="Y12" i="2" a="1"/>
  <c r="C27" i="2" a="1"/>
  <c r="T52" i="2" a="1"/>
  <c r="E52" i="2" a="1"/>
  <c r="F19" i="2" a="1"/>
  <c r="F20" i="2" a="1"/>
  <c r="X31" i="2" a="1"/>
  <c r="T44" i="2" a="1"/>
  <c r="E44" i="2" a="1"/>
  <c r="Y27" i="2" a="1"/>
  <c r="F15" i="2" a="1"/>
  <c r="X33" i="2" a="1"/>
  <c r="D33" i="2" a="1"/>
  <c r="F14" i="2" a="1"/>
  <c r="D52" i="2" a="1"/>
  <c r="C33" i="2" a="1"/>
  <c r="Y45" i="2" a="1"/>
  <c r="D45" i="2" a="1"/>
  <c r="X48" i="2" a="1"/>
  <c r="T38" i="2" a="1"/>
  <c r="E38" i="2" a="1"/>
  <c r="F32" i="2" a="1"/>
  <c r="T14" i="2" a="1"/>
  <c r="E14" i="2" a="1"/>
  <c r="S15" i="2" a="1"/>
  <c r="C45" i="2" a="1"/>
  <c r="S38" i="2" a="1"/>
  <c r="D38" i="2" a="1"/>
  <c r="T26" i="2" a="1"/>
  <c r="F48" i="2" a="1"/>
  <c r="S14" i="2" a="1"/>
  <c r="D14" i="2" a="1"/>
  <c r="F36" i="2" a="1"/>
  <c r="S33" i="2" a="1"/>
  <c r="S45" i="2" a="1"/>
  <c r="C38" i="2" a="1"/>
  <c r="X49" i="2" a="1"/>
  <c r="Y52" i="2" a="1"/>
  <c r="T48" i="2" a="1"/>
  <c r="E48" i="2" a="1"/>
  <c r="Y38" i="2" a="1"/>
  <c r="X12" i="2" a="1"/>
  <c r="Y14" i="2" a="1"/>
  <c r="F26" i="2" a="1"/>
  <c r="S48" i="2" a="1"/>
  <c r="D48" i="2" a="1"/>
  <c r="X38" i="2" a="1"/>
  <c r="T25" i="2" a="1"/>
  <c r="S52" i="2" a="1"/>
  <c r="E26" i="2" a="1"/>
  <c r="D15" i="2" a="1"/>
  <c r="X14" i="2" a="1"/>
  <c r="E25" i="2" a="1"/>
  <c r="F33" i="2" a="1"/>
  <c r="C48" i="2" a="1"/>
  <c r="T34" i="2" a="1"/>
  <c r="E34" i="2" a="1"/>
  <c r="S24" i="2" a="1"/>
  <c r="D24" i="2" a="1"/>
  <c r="C14" i="2" a="1"/>
  <c r="S29" i="2" a="1"/>
  <c r="D29" i="2" a="1"/>
  <c r="S34" i="2" a="1"/>
  <c r="D34" i="2" a="1"/>
  <c r="F30" i="2" a="1"/>
  <c r="C24" i="2" a="1"/>
  <c r="C29" i="2" a="1"/>
  <c r="Y24" i="2" a="1"/>
  <c r="Y48" i="2" a="1"/>
  <c r="Y29" i="2" a="1"/>
  <c r="C34" i="2" a="1"/>
  <c r="T30" i="2" a="1"/>
  <c r="E30" i="2" a="1"/>
  <c r="Y34" i="2" a="1"/>
  <c r="X24" i="2" a="1"/>
  <c r="X29" i="2" a="1"/>
  <c r="S30" i="2" a="1"/>
  <c r="D30" i="2" a="1"/>
  <c r="X34" i="2" a="1"/>
  <c r="C26" i="2" a="1"/>
  <c r="F38" i="2" a="1"/>
  <c r="C30" i="2" a="1"/>
  <c r="F24" i="2" a="1"/>
  <c r="F29" i="2" a="1"/>
  <c r="Y30" i="2" a="1"/>
  <c r="F22" i="2" a="1"/>
  <c r="X30" i="2" a="1"/>
  <c r="F47" i="2" a="1"/>
  <c r="X21" i="2" a="1"/>
  <c r="T24" i="2" a="1"/>
  <c r="T22" i="2" a="1"/>
  <c r="E22" i="2" a="1"/>
  <c r="T47" i="2" a="1"/>
  <c r="E47" i="2" a="1"/>
  <c r="E24" i="2" a="1"/>
  <c r="S22" i="2" a="1"/>
  <c r="D22" i="2" a="1"/>
  <c r="F21" i="2" a="1"/>
  <c r="T29" i="2" a="1"/>
  <c r="S47" i="2" a="1"/>
  <c r="D47" i="2" a="1"/>
  <c r="C22" i="2" a="1"/>
  <c r="T21" i="2" a="1"/>
  <c r="E21" i="2" a="1"/>
  <c r="D21" i="2" a="1"/>
  <c r="E29" i="2" a="1"/>
  <c r="Y22" i="2" a="1"/>
  <c r="C47" i="2" a="1"/>
  <c r="Y47" i="2" a="1"/>
  <c r="S21" i="2" a="1"/>
  <c r="X22" i="2" a="1"/>
  <c r="F34" i="2" a="1"/>
  <c r="X47" i="2" a="1"/>
  <c r="C21" i="2" a="1"/>
  <c r="Y21" i="2" a="1"/>
  <c r="Y21" i="2" l="1"/>
  <c r="C21" i="2"/>
  <c r="P21" i="2" s="1" a="1"/>
  <c r="X47" i="2"/>
  <c r="F34" i="2"/>
  <c r="X22" i="2"/>
  <c r="S21" i="2"/>
  <c r="Y47" i="2"/>
  <c r="C47" i="2"/>
  <c r="P47" i="2" s="1" a="1"/>
  <c r="Y22" i="2"/>
  <c r="E29" i="2"/>
  <c r="D21" i="2"/>
  <c r="E21" i="2"/>
  <c r="T21" i="2"/>
  <c r="C22" i="2"/>
  <c r="P22" i="2" s="1" a="1"/>
  <c r="D47" i="2"/>
  <c r="S47" i="2"/>
  <c r="T29" i="2"/>
  <c r="F21" i="2"/>
  <c r="D22" i="2"/>
  <c r="S22" i="2"/>
  <c r="E24" i="2"/>
  <c r="E47" i="2"/>
  <c r="T47" i="2"/>
  <c r="E22" i="2"/>
  <c r="T22" i="2"/>
  <c r="T24" i="2"/>
  <c r="X21" i="2"/>
  <c r="R21" i="2" s="1"/>
  <c r="F47" i="2"/>
  <c r="X30" i="2"/>
  <c r="F22" i="2"/>
  <c r="Y30" i="2"/>
  <c r="F29" i="2"/>
  <c r="R51" i="2"/>
  <c r="F24" i="2"/>
  <c r="C30" i="2"/>
  <c r="F38" i="2"/>
  <c r="C26" i="2"/>
  <c r="P26" i="2" s="1" a="1"/>
  <c r="X34" i="2"/>
  <c r="D30" i="2"/>
  <c r="S30" i="2"/>
  <c r="X29" i="2"/>
  <c r="X24" i="2"/>
  <c r="Y34" i="2"/>
  <c r="E30" i="2"/>
  <c r="T30" i="2"/>
  <c r="C34" i="2"/>
  <c r="P34" i="2" s="1" a="1"/>
  <c r="Y29" i="2"/>
  <c r="Y48" i="2"/>
  <c r="Y24" i="2"/>
  <c r="C29" i="2"/>
  <c r="P29" i="2" s="1" a="1"/>
  <c r="C24" i="2"/>
  <c r="F30" i="2"/>
  <c r="D34" i="2"/>
  <c r="S34" i="2"/>
  <c r="D29" i="2"/>
  <c r="S29" i="2"/>
  <c r="C14" i="2"/>
  <c r="P14" i="2" s="1" a="1"/>
  <c r="D24" i="2"/>
  <c r="S24" i="2"/>
  <c r="E34" i="2"/>
  <c r="T34" i="2"/>
  <c r="C48" i="2"/>
  <c r="P48" i="2" s="1" a="1"/>
  <c r="F33" i="2"/>
  <c r="E25" i="2"/>
  <c r="X14" i="2"/>
  <c r="D15" i="2"/>
  <c r="E26" i="2"/>
  <c r="S52" i="2"/>
  <c r="T25" i="2"/>
  <c r="X38" i="2"/>
  <c r="D48" i="2"/>
  <c r="S48" i="2"/>
  <c r="F26" i="2"/>
  <c r="Y14" i="2"/>
  <c r="X12" i="2"/>
  <c r="Y38" i="2"/>
  <c r="E48" i="2"/>
  <c r="T48" i="2"/>
  <c r="Y52" i="2"/>
  <c r="X49" i="2"/>
  <c r="C38" i="2"/>
  <c r="S45" i="2"/>
  <c r="S33" i="2"/>
  <c r="F36" i="2"/>
  <c r="D14" i="2"/>
  <c r="S14" i="2"/>
  <c r="F48" i="2"/>
  <c r="T26" i="2"/>
  <c r="D38" i="2"/>
  <c r="S38" i="2"/>
  <c r="R46" i="2"/>
  <c r="C45" i="2"/>
  <c r="P45" i="2" s="1" a="1"/>
  <c r="S15" i="2"/>
  <c r="E14" i="2"/>
  <c r="T14" i="2"/>
  <c r="F32" i="2"/>
  <c r="E38" i="2"/>
  <c r="T38" i="2"/>
  <c r="X48" i="2"/>
  <c r="D45" i="2"/>
  <c r="Y45" i="2"/>
  <c r="C33" i="2"/>
  <c r="P33" i="2" s="1" a="1"/>
  <c r="D52" i="2"/>
  <c r="F14" i="2"/>
  <c r="D33" i="2"/>
  <c r="X33" i="2"/>
  <c r="F15" i="2"/>
  <c r="Y27" i="2"/>
  <c r="E44" i="2"/>
  <c r="T44" i="2"/>
  <c r="X31" i="2"/>
  <c r="F20" i="2"/>
  <c r="F19" i="2"/>
  <c r="E52" i="2"/>
  <c r="T52" i="2"/>
  <c r="C27" i="2"/>
  <c r="P27" i="2" s="1" a="1"/>
  <c r="Y12" i="2"/>
  <c r="F25" i="2"/>
  <c r="Y49" i="2"/>
  <c r="X41" i="2"/>
  <c r="C12" i="2"/>
  <c r="F44" i="2"/>
  <c r="C49" i="2"/>
  <c r="Y31" i="2"/>
  <c r="X36" i="2"/>
  <c r="X15" i="2"/>
  <c r="F52" i="2"/>
  <c r="D27" i="2"/>
  <c r="S27" i="2"/>
  <c r="C31" i="2"/>
  <c r="P31" i="2" s="1" a="1"/>
  <c r="Y41" i="2"/>
  <c r="D11" i="2"/>
  <c r="E45" i="2"/>
  <c r="T45" i="2"/>
  <c r="Y33" i="2"/>
  <c r="X26" i="2"/>
  <c r="D12" i="2"/>
  <c r="S12" i="2"/>
  <c r="X25" i="2"/>
  <c r="D49" i="2"/>
  <c r="S49" i="2"/>
  <c r="C41" i="2"/>
  <c r="P41" i="2" s="1" a="1"/>
  <c r="Y15" i="2"/>
  <c r="E27" i="2"/>
  <c r="T27" i="2"/>
  <c r="X44" i="2"/>
  <c r="D31" i="2"/>
  <c r="S31" i="2"/>
  <c r="S11" i="2"/>
  <c r="F45" i="2"/>
  <c r="C15" i="2"/>
  <c r="Y26" i="2"/>
  <c r="X52" i="2"/>
  <c r="E12" i="2"/>
  <c r="T12" i="2"/>
  <c r="Y25" i="2"/>
  <c r="E49" i="2"/>
  <c r="T49" i="2"/>
  <c r="D41" i="2"/>
  <c r="S41" i="2"/>
  <c r="E28" i="2"/>
  <c r="F27" i="2"/>
  <c r="C25" i="2"/>
  <c r="P25" i="2" s="1" a="1"/>
  <c r="Y44" i="2"/>
  <c r="E31" i="2"/>
  <c r="T31" i="2"/>
  <c r="X40" i="2"/>
  <c r="F12" i="2"/>
  <c r="C44" i="2"/>
  <c r="P44" i="2" s="1" a="1"/>
  <c r="F49" i="2"/>
  <c r="E41" i="2"/>
  <c r="T41" i="2"/>
  <c r="T28" i="2"/>
  <c r="X45" i="2"/>
  <c r="E33" i="2"/>
  <c r="T33" i="2"/>
  <c r="D26" i="2"/>
  <c r="S26" i="2"/>
  <c r="C52" i="2"/>
  <c r="P52" i="2" s="1" a="1"/>
  <c r="D25" i="2"/>
  <c r="S25" i="2"/>
  <c r="F31" i="2"/>
  <c r="C37" i="2"/>
  <c r="P37" i="2" s="1" a="1"/>
  <c r="E15" i="2"/>
  <c r="T15" i="2"/>
  <c r="X27" i="2"/>
  <c r="D44" i="2"/>
  <c r="S44" i="2"/>
  <c r="F41" i="2"/>
  <c r="C43" i="2"/>
  <c r="P43" i="2" s="1" a="1"/>
  <c r="D28" i="2"/>
  <c r="S28" i="2"/>
  <c r="E20" i="2"/>
  <c r="T20" i="2"/>
  <c r="D23" i="2"/>
  <c r="S23" i="2"/>
  <c r="D37" i="2"/>
  <c r="S37" i="2"/>
  <c r="X18" i="2"/>
  <c r="E11" i="2"/>
  <c r="T11" i="2"/>
  <c r="D43" i="2"/>
  <c r="S43" i="2"/>
  <c r="X17" i="2"/>
  <c r="Y40" i="2"/>
  <c r="E13" i="2"/>
  <c r="X32" i="2"/>
  <c r="E23" i="2"/>
  <c r="T23" i="2"/>
  <c r="C40" i="2"/>
  <c r="P40" i="2" s="1" a="1"/>
  <c r="X19" i="2"/>
  <c r="T13" i="2"/>
  <c r="E37" i="2"/>
  <c r="T37" i="2"/>
  <c r="Y18" i="2"/>
  <c r="F11" i="2"/>
  <c r="E43" i="2"/>
  <c r="T43" i="2"/>
  <c r="Y17" i="2"/>
  <c r="R39" i="2"/>
  <c r="F28" i="2"/>
  <c r="C18" i="2"/>
  <c r="P18" i="2" s="1" a="1"/>
  <c r="Y36" i="2"/>
  <c r="C17" i="2"/>
  <c r="P17" i="2" s="1" a="1"/>
  <c r="Y32" i="2"/>
  <c r="F23" i="2"/>
  <c r="D40" i="2"/>
  <c r="S40" i="2"/>
  <c r="Y19" i="2"/>
  <c r="F37" i="2"/>
  <c r="C36" i="2"/>
  <c r="X20" i="2"/>
  <c r="F43" i="2"/>
  <c r="C32" i="2"/>
  <c r="P32" i="2" s="1" a="1"/>
  <c r="C19" i="2"/>
  <c r="P19" i="2" s="1" a="1"/>
  <c r="D18" i="2"/>
  <c r="S18" i="2"/>
  <c r="X11" i="2"/>
  <c r="D17" i="2"/>
  <c r="S17" i="2"/>
  <c r="E40" i="2"/>
  <c r="T40" i="2"/>
  <c r="X28" i="2"/>
  <c r="D36" i="2"/>
  <c r="S36" i="2"/>
  <c r="Y20" i="2"/>
  <c r="D32" i="2"/>
  <c r="S32" i="2"/>
  <c r="X23" i="2"/>
  <c r="D19" i="2"/>
  <c r="S19" i="2"/>
  <c r="X37" i="2"/>
  <c r="E18" i="2"/>
  <c r="T18" i="2"/>
  <c r="C20" i="2"/>
  <c r="P20" i="2" s="1" a="1"/>
  <c r="Y11" i="2"/>
  <c r="X43" i="2"/>
  <c r="E17" i="2"/>
  <c r="T17" i="2"/>
  <c r="F40" i="2"/>
  <c r="Y28" i="2"/>
  <c r="E36" i="2"/>
  <c r="T36" i="2"/>
  <c r="C11" i="2"/>
  <c r="P11" i="2" s="1" a="1"/>
  <c r="E32" i="2"/>
  <c r="T32" i="2"/>
  <c r="Y23" i="2"/>
  <c r="E19" i="2"/>
  <c r="T19" i="2"/>
  <c r="C28" i="2"/>
  <c r="P28" i="2" s="1" a="1"/>
  <c r="Y37" i="2"/>
  <c r="F18" i="2"/>
  <c r="D20" i="2"/>
  <c r="S20" i="2"/>
  <c r="Y43" i="2"/>
  <c r="F17" i="2"/>
  <c r="C23" i="2"/>
  <c r="P23" i="2" s="1" a="1"/>
  <c r="D35" i="2"/>
  <c r="S35" i="2"/>
  <c r="Y8" i="2"/>
  <c r="F13" i="2"/>
  <c r="C8" i="2"/>
  <c r="P8" i="2" s="1" a="1"/>
  <c r="E35" i="2"/>
  <c r="T35" i="2"/>
  <c r="D8" i="2"/>
  <c r="S8" i="2"/>
  <c r="F35" i="2"/>
  <c r="X13" i="2"/>
  <c r="R13" i="2" s="1"/>
  <c r="E8" i="2"/>
  <c r="T8" i="2"/>
  <c r="Y13" i="2"/>
  <c r="X35" i="2"/>
  <c r="C13" i="2"/>
  <c r="P13" i="2" s="1" a="1"/>
  <c r="F8" i="2"/>
  <c r="Y35" i="2"/>
  <c r="D13" i="2"/>
  <c r="S13" i="2"/>
  <c r="C35" i="2"/>
  <c r="P35" i="2" s="1" a="1"/>
  <c r="X8" i="2"/>
  <c r="P30" i="2" a="1"/>
  <c r="P38" i="2" a="1"/>
  <c r="P24" i="2" a="1"/>
  <c r="P15" i="2" a="1"/>
  <c r="P12" i="2" a="1"/>
  <c r="P36" i="2" a="1"/>
  <c r="P49" i="2" a="1"/>
  <c r="R45" i="2" l="1"/>
  <c r="R52" i="2"/>
  <c r="I43" i="2"/>
  <c r="L43" i="2"/>
  <c r="K43" i="2"/>
  <c r="J43" i="2"/>
  <c r="L11" i="2"/>
  <c r="K11" i="2"/>
  <c r="J11" i="2"/>
  <c r="I11" i="2"/>
  <c r="L35" i="2"/>
  <c r="K35" i="2"/>
  <c r="J35" i="2"/>
  <c r="I35" i="2"/>
  <c r="I31" i="2"/>
  <c r="L31" i="2"/>
  <c r="K31" i="2"/>
  <c r="J31" i="2"/>
  <c r="L34" i="2"/>
  <c r="K34" i="2"/>
  <c r="J34" i="2"/>
  <c r="I34" i="2"/>
  <c r="I45" i="2"/>
  <c r="L45" i="2"/>
  <c r="J45" i="2"/>
  <c r="K45" i="2"/>
  <c r="J15" i="2"/>
  <c r="K15" i="2"/>
  <c r="I15" i="2"/>
  <c r="L15" i="2"/>
  <c r="L28" i="2"/>
  <c r="K28" i="2"/>
  <c r="J28" i="2"/>
  <c r="I28" i="2"/>
  <c r="J33" i="2"/>
  <c r="I33" i="2"/>
  <c r="L33" i="2"/>
  <c r="K33" i="2"/>
  <c r="L30" i="2"/>
  <c r="K30" i="2"/>
  <c r="I30" i="2"/>
  <c r="J30" i="2"/>
  <c r="L38" i="2"/>
  <c r="K38" i="2"/>
  <c r="J38" i="2"/>
  <c r="I38" i="2"/>
  <c r="I27" i="2"/>
  <c r="L27" i="2"/>
  <c r="K27" i="2"/>
  <c r="J27" i="2"/>
  <c r="L19" i="2"/>
  <c r="I19" i="2"/>
  <c r="K19" i="2"/>
  <c r="J19" i="2"/>
  <c r="L25" i="2"/>
  <c r="K25" i="2"/>
  <c r="I25" i="2"/>
  <c r="J25" i="2"/>
  <c r="L8" i="2"/>
  <c r="K8" i="2"/>
  <c r="J8" i="2"/>
  <c r="I8" i="2"/>
  <c r="L32" i="2"/>
  <c r="K32" i="2"/>
  <c r="J32" i="2"/>
  <c r="I32" i="2"/>
  <c r="L40" i="2"/>
  <c r="K40" i="2"/>
  <c r="J40" i="2"/>
  <c r="I40" i="2"/>
  <c r="L13" i="2"/>
  <c r="K13" i="2"/>
  <c r="J13" i="2"/>
  <c r="I13" i="2"/>
  <c r="I52" i="2"/>
  <c r="L52" i="2"/>
  <c r="K52" i="2"/>
  <c r="J52" i="2"/>
  <c r="L47" i="2"/>
  <c r="K47" i="2"/>
  <c r="J47" i="2"/>
  <c r="I47" i="2"/>
  <c r="L49" i="2"/>
  <c r="I49" i="2"/>
  <c r="K49" i="2"/>
  <c r="J49" i="2"/>
  <c r="L24" i="2"/>
  <c r="K24" i="2"/>
  <c r="J24" i="2"/>
  <c r="I24" i="2"/>
  <c r="L17" i="2"/>
  <c r="K17" i="2"/>
  <c r="J17" i="2"/>
  <c r="I17" i="2"/>
  <c r="L48" i="2"/>
  <c r="J48" i="2"/>
  <c r="K48" i="2"/>
  <c r="I48" i="2"/>
  <c r="L29" i="2"/>
  <c r="K29" i="2"/>
  <c r="J29" i="2"/>
  <c r="I29" i="2"/>
  <c r="I22" i="2"/>
  <c r="L22" i="2"/>
  <c r="K22" i="2"/>
  <c r="J22" i="2"/>
  <c r="I21" i="2"/>
  <c r="J21" i="2"/>
  <c r="K21" i="2"/>
  <c r="L21" i="2"/>
  <c r="L41" i="2"/>
  <c r="K41" i="2"/>
  <c r="J41" i="2"/>
  <c r="I41" i="2"/>
  <c r="L14" i="2"/>
  <c r="K14" i="2"/>
  <c r="J14" i="2"/>
  <c r="I14" i="2"/>
  <c r="K18" i="2"/>
  <c r="J18" i="2"/>
  <c r="I18" i="2"/>
  <c r="L18" i="2"/>
  <c r="L20" i="2"/>
  <c r="K20" i="2"/>
  <c r="J20" i="2"/>
  <c r="I20" i="2"/>
  <c r="L36" i="2"/>
  <c r="K36" i="2"/>
  <c r="J36" i="2"/>
  <c r="I36" i="2"/>
  <c r="L37" i="2"/>
  <c r="K37" i="2"/>
  <c r="I37" i="2"/>
  <c r="J37" i="2"/>
  <c r="L23" i="2"/>
  <c r="K23" i="2"/>
  <c r="J23" i="2"/>
  <c r="I23" i="2"/>
  <c r="L44" i="2"/>
  <c r="K44" i="2"/>
  <c r="J44" i="2"/>
  <c r="I44" i="2"/>
  <c r="L12" i="2"/>
  <c r="J12" i="2"/>
  <c r="I12" i="2"/>
  <c r="K12" i="2"/>
  <c r="L26" i="2"/>
  <c r="K26" i="2"/>
  <c r="J26" i="2"/>
  <c r="I26" i="2"/>
  <c r="R27" i="2"/>
  <c r="R48" i="2"/>
  <c r="R49" i="2"/>
  <c r="R43" i="2"/>
  <c r="R14" i="2"/>
  <c r="R35" i="2"/>
  <c r="R28" i="2"/>
  <c r="R20" i="2"/>
  <c r="R23" i="2"/>
  <c r="R19" i="2"/>
  <c r="R44" i="2"/>
  <c r="R47" i="2"/>
  <c r="R40" i="2"/>
  <c r="R36" i="2"/>
  <c r="P13" i="2"/>
  <c r="P22" i="2"/>
  <c r="P11" i="2"/>
  <c r="P32" i="2"/>
  <c r="P43" i="2"/>
  <c r="P52" i="2"/>
  <c r="P14" i="2"/>
  <c r="P40" i="2"/>
  <c r="P49" i="2"/>
  <c r="P47" i="2"/>
  <c r="P8" i="2"/>
  <c r="P19" i="2"/>
  <c r="P21" i="2"/>
  <c r="P37" i="2"/>
  <c r="P44" i="2"/>
  <c r="P17" i="2"/>
  <c r="P36" i="2"/>
  <c r="P23" i="2"/>
  <c r="P12" i="2"/>
  <c r="P31" i="2"/>
  <c r="P27" i="2"/>
  <c r="P20" i="2"/>
  <c r="P35" i="2"/>
  <c r="P15" i="2"/>
  <c r="P41" i="2"/>
  <c r="P33" i="2"/>
  <c r="P48" i="2"/>
  <c r="P45" i="2"/>
  <c r="P24" i="2"/>
  <c r="P29" i="2"/>
  <c r="P28" i="2"/>
  <c r="P34" i="2"/>
  <c r="P26" i="2"/>
  <c r="P18" i="2"/>
  <c r="P25" i="2"/>
  <c r="P38" i="2"/>
  <c r="P30" i="2"/>
  <c r="U16" i="2"/>
  <c r="V16" i="2" s="1"/>
  <c r="W16" i="2" s="1"/>
  <c r="O16" i="2" s="1"/>
  <c r="U38" i="2"/>
  <c r="V38" i="2" s="1"/>
  <c r="W38" i="2" s="1"/>
  <c r="O38" i="2" s="1"/>
  <c r="U45" i="2"/>
  <c r="V45" i="2" s="1"/>
  <c r="W45" i="2" s="1"/>
  <c r="O45" i="2" s="1"/>
  <c r="U42" i="2"/>
  <c r="V42" i="2" s="1"/>
  <c r="W42" i="2" s="1"/>
  <c r="O42" i="2" s="1"/>
  <c r="U25" i="2"/>
  <c r="V25" i="2" s="1"/>
  <c r="W25" i="2" s="1"/>
  <c r="O25" i="2" s="1"/>
  <c r="U41" i="2"/>
  <c r="V41" i="2" s="1"/>
  <c r="W41" i="2" s="1"/>
  <c r="O41" i="2" s="1"/>
  <c r="U12" i="2"/>
  <c r="V12" i="2" s="1"/>
  <c r="W12" i="2" s="1"/>
  <c r="O12" i="2" s="1"/>
  <c r="U8" i="2"/>
  <c r="V8" i="2" s="1"/>
  <c r="W8" i="2" s="1"/>
  <c r="O8" i="2" s="1"/>
  <c r="U22" i="2"/>
  <c r="V22" i="2" s="1"/>
  <c r="W22" i="2" s="1"/>
  <c r="O22" i="2" s="1"/>
  <c r="U9" i="2"/>
  <c r="V9" i="2" s="1"/>
  <c r="W9" i="2" s="1"/>
  <c r="O9" i="2" s="1"/>
  <c r="U17" i="2"/>
  <c r="V17" i="2" s="1"/>
  <c r="W17" i="2" s="1"/>
  <c r="O17" i="2" s="1"/>
  <c r="U39" i="2"/>
  <c r="V39" i="2" s="1"/>
  <c r="W39" i="2" s="1"/>
  <c r="O39" i="2" s="1"/>
  <c r="U36" i="2"/>
  <c r="V36" i="2" s="1"/>
  <c r="W36" i="2" s="1"/>
  <c r="O36" i="2" s="1"/>
  <c r="U40" i="2"/>
  <c r="V40" i="2" s="1"/>
  <c r="W40" i="2" s="1"/>
  <c r="O40" i="2" s="1"/>
  <c r="U23" i="2"/>
  <c r="V23" i="2" s="1"/>
  <c r="W23" i="2" s="1"/>
  <c r="O23" i="2" s="1"/>
  <c r="U44" i="2"/>
  <c r="V44" i="2" s="1"/>
  <c r="W44" i="2" s="1"/>
  <c r="O44" i="2" s="1"/>
  <c r="U31" i="2"/>
  <c r="V31" i="2" s="1"/>
  <c r="W31" i="2" s="1"/>
  <c r="O31" i="2" s="1"/>
  <c r="R9" i="2"/>
  <c r="U26" i="2"/>
  <c r="V26" i="2" s="1"/>
  <c r="W26" i="2" s="1"/>
  <c r="O26" i="2" s="1"/>
  <c r="U47" i="2"/>
  <c r="V47" i="2" s="1"/>
  <c r="W47" i="2" s="1"/>
  <c r="O47" i="2" s="1"/>
  <c r="R25" i="2"/>
  <c r="U33" i="2"/>
  <c r="V33" i="2" s="1"/>
  <c r="W33" i="2" s="1"/>
  <c r="O33" i="2" s="1"/>
  <c r="R24" i="2"/>
  <c r="U10" i="2"/>
  <c r="V10" i="2" s="1"/>
  <c r="W10" i="2" s="1"/>
  <c r="O10" i="2" s="1"/>
  <c r="U32" i="2"/>
  <c r="V32" i="2" s="1"/>
  <c r="W32" i="2" s="1"/>
  <c r="O32" i="2" s="1"/>
  <c r="R11" i="2"/>
  <c r="U43" i="2"/>
  <c r="V43" i="2" s="1"/>
  <c r="W43" i="2" s="1"/>
  <c r="O43" i="2" s="1"/>
  <c r="U28" i="2"/>
  <c r="V28" i="2" s="1"/>
  <c r="W28" i="2" s="1"/>
  <c r="O28" i="2" s="1"/>
  <c r="U11" i="2"/>
  <c r="V11" i="2" s="1"/>
  <c r="W11" i="2" s="1"/>
  <c r="O11" i="2" s="1"/>
  <c r="U48" i="2"/>
  <c r="V48" i="2" s="1"/>
  <c r="W48" i="2" s="1"/>
  <c r="O48" i="2" s="1"/>
  <c r="U21" i="2"/>
  <c r="V21" i="2" s="1"/>
  <c r="W21" i="2" s="1"/>
  <c r="O21" i="2" s="1"/>
  <c r="U18" i="2"/>
  <c r="V18" i="2" s="1"/>
  <c r="W18" i="2" s="1"/>
  <c r="O18" i="2" s="1"/>
  <c r="U14" i="2"/>
  <c r="V14" i="2" s="1"/>
  <c r="W14" i="2" s="1"/>
  <c r="O14" i="2" s="1"/>
  <c r="U50" i="2"/>
  <c r="V50" i="2" s="1"/>
  <c r="W50" i="2" s="1"/>
  <c r="O50" i="2" s="1"/>
  <c r="U15" i="2"/>
  <c r="V15" i="2" s="1"/>
  <c r="W15" i="2" s="1"/>
  <c r="O15" i="2" s="1"/>
  <c r="U13" i="2"/>
  <c r="V13" i="2" s="1"/>
  <c r="W13" i="2" s="1"/>
  <c r="O13" i="2" s="1"/>
  <c r="U35" i="2"/>
  <c r="V35" i="2" s="1"/>
  <c r="W35" i="2" s="1"/>
  <c r="O35" i="2" s="1"/>
  <c r="R18" i="2"/>
  <c r="R42" i="2"/>
  <c r="U49" i="2"/>
  <c r="V49" i="2" s="1"/>
  <c r="W49" i="2" s="1"/>
  <c r="O49" i="2" s="1"/>
  <c r="R12" i="2"/>
  <c r="R38" i="2"/>
  <c r="U52" i="2"/>
  <c r="V52" i="2" s="1"/>
  <c r="W52" i="2" s="1"/>
  <c r="O52" i="2" s="1"/>
  <c r="U46" i="2"/>
  <c r="V46" i="2" s="1"/>
  <c r="W46" i="2" s="1"/>
  <c r="O46" i="2" s="1"/>
  <c r="R30" i="2"/>
  <c r="U20" i="2"/>
  <c r="V20" i="2" s="1"/>
  <c r="W20" i="2" s="1"/>
  <c r="O20" i="2" s="1"/>
  <c r="U30" i="2"/>
  <c r="V30" i="2" s="1"/>
  <c r="W30" i="2" s="1"/>
  <c r="O30" i="2" s="1"/>
  <c r="R7" i="2"/>
  <c r="R32" i="2"/>
  <c r="R31" i="2"/>
  <c r="U7" i="2"/>
  <c r="V7" i="2" s="1"/>
  <c r="W7" i="2" s="1"/>
  <c r="O7" i="2" s="1"/>
  <c r="U19" i="2"/>
  <c r="V19" i="2" s="1"/>
  <c r="W19" i="2" s="1"/>
  <c r="O19" i="2" s="1"/>
  <c r="R15" i="2"/>
  <c r="R41" i="2"/>
  <c r="U24" i="2"/>
  <c r="V24" i="2" s="1"/>
  <c r="W24" i="2" s="1"/>
  <c r="O24" i="2" s="1"/>
  <c r="R34" i="2"/>
  <c r="R8" i="2"/>
  <c r="R10" i="2"/>
  <c r="R26" i="2"/>
  <c r="U37" i="2"/>
  <c r="V37" i="2" s="1"/>
  <c r="W37" i="2" s="1"/>
  <c r="O37" i="2" s="1"/>
  <c r="R16" i="2"/>
  <c r="R37" i="2"/>
  <c r="R17" i="2"/>
  <c r="U29" i="2"/>
  <c r="V29" i="2" s="1"/>
  <c r="W29" i="2" s="1"/>
  <c r="O29" i="2" s="1"/>
  <c r="U27" i="2"/>
  <c r="V27" i="2" s="1"/>
  <c r="W27" i="2" s="1"/>
  <c r="O27" i="2" s="1"/>
  <c r="R50" i="2"/>
  <c r="R33" i="2"/>
  <c r="U34" i="2"/>
  <c r="V34" i="2" s="1"/>
  <c r="W34" i="2" s="1"/>
  <c r="O34" i="2" s="1"/>
  <c r="U51" i="2"/>
  <c r="V51" i="2" s="1"/>
  <c r="W51" i="2" s="1"/>
  <c r="O51" i="2" s="1"/>
  <c r="R29" i="2"/>
  <c r="R22" i="2"/>
  <c r="N36" i="2" l="1"/>
  <c r="N40" i="2"/>
  <c r="N22" i="2"/>
  <c r="M15" i="2"/>
  <c r="M38" i="2"/>
  <c r="M13" i="2"/>
  <c r="M18" i="2"/>
  <c r="N13" i="2"/>
  <c r="M14" i="2"/>
  <c r="N33" i="2"/>
  <c r="N27" i="2"/>
  <c r="N37" i="2"/>
  <c r="M45" i="2"/>
  <c r="M49" i="2"/>
  <c r="M24" i="2"/>
  <c r="M10" i="2"/>
  <c r="N24" i="2"/>
  <c r="M48" i="2"/>
  <c r="M32" i="2"/>
  <c r="M31" i="2"/>
  <c r="M40" i="2"/>
  <c r="N12" i="2"/>
  <c r="N45" i="2"/>
  <c r="N48" i="2"/>
  <c r="N32" i="2"/>
  <c r="M47" i="2"/>
  <c r="N49" i="2"/>
  <c r="N47" i="2"/>
  <c r="M44" i="2"/>
  <c r="M21" i="2"/>
  <c r="N26" i="2"/>
  <c r="M22" i="2"/>
  <c r="N46" i="2"/>
  <c r="N7" i="2"/>
  <c r="M34" i="2"/>
  <c r="M52" i="2"/>
  <c r="M8" i="2"/>
  <c r="M20" i="2"/>
  <c r="N52" i="2"/>
  <c r="M50" i="2"/>
  <c r="N18" i="2"/>
  <c r="M28" i="2"/>
  <c r="N31" i="2"/>
  <c r="M39" i="2"/>
  <c r="M9" i="2"/>
  <c r="N8" i="2"/>
  <c r="M29" i="2"/>
  <c r="N20" i="2"/>
  <c r="N50" i="2"/>
  <c r="N28" i="2"/>
  <c r="N10" i="2"/>
  <c r="N39" i="2"/>
  <c r="N9" i="2"/>
  <c r="N34" i="2"/>
  <c r="M27" i="2"/>
  <c r="N29" i="2"/>
  <c r="M37" i="2"/>
  <c r="N30" i="2"/>
  <c r="M46" i="2"/>
  <c r="N14" i="2"/>
  <c r="M12" i="2"/>
  <c r="M41" i="2"/>
  <c r="M35" i="2"/>
  <c r="M43" i="2"/>
  <c r="N41" i="2"/>
  <c r="M51" i="2"/>
  <c r="N51" i="2"/>
  <c r="M19" i="2"/>
  <c r="M30" i="2"/>
  <c r="N35" i="2"/>
  <c r="N15" i="2"/>
  <c r="N43" i="2"/>
  <c r="N44" i="2"/>
  <c r="N38" i="2"/>
  <c r="N19" i="2"/>
  <c r="M11" i="2"/>
  <c r="M17" i="2"/>
  <c r="M42" i="2"/>
  <c r="M7" i="2"/>
  <c r="N21" i="2"/>
  <c r="N11" i="2"/>
  <c r="M23" i="2"/>
  <c r="N17" i="2"/>
  <c r="M25" i="2"/>
  <c r="N42" i="2"/>
  <c r="M16" i="2"/>
  <c r="M33" i="2"/>
  <c r="M26" i="2"/>
  <c r="N23" i="2"/>
  <c r="M36" i="2"/>
  <c r="N25" i="2"/>
  <c r="N16" i="2"/>
  <c r="S53" i="2" a="1"/>
  <c r="D53" i="2" a="1"/>
  <c r="X53" i="2" a="1"/>
  <c r="F53" i="2" a="1"/>
  <c r="Y53" i="2" a="1"/>
  <c r="T53" i="2" a="1"/>
  <c r="E53" i="2" a="1"/>
  <c r="C53" i="2" a="1"/>
  <c r="C53" i="2" l="1"/>
  <c r="P53" i="2" s="1" a="1"/>
  <c r="E53" i="2"/>
  <c r="T53" i="2"/>
  <c r="Y53" i="2"/>
  <c r="F53" i="2"/>
  <c r="X53" i="2"/>
  <c r="D53" i="2"/>
  <c r="S53" i="2"/>
  <c r="R53" i="2" l="1"/>
  <c r="L53" i="2"/>
  <c r="K53" i="2"/>
  <c r="J53" i="2"/>
  <c r="I53" i="2"/>
  <c r="P53" i="2"/>
  <c r="U53" i="2"/>
  <c r="V53" i="2" s="1"/>
  <c r="W53" i="2" s="1"/>
  <c r="O53" i="2" s="1"/>
  <c r="N53" i="2" l="1"/>
  <c r="M5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<sst xmlns="http://schemas.openxmlformats.org/spreadsheetml/2006/main" count="252" uniqueCount="75">
  <si>
    <t>Ticker</t>
  </si>
  <si>
    <t>Market Cap</t>
  </si>
  <si>
    <t>Equity Upside to Cash</t>
  </si>
  <si>
    <t>Last Price</t>
  </si>
  <si>
    <t>YTD Returns</t>
  </si>
  <si>
    <t>Cover Days</t>
  </si>
  <si>
    <t>SI</t>
  </si>
  <si>
    <t>2Q24</t>
  </si>
  <si>
    <t>3Q24</t>
  </si>
  <si>
    <t>4Q24</t>
  </si>
  <si>
    <t>ADV $M</t>
  </si>
  <si>
    <t>Cash Runway (Qs)</t>
  </si>
  <si>
    <t>Total Debt</t>
  </si>
  <si>
    <t>Current</t>
  </si>
  <si>
    <t>2Q24 EV</t>
  </si>
  <si>
    <t>3Q24 EV</t>
  </si>
  <si>
    <t>Cash on Hand</t>
  </si>
  <si>
    <t>Net Loss (Qs)</t>
  </si>
  <si>
    <t xml:space="preserve">ANTX </t>
  </si>
  <si>
    <t xml:space="preserve">KZR </t>
  </si>
  <si>
    <t xml:space="preserve">PMVP </t>
  </si>
  <si>
    <t xml:space="preserve">ELEV </t>
  </si>
  <si>
    <t xml:space="preserve">SEER </t>
  </si>
  <si>
    <t xml:space="preserve">HLVX </t>
  </si>
  <si>
    <t xml:space="preserve">LVTX </t>
  </si>
  <si>
    <t xml:space="preserve">KRON </t>
  </si>
  <si>
    <t xml:space="preserve">RLYB </t>
  </si>
  <si>
    <t xml:space="preserve">BRNS </t>
  </si>
  <si>
    <t xml:space="preserve">ITOS </t>
  </si>
  <si>
    <t xml:space="preserve">LYEL </t>
  </si>
  <si>
    <t xml:space="preserve">TARA </t>
  </si>
  <si>
    <t xml:space="preserve">ZNTL </t>
  </si>
  <si>
    <t xml:space="preserve">PRLD </t>
  </si>
  <si>
    <t xml:space="preserve">CDTX </t>
  </si>
  <si>
    <t xml:space="preserve">CMRX </t>
  </si>
  <si>
    <t xml:space="preserve">AVTE </t>
  </si>
  <si>
    <t xml:space="preserve">VTYX </t>
  </si>
  <si>
    <t xml:space="preserve">CRBU </t>
  </si>
  <si>
    <t xml:space="preserve">ALXO </t>
  </si>
  <si>
    <t xml:space="preserve">AADI </t>
  </si>
  <si>
    <t xml:space="preserve">IKNA </t>
  </si>
  <si>
    <t xml:space="preserve">ABOS </t>
  </si>
  <si>
    <t xml:space="preserve">PASG </t>
  </si>
  <si>
    <t xml:space="preserve">ATNM </t>
  </si>
  <si>
    <t xml:space="preserve">STTK </t>
  </si>
  <si>
    <t xml:space="preserve">ACRS </t>
  </si>
  <si>
    <t xml:space="preserve">RPID </t>
  </si>
  <si>
    <t xml:space="preserve">RAPT </t>
  </si>
  <si>
    <t xml:space="preserve">SCYX </t>
  </si>
  <si>
    <t xml:space="preserve">VTGN </t>
  </si>
  <si>
    <t xml:space="preserve">ALVR </t>
  </si>
  <si>
    <t xml:space="preserve">QURE </t>
  </si>
  <si>
    <t xml:space="preserve">IVVD </t>
  </si>
  <si>
    <t xml:space="preserve">MIST </t>
  </si>
  <si>
    <t xml:space="preserve">IOBT </t>
  </si>
  <si>
    <t xml:space="preserve">VERV </t>
  </si>
  <si>
    <t xml:space="preserve">NKTX </t>
  </si>
  <si>
    <t xml:space="preserve">IPSC </t>
  </si>
  <si>
    <t xml:space="preserve">XFOR </t>
  </si>
  <si>
    <t xml:space="preserve">PRE </t>
  </si>
  <si>
    <t xml:space="preserve">EQ </t>
  </si>
  <si>
    <t xml:space="preserve">XLO </t>
  </si>
  <si>
    <t xml:space="preserve">VYNE </t>
  </si>
  <si>
    <t xml:space="preserve">ALGS </t>
  </si>
  <si>
    <t xml:space="preserve">BOLT </t>
  </si>
  <si>
    <t>50 DMA</t>
  </si>
  <si>
    <t>100 DMA</t>
  </si>
  <si>
    <t>200 DMA</t>
  </si>
  <si>
    <t>20 DMA</t>
  </si>
  <si>
    <t>NT Uptrend</t>
  </si>
  <si>
    <t>Intermediate Term Uptrend</t>
  </si>
  <si>
    <t>Technical Trends</t>
  </si>
  <si>
    <t>Liquidity</t>
  </si>
  <si>
    <t>Fundamental Inpputs</t>
  </si>
  <si>
    <t>Technical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</si>
</sst>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11" x14ac:knownFonts="1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b/>
      <sz val="10"/>
      <color theme="0"/>
      <name val="Aptos Narrow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12"/>
      <color theme="0"/>
      <name val="Aptos Narrow"/>
      <family val="2"/>
      <scheme val="minor"/>
    </font>
    <font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6">
    <xf numFmtId="0" fontId="0" fillId="0" borderId="0" xfId="0"/>
    <xf numFmtId="0" fontId="6" fillId="4" borderId="0" xfId="0" applyFont="1" applyFill="1" applyAlignment="1">
      <alignment horizontal="center"/>
    </xf>
    <xf numFmtId="0" fontId="7" fillId="0" borderId="0" xfId="0" applyFont="1"/>
    <xf numFmtId="0" fontId="6" fillId="4" borderId="0" xfId="0" applyFont="1" applyFill="1" applyAlignment="1">
      <alignment horizontal="left"/>
    </xf>
    <xf numFmtId="8" fontId="7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9" fontId="7" fillId="0" borderId="0" xfId="0" applyNumberFormat="1" applyFont="1" applyAlignment="1">
      <alignment horizontal="center"/>
    </xf>
    <xf numFmtId="0" fontId="8" fillId="0" borderId="2" xfId="0" applyFont="1" applyBorder="1" applyAlignment="1">
      <alignment horizontal="centerContinuous"/>
    </xf>
    <xf numFmtId="0" fontId="8" fillId="0" borderId="3" xfId="0" applyFont="1" applyBorder="1" applyAlignment="1">
      <alignment horizontal="centerContinuous"/>
    </xf>
    <xf numFmtId="0" fontId="8" fillId="0" borderId="4" xfId="0" applyFont="1" applyBorder="1" applyAlignment="1">
      <alignment horizontal="centerContinuous"/>
    </xf>
    <xf numFmtId="0" fontId="7" fillId="0" borderId="5" xfId="0" applyFont="1" applyBorder="1"/>
    <xf numFmtId="0" fontId="7" fillId="0" borderId="1" xfId="0" applyFont="1" applyBorder="1"/>
    <xf numFmtId="0" fontId="6" fillId="4" borderId="5" xfId="0" applyFont="1" applyFill="1" applyBorder="1" applyAlignment="1">
      <alignment horizontal="center"/>
    </xf>
    <xf numFmtId="0" fontId="6" fillId="4" borderId="0" xfId="0" applyFont="1" applyFill="1" applyAlignment="1">
      <alignment horizontal="centerContinuous"/>
    </xf>
    <xf numFmtId="0" fontId="6" fillId="4" borderId="1" xfId="0" applyFont="1" applyFill="1" applyBorder="1" applyAlignment="1">
      <alignment horizontal="centerContinuous"/>
    </xf>
    <xf numFmtId="0" fontId="6" fillId="4" borderId="1" xfId="0" applyFont="1" applyFill="1" applyBorder="1" applyAlignment="1">
      <alignment horizontal="center"/>
    </xf>
    <xf numFmtId="9" fontId="7" fillId="0" borderId="5" xfId="0" applyNumberFormat="1" applyFont="1" applyBorder="1" applyAlignment="1">
      <alignment horizontal="center"/>
    </xf>
    <xf numFmtId="9" fontId="7" fillId="0" borderId="1" xfId="0" applyNumberFormat="1" applyFont="1" applyBorder="1" applyAlignment="1">
      <alignment horizontal="center"/>
    </xf>
    <xf numFmtId="9" fontId="7" fillId="0" borderId="6" xfId="0" applyNumberFormat="1" applyFont="1" applyBorder="1" applyAlignment="1">
      <alignment horizontal="center"/>
    </xf>
    <xf numFmtId="9" fontId="7" fillId="0" borderId="7" xfId="0" applyNumberFormat="1" applyFont="1" applyBorder="1" applyAlignment="1">
      <alignment horizontal="center"/>
    </xf>
    <xf numFmtId="9" fontId="7" fillId="0" borderId="8" xfId="0" applyNumberFormat="1" applyFont="1" applyBorder="1" applyAlignment="1">
      <alignment horizontal="center"/>
    </xf>
    <xf numFmtId="0" fontId="6" fillId="4" borderId="5" xfId="0" applyFont="1" applyFill="1" applyBorder="1" applyAlignment="1">
      <alignment horizontal="centerContinuous"/>
    </xf>
    <xf numFmtId="9" fontId="7" fillId="6" borderId="5" xfId="0" applyNumberFormat="1" applyFont="1" applyFill="1" applyBorder="1" applyAlignment="1">
      <alignment horizontal="center"/>
    </xf>
    <xf numFmtId="9" fontId="7" fillId="6" borderId="0" xfId="0" applyNumberFormat="1" applyFont="1" applyFill="1" applyAlignment="1">
      <alignment horizontal="center"/>
    </xf>
    <xf numFmtId="9" fontId="7" fillId="6" borderId="1" xfId="0" applyNumberFormat="1" applyFont="1" applyFill="1" applyBorder="1" applyAlignment="1">
      <alignment horizontal="center"/>
    </xf>
    <xf numFmtId="9" fontId="7" fillId="6" borderId="6" xfId="0" applyNumberFormat="1" applyFont="1" applyFill="1" applyBorder="1" applyAlignment="1">
      <alignment horizontal="center"/>
    </xf>
    <xf numFmtId="9" fontId="7" fillId="6" borderId="7" xfId="0" applyNumberFormat="1" applyFont="1" applyFill="1" applyBorder="1" applyAlignment="1">
      <alignment horizontal="center"/>
    </xf>
    <xf numFmtId="9" fontId="7" fillId="6" borderId="8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7" fillId="0" borderId="10" xfId="0" applyFont="1" applyBorder="1"/>
    <xf numFmtId="0" fontId="6" fillId="4" borderId="10" xfId="0" applyFont="1" applyFill="1" applyBorder="1" applyAlignment="1">
      <alignment horizontal="centerContinuous"/>
    </xf>
    <xf numFmtId="0" fontId="6" fillId="4" borderId="10" xfId="0" applyFont="1" applyFill="1" applyBorder="1" applyAlignment="1">
      <alignment horizontal="center"/>
    </xf>
    <xf numFmtId="6" fontId="7" fillId="7" borderId="10" xfId="0" applyNumberFormat="1" applyFont="1" applyFill="1" applyBorder="1" applyAlignment="1">
      <alignment horizontal="center"/>
    </xf>
    <xf numFmtId="6" fontId="7" fillId="7" borderId="11" xfId="0" applyNumberFormat="1" applyFont="1" applyFill="1" applyBorder="1" applyAlignment="1">
      <alignment horizontal="center"/>
    </xf>
    <xf numFmtId="0" fontId="8" fillId="8" borderId="0" xfId="0" applyFont="1" applyFill="1" applyAlignment="1">
      <alignment horizontal="center"/>
    </xf>
    <xf numFmtId="0" fontId="7" fillId="8" borderId="0" xfId="0" applyFont="1" applyFill="1"/>
    <xf numFmtId="0" fontId="6" fillId="8" borderId="0" xfId="0" applyFont="1" applyFill="1" applyAlignment="1">
      <alignment horizontal="centerContinuous"/>
    </xf>
    <xf numFmtId="0" fontId="6" fillId="8" borderId="0" xfId="0" applyFont="1" applyFill="1" applyAlignment="1">
      <alignment horizontal="center"/>
    </xf>
    <xf numFmtId="6" fontId="7" fillId="8" borderId="0" xfId="0" applyNumberFormat="1" applyFont="1" applyFill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" fontId="7" fillId="0" borderId="5" xfId="0" applyNumberFormat="1" applyFont="1" applyBorder="1" applyAlignment="1">
      <alignment horizontal="center"/>
    </xf>
    <xf numFmtId="6" fontId="7" fillId="0" borderId="0" xfId="0" applyNumberFormat="1" applyFont="1" applyAlignment="1">
      <alignment horizontal="center"/>
    </xf>
    <xf numFmtId="4" fontId="7" fillId="0" borderId="6" xfId="0" applyNumberFormat="1" applyFont="1" applyBorder="1" applyAlignment="1">
      <alignment horizontal="center"/>
    </xf>
    <xf numFmtId="6" fontId="7" fillId="0" borderId="7" xfId="0" applyNumberFormat="1" applyFont="1" applyBorder="1" applyAlignment="1">
      <alignment horizontal="center"/>
    </xf>
    <xf numFmtId="8" fontId="7" fillId="0" borderId="8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Continuous"/>
    </xf>
    <xf numFmtId="0" fontId="7" fillId="0" borderId="4" xfId="0" applyFont="1" applyBorder="1" applyAlignment="1">
      <alignment horizontal="centerContinuous"/>
    </xf>
    <xf numFmtId="0" fontId="7" fillId="0" borderId="3" xfId="0" applyFont="1" applyBorder="1"/>
    <xf numFmtId="8" fontId="7" fillId="0" borderId="5" xfId="0" applyNumberFormat="1" applyFont="1" applyBorder="1" applyAlignment="1">
      <alignment horizontal="center"/>
    </xf>
    <xf numFmtId="8" fontId="7" fillId="0" borderId="0" xfId="0" applyNumberFormat="1" applyFont="1" applyAlignment="1">
      <alignment horizontal="center"/>
    </xf>
    <xf numFmtId="8" fontId="7" fillId="0" borderId="6" xfId="0" applyNumberFormat="1" applyFont="1" applyBorder="1" applyAlignment="1">
      <alignment horizontal="center"/>
    </xf>
    <xf numFmtId="8" fontId="7" fillId="0" borderId="7" xfId="0" applyNumberFormat="1" applyFont="1" applyBorder="1" applyAlignment="1">
      <alignment horizontal="center"/>
    </xf>
    <xf numFmtId="0" fontId="7" fillId="0" borderId="2" xfId="0" applyFont="1" applyBorder="1"/>
    <xf numFmtId="8" fontId="7" fillId="0" borderId="3" xfId="0" applyNumberFormat="1" applyFont="1" applyBorder="1" applyAlignment="1">
      <alignment horizontal="center"/>
    </xf>
    <xf numFmtId="9" fontId="7" fillId="5" borderId="3" xfId="0" applyNumberFormat="1" applyFont="1" applyFill="1" applyBorder="1" applyAlignment="1">
      <alignment horizontal="center"/>
    </xf>
    <xf numFmtId="4" fontId="7" fillId="0" borderId="3" xfId="0" applyNumberFormat="1" applyFont="1" applyBorder="1" applyAlignment="1">
      <alignment horizontal="center"/>
    </xf>
    <xf numFmtId="9" fontId="7" fillId="0" borderId="3" xfId="0" applyNumberFormat="1" applyFont="1" applyBorder="1" applyAlignment="1">
      <alignment horizontal="center"/>
    </xf>
    <xf numFmtId="9" fontId="7" fillId="0" borderId="2" xfId="0" applyNumberFormat="1" applyFont="1" applyBorder="1" applyAlignment="1">
      <alignment horizontal="center"/>
    </xf>
    <xf numFmtId="9" fontId="7" fillId="0" borderId="4" xfId="0" applyNumberFormat="1" applyFont="1" applyBorder="1" applyAlignment="1">
      <alignment horizontal="center"/>
    </xf>
    <xf numFmtId="9" fontId="7" fillId="6" borderId="2" xfId="0" applyNumberFormat="1" applyFont="1" applyFill="1" applyBorder="1" applyAlignment="1">
      <alignment horizontal="center"/>
    </xf>
    <xf numFmtId="9" fontId="7" fillId="6" borderId="3" xfId="0" applyNumberFormat="1" applyFont="1" applyFill="1" applyBorder="1" applyAlignment="1">
      <alignment horizontal="center"/>
    </xf>
    <xf numFmtId="9" fontId="7" fillId="6" borderId="4" xfId="0" applyNumberFormat="1" applyFont="1" applyFill="1" applyBorder="1" applyAlignment="1">
      <alignment horizontal="center"/>
    </xf>
    <xf numFmtId="6" fontId="7" fillId="7" borderId="9" xfId="0" applyNumberFormat="1" applyFont="1" applyFill="1" applyBorder="1" applyAlignment="1">
      <alignment horizontal="center"/>
    </xf>
    <xf numFmtId="6" fontId="7" fillId="8" borderId="3" xfId="0" applyNumberFormat="1" applyFont="1" applyFill="1" applyBorder="1" applyAlignment="1">
      <alignment horizontal="center"/>
    </xf>
    <xf numFmtId="4" fontId="7" fillId="0" borderId="2" xfId="0" applyNumberFormat="1" applyFont="1" applyBorder="1" applyAlignment="1">
      <alignment horizontal="center"/>
    </xf>
    <xf numFmtId="6" fontId="7" fillId="0" borderId="3" xfId="0" applyNumberFormat="1" applyFont="1" applyBorder="1" applyAlignment="1">
      <alignment horizontal="center"/>
    </xf>
    <xf numFmtId="8" fontId="7" fillId="0" borderId="4" xfId="0" applyNumberFormat="1" applyFont="1" applyBorder="1" applyAlignment="1">
      <alignment horizontal="center"/>
    </xf>
    <xf numFmtId="8" fontId="7" fillId="0" borderId="2" xfId="0" applyNumberFormat="1" applyFont="1" applyBorder="1" applyAlignment="1">
      <alignment horizontal="center"/>
    </xf>
    <xf numFmtId="9" fontId="7" fillId="5" borderId="0" xfId="0" applyNumberFormat="1" applyFont="1" applyFill="1" applyAlignment="1">
      <alignment horizontal="center"/>
    </xf>
    <xf numFmtId="4" fontId="7" fillId="0" borderId="0" xfId="0" applyNumberFormat="1" applyFont="1" applyAlignment="1">
      <alignment horizontal="center"/>
    </xf>
    <xf numFmtId="0" fontId="7" fillId="0" borderId="6" xfId="0" applyFont="1" applyBorder="1"/>
    <xf numFmtId="9" fontId="7" fillId="5" borderId="7" xfId="0" applyNumberFormat="1" applyFont="1" applyFill="1" applyBorder="1" applyAlignment="1">
      <alignment horizontal="center"/>
    </xf>
    <xf numFmtId="4" fontId="7" fillId="0" borderId="7" xfId="0" applyNumberFormat="1" applyFont="1" applyBorder="1" applyAlignment="1">
      <alignment horizontal="center"/>
    </xf>
    <xf numFmtId="6" fontId="7" fillId="8" borderId="7" xfId="0" applyNumberFormat="1" applyFont="1" applyFill="1" applyBorder="1" applyAlignment="1">
      <alignment horizontal="center"/>
    </xf>
    <xf numFmtId="0" fontId="7" fillId="0" borderId="7" xfId="0" applyFont="1" applyBorder="1"/>
    <xf numFmtId="0" fontId="9" fillId="4" borderId="0" xfId="0" applyFont="1" applyFill="1" applyAlignment="1">
      <alignment horizontal="left"/>
    </xf>
    <xf numFmtId="0" fontId="9" fillId="4" borderId="0" xfId="0" applyFont="1" applyFill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10" fillId="0" borderId="0" xfId="0" applyFont="1"/>
    <xf numFmtId="0" fontId="0" fillId="9" borderId="0" xfId="0" applyFill="1"/>
    <xf numFmtId="0" fontId="8" fillId="0" borderId="12" xfId="0" applyFont="1" applyBorder="1" applyAlignment="1">
      <alignment horizontal="centerContinuous"/>
    </xf>
    <xf numFmtId="0" fontId="8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centerContinuous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EF30-5082-4C53-B74F-8431EBF26238}">
  <dimension ref="B3:AD53"/>
  <sheetViews>
    <sheetView showGridLines="0" zoomScale="60" zoomScaleNormal="60" workbookViewId="0">
      <pane xSplit="2" ySplit="6" topLeftCell="C7" activePane="bottomRight" state="frozen"/>
      <selection pane="topRight" activeCell="C1" sqref="C1"/>
      <selection pane="bottomLeft" activeCell="A5" sqref="A5"/>
      <selection pane="bottomRight" activeCell="B5" sqref="B5"/>
    </sheetView>
  </sheetViews>
  <sheetFormatPr baseColWidth="10" defaultColWidth="8.6640625" defaultRowHeight="14" outlineLevelCol="1" x14ac:dyDescent="0.2"/>
  <cols>
    <col min="1" max="1" width="8.6640625" style="2"/>
    <col min="2" max="2" width="16" style="2" bestFit="1" customWidth="1"/>
    <col min="3" max="3" width="47.6640625" style="2" customWidth="1"/>
    <col min="4" max="4" width="11.1640625" style="2" bestFit="1" customWidth="1"/>
    <col min="5" max="5" width="13.5" style="2" bestFit="1" customWidth="1"/>
    <col min="6" max="6" width="9.33203125" style="2" customWidth="1"/>
    <col min="7" max="7" width="9.33203125" style="2" bestFit="1" customWidth="1"/>
    <col min="8" max="8" width="21.5" style="2" bestFit="1" customWidth="1"/>
    <col min="9" max="12" width="9.33203125" style="2" customWidth="1"/>
    <col min="13" max="13" width="15.6640625" style="2" customWidth="1" outlineLevel="1"/>
    <col min="14" max="15" width="15.6640625" style="2" customWidth="1"/>
    <col min="16" max="16" width="23.1640625" style="2" customWidth="1"/>
    <col min="17" max="17" width="1.83203125" style="35" customWidth="1"/>
    <col min="18" max="18" width="17.33203125" style="5" bestFit="1" customWidth="1"/>
    <col min="19" max="19" width="11.1640625" style="5" bestFit="1" customWidth="1"/>
    <col min="20" max="20" width="10.1640625" style="5" bestFit="1" customWidth="1"/>
    <col min="21" max="21" width="7" style="5" bestFit="1" customWidth="1"/>
    <col min="22" max="22" width="12.5" style="5" bestFit="1" customWidth="1"/>
    <col min="23" max="23" width="12.5" style="5" customWidth="1"/>
    <col min="24" max="24" width="12.83203125" style="5" bestFit="1" customWidth="1"/>
    <col min="25" max="25" width="14" style="5" bestFit="1" customWidth="1"/>
    <col min="26" max="26" width="0.5" style="2" customWidth="1"/>
    <col min="27" max="30" width="9.33203125" style="2" customWidth="1"/>
    <col min="31" max="16384" width="8.6640625" style="2"/>
  </cols>
  <sheetData>
    <row r="3" spans="2:30" x14ac:dyDescent="0.2">
      <c r="G3" s="7" t="s">
        <v>71</v>
      </c>
      <c r="H3" s="8"/>
      <c r="I3" s="8"/>
      <c r="J3" s="8"/>
      <c r="K3" s="8"/>
      <c r="L3" s="9"/>
      <c r="M3" s="7" t="s">
        <v>2</v>
      </c>
      <c r="N3" s="8"/>
      <c r="O3" s="9"/>
      <c r="P3" s="28" t="s">
        <v>72</v>
      </c>
      <c r="Q3" s="34"/>
      <c r="R3" s="7" t="s">
        <v>73</v>
      </c>
      <c r="S3" s="46"/>
      <c r="T3" s="46"/>
      <c r="U3" s="46"/>
      <c r="V3" s="46"/>
      <c r="W3" s="46"/>
      <c r="X3" s="46"/>
      <c r="Y3" s="47"/>
      <c r="AA3" s="7" t="s">
        <v>74</v>
      </c>
      <c r="AB3" s="46"/>
      <c r="AC3" s="46"/>
      <c r="AD3" s="47"/>
    </row>
    <row r="4" spans="2:30" x14ac:dyDescent="0.2">
      <c r="G4" s="10"/>
      <c r="L4" s="11"/>
      <c r="M4" s="10"/>
      <c r="O4" s="11"/>
      <c r="P4" s="29"/>
      <c r="R4" s="39"/>
      <c r="Y4" s="40"/>
      <c r="AA4" s="10"/>
      <c r="AD4" s="11"/>
    </row>
    <row r="5" spans="2:30" x14ac:dyDescent="0.2">
      <c r="B5" s="1"/>
      <c r="C5" s="1"/>
      <c r="D5" s="1"/>
      <c r="E5" s="1"/>
      <c r="F5" s="1"/>
      <c r="G5" s="12"/>
      <c r="H5" s="1"/>
      <c r="I5" s="13"/>
      <c r="J5" s="13"/>
      <c r="K5" s="13"/>
      <c r="L5" s="14"/>
      <c r="M5" s="21"/>
      <c r="N5" s="13"/>
      <c r="O5" s="14"/>
      <c r="P5" s="30"/>
      <c r="Q5" s="36"/>
      <c r="R5" s="12"/>
      <c r="S5" s="1"/>
      <c r="T5" s="1"/>
      <c r="U5" s="1"/>
      <c r="V5" s="1"/>
      <c r="W5" s="1"/>
      <c r="X5" s="1"/>
      <c r="Y5" s="15"/>
      <c r="AA5" s="12"/>
      <c r="AB5" s="1"/>
      <c r="AC5" s="1"/>
      <c r="AD5" s="15"/>
    </row>
    <row r="6" spans="2:30" x14ac:dyDescent="0.2">
      <c r="B6" s="3" t="s">
        <v>0</v>
      </c>
      <c r="C6" s="1" t="s">
        <v>3</v>
      </c>
      <c r="D6" s="1" t="s">
        <v>4</v>
      </c>
      <c r="E6" s="1" t="s">
        <v>5</v>
      </c>
      <c r="F6" s="1" t="s">
        <v>6</v>
      </c>
      <c r="G6" s="12" t="s">
        <v>69</v>
      </c>
      <c r="H6" s="1" t="s">
        <v>70</v>
      </c>
      <c r="I6" s="1" t="s">
        <v>68</v>
      </c>
      <c r="J6" s="1" t="s">
        <v>65</v>
      </c>
      <c r="K6" s="1" t="s">
        <v>66</v>
      </c>
      <c r="L6" s="15" t="s">
        <v>67</v>
      </c>
      <c r="M6" s="12" t="s">
        <v>7</v>
      </c>
      <c r="N6" s="1" t="s">
        <v>8</v>
      </c>
      <c r="O6" s="15" t="s">
        <v>9</v>
      </c>
      <c r="P6" s="31" t="s">
        <v>10</v>
      </c>
      <c r="Q6" s="37"/>
      <c r="R6" s="12" t="s">
        <v>11</v>
      </c>
      <c r="S6" s="1" t="s">
        <v>1</v>
      </c>
      <c r="T6" s="1" t="s">
        <v>12</v>
      </c>
      <c r="U6" s="1" t="s">
        <v>13</v>
      </c>
      <c r="V6" s="1" t="s">
        <v>14</v>
      </c>
      <c r="W6" s="1" t="s">
        <v>15</v>
      </c>
      <c r="X6" s="1" t="s">
        <v>16</v>
      </c>
      <c r="Y6" s="15" t="s">
        <v>17</v>
      </c>
      <c r="AA6" s="12" t="s">
        <v>68</v>
      </c>
      <c r="AB6" s="1" t="s">
        <v>65</v>
      </c>
      <c r="AC6" s="1" t="s">
        <v>66</v>
      </c>
      <c r="AD6" s="15" t="s">
        <v>67</v>
      </c>
    </row>
    <row r="7" spans="2:30" x14ac:dyDescent="0.2">
      <c r="B7" s="53" t="s">
        <v>59</v>
      </c>
      <c r="C7" s="54" t="e" cm="1">
        <f t="array" aca="1" ref="C7" ca="1">+_xll.BDP($B7&amp;" US EQUITY","PX_LAST")</f>
        <v>#NAME?</v>
      </c>
      <c r="D7" s="55" t="e" cm="1">
        <f t="array" aca="1" ref="D7" ca="1">+_xll.BDP($B7&amp;" US EQUITY","CURRENT_TRR_YTD")/100</f>
        <v>#NAME?</v>
      </c>
      <c r="E7" s="56" t="e" cm="1">
        <f t="array" aca="1" ref="E7" ca="1">+_xll.BDP($B7&amp;" US EQUITY","short_int_ratio")</f>
        <v>#NAME?</v>
      </c>
      <c r="F7" s="57" t="e" cm="1">
        <f t="array" aca="1" ref="F7" ca="1">+_xll.BDP($B7&amp;" US EQUITY","SI_PERCENT_EQUITY_Float")/100</f>
        <v>#NAME?</v>
      </c>
      <c r="G7" s="58" t="e">
        <f ca="1">+AA7/AB7-1</f>
        <v>#NAME?</v>
      </c>
      <c r="H7" s="57" t="e">
        <f ca="1">+AB7/AD7-1</f>
        <v>#NAME?</v>
      </c>
      <c r="I7" s="57" t="e">
        <f ca="1">+$C7/AA7-1</f>
        <v>#NAME?</v>
      </c>
      <c r="J7" s="57" t="e">
        <f ca="1">+$C7/AB7-1</f>
        <v>#NAME?</v>
      </c>
      <c r="K7" s="57" t="e">
        <f ca="1">+$C7/AC7-1</f>
        <v>#NAME?</v>
      </c>
      <c r="L7" s="59" t="e">
        <f ca="1">+$C7/AD7-1</f>
        <v>#NAME?</v>
      </c>
      <c r="M7" s="60" t="e">
        <f t="shared" ref="M7:M53" ca="1" si="0">+(S7-U7)/S7-1</f>
        <v>#NAME?</v>
      </c>
      <c r="N7" s="61" t="e">
        <f t="shared" ref="N7:N53" ca="1" si="1">+(S7-V7)/S7-1</f>
        <v>#NAME?</v>
      </c>
      <c r="O7" s="62" t="e">
        <f t="shared" ref="O7:O53" ca="1" si="2">+(S7-W7)/S7-1</f>
        <v>#NAME?</v>
      </c>
      <c r="P7" s="63" t="e" cm="1">
        <f t="array" aca="1" ref="P7" ca="1">+_xll.BDP($B7&amp;" US EQUITY","VOLUME_AVG_20D")*C7</f>
        <v>#NAME?</v>
      </c>
      <c r="Q7" s="64"/>
      <c r="R7" s="65" t="e">
        <f t="shared" ref="R7:R53" ca="1" si="3">+X7/-(Y7)</f>
        <v>#NAME?</v>
      </c>
      <c r="S7" s="66" t="e" cm="1">
        <f t="array" aca="1" ref="S7" ca="1">+_xll.BDP($B7&amp;" US EQUITY","CUR_MKT_CAP")/1000000</f>
        <v>#NAME?</v>
      </c>
      <c r="T7" s="66" cm="1">
        <f t="array" aca="1" ref="T7" ca="1">+IFERROR(_xll.BDP($B7&amp;" US EQUITY","SHORT_AND_LONG_TERM_DEBT"),0)</f>
        <v>0</v>
      </c>
      <c r="U7" s="66" t="e">
        <f t="shared" ref="U7:U53" ca="1" si="4">S7+T7-X7</f>
        <v>#NAME?</v>
      </c>
      <c r="V7" s="66" t="e">
        <f t="shared" ref="V7:V53" ca="1" si="5">U7-Y7</f>
        <v>#NAME?</v>
      </c>
      <c r="W7" s="66" t="e">
        <f t="shared" ref="W7:W53" ca="1" si="6">V7-Y7</f>
        <v>#NAME?</v>
      </c>
      <c r="X7" s="66" t="e" cm="1">
        <f t="array" aca="1" ref="X7" ca="1">_xll.BDP(B7&amp;" US EQUITY","CASH_AND_MARKETABLE_SECURITIES", "FUND_PER=Q2")</f>
        <v>#NAME?</v>
      </c>
      <c r="Y7" s="67" t="e" cm="1">
        <f t="array" aca="1" ref="Y7" ca="1">_xll.BDP(B7&amp;" US Equity","BEST_NET_INCOME")</f>
        <v>#NAME?</v>
      </c>
      <c r="Z7" s="48"/>
      <c r="AA7" s="68" t="e" cm="1">
        <f t="array" aca="1" ref="AA7" ca="1">+_xll.BDP($B7&amp;" US EQUITY","MOV_AVG_20D")</f>
        <v>#NAME?</v>
      </c>
      <c r="AB7" s="54" t="e" cm="1">
        <f t="array" aca="1" ref="AB7" ca="1">+_xll.BDP($B7&amp;" US EQUITY","MOV_AVG_50D")</f>
        <v>#NAME?</v>
      </c>
      <c r="AC7" s="54" t="e" cm="1">
        <f t="array" aca="1" ref="AC7" ca="1">+_xll.BDP($B7&amp;" US EQUITY","MOV_AVG_100D")</f>
        <v>#NAME?</v>
      </c>
      <c r="AD7" s="67" t="e" cm="1">
        <f t="array" aca="1" ref="AD7" ca="1">+_xll.BDP($B7&amp;" US EQUITY","MOV_AVG_200D")</f>
        <v>#NAME?</v>
      </c>
    </row>
    <row r="8" spans="2:30" x14ac:dyDescent="0.2">
      <c r="B8" s="10" t="s">
        <v>18</v>
      </c>
      <c r="C8" s="50" t="e" cm="1">
        <f t="array" aca="1" ref="C8" ca="1">+_xll.BDP($B8&amp;" US EQUITY","PX_LAST")</f>
        <v>#NAME?</v>
      </c>
      <c r="D8" s="69" t="e" cm="1">
        <f t="array" aca="1" ref="D8" ca="1">+_xll.BDP($B8&amp;" US EQUITY","CURRENT_TRR_YTD")/100</f>
        <v>#NAME?</v>
      </c>
      <c r="E8" s="70" t="e" cm="1">
        <f t="array" aca="1" ref="E8" ca="1">+_xll.BDP($B8&amp;" US EQUITY","short_int_ratio")</f>
        <v>#NAME?</v>
      </c>
      <c r="F8" s="6" t="e" cm="1">
        <f t="array" aca="1" ref="F8" ca="1">+_xll.BDP($B8&amp;" US EQUITY","SI_PERCENT_EQUITY_Float")/100</f>
        <v>#NAME?</v>
      </c>
      <c r="G8" s="16" t="e">
        <f t="shared" ref="G8:G53" ca="1" si="7">+AA8/AB8-1</f>
        <v>#NAME?</v>
      </c>
      <c r="H8" s="6" t="e">
        <f t="shared" ref="H8:H53" ca="1" si="8">+AB8/AD8-1</f>
        <v>#NAME?</v>
      </c>
      <c r="I8" s="6" t="e">
        <f t="shared" ref="I8:I53" ca="1" si="9">+$C8/AA8-1</f>
        <v>#NAME?</v>
      </c>
      <c r="J8" s="6" t="e">
        <f t="shared" ref="J8:J53" ca="1" si="10">+$C8/AB8-1</f>
        <v>#NAME?</v>
      </c>
      <c r="K8" s="6" t="e">
        <f t="shared" ref="K8:K53" ca="1" si="11">+$C8/AC8-1</f>
        <v>#NAME?</v>
      </c>
      <c r="L8" s="17" t="e">
        <f t="shared" ref="L8:L53" ca="1" si="12">+$C8/AD8-1</f>
        <v>#NAME?</v>
      </c>
      <c r="M8" s="22" t="e">
        <f t="shared" ca="1" si="0"/>
        <v>#NAME?</v>
      </c>
      <c r="N8" s="23" t="e">
        <f t="shared" ca="1" si="1"/>
        <v>#NAME?</v>
      </c>
      <c r="O8" s="24" t="e">
        <f t="shared" ca="1" si="2"/>
        <v>#NAME?</v>
      </c>
      <c r="P8" s="32" t="e" cm="1">
        <f t="array" aca="1" ref="P8" ca="1">+_xll.BDP($B8&amp;" US EQUITY","VOLUME_AVG_20D")*C8</f>
        <v>#NAME?</v>
      </c>
      <c r="Q8" s="38"/>
      <c r="R8" s="41" t="e">
        <f t="shared" ca="1" si="3"/>
        <v>#NAME?</v>
      </c>
      <c r="S8" s="42" t="e" cm="1">
        <f t="array" aca="1" ref="S8" ca="1">+_xll.BDP($B8&amp;" US EQUITY","CUR_MKT_CAP")/1000000</f>
        <v>#NAME?</v>
      </c>
      <c r="T8" s="42" cm="1">
        <f t="array" aca="1" ref="T8" ca="1">+IFERROR(_xll.BDP($B8&amp;" US EQUITY","SHORT_AND_LONG_TERM_DEBT"),0)</f>
        <v>0</v>
      </c>
      <c r="U8" s="42" t="e">
        <f t="shared" ca="1" si="4"/>
        <v>#NAME?</v>
      </c>
      <c r="V8" s="42" t="e">
        <f t="shared" ca="1" si="5"/>
        <v>#NAME?</v>
      </c>
      <c r="W8" s="42" t="e">
        <f t="shared" ca="1" si="6"/>
        <v>#NAME?</v>
      </c>
      <c r="X8" s="42" t="e" cm="1">
        <f t="array" aca="1" ref="X8" ca="1">_xll.BDP(B8&amp;" US EQUITY","CASH_AND_MARKETABLE_SECURITIES", "FUND_PER=Q2")</f>
        <v>#NAME?</v>
      </c>
      <c r="Y8" s="4" t="e" cm="1">
        <f t="array" aca="1" ref="Y8" ca="1">_xll.BDP(B8&amp;" US Equity","BEST_NET_INCOME")</f>
        <v>#NAME?</v>
      </c>
      <c r="AA8" s="49" t="e" cm="1">
        <f t="array" aca="1" ref="AA8" ca="1">+_xll.BDP($B8&amp;" US EQUITY","MOV_AVG_20D")</f>
        <v>#NAME?</v>
      </c>
      <c r="AB8" s="50" t="e" cm="1">
        <f t="array" aca="1" ref="AB8" ca="1">+_xll.BDP($B8&amp;" US EQUITY","MOV_AVG_50D")</f>
        <v>#NAME?</v>
      </c>
      <c r="AC8" s="50" t="e" cm="1">
        <f t="array" aca="1" ref="AC8" ca="1">+_xll.BDP($B8&amp;" US EQUITY","MOV_AVG_100D")</f>
        <v>#NAME?</v>
      </c>
      <c r="AD8" s="4" t="e" cm="1">
        <f t="array" aca="1" ref="AD8" ca="1">+_xll.BDP($B8&amp;" US EQUITY","MOV_AVG_200D")</f>
        <v>#NAME?</v>
      </c>
    </row>
    <row r="9" spans="2:30" x14ac:dyDescent="0.2">
      <c r="B9" s="10" t="s">
        <v>64</v>
      </c>
      <c r="C9" s="50" t="e" cm="1">
        <f t="array" aca="1" ref="C9" ca="1">+_xll.BDP($B9&amp;" US EQUITY","PX_LAST")</f>
        <v>#NAME?</v>
      </c>
      <c r="D9" s="69" t="e" cm="1">
        <f t="array" aca="1" ref="D9" ca="1">+_xll.BDP($B9&amp;" US EQUITY","CURRENT_TRR_YTD")/100</f>
        <v>#NAME?</v>
      </c>
      <c r="E9" s="70" t="e" cm="1">
        <f t="array" aca="1" ref="E9" ca="1">+_xll.BDP($B9&amp;" US EQUITY","short_int_ratio")</f>
        <v>#NAME?</v>
      </c>
      <c r="F9" s="6" t="e" cm="1">
        <f t="array" aca="1" ref="F9" ca="1">+_xll.BDP($B9&amp;" US EQUITY","SI_PERCENT_EQUITY_Float")/100</f>
        <v>#NAME?</v>
      </c>
      <c r="G9" s="16" t="e">
        <f t="shared" ca="1" si="7"/>
        <v>#NAME?</v>
      </c>
      <c r="H9" s="6" t="e">
        <f t="shared" ca="1" si="8"/>
        <v>#NAME?</v>
      </c>
      <c r="I9" s="6" t="e">
        <f t="shared" ca="1" si="9"/>
        <v>#NAME?</v>
      </c>
      <c r="J9" s="6" t="e">
        <f t="shared" ca="1" si="10"/>
        <v>#NAME?</v>
      </c>
      <c r="K9" s="6" t="e">
        <f t="shared" ca="1" si="11"/>
        <v>#NAME?</v>
      </c>
      <c r="L9" s="17" t="e">
        <f t="shared" ca="1" si="12"/>
        <v>#NAME?</v>
      </c>
      <c r="M9" s="22" t="e">
        <f t="shared" ca="1" si="0"/>
        <v>#NAME?</v>
      </c>
      <c r="N9" s="23" t="e">
        <f t="shared" ca="1" si="1"/>
        <v>#NAME?</v>
      </c>
      <c r="O9" s="24" t="e">
        <f t="shared" ca="1" si="2"/>
        <v>#NAME?</v>
      </c>
      <c r="P9" s="32" t="e" cm="1">
        <f t="array" aca="1" ref="P9" ca="1">+_xll.BDP($B9&amp;" US EQUITY","VOLUME_AVG_20D")*C9</f>
        <v>#NAME?</v>
      </c>
      <c r="Q9" s="38"/>
      <c r="R9" s="41" t="e">
        <f t="shared" ca="1" si="3"/>
        <v>#NAME?</v>
      </c>
      <c r="S9" s="42" t="e" cm="1">
        <f t="array" aca="1" ref="S9" ca="1">+_xll.BDP($B9&amp;" US EQUITY","CUR_MKT_CAP")/1000000</f>
        <v>#NAME?</v>
      </c>
      <c r="T9" s="42" cm="1">
        <f t="array" aca="1" ref="T9" ca="1">+IFERROR(_xll.BDP($B9&amp;" US EQUITY","SHORT_AND_LONG_TERM_DEBT"),0)</f>
        <v>0</v>
      </c>
      <c r="U9" s="42" t="e">
        <f t="shared" ca="1" si="4"/>
        <v>#NAME?</v>
      </c>
      <c r="V9" s="42" t="e">
        <f t="shared" ca="1" si="5"/>
        <v>#NAME?</v>
      </c>
      <c r="W9" s="42" t="e">
        <f t="shared" ca="1" si="6"/>
        <v>#NAME?</v>
      </c>
      <c r="X9" s="42" t="e" cm="1">
        <f t="array" aca="1" ref="X9" ca="1">_xll.BDP(B9&amp;" US EQUITY","CASH_AND_MARKETABLE_SECURITIES", "FUND_PER=Q2")</f>
        <v>#NAME?</v>
      </c>
      <c r="Y9" s="4" t="e" cm="1">
        <f t="array" aca="1" ref="Y9" ca="1">_xll.BDP(B9&amp;" US Equity","BEST_NET_INCOME")</f>
        <v>#NAME?</v>
      </c>
      <c r="AA9" s="49" t="e" cm="1">
        <f t="array" aca="1" ref="AA9" ca="1">+_xll.BDP($B9&amp;" US EQUITY","MOV_AVG_20D")</f>
        <v>#NAME?</v>
      </c>
      <c r="AB9" s="50" t="e" cm="1">
        <f t="array" aca="1" ref="AB9" ca="1">+_xll.BDP($B9&amp;" US EQUITY","MOV_AVG_50D")</f>
        <v>#NAME?</v>
      </c>
      <c r="AC9" s="50" t="e" cm="1">
        <f t="array" aca="1" ref="AC9" ca="1">+_xll.BDP($B9&amp;" US EQUITY","MOV_AVG_100D")</f>
        <v>#NAME?</v>
      </c>
      <c r="AD9" s="4" t="e" cm="1">
        <f t="array" aca="1" ref="AD9" ca="1">+_xll.BDP($B9&amp;" US EQUITY","MOV_AVG_200D")</f>
        <v>#NAME?</v>
      </c>
    </row>
    <row r="10" spans="2:30" x14ac:dyDescent="0.2">
      <c r="B10" s="10" t="s">
        <v>63</v>
      </c>
      <c r="C10" s="50" t="e" cm="1">
        <f t="array" aca="1" ref="C10" ca="1">+_xll.BDP($B10&amp;" US EQUITY","PX_LAST")</f>
        <v>#NAME?</v>
      </c>
      <c r="D10" s="69" t="e" cm="1">
        <f t="array" aca="1" ref="D10" ca="1">+_xll.BDP($B10&amp;" US EQUITY","CURRENT_TRR_YTD")/100</f>
        <v>#NAME?</v>
      </c>
      <c r="E10" s="70" t="e" cm="1">
        <f t="array" aca="1" ref="E10" ca="1">+_xll.BDP($B10&amp;" US EQUITY","short_int_ratio")</f>
        <v>#NAME?</v>
      </c>
      <c r="F10" s="6" t="e" cm="1">
        <f t="array" aca="1" ref="F10" ca="1">+_xll.BDP($B10&amp;" US EQUITY","SI_PERCENT_EQUITY_Float")/100</f>
        <v>#NAME?</v>
      </c>
      <c r="G10" s="16" t="e">
        <f t="shared" ca="1" si="7"/>
        <v>#NAME?</v>
      </c>
      <c r="H10" s="6" t="e">
        <f t="shared" ca="1" si="8"/>
        <v>#NAME?</v>
      </c>
      <c r="I10" s="6" t="e">
        <f t="shared" ca="1" si="9"/>
        <v>#NAME?</v>
      </c>
      <c r="J10" s="6" t="e">
        <f t="shared" ca="1" si="10"/>
        <v>#NAME?</v>
      </c>
      <c r="K10" s="6" t="e">
        <f t="shared" ca="1" si="11"/>
        <v>#NAME?</v>
      </c>
      <c r="L10" s="17" t="e">
        <f t="shared" ca="1" si="12"/>
        <v>#NAME?</v>
      </c>
      <c r="M10" s="22" t="e">
        <f t="shared" ca="1" si="0"/>
        <v>#NAME?</v>
      </c>
      <c r="N10" s="23" t="e">
        <f t="shared" ca="1" si="1"/>
        <v>#NAME?</v>
      </c>
      <c r="O10" s="24" t="e">
        <f t="shared" ca="1" si="2"/>
        <v>#NAME?</v>
      </c>
      <c r="P10" s="32" t="e" cm="1">
        <f t="array" aca="1" ref="P10" ca="1">+_xll.BDP($B10&amp;" US EQUITY","VOLUME_AVG_20D")*C10</f>
        <v>#NAME?</v>
      </c>
      <c r="Q10" s="38"/>
      <c r="R10" s="41" t="e">
        <f t="shared" ca="1" si="3"/>
        <v>#NAME?</v>
      </c>
      <c r="S10" s="42" t="e" cm="1">
        <f t="array" aca="1" ref="S10" ca="1">+_xll.BDP($B10&amp;" US EQUITY","CUR_MKT_CAP")/1000000</f>
        <v>#NAME?</v>
      </c>
      <c r="T10" s="42" cm="1">
        <f t="array" aca="1" ref="T10" ca="1">+IFERROR(_xll.BDP($B10&amp;" US EQUITY","SHORT_AND_LONG_TERM_DEBT"),0)</f>
        <v>0</v>
      </c>
      <c r="U10" s="42" t="e">
        <f t="shared" ca="1" si="4"/>
        <v>#NAME?</v>
      </c>
      <c r="V10" s="42" t="e">
        <f t="shared" ca="1" si="5"/>
        <v>#NAME?</v>
      </c>
      <c r="W10" s="42" t="e">
        <f t="shared" ca="1" si="6"/>
        <v>#NAME?</v>
      </c>
      <c r="X10" s="42" t="e" cm="1">
        <f t="array" aca="1" ref="X10" ca="1">_xll.BDP(B10&amp;" US EQUITY","CASH_AND_MARKETABLE_SECURITIES", "FUND_PER=Q2")</f>
        <v>#NAME?</v>
      </c>
      <c r="Y10" s="4" t="e" cm="1">
        <f t="array" aca="1" ref="Y10" ca="1">_xll.BDP(B10&amp;" US Equity","BEST_NET_INCOME")</f>
        <v>#NAME?</v>
      </c>
      <c r="AA10" s="49" t="e" cm="1">
        <f t="array" aca="1" ref="AA10" ca="1">+_xll.BDP($B10&amp;" US EQUITY","MOV_AVG_20D")</f>
        <v>#NAME?</v>
      </c>
      <c r="AB10" s="50" t="e" cm="1">
        <f t="array" aca="1" ref="AB10" ca="1">+_xll.BDP($B10&amp;" US EQUITY","MOV_AVG_50D")</f>
        <v>#NAME?</v>
      </c>
      <c r="AC10" s="50" t="e" cm="1">
        <f t="array" aca="1" ref="AC10" ca="1">+_xll.BDP($B10&amp;" US EQUITY","MOV_AVG_100D")</f>
        <v>#NAME?</v>
      </c>
      <c r="AD10" s="4" t="e" cm="1">
        <f t="array" aca="1" ref="AD10" ca="1">+_xll.BDP($B10&amp;" US EQUITY","MOV_AVG_200D")</f>
        <v>#NAME?</v>
      </c>
    </row>
    <row r="11" spans="2:30" x14ac:dyDescent="0.2">
      <c r="B11" s="10" t="s">
        <v>19</v>
      </c>
      <c r="C11" s="50" t="e" cm="1">
        <f t="array" aca="1" ref="C11" ca="1">+_xll.BDP($B11&amp;" US EQUITY","PX_LAST")</f>
        <v>#NAME?</v>
      </c>
      <c r="D11" s="69" t="e" cm="1">
        <f t="array" aca="1" ref="D11" ca="1">+_xll.BDP($B11&amp;" US EQUITY","CURRENT_TRR_YTD")/100</f>
        <v>#NAME?</v>
      </c>
      <c r="E11" s="70" t="e" cm="1">
        <f t="array" aca="1" ref="E11" ca="1">+_xll.BDP($B11&amp;" US EQUITY","short_int_ratio")</f>
        <v>#NAME?</v>
      </c>
      <c r="F11" s="6" t="e" cm="1">
        <f t="array" aca="1" ref="F11" ca="1">+_xll.BDP($B11&amp;" US EQUITY","SI_PERCENT_EQUITY_Float")/100</f>
        <v>#NAME?</v>
      </c>
      <c r="G11" s="16" t="e">
        <f t="shared" ca="1" si="7"/>
        <v>#NAME?</v>
      </c>
      <c r="H11" s="6" t="e">
        <f t="shared" ca="1" si="8"/>
        <v>#NAME?</v>
      </c>
      <c r="I11" s="6" t="e">
        <f t="shared" ca="1" si="9"/>
        <v>#NAME?</v>
      </c>
      <c r="J11" s="6" t="e">
        <f t="shared" ca="1" si="10"/>
        <v>#NAME?</v>
      </c>
      <c r="K11" s="6" t="e">
        <f t="shared" ca="1" si="11"/>
        <v>#NAME?</v>
      </c>
      <c r="L11" s="17" t="e">
        <f t="shared" ca="1" si="12"/>
        <v>#NAME?</v>
      </c>
      <c r="M11" s="22" t="e">
        <f t="shared" ca="1" si="0"/>
        <v>#NAME?</v>
      </c>
      <c r="N11" s="23" t="e">
        <f t="shared" ca="1" si="1"/>
        <v>#NAME?</v>
      </c>
      <c r="O11" s="24" t="e">
        <f t="shared" ca="1" si="2"/>
        <v>#NAME?</v>
      </c>
      <c r="P11" s="32" t="e" cm="1">
        <f t="array" aca="1" ref="P11" ca="1">+_xll.BDP($B11&amp;" US EQUITY","VOLUME_AVG_20D")*C11</f>
        <v>#NAME?</v>
      </c>
      <c r="Q11" s="38"/>
      <c r="R11" s="41" t="e">
        <f t="shared" ca="1" si="3"/>
        <v>#NAME?</v>
      </c>
      <c r="S11" s="42" t="e" cm="1">
        <f t="array" aca="1" ref="S11" ca="1">+_xll.BDP($B11&amp;" US EQUITY","CUR_MKT_CAP")/1000000</f>
        <v>#NAME?</v>
      </c>
      <c r="T11" s="42" cm="1">
        <f t="array" aca="1" ref="T11" ca="1">+IFERROR(_xll.BDP($B11&amp;" US EQUITY","SHORT_AND_LONG_TERM_DEBT"),0)</f>
        <v>0</v>
      </c>
      <c r="U11" s="42" t="e">
        <f t="shared" ca="1" si="4"/>
        <v>#NAME?</v>
      </c>
      <c r="V11" s="42" t="e">
        <f t="shared" ca="1" si="5"/>
        <v>#NAME?</v>
      </c>
      <c r="W11" s="42" t="e">
        <f t="shared" ca="1" si="6"/>
        <v>#NAME?</v>
      </c>
      <c r="X11" s="42" t="e" cm="1">
        <f t="array" aca="1" ref="X11" ca="1">_xll.BDP(B11&amp;" US EQUITY","CASH_AND_MARKETABLE_SECURITIES", "FUND_PER=Q2")</f>
        <v>#NAME?</v>
      </c>
      <c r="Y11" s="4" t="e" cm="1">
        <f t="array" aca="1" ref="Y11" ca="1">_xll.BDP(B11&amp;" US Equity","BEST_NET_INCOME")</f>
        <v>#NAME?</v>
      </c>
      <c r="AA11" s="49" t="e" cm="1">
        <f t="array" aca="1" ref="AA11" ca="1">+_xll.BDP($B11&amp;" US EQUITY","MOV_AVG_20D")</f>
        <v>#NAME?</v>
      </c>
      <c r="AB11" s="50" t="e" cm="1">
        <f t="array" aca="1" ref="AB11" ca="1">+_xll.BDP($B11&amp;" US EQUITY","MOV_AVG_50D")</f>
        <v>#NAME?</v>
      </c>
      <c r="AC11" s="50" t="e" cm="1">
        <f t="array" aca="1" ref="AC11" ca="1">+_xll.BDP($B11&amp;" US EQUITY","MOV_AVG_100D")</f>
        <v>#NAME?</v>
      </c>
      <c r="AD11" s="4" t="e" cm="1">
        <f t="array" aca="1" ref="AD11" ca="1">+_xll.BDP($B11&amp;" US EQUITY","MOV_AVG_200D")</f>
        <v>#NAME?</v>
      </c>
    </row>
    <row r="12" spans="2:30" x14ac:dyDescent="0.2">
      <c r="B12" s="10" t="s">
        <v>20</v>
      </c>
      <c r="C12" s="50" t="e" cm="1">
        <f t="array" aca="1" ref="C12" ca="1">+_xll.BDP($B12&amp;" US EQUITY","PX_LAST")</f>
        <v>#NAME?</v>
      </c>
      <c r="D12" s="69" t="e" cm="1">
        <f t="array" aca="1" ref="D12" ca="1">+_xll.BDP($B12&amp;" US EQUITY","CURRENT_TRR_YTD")/100</f>
        <v>#NAME?</v>
      </c>
      <c r="E12" s="70" t="e" cm="1">
        <f t="array" aca="1" ref="E12" ca="1">+_xll.BDP($B12&amp;" US EQUITY","short_int_ratio")</f>
        <v>#NAME?</v>
      </c>
      <c r="F12" s="6" t="e" cm="1">
        <f t="array" aca="1" ref="F12" ca="1">+_xll.BDP($B12&amp;" US EQUITY","SI_PERCENT_EQUITY_Float")/100</f>
        <v>#NAME?</v>
      </c>
      <c r="G12" s="16" t="e">
        <f t="shared" ca="1" si="7"/>
        <v>#NAME?</v>
      </c>
      <c r="H12" s="6" t="e">
        <f t="shared" ca="1" si="8"/>
        <v>#NAME?</v>
      </c>
      <c r="I12" s="6" t="e">
        <f t="shared" ca="1" si="9"/>
        <v>#NAME?</v>
      </c>
      <c r="J12" s="6" t="e">
        <f t="shared" ca="1" si="10"/>
        <v>#NAME?</v>
      </c>
      <c r="K12" s="6" t="e">
        <f t="shared" ca="1" si="11"/>
        <v>#NAME?</v>
      </c>
      <c r="L12" s="17" t="e">
        <f t="shared" ca="1" si="12"/>
        <v>#NAME?</v>
      </c>
      <c r="M12" s="22" t="e">
        <f t="shared" ca="1" si="0"/>
        <v>#NAME?</v>
      </c>
      <c r="N12" s="23" t="e">
        <f t="shared" ca="1" si="1"/>
        <v>#NAME?</v>
      </c>
      <c r="O12" s="24" t="e">
        <f t="shared" ca="1" si="2"/>
        <v>#NAME?</v>
      </c>
      <c r="P12" s="32" t="e" cm="1">
        <f t="array" aca="1" ref="P12" ca="1">+_xll.BDP($B12&amp;" US EQUITY","VOLUME_AVG_20D")*C12</f>
        <v>#NAME?</v>
      </c>
      <c r="Q12" s="38"/>
      <c r="R12" s="41" t="e">
        <f t="shared" ca="1" si="3"/>
        <v>#NAME?</v>
      </c>
      <c r="S12" s="42" t="e" cm="1">
        <f t="array" aca="1" ref="S12" ca="1">+_xll.BDP($B12&amp;" US EQUITY","CUR_MKT_CAP")/1000000</f>
        <v>#NAME?</v>
      </c>
      <c r="T12" s="42" cm="1">
        <f t="array" aca="1" ref="T12" ca="1">+IFERROR(_xll.BDP($B12&amp;" US EQUITY","SHORT_AND_LONG_TERM_DEBT"),0)</f>
        <v>0</v>
      </c>
      <c r="U12" s="42" t="e">
        <f t="shared" ca="1" si="4"/>
        <v>#NAME?</v>
      </c>
      <c r="V12" s="42" t="e">
        <f t="shared" ca="1" si="5"/>
        <v>#NAME?</v>
      </c>
      <c r="W12" s="42" t="e">
        <f t="shared" ca="1" si="6"/>
        <v>#NAME?</v>
      </c>
      <c r="X12" s="42" t="e" cm="1">
        <f t="array" aca="1" ref="X12" ca="1">_xll.BDP(B12&amp;" US EQUITY","CASH_AND_MARKETABLE_SECURITIES", "FUND_PER=Q2")</f>
        <v>#NAME?</v>
      </c>
      <c r="Y12" s="4" t="e" cm="1">
        <f t="array" aca="1" ref="Y12" ca="1">_xll.BDP(B12&amp;" US Equity","BEST_NET_INCOME")</f>
        <v>#NAME?</v>
      </c>
      <c r="AA12" s="49" t="e" cm="1">
        <f t="array" aca="1" ref="AA12" ca="1">+_xll.BDP($B12&amp;" US EQUITY","MOV_AVG_20D")</f>
        <v>#NAME?</v>
      </c>
      <c r="AB12" s="50" t="e" cm="1">
        <f t="array" aca="1" ref="AB12" ca="1">+_xll.BDP($B12&amp;" US EQUITY","MOV_AVG_50D")</f>
        <v>#NAME?</v>
      </c>
      <c r="AC12" s="50" t="e" cm="1">
        <f t="array" aca="1" ref="AC12" ca="1">+_xll.BDP($B12&amp;" US EQUITY","MOV_AVG_100D")</f>
        <v>#NAME?</v>
      </c>
      <c r="AD12" s="4" t="e" cm="1">
        <f t="array" aca="1" ref="AD12" ca="1">+_xll.BDP($B12&amp;" US EQUITY","MOV_AVG_200D")</f>
        <v>#NAME?</v>
      </c>
    </row>
    <row r="13" spans="2:30" x14ac:dyDescent="0.2">
      <c r="B13" s="10" t="s">
        <v>21</v>
      </c>
      <c r="C13" s="50" t="e" cm="1">
        <f t="array" aca="1" ref="C13" ca="1">+_xll.BDP($B13&amp;" US EQUITY","PX_LAST")</f>
        <v>#NAME?</v>
      </c>
      <c r="D13" s="69" t="e" cm="1">
        <f t="array" aca="1" ref="D13" ca="1">+_xll.BDP($B13&amp;" US EQUITY","CURRENT_TRR_YTD")/100</f>
        <v>#NAME?</v>
      </c>
      <c r="E13" s="70" t="e" cm="1">
        <f t="array" aca="1" ref="E13" ca="1">+_xll.BDP($B13&amp;" US EQUITY","short_int_ratio")</f>
        <v>#NAME?</v>
      </c>
      <c r="F13" s="6" t="e" cm="1">
        <f t="array" aca="1" ref="F13" ca="1">+_xll.BDP($B13&amp;" US EQUITY","SI_PERCENT_EQUITY_Float")/100</f>
        <v>#NAME?</v>
      </c>
      <c r="G13" s="16" t="e">
        <f t="shared" ca="1" si="7"/>
        <v>#NAME?</v>
      </c>
      <c r="H13" s="6" t="e">
        <f t="shared" ca="1" si="8"/>
        <v>#NAME?</v>
      </c>
      <c r="I13" s="6" t="e">
        <f t="shared" ca="1" si="9"/>
        <v>#NAME?</v>
      </c>
      <c r="J13" s="6" t="e">
        <f t="shared" ca="1" si="10"/>
        <v>#NAME?</v>
      </c>
      <c r="K13" s="6" t="e">
        <f t="shared" ca="1" si="11"/>
        <v>#NAME?</v>
      </c>
      <c r="L13" s="17" t="e">
        <f t="shared" ca="1" si="12"/>
        <v>#NAME?</v>
      </c>
      <c r="M13" s="22" t="e">
        <f t="shared" ca="1" si="0"/>
        <v>#NAME?</v>
      </c>
      <c r="N13" s="23" t="e">
        <f t="shared" ca="1" si="1"/>
        <v>#NAME?</v>
      </c>
      <c r="O13" s="24" t="e">
        <f t="shared" ca="1" si="2"/>
        <v>#NAME?</v>
      </c>
      <c r="P13" s="32" t="e" cm="1">
        <f t="array" aca="1" ref="P13" ca="1">+_xll.BDP($B13&amp;" US EQUITY","VOLUME_AVG_20D")*C13</f>
        <v>#NAME?</v>
      </c>
      <c r="Q13" s="38"/>
      <c r="R13" s="41" t="e">
        <f t="shared" ca="1" si="3"/>
        <v>#NAME?</v>
      </c>
      <c r="S13" s="42" t="e" cm="1">
        <f t="array" aca="1" ref="S13" ca="1">+_xll.BDP($B13&amp;" US EQUITY","CUR_MKT_CAP")/1000000</f>
        <v>#NAME?</v>
      </c>
      <c r="T13" s="42" cm="1">
        <f t="array" aca="1" ref="T13" ca="1">+IFERROR(_xll.BDP($B13&amp;" US EQUITY","SHORT_AND_LONG_TERM_DEBT"),0)</f>
        <v>0</v>
      </c>
      <c r="U13" s="42" t="e">
        <f t="shared" ca="1" si="4"/>
        <v>#NAME?</v>
      </c>
      <c r="V13" s="42" t="e">
        <f t="shared" ca="1" si="5"/>
        <v>#NAME?</v>
      </c>
      <c r="W13" s="42" t="e">
        <f t="shared" ca="1" si="6"/>
        <v>#NAME?</v>
      </c>
      <c r="X13" s="42" t="e" cm="1">
        <f t="array" aca="1" ref="X13" ca="1">_xll.BDP(B13&amp;" US EQUITY","CASH_AND_MARKETABLE_SECURITIES", "FUND_PER=Q2")</f>
        <v>#NAME?</v>
      </c>
      <c r="Y13" s="4" t="e" cm="1">
        <f t="array" aca="1" ref="Y13" ca="1">_xll.BDP(B13&amp;" US Equity","BEST_NET_INCOME")</f>
        <v>#NAME?</v>
      </c>
      <c r="AA13" s="49" t="e" cm="1">
        <f t="array" aca="1" ref="AA13" ca="1">+_xll.BDP($B13&amp;" US EQUITY","MOV_AVG_20D")</f>
        <v>#NAME?</v>
      </c>
      <c r="AB13" s="50" t="e" cm="1">
        <f t="array" aca="1" ref="AB13" ca="1">+_xll.BDP($B13&amp;" US EQUITY","MOV_AVG_50D")</f>
        <v>#NAME?</v>
      </c>
      <c r="AC13" s="50" t="e" cm="1">
        <f t="array" aca="1" ref="AC13" ca="1">+_xll.BDP($B13&amp;" US EQUITY","MOV_AVG_100D")</f>
        <v>#NAME?</v>
      </c>
      <c r="AD13" s="4" t="e" cm="1">
        <f t="array" aca="1" ref="AD13" ca="1">+_xll.BDP($B13&amp;" US EQUITY","MOV_AVG_200D")</f>
        <v>#NAME?</v>
      </c>
    </row>
    <row r="14" spans="2:30" x14ac:dyDescent="0.2">
      <c r="B14" s="10" t="s">
        <v>22</v>
      </c>
      <c r="C14" s="50" t="e" cm="1">
        <f t="array" aca="1" ref="C14" ca="1">+_xll.BDP($B14&amp;" US EQUITY","PX_LAST")</f>
        <v>#NAME?</v>
      </c>
      <c r="D14" s="69" t="e" cm="1">
        <f t="array" aca="1" ref="D14" ca="1">+_xll.BDP($B14&amp;" US EQUITY","CURRENT_TRR_YTD")/100</f>
        <v>#NAME?</v>
      </c>
      <c r="E14" s="70" t="e" cm="1">
        <f t="array" aca="1" ref="E14" ca="1">+_xll.BDP($B14&amp;" US EQUITY","short_int_ratio")</f>
        <v>#NAME?</v>
      </c>
      <c r="F14" s="6" t="e" cm="1">
        <f t="array" aca="1" ref="F14" ca="1">+_xll.BDP($B14&amp;" US EQUITY","SI_PERCENT_EQUITY_Float")/100</f>
        <v>#NAME?</v>
      </c>
      <c r="G14" s="16" t="e">
        <f t="shared" ca="1" si="7"/>
        <v>#NAME?</v>
      </c>
      <c r="H14" s="6" t="e">
        <f t="shared" ca="1" si="8"/>
        <v>#NAME?</v>
      </c>
      <c r="I14" s="6" t="e">
        <f t="shared" ca="1" si="9"/>
        <v>#NAME?</v>
      </c>
      <c r="J14" s="6" t="e">
        <f t="shared" ca="1" si="10"/>
        <v>#NAME?</v>
      </c>
      <c r="K14" s="6" t="e">
        <f t="shared" ca="1" si="11"/>
        <v>#NAME?</v>
      </c>
      <c r="L14" s="17" t="e">
        <f t="shared" ca="1" si="12"/>
        <v>#NAME?</v>
      </c>
      <c r="M14" s="22" t="e">
        <f t="shared" ca="1" si="0"/>
        <v>#NAME?</v>
      </c>
      <c r="N14" s="23" t="e">
        <f t="shared" ca="1" si="1"/>
        <v>#NAME?</v>
      </c>
      <c r="O14" s="24" t="e">
        <f t="shared" ca="1" si="2"/>
        <v>#NAME?</v>
      </c>
      <c r="P14" s="32" t="e" cm="1">
        <f t="array" aca="1" ref="P14" ca="1">+_xll.BDP($B14&amp;" US EQUITY","VOLUME_AVG_20D")*C14</f>
        <v>#NAME?</v>
      </c>
      <c r="Q14" s="38"/>
      <c r="R14" s="41" t="e">
        <f t="shared" ca="1" si="3"/>
        <v>#NAME?</v>
      </c>
      <c r="S14" s="42" t="e" cm="1">
        <f t="array" aca="1" ref="S14" ca="1">+_xll.BDP($B14&amp;" US EQUITY","CUR_MKT_CAP")/1000000</f>
        <v>#NAME?</v>
      </c>
      <c r="T14" s="42" cm="1">
        <f t="array" aca="1" ref="T14" ca="1">+IFERROR(_xll.BDP($B14&amp;" US EQUITY","SHORT_AND_LONG_TERM_DEBT"),0)</f>
        <v>0</v>
      </c>
      <c r="U14" s="42" t="e">
        <f t="shared" ca="1" si="4"/>
        <v>#NAME?</v>
      </c>
      <c r="V14" s="42" t="e">
        <f t="shared" ca="1" si="5"/>
        <v>#NAME?</v>
      </c>
      <c r="W14" s="42" t="e">
        <f t="shared" ca="1" si="6"/>
        <v>#NAME?</v>
      </c>
      <c r="X14" s="42" t="e" cm="1">
        <f t="array" aca="1" ref="X14" ca="1">_xll.BDP(B14&amp;" US EQUITY","CASH_AND_MARKETABLE_SECURITIES", "FUND_PER=Q2")</f>
        <v>#NAME?</v>
      </c>
      <c r="Y14" s="4" t="e" cm="1">
        <f t="array" aca="1" ref="Y14" ca="1">_xll.BDP(B14&amp;" US Equity","BEST_NET_INCOME")</f>
        <v>#NAME?</v>
      </c>
      <c r="AA14" s="49" t="e" cm="1">
        <f t="array" aca="1" ref="AA14" ca="1">+_xll.BDP($B14&amp;" US EQUITY","MOV_AVG_20D")</f>
        <v>#NAME?</v>
      </c>
      <c r="AB14" s="50" t="e" cm="1">
        <f t="array" aca="1" ref="AB14" ca="1">+_xll.BDP($B14&amp;" US EQUITY","MOV_AVG_50D")</f>
        <v>#NAME?</v>
      </c>
      <c r="AC14" s="50" t="e" cm="1">
        <f t="array" aca="1" ref="AC14" ca="1">+_xll.BDP($B14&amp;" US EQUITY","MOV_AVG_100D")</f>
        <v>#NAME?</v>
      </c>
      <c r="AD14" s="4" t="e" cm="1">
        <f t="array" aca="1" ref="AD14" ca="1">+_xll.BDP($B14&amp;" US EQUITY","MOV_AVG_200D")</f>
        <v>#NAME?</v>
      </c>
    </row>
    <row r="15" spans="2:30" x14ac:dyDescent="0.2">
      <c r="B15" s="10" t="s">
        <v>23</v>
      </c>
      <c r="C15" s="50" t="e" cm="1">
        <f t="array" aca="1" ref="C15" ca="1">+_xll.BDP($B15&amp;" US EQUITY","PX_LAST")</f>
        <v>#NAME?</v>
      </c>
      <c r="D15" s="69" t="e" cm="1">
        <f t="array" aca="1" ref="D15" ca="1">+_xll.BDP($B15&amp;" US EQUITY","CURRENT_TRR_YTD")/100</f>
        <v>#NAME?</v>
      </c>
      <c r="E15" s="70" t="e" cm="1">
        <f t="array" aca="1" ref="E15" ca="1">+_xll.BDP($B15&amp;" US EQUITY","short_int_ratio")</f>
        <v>#NAME?</v>
      </c>
      <c r="F15" s="6" t="e" cm="1">
        <f t="array" aca="1" ref="F15" ca="1">+_xll.BDP($B15&amp;" US EQUITY","SI_PERCENT_EQUITY_Float")/100</f>
        <v>#NAME?</v>
      </c>
      <c r="G15" s="16" t="e">
        <f t="shared" ca="1" si="7"/>
        <v>#NAME?</v>
      </c>
      <c r="H15" s="6" t="e">
        <f t="shared" ca="1" si="8"/>
        <v>#NAME?</v>
      </c>
      <c r="I15" s="6" t="e">
        <f t="shared" ca="1" si="9"/>
        <v>#NAME?</v>
      </c>
      <c r="J15" s="6" t="e">
        <f t="shared" ca="1" si="10"/>
        <v>#NAME?</v>
      </c>
      <c r="K15" s="6" t="e">
        <f t="shared" ca="1" si="11"/>
        <v>#NAME?</v>
      </c>
      <c r="L15" s="17" t="e">
        <f t="shared" ca="1" si="12"/>
        <v>#NAME?</v>
      </c>
      <c r="M15" s="22" t="e">
        <f t="shared" ca="1" si="0"/>
        <v>#NAME?</v>
      </c>
      <c r="N15" s="23" t="e">
        <f t="shared" ca="1" si="1"/>
        <v>#NAME?</v>
      </c>
      <c r="O15" s="24" t="e">
        <f t="shared" ca="1" si="2"/>
        <v>#NAME?</v>
      </c>
      <c r="P15" s="32" t="e" cm="1">
        <f t="array" aca="1" ref="P15" ca="1">+_xll.BDP($B15&amp;" US EQUITY","VOLUME_AVG_20D")*C15</f>
        <v>#NAME?</v>
      </c>
      <c r="Q15" s="38"/>
      <c r="R15" s="41" t="e">
        <f t="shared" ca="1" si="3"/>
        <v>#NAME?</v>
      </c>
      <c r="S15" s="42" t="e" cm="1">
        <f t="array" aca="1" ref="S15" ca="1">+_xll.BDP($B15&amp;" US EQUITY","CUR_MKT_CAP")/1000000</f>
        <v>#NAME?</v>
      </c>
      <c r="T15" s="42" cm="1">
        <f t="array" aca="1" ref="T15" ca="1">+IFERROR(_xll.BDP($B15&amp;" US EQUITY","SHORT_AND_LONG_TERM_DEBT"),0)</f>
        <v>0</v>
      </c>
      <c r="U15" s="42" t="e">
        <f t="shared" ca="1" si="4"/>
        <v>#NAME?</v>
      </c>
      <c r="V15" s="42" t="e">
        <f t="shared" ca="1" si="5"/>
        <v>#NAME?</v>
      </c>
      <c r="W15" s="42" t="e">
        <f t="shared" ca="1" si="6"/>
        <v>#NAME?</v>
      </c>
      <c r="X15" s="42" t="e" cm="1">
        <f t="array" aca="1" ref="X15" ca="1">_xll.BDP(B15&amp;" US EQUITY","CASH_AND_MARKETABLE_SECURITIES", "FUND_PER=Q2")</f>
        <v>#NAME?</v>
      </c>
      <c r="Y15" s="4" t="e" cm="1">
        <f t="array" aca="1" ref="Y15" ca="1">_xll.BDP(B15&amp;" US Equity","BEST_NET_INCOME")</f>
        <v>#NAME?</v>
      </c>
      <c r="AA15" s="49" t="e" cm="1">
        <f t="array" aca="1" ref="AA15" ca="1">+_xll.BDP($B15&amp;" US EQUITY","MOV_AVG_20D")</f>
        <v>#NAME?</v>
      </c>
      <c r="AB15" s="50" t="e" cm="1">
        <f t="array" aca="1" ref="AB15" ca="1">+_xll.BDP($B15&amp;" US EQUITY","MOV_AVG_50D")</f>
        <v>#NAME?</v>
      </c>
      <c r="AC15" s="50" t="e" cm="1">
        <f t="array" aca="1" ref="AC15" ca="1">+_xll.BDP($B15&amp;" US EQUITY","MOV_AVG_100D")</f>
        <v>#NAME?</v>
      </c>
      <c r="AD15" s="4" t="e" cm="1">
        <f t="array" aca="1" ref="AD15" ca="1">+_xll.BDP($B15&amp;" US EQUITY","MOV_AVG_200D")</f>
        <v>#NAME?</v>
      </c>
    </row>
    <row r="16" spans="2:30" x14ac:dyDescent="0.2">
      <c r="B16" s="10" t="s">
        <v>62</v>
      </c>
      <c r="C16" s="50" t="e" cm="1">
        <f t="array" aca="1" ref="C16" ca="1">+_xll.BDP($B16&amp;" US EQUITY","PX_LAST")</f>
        <v>#NAME?</v>
      </c>
      <c r="D16" s="69" t="e" cm="1">
        <f t="array" aca="1" ref="D16" ca="1">+_xll.BDP($B16&amp;" US EQUITY","CURRENT_TRR_YTD")/100</f>
        <v>#NAME?</v>
      </c>
      <c r="E16" s="70" t="e" cm="1">
        <f t="array" aca="1" ref="E16" ca="1">+_xll.BDP($B16&amp;" US EQUITY","short_int_ratio")</f>
        <v>#NAME?</v>
      </c>
      <c r="F16" s="6" t="e" cm="1">
        <f t="array" aca="1" ref="F16" ca="1">+_xll.BDP($B16&amp;" US EQUITY","SI_PERCENT_EQUITY_Float")/100</f>
        <v>#NAME?</v>
      </c>
      <c r="G16" s="16" t="e">
        <f t="shared" ca="1" si="7"/>
        <v>#NAME?</v>
      </c>
      <c r="H16" s="6" t="e">
        <f t="shared" ca="1" si="8"/>
        <v>#NAME?</v>
      </c>
      <c r="I16" s="6" t="e">
        <f t="shared" ca="1" si="9"/>
        <v>#NAME?</v>
      </c>
      <c r="J16" s="6" t="e">
        <f t="shared" ca="1" si="10"/>
        <v>#NAME?</v>
      </c>
      <c r="K16" s="6" t="e">
        <f t="shared" ca="1" si="11"/>
        <v>#NAME?</v>
      </c>
      <c r="L16" s="17" t="e">
        <f t="shared" ca="1" si="12"/>
        <v>#NAME?</v>
      </c>
      <c r="M16" s="22" t="e">
        <f t="shared" ca="1" si="0"/>
        <v>#NAME?</v>
      </c>
      <c r="N16" s="23" t="e">
        <f t="shared" ca="1" si="1"/>
        <v>#NAME?</v>
      </c>
      <c r="O16" s="24" t="e">
        <f t="shared" ca="1" si="2"/>
        <v>#NAME?</v>
      </c>
      <c r="P16" s="32" t="e" cm="1">
        <f t="array" aca="1" ref="P16" ca="1">+_xll.BDP($B16&amp;" US EQUITY","VOLUME_AVG_20D")*C16</f>
        <v>#NAME?</v>
      </c>
      <c r="Q16" s="38"/>
      <c r="R16" s="41" t="e">
        <f t="shared" ca="1" si="3"/>
        <v>#NAME?</v>
      </c>
      <c r="S16" s="42" t="e" cm="1">
        <f t="array" aca="1" ref="S16" ca="1">+_xll.BDP($B16&amp;" US EQUITY","CUR_MKT_CAP")/1000000</f>
        <v>#NAME?</v>
      </c>
      <c r="T16" s="42" cm="1">
        <f t="array" aca="1" ref="T16" ca="1">+IFERROR(_xll.BDP($B16&amp;" US EQUITY","SHORT_AND_LONG_TERM_DEBT"),0)</f>
        <v>0</v>
      </c>
      <c r="U16" s="42" t="e">
        <f t="shared" ca="1" si="4"/>
        <v>#NAME?</v>
      </c>
      <c r="V16" s="42" t="e">
        <f t="shared" ca="1" si="5"/>
        <v>#NAME?</v>
      </c>
      <c r="W16" s="42" t="e">
        <f t="shared" ca="1" si="6"/>
        <v>#NAME?</v>
      </c>
      <c r="X16" s="42" t="e" cm="1">
        <f t="array" aca="1" ref="X16" ca="1">_xll.BDP(B16&amp;" US EQUITY","CASH_AND_MARKETABLE_SECURITIES", "FUND_PER=Q2")</f>
        <v>#NAME?</v>
      </c>
      <c r="Y16" s="4" t="e" cm="1">
        <f t="array" aca="1" ref="Y16" ca="1">_xll.BDP(B16&amp;" US Equity","BEST_NET_INCOME")</f>
        <v>#NAME?</v>
      </c>
      <c r="AA16" s="49" t="e" cm="1">
        <f t="array" aca="1" ref="AA16" ca="1">+_xll.BDP($B16&amp;" US EQUITY","MOV_AVG_20D")</f>
        <v>#NAME?</v>
      </c>
      <c r="AB16" s="50" t="e" cm="1">
        <f t="array" aca="1" ref="AB16" ca="1">+_xll.BDP($B16&amp;" US EQUITY","MOV_AVG_50D")</f>
        <v>#NAME?</v>
      </c>
      <c r="AC16" s="50" t="e" cm="1">
        <f t="array" aca="1" ref="AC16" ca="1">+_xll.BDP($B16&amp;" US EQUITY","MOV_AVG_100D")</f>
        <v>#NAME?</v>
      </c>
      <c r="AD16" s="4" t="e" cm="1">
        <f t="array" aca="1" ref="AD16" ca="1">+_xll.BDP($B16&amp;" US EQUITY","MOV_AVG_200D")</f>
        <v>#NAME?</v>
      </c>
    </row>
    <row r="17" spans="2:30" x14ac:dyDescent="0.2">
      <c r="B17" s="10" t="s">
        <v>24</v>
      </c>
      <c r="C17" s="50" t="e" cm="1">
        <f t="array" aca="1" ref="C17" ca="1">+_xll.BDP($B17&amp;" US EQUITY","PX_LAST")</f>
        <v>#NAME?</v>
      </c>
      <c r="D17" s="69" t="e" cm="1">
        <f t="array" aca="1" ref="D17" ca="1">+_xll.BDP($B17&amp;" US EQUITY","CURRENT_TRR_YTD")/100</f>
        <v>#NAME?</v>
      </c>
      <c r="E17" s="70" t="e" cm="1">
        <f t="array" aca="1" ref="E17" ca="1">+_xll.BDP($B17&amp;" US EQUITY","short_int_ratio")</f>
        <v>#NAME?</v>
      </c>
      <c r="F17" s="6" t="e" cm="1">
        <f t="array" aca="1" ref="F17" ca="1">+_xll.BDP($B17&amp;" US EQUITY","SI_PERCENT_EQUITY_Float")/100</f>
        <v>#NAME?</v>
      </c>
      <c r="G17" s="16" t="e">
        <f t="shared" ca="1" si="7"/>
        <v>#NAME?</v>
      </c>
      <c r="H17" s="6" t="e">
        <f t="shared" ca="1" si="8"/>
        <v>#NAME?</v>
      </c>
      <c r="I17" s="6" t="e">
        <f t="shared" ca="1" si="9"/>
        <v>#NAME?</v>
      </c>
      <c r="J17" s="6" t="e">
        <f t="shared" ca="1" si="10"/>
        <v>#NAME?</v>
      </c>
      <c r="K17" s="6" t="e">
        <f t="shared" ca="1" si="11"/>
        <v>#NAME?</v>
      </c>
      <c r="L17" s="17" t="e">
        <f t="shared" ca="1" si="12"/>
        <v>#NAME?</v>
      </c>
      <c r="M17" s="22" t="e">
        <f t="shared" ca="1" si="0"/>
        <v>#NAME?</v>
      </c>
      <c r="N17" s="23" t="e">
        <f t="shared" ca="1" si="1"/>
        <v>#NAME?</v>
      </c>
      <c r="O17" s="24" t="e">
        <f t="shared" ca="1" si="2"/>
        <v>#NAME?</v>
      </c>
      <c r="P17" s="32" t="e" cm="1">
        <f t="array" aca="1" ref="P17" ca="1">+_xll.BDP($B17&amp;" US EQUITY","VOLUME_AVG_20D")*C17</f>
        <v>#NAME?</v>
      </c>
      <c r="Q17" s="38"/>
      <c r="R17" s="41" t="e">
        <f t="shared" ca="1" si="3"/>
        <v>#NAME?</v>
      </c>
      <c r="S17" s="42" t="e" cm="1">
        <f t="array" aca="1" ref="S17" ca="1">+_xll.BDP($B17&amp;" US EQUITY","CUR_MKT_CAP")/1000000</f>
        <v>#NAME?</v>
      </c>
      <c r="T17" s="42" cm="1">
        <f t="array" aca="1" ref="T17" ca="1">+IFERROR(_xll.BDP($B17&amp;" US EQUITY","SHORT_AND_LONG_TERM_DEBT"),0)</f>
        <v>0</v>
      </c>
      <c r="U17" s="42" t="e">
        <f t="shared" ca="1" si="4"/>
        <v>#NAME?</v>
      </c>
      <c r="V17" s="42" t="e">
        <f t="shared" ca="1" si="5"/>
        <v>#NAME?</v>
      </c>
      <c r="W17" s="42" t="e">
        <f t="shared" ca="1" si="6"/>
        <v>#NAME?</v>
      </c>
      <c r="X17" s="42" t="e" cm="1">
        <f t="array" aca="1" ref="X17" ca="1">_xll.BDP(B17&amp;" US EQUITY","CASH_AND_MARKETABLE_SECURITIES", "FUND_PER=Q2")</f>
        <v>#NAME?</v>
      </c>
      <c r="Y17" s="4" t="e" cm="1">
        <f t="array" aca="1" ref="Y17" ca="1">_xll.BDP(B17&amp;" US Equity","BEST_NET_INCOME")</f>
        <v>#NAME?</v>
      </c>
      <c r="AA17" s="49" t="e" cm="1">
        <f t="array" aca="1" ref="AA17" ca="1">+_xll.BDP($B17&amp;" US EQUITY","MOV_AVG_20D")</f>
        <v>#NAME?</v>
      </c>
      <c r="AB17" s="50" t="e" cm="1">
        <f t="array" aca="1" ref="AB17" ca="1">+_xll.BDP($B17&amp;" US EQUITY","MOV_AVG_50D")</f>
        <v>#NAME?</v>
      </c>
      <c r="AC17" s="50" t="e" cm="1">
        <f t="array" aca="1" ref="AC17" ca="1">+_xll.BDP($B17&amp;" US EQUITY","MOV_AVG_100D")</f>
        <v>#NAME?</v>
      </c>
      <c r="AD17" s="4" t="e" cm="1">
        <f t="array" aca="1" ref="AD17" ca="1">+_xll.BDP($B17&amp;" US EQUITY","MOV_AVG_200D")</f>
        <v>#NAME?</v>
      </c>
    </row>
    <row r="18" spans="2:30" x14ac:dyDescent="0.2">
      <c r="B18" s="10" t="s">
        <v>25</v>
      </c>
      <c r="C18" s="50" t="e" cm="1">
        <f t="array" aca="1" ref="C18" ca="1">+_xll.BDP($B18&amp;" US EQUITY","PX_LAST")</f>
        <v>#NAME?</v>
      </c>
      <c r="D18" s="69" t="e" cm="1">
        <f t="array" aca="1" ref="D18" ca="1">+_xll.BDP($B18&amp;" US EQUITY","CURRENT_TRR_YTD")/100</f>
        <v>#NAME?</v>
      </c>
      <c r="E18" s="70" t="e" cm="1">
        <f t="array" aca="1" ref="E18" ca="1">+_xll.BDP($B18&amp;" US EQUITY","short_int_ratio")</f>
        <v>#NAME?</v>
      </c>
      <c r="F18" s="6" t="e" cm="1">
        <f t="array" aca="1" ref="F18" ca="1">+_xll.BDP($B18&amp;" US EQUITY","SI_PERCENT_EQUITY_Float")/100</f>
        <v>#NAME?</v>
      </c>
      <c r="G18" s="16" t="e">
        <f t="shared" ca="1" si="7"/>
        <v>#NAME?</v>
      </c>
      <c r="H18" s="6" t="e">
        <f t="shared" ca="1" si="8"/>
        <v>#NAME?</v>
      </c>
      <c r="I18" s="6" t="e">
        <f t="shared" ca="1" si="9"/>
        <v>#NAME?</v>
      </c>
      <c r="J18" s="6" t="e">
        <f t="shared" ca="1" si="10"/>
        <v>#NAME?</v>
      </c>
      <c r="K18" s="6" t="e">
        <f t="shared" ca="1" si="11"/>
        <v>#NAME?</v>
      </c>
      <c r="L18" s="17" t="e">
        <f t="shared" ca="1" si="12"/>
        <v>#NAME?</v>
      </c>
      <c r="M18" s="22" t="e">
        <f t="shared" ca="1" si="0"/>
        <v>#NAME?</v>
      </c>
      <c r="N18" s="23" t="e">
        <f t="shared" ca="1" si="1"/>
        <v>#NAME?</v>
      </c>
      <c r="O18" s="24" t="e">
        <f t="shared" ca="1" si="2"/>
        <v>#NAME?</v>
      </c>
      <c r="P18" s="32" t="e" cm="1">
        <f t="array" aca="1" ref="P18" ca="1">+_xll.BDP($B18&amp;" US EQUITY","VOLUME_AVG_20D")*C18</f>
        <v>#NAME?</v>
      </c>
      <c r="Q18" s="38"/>
      <c r="R18" s="41" t="e">
        <f t="shared" ca="1" si="3"/>
        <v>#NAME?</v>
      </c>
      <c r="S18" s="42" t="e" cm="1">
        <f t="array" aca="1" ref="S18" ca="1">+_xll.BDP($B18&amp;" US EQUITY","CUR_MKT_CAP")/1000000</f>
        <v>#NAME?</v>
      </c>
      <c r="T18" s="42" cm="1">
        <f t="array" aca="1" ref="T18" ca="1">+IFERROR(_xll.BDP($B18&amp;" US EQUITY","SHORT_AND_LONG_TERM_DEBT"),0)</f>
        <v>0</v>
      </c>
      <c r="U18" s="42" t="e">
        <f t="shared" ca="1" si="4"/>
        <v>#NAME?</v>
      </c>
      <c r="V18" s="42" t="e">
        <f t="shared" ca="1" si="5"/>
        <v>#NAME?</v>
      </c>
      <c r="W18" s="42" t="e">
        <f t="shared" ca="1" si="6"/>
        <v>#NAME?</v>
      </c>
      <c r="X18" s="42" t="e" cm="1">
        <f t="array" aca="1" ref="X18" ca="1">_xll.BDP(B18&amp;" US EQUITY","CASH_AND_MARKETABLE_SECURITIES", "FUND_PER=Q2")</f>
        <v>#NAME?</v>
      </c>
      <c r="Y18" s="4" t="e" cm="1">
        <f t="array" aca="1" ref="Y18" ca="1">_xll.BDP(B18&amp;" US Equity","BEST_NET_INCOME")</f>
        <v>#NAME?</v>
      </c>
      <c r="AA18" s="49" t="e" cm="1">
        <f t="array" aca="1" ref="AA18" ca="1">+_xll.BDP($B18&amp;" US EQUITY","MOV_AVG_20D")</f>
        <v>#NAME?</v>
      </c>
      <c r="AB18" s="50" t="e" cm="1">
        <f t="array" aca="1" ref="AB18" ca="1">+_xll.BDP($B18&amp;" US EQUITY","MOV_AVG_50D")</f>
        <v>#NAME?</v>
      </c>
      <c r="AC18" s="50" t="e" cm="1">
        <f t="array" aca="1" ref="AC18" ca="1">+_xll.BDP($B18&amp;" US EQUITY","MOV_AVG_100D")</f>
        <v>#NAME?</v>
      </c>
      <c r="AD18" s="4" t="e" cm="1">
        <f t="array" aca="1" ref="AD18" ca="1">+_xll.BDP($B18&amp;" US EQUITY","MOV_AVG_200D")</f>
        <v>#NAME?</v>
      </c>
    </row>
    <row r="19" spans="2:30" x14ac:dyDescent="0.2">
      <c r="B19" s="10" t="s">
        <v>26</v>
      </c>
      <c r="C19" s="50" t="e" cm="1">
        <f t="array" aca="1" ref="C19" ca="1">+_xll.BDP($B19&amp;" US EQUITY","PX_LAST")</f>
        <v>#NAME?</v>
      </c>
      <c r="D19" s="69" t="e" cm="1">
        <f t="array" aca="1" ref="D19" ca="1">+_xll.BDP($B19&amp;" US EQUITY","CURRENT_TRR_YTD")/100</f>
        <v>#NAME?</v>
      </c>
      <c r="E19" s="70" t="e" cm="1">
        <f t="array" aca="1" ref="E19" ca="1">+_xll.BDP($B19&amp;" US EQUITY","short_int_ratio")</f>
        <v>#NAME?</v>
      </c>
      <c r="F19" s="6" t="e" cm="1">
        <f t="array" aca="1" ref="F19" ca="1">+_xll.BDP($B19&amp;" US EQUITY","SI_PERCENT_EQUITY_Float")/100</f>
        <v>#NAME?</v>
      </c>
      <c r="G19" s="16" t="e">
        <f t="shared" ca="1" si="7"/>
        <v>#NAME?</v>
      </c>
      <c r="H19" s="6" t="e">
        <f t="shared" ca="1" si="8"/>
        <v>#NAME?</v>
      </c>
      <c r="I19" s="6" t="e">
        <f t="shared" ca="1" si="9"/>
        <v>#NAME?</v>
      </c>
      <c r="J19" s="6" t="e">
        <f t="shared" ca="1" si="10"/>
        <v>#NAME?</v>
      </c>
      <c r="K19" s="6" t="e">
        <f t="shared" ca="1" si="11"/>
        <v>#NAME?</v>
      </c>
      <c r="L19" s="17" t="e">
        <f t="shared" ca="1" si="12"/>
        <v>#NAME?</v>
      </c>
      <c r="M19" s="22" t="e">
        <f t="shared" ca="1" si="0"/>
        <v>#NAME?</v>
      </c>
      <c r="N19" s="23" t="e">
        <f t="shared" ca="1" si="1"/>
        <v>#NAME?</v>
      </c>
      <c r="O19" s="24" t="e">
        <f t="shared" ca="1" si="2"/>
        <v>#NAME?</v>
      </c>
      <c r="P19" s="32" t="e" cm="1">
        <f t="array" aca="1" ref="P19" ca="1">+_xll.BDP($B19&amp;" US EQUITY","VOLUME_AVG_20D")*C19</f>
        <v>#NAME?</v>
      </c>
      <c r="Q19" s="38"/>
      <c r="R19" s="41" t="e">
        <f t="shared" ca="1" si="3"/>
        <v>#NAME?</v>
      </c>
      <c r="S19" s="42" t="e" cm="1">
        <f t="array" aca="1" ref="S19" ca="1">+_xll.BDP($B19&amp;" US EQUITY","CUR_MKT_CAP")/1000000</f>
        <v>#NAME?</v>
      </c>
      <c r="T19" s="42" cm="1">
        <f t="array" aca="1" ref="T19" ca="1">+IFERROR(_xll.BDP($B19&amp;" US EQUITY","SHORT_AND_LONG_TERM_DEBT"),0)</f>
        <v>0</v>
      </c>
      <c r="U19" s="42" t="e">
        <f t="shared" ca="1" si="4"/>
        <v>#NAME?</v>
      </c>
      <c r="V19" s="42" t="e">
        <f t="shared" ca="1" si="5"/>
        <v>#NAME?</v>
      </c>
      <c r="W19" s="42" t="e">
        <f t="shared" ca="1" si="6"/>
        <v>#NAME?</v>
      </c>
      <c r="X19" s="42" t="e" cm="1">
        <f t="array" aca="1" ref="X19" ca="1">_xll.BDP(B19&amp;" US EQUITY","CASH_AND_MARKETABLE_SECURITIES", "FUND_PER=Q2")</f>
        <v>#NAME?</v>
      </c>
      <c r="Y19" s="4" t="e" cm="1">
        <f t="array" aca="1" ref="Y19" ca="1">_xll.BDP(B19&amp;" US Equity","BEST_NET_INCOME")</f>
        <v>#NAME?</v>
      </c>
      <c r="AA19" s="49" t="e" cm="1">
        <f t="array" aca="1" ref="AA19" ca="1">+_xll.BDP($B19&amp;" US EQUITY","MOV_AVG_20D")</f>
        <v>#NAME?</v>
      </c>
      <c r="AB19" s="50" t="e" cm="1">
        <f t="array" aca="1" ref="AB19" ca="1">+_xll.BDP($B19&amp;" US EQUITY","MOV_AVG_50D")</f>
        <v>#NAME?</v>
      </c>
      <c r="AC19" s="50" t="e" cm="1">
        <f t="array" aca="1" ref="AC19" ca="1">+_xll.BDP($B19&amp;" US EQUITY","MOV_AVG_100D")</f>
        <v>#NAME?</v>
      </c>
      <c r="AD19" s="4" t="e" cm="1">
        <f t="array" aca="1" ref="AD19" ca="1">+_xll.BDP($B19&amp;" US EQUITY","MOV_AVG_200D")</f>
        <v>#NAME?</v>
      </c>
    </row>
    <row r="20" spans="2:30" x14ac:dyDescent="0.2">
      <c r="B20" s="10" t="s">
        <v>27</v>
      </c>
      <c r="C20" s="50" t="e" cm="1">
        <f t="array" aca="1" ref="C20" ca="1">+_xll.BDP($B20&amp;" US EQUITY","PX_LAST")</f>
        <v>#NAME?</v>
      </c>
      <c r="D20" s="69" t="e" cm="1">
        <f t="array" aca="1" ref="D20" ca="1">+_xll.BDP($B20&amp;" US EQUITY","CURRENT_TRR_YTD")/100</f>
        <v>#NAME?</v>
      </c>
      <c r="E20" s="70" t="e" cm="1">
        <f t="array" aca="1" ref="E20" ca="1">+_xll.BDP($B20&amp;" US EQUITY","short_int_ratio")</f>
        <v>#NAME?</v>
      </c>
      <c r="F20" s="6" t="e" cm="1">
        <f t="array" aca="1" ref="F20" ca="1">+_xll.BDP($B20&amp;" US EQUITY","SI_PERCENT_EQUITY_Float")/100</f>
        <v>#NAME?</v>
      </c>
      <c r="G20" s="16" t="e">
        <f t="shared" ca="1" si="7"/>
        <v>#NAME?</v>
      </c>
      <c r="H20" s="6" t="e">
        <f t="shared" ca="1" si="8"/>
        <v>#NAME?</v>
      </c>
      <c r="I20" s="6" t="e">
        <f t="shared" ca="1" si="9"/>
        <v>#NAME?</v>
      </c>
      <c r="J20" s="6" t="e">
        <f t="shared" ca="1" si="10"/>
        <v>#NAME?</v>
      </c>
      <c r="K20" s="6" t="e">
        <f t="shared" ca="1" si="11"/>
        <v>#NAME?</v>
      </c>
      <c r="L20" s="17" t="e">
        <f t="shared" ca="1" si="12"/>
        <v>#NAME?</v>
      </c>
      <c r="M20" s="22" t="e">
        <f t="shared" ca="1" si="0"/>
        <v>#NAME?</v>
      </c>
      <c r="N20" s="23" t="e">
        <f t="shared" ca="1" si="1"/>
        <v>#NAME?</v>
      </c>
      <c r="O20" s="24" t="e">
        <f t="shared" ca="1" si="2"/>
        <v>#NAME?</v>
      </c>
      <c r="P20" s="32" t="e" cm="1">
        <f t="array" aca="1" ref="P20" ca="1">+_xll.BDP($B20&amp;" US EQUITY","VOLUME_AVG_20D")*C20</f>
        <v>#NAME?</v>
      </c>
      <c r="Q20" s="38"/>
      <c r="R20" s="41" t="e">
        <f t="shared" ca="1" si="3"/>
        <v>#NAME?</v>
      </c>
      <c r="S20" s="42" t="e" cm="1">
        <f t="array" aca="1" ref="S20" ca="1">+_xll.BDP($B20&amp;" US EQUITY","CUR_MKT_CAP")/1000000</f>
        <v>#NAME?</v>
      </c>
      <c r="T20" s="42" cm="1">
        <f t="array" aca="1" ref="T20" ca="1">+IFERROR(_xll.BDP($B20&amp;" US EQUITY","SHORT_AND_LONG_TERM_DEBT"),0)</f>
        <v>0</v>
      </c>
      <c r="U20" s="42" t="e">
        <f t="shared" ca="1" si="4"/>
        <v>#NAME?</v>
      </c>
      <c r="V20" s="42" t="e">
        <f t="shared" ca="1" si="5"/>
        <v>#NAME?</v>
      </c>
      <c r="W20" s="42" t="e">
        <f t="shared" ca="1" si="6"/>
        <v>#NAME?</v>
      </c>
      <c r="X20" s="42" t="e" cm="1">
        <f t="array" aca="1" ref="X20" ca="1">_xll.BDP(B20&amp;" US EQUITY","CASH_AND_MARKETABLE_SECURITIES", "FUND_PER=Q2")</f>
        <v>#NAME?</v>
      </c>
      <c r="Y20" s="4" t="e" cm="1">
        <f t="array" aca="1" ref="Y20" ca="1">_xll.BDP(B20&amp;" US Equity","BEST_NET_INCOME")</f>
        <v>#NAME?</v>
      </c>
      <c r="AA20" s="49" t="e" cm="1">
        <f t="array" aca="1" ref="AA20" ca="1">+_xll.BDP($B20&amp;" US EQUITY","MOV_AVG_20D")</f>
        <v>#NAME?</v>
      </c>
      <c r="AB20" s="50" t="e" cm="1">
        <f t="array" aca="1" ref="AB20" ca="1">+_xll.BDP($B20&amp;" US EQUITY","MOV_AVG_50D")</f>
        <v>#NAME?</v>
      </c>
      <c r="AC20" s="50" t="e" cm="1">
        <f t="array" aca="1" ref="AC20" ca="1">+_xll.BDP($B20&amp;" US EQUITY","MOV_AVG_100D")</f>
        <v>#NAME?</v>
      </c>
      <c r="AD20" s="4" t="e" cm="1">
        <f t="array" aca="1" ref="AD20" ca="1">+_xll.BDP($B20&amp;" US EQUITY","MOV_AVG_200D")</f>
        <v>#NAME?</v>
      </c>
    </row>
    <row r="21" spans="2:30" x14ac:dyDescent="0.2">
      <c r="B21" s="10" t="s">
        <v>28</v>
      </c>
      <c r="C21" s="50" t="e" cm="1">
        <f t="array" aca="1" ref="C21" ca="1">+_xll.BDP($B21&amp;" US EQUITY","PX_LAST")</f>
        <v>#NAME?</v>
      </c>
      <c r="D21" s="69" t="e" cm="1">
        <f t="array" aca="1" ref="D21" ca="1">+_xll.BDP($B21&amp;" US EQUITY","CURRENT_TRR_YTD")/100</f>
        <v>#NAME?</v>
      </c>
      <c r="E21" s="70" t="e" cm="1">
        <f t="array" aca="1" ref="E21" ca="1">+_xll.BDP($B21&amp;" US EQUITY","short_int_ratio")</f>
        <v>#NAME?</v>
      </c>
      <c r="F21" s="6" t="e" cm="1">
        <f t="array" aca="1" ref="F21" ca="1">+_xll.BDP($B21&amp;" US EQUITY","SI_PERCENT_EQUITY_Float")/100</f>
        <v>#NAME?</v>
      </c>
      <c r="G21" s="16" t="e">
        <f t="shared" ca="1" si="7"/>
        <v>#NAME?</v>
      </c>
      <c r="H21" s="6" t="e">
        <f t="shared" ca="1" si="8"/>
        <v>#NAME?</v>
      </c>
      <c r="I21" s="6" t="e">
        <f t="shared" ca="1" si="9"/>
        <v>#NAME?</v>
      </c>
      <c r="J21" s="6" t="e">
        <f t="shared" ca="1" si="10"/>
        <v>#NAME?</v>
      </c>
      <c r="K21" s="6" t="e">
        <f t="shared" ca="1" si="11"/>
        <v>#NAME?</v>
      </c>
      <c r="L21" s="17" t="e">
        <f t="shared" ca="1" si="12"/>
        <v>#NAME?</v>
      </c>
      <c r="M21" s="22" t="e">
        <f t="shared" ca="1" si="0"/>
        <v>#NAME?</v>
      </c>
      <c r="N21" s="23" t="e">
        <f t="shared" ca="1" si="1"/>
        <v>#NAME?</v>
      </c>
      <c r="O21" s="24" t="e">
        <f t="shared" ca="1" si="2"/>
        <v>#NAME?</v>
      </c>
      <c r="P21" s="32" t="e" cm="1">
        <f t="array" aca="1" ref="P21" ca="1">+_xll.BDP($B21&amp;" US EQUITY","VOLUME_AVG_20D")*C21</f>
        <v>#NAME?</v>
      </c>
      <c r="Q21" s="38"/>
      <c r="R21" s="41" t="e">
        <f t="shared" ca="1" si="3"/>
        <v>#NAME?</v>
      </c>
      <c r="S21" s="42" t="e" cm="1">
        <f t="array" aca="1" ref="S21" ca="1">+_xll.BDP($B21&amp;" US EQUITY","CUR_MKT_CAP")/1000000</f>
        <v>#NAME?</v>
      </c>
      <c r="T21" s="42" cm="1">
        <f t="array" aca="1" ref="T21" ca="1">+IFERROR(_xll.BDP($B21&amp;" US EQUITY","SHORT_AND_LONG_TERM_DEBT"),0)</f>
        <v>0</v>
      </c>
      <c r="U21" s="42" t="e">
        <f t="shared" ca="1" si="4"/>
        <v>#NAME?</v>
      </c>
      <c r="V21" s="42" t="e">
        <f t="shared" ca="1" si="5"/>
        <v>#NAME?</v>
      </c>
      <c r="W21" s="42" t="e">
        <f t="shared" ca="1" si="6"/>
        <v>#NAME?</v>
      </c>
      <c r="X21" s="42" t="e" cm="1">
        <f t="array" aca="1" ref="X21" ca="1">_xll.BDP(B21&amp;" US EQUITY","CASH_AND_MARKETABLE_SECURITIES", "FUND_PER=Q2")</f>
        <v>#NAME?</v>
      </c>
      <c r="Y21" s="4" t="e" cm="1">
        <f t="array" aca="1" ref="Y21" ca="1">_xll.BDP(B21&amp;" US Equity","BEST_NET_INCOME")</f>
        <v>#NAME?</v>
      </c>
      <c r="AA21" s="49" t="e" cm="1">
        <f t="array" aca="1" ref="AA21" ca="1">+_xll.BDP($B21&amp;" US EQUITY","MOV_AVG_20D")</f>
        <v>#NAME?</v>
      </c>
      <c r="AB21" s="50" t="e" cm="1">
        <f t="array" aca="1" ref="AB21" ca="1">+_xll.BDP($B21&amp;" US EQUITY","MOV_AVG_50D")</f>
        <v>#NAME?</v>
      </c>
      <c r="AC21" s="50" t="e" cm="1">
        <f t="array" aca="1" ref="AC21" ca="1">+_xll.BDP($B21&amp;" US EQUITY","MOV_AVG_100D")</f>
        <v>#NAME?</v>
      </c>
      <c r="AD21" s="4" t="e" cm="1">
        <f t="array" aca="1" ref="AD21" ca="1">+_xll.BDP($B21&amp;" US EQUITY","MOV_AVG_200D")</f>
        <v>#NAME?</v>
      </c>
    </row>
    <row r="22" spans="2:30" x14ac:dyDescent="0.2">
      <c r="B22" s="10" t="s">
        <v>29</v>
      </c>
      <c r="C22" s="50" t="e" cm="1">
        <f t="array" aca="1" ref="C22" ca="1">+_xll.BDP($B22&amp;" US EQUITY","PX_LAST")</f>
        <v>#NAME?</v>
      </c>
      <c r="D22" s="69" t="e" cm="1">
        <f t="array" aca="1" ref="D22" ca="1">+_xll.BDP($B22&amp;" US EQUITY","CURRENT_TRR_YTD")/100</f>
        <v>#NAME?</v>
      </c>
      <c r="E22" s="70" t="e" cm="1">
        <f t="array" aca="1" ref="E22" ca="1">+_xll.BDP($B22&amp;" US EQUITY","short_int_ratio")</f>
        <v>#NAME?</v>
      </c>
      <c r="F22" s="6" t="e" cm="1">
        <f t="array" aca="1" ref="F22" ca="1">+_xll.BDP($B22&amp;" US EQUITY","SI_PERCENT_EQUITY_Float")/100</f>
        <v>#NAME?</v>
      </c>
      <c r="G22" s="16" t="e">
        <f t="shared" ca="1" si="7"/>
        <v>#NAME?</v>
      </c>
      <c r="H22" s="6" t="e">
        <f t="shared" ca="1" si="8"/>
        <v>#NAME?</v>
      </c>
      <c r="I22" s="6" t="e">
        <f t="shared" ca="1" si="9"/>
        <v>#NAME?</v>
      </c>
      <c r="J22" s="6" t="e">
        <f t="shared" ca="1" si="10"/>
        <v>#NAME?</v>
      </c>
      <c r="K22" s="6" t="e">
        <f t="shared" ca="1" si="11"/>
        <v>#NAME?</v>
      </c>
      <c r="L22" s="17" t="e">
        <f t="shared" ca="1" si="12"/>
        <v>#NAME?</v>
      </c>
      <c r="M22" s="22" t="e">
        <f t="shared" ca="1" si="0"/>
        <v>#NAME?</v>
      </c>
      <c r="N22" s="23" t="e">
        <f t="shared" ca="1" si="1"/>
        <v>#NAME?</v>
      </c>
      <c r="O22" s="24" t="e">
        <f t="shared" ca="1" si="2"/>
        <v>#NAME?</v>
      </c>
      <c r="P22" s="32" t="e" cm="1">
        <f t="array" aca="1" ref="P22" ca="1">+_xll.BDP($B22&amp;" US EQUITY","VOLUME_AVG_20D")*C22</f>
        <v>#NAME?</v>
      </c>
      <c r="Q22" s="38"/>
      <c r="R22" s="41" t="e">
        <f t="shared" ca="1" si="3"/>
        <v>#NAME?</v>
      </c>
      <c r="S22" s="42" t="e" cm="1">
        <f t="array" aca="1" ref="S22" ca="1">+_xll.BDP($B22&amp;" US EQUITY","CUR_MKT_CAP")/1000000</f>
        <v>#NAME?</v>
      </c>
      <c r="T22" s="42" cm="1">
        <f t="array" aca="1" ref="T22" ca="1">+IFERROR(_xll.BDP($B22&amp;" US EQUITY","SHORT_AND_LONG_TERM_DEBT"),0)</f>
        <v>0</v>
      </c>
      <c r="U22" s="42" t="e">
        <f t="shared" ca="1" si="4"/>
        <v>#NAME?</v>
      </c>
      <c r="V22" s="42" t="e">
        <f t="shared" ca="1" si="5"/>
        <v>#NAME?</v>
      </c>
      <c r="W22" s="42" t="e">
        <f t="shared" ca="1" si="6"/>
        <v>#NAME?</v>
      </c>
      <c r="X22" s="42" t="e" cm="1">
        <f t="array" aca="1" ref="X22" ca="1">_xll.BDP(B22&amp;" US EQUITY","CASH_AND_MARKETABLE_SECURITIES", "FUND_PER=Q2")</f>
        <v>#NAME?</v>
      </c>
      <c r="Y22" s="4" t="e" cm="1">
        <f t="array" aca="1" ref="Y22" ca="1">_xll.BDP(B22&amp;" US Equity","BEST_NET_INCOME")</f>
        <v>#NAME?</v>
      </c>
      <c r="AA22" s="49" t="e" cm="1">
        <f t="array" aca="1" ref="AA22" ca="1">+_xll.BDP($B22&amp;" US EQUITY","MOV_AVG_20D")</f>
        <v>#NAME?</v>
      </c>
      <c r="AB22" s="50" t="e" cm="1">
        <f t="array" aca="1" ref="AB22" ca="1">+_xll.BDP($B22&amp;" US EQUITY","MOV_AVG_50D")</f>
        <v>#NAME?</v>
      </c>
      <c r="AC22" s="50" t="e" cm="1">
        <f t="array" aca="1" ref="AC22" ca="1">+_xll.BDP($B22&amp;" US EQUITY","MOV_AVG_100D")</f>
        <v>#NAME?</v>
      </c>
      <c r="AD22" s="4" t="e" cm="1">
        <f t="array" aca="1" ref="AD22" ca="1">+_xll.BDP($B22&amp;" US EQUITY","MOV_AVG_200D")</f>
        <v>#NAME?</v>
      </c>
    </row>
    <row r="23" spans="2:30" x14ac:dyDescent="0.2">
      <c r="B23" s="10" t="s">
        <v>30</v>
      </c>
      <c r="C23" s="50" t="e" cm="1">
        <f t="array" aca="1" ref="C23" ca="1">+_xll.BDP($B23&amp;" US EQUITY","PX_LAST")</f>
        <v>#NAME?</v>
      </c>
      <c r="D23" s="69" t="e" cm="1">
        <f t="array" aca="1" ref="D23" ca="1">+_xll.BDP($B23&amp;" US EQUITY","CURRENT_TRR_YTD")/100</f>
        <v>#NAME?</v>
      </c>
      <c r="E23" s="70" t="e" cm="1">
        <f t="array" aca="1" ref="E23" ca="1">+_xll.BDP($B23&amp;" US EQUITY","short_int_ratio")</f>
        <v>#NAME?</v>
      </c>
      <c r="F23" s="6" t="e" cm="1">
        <f t="array" aca="1" ref="F23" ca="1">+_xll.BDP($B23&amp;" US EQUITY","SI_PERCENT_EQUITY_Float")/100</f>
        <v>#NAME?</v>
      </c>
      <c r="G23" s="16" t="e">
        <f t="shared" ca="1" si="7"/>
        <v>#NAME?</v>
      </c>
      <c r="H23" s="6" t="e">
        <f t="shared" ca="1" si="8"/>
        <v>#NAME?</v>
      </c>
      <c r="I23" s="6" t="e">
        <f t="shared" ca="1" si="9"/>
        <v>#NAME?</v>
      </c>
      <c r="J23" s="6" t="e">
        <f t="shared" ca="1" si="10"/>
        <v>#NAME?</v>
      </c>
      <c r="K23" s="6" t="e">
        <f t="shared" ca="1" si="11"/>
        <v>#NAME?</v>
      </c>
      <c r="L23" s="17" t="e">
        <f t="shared" ca="1" si="12"/>
        <v>#NAME?</v>
      </c>
      <c r="M23" s="22" t="e">
        <f t="shared" ca="1" si="0"/>
        <v>#NAME?</v>
      </c>
      <c r="N23" s="23" t="e">
        <f t="shared" ca="1" si="1"/>
        <v>#NAME?</v>
      </c>
      <c r="O23" s="24" t="e">
        <f t="shared" ca="1" si="2"/>
        <v>#NAME?</v>
      </c>
      <c r="P23" s="32" t="e" cm="1">
        <f t="array" aca="1" ref="P23" ca="1">+_xll.BDP($B23&amp;" US EQUITY","VOLUME_AVG_20D")*C23</f>
        <v>#NAME?</v>
      </c>
      <c r="Q23" s="38"/>
      <c r="R23" s="41" t="e">
        <f t="shared" ca="1" si="3"/>
        <v>#NAME?</v>
      </c>
      <c r="S23" s="42" t="e" cm="1">
        <f t="array" aca="1" ref="S23" ca="1">+_xll.BDP($B23&amp;" US EQUITY","CUR_MKT_CAP")/1000000</f>
        <v>#NAME?</v>
      </c>
      <c r="T23" s="42" cm="1">
        <f t="array" aca="1" ref="T23" ca="1">+IFERROR(_xll.BDP($B23&amp;" US EQUITY","SHORT_AND_LONG_TERM_DEBT"),0)</f>
        <v>0</v>
      </c>
      <c r="U23" s="42" t="e">
        <f t="shared" ca="1" si="4"/>
        <v>#NAME?</v>
      </c>
      <c r="V23" s="42" t="e">
        <f t="shared" ca="1" si="5"/>
        <v>#NAME?</v>
      </c>
      <c r="W23" s="42" t="e">
        <f t="shared" ca="1" si="6"/>
        <v>#NAME?</v>
      </c>
      <c r="X23" s="42" t="e" cm="1">
        <f t="array" aca="1" ref="X23" ca="1">_xll.BDP(B23&amp;" US EQUITY","CASH_AND_MARKETABLE_SECURITIES", "FUND_PER=Q2")</f>
        <v>#NAME?</v>
      </c>
      <c r="Y23" s="4" t="e" cm="1">
        <f t="array" aca="1" ref="Y23" ca="1">_xll.BDP(B23&amp;" US Equity","BEST_NET_INCOME")</f>
        <v>#NAME?</v>
      </c>
      <c r="AA23" s="49" t="e" cm="1">
        <f t="array" aca="1" ref="AA23" ca="1">+_xll.BDP($B23&amp;" US EQUITY","MOV_AVG_20D")</f>
        <v>#NAME?</v>
      </c>
      <c r="AB23" s="50" t="e" cm="1">
        <f t="array" aca="1" ref="AB23" ca="1">+_xll.BDP($B23&amp;" US EQUITY","MOV_AVG_50D")</f>
        <v>#NAME?</v>
      </c>
      <c r="AC23" s="50" t="e" cm="1">
        <f t="array" aca="1" ref="AC23" ca="1">+_xll.BDP($B23&amp;" US EQUITY","MOV_AVG_100D")</f>
        <v>#NAME?</v>
      </c>
      <c r="AD23" s="4" t="e" cm="1">
        <f t="array" aca="1" ref="AD23" ca="1">+_xll.BDP($B23&amp;" US EQUITY","MOV_AVG_200D")</f>
        <v>#NAME?</v>
      </c>
    </row>
    <row r="24" spans="2:30" x14ac:dyDescent="0.2">
      <c r="B24" s="10" t="s">
        <v>31</v>
      </c>
      <c r="C24" s="50" t="e" cm="1">
        <f t="array" aca="1" ref="C24" ca="1">+_xll.BDP($B24&amp;" US EQUITY","PX_LAST")</f>
        <v>#NAME?</v>
      </c>
      <c r="D24" s="69" t="e" cm="1">
        <f t="array" aca="1" ref="D24" ca="1">+_xll.BDP($B24&amp;" US EQUITY","CURRENT_TRR_YTD")/100</f>
        <v>#NAME?</v>
      </c>
      <c r="E24" s="70" t="e" cm="1">
        <f t="array" aca="1" ref="E24" ca="1">+_xll.BDP($B24&amp;" US EQUITY","short_int_ratio")</f>
        <v>#NAME?</v>
      </c>
      <c r="F24" s="6" t="e" cm="1">
        <f t="array" aca="1" ref="F24" ca="1">+_xll.BDP($B24&amp;" US EQUITY","SI_PERCENT_EQUITY_Float")/100</f>
        <v>#NAME?</v>
      </c>
      <c r="G24" s="16" t="e">
        <f t="shared" ca="1" si="7"/>
        <v>#NAME?</v>
      </c>
      <c r="H24" s="6" t="e">
        <f t="shared" ca="1" si="8"/>
        <v>#NAME?</v>
      </c>
      <c r="I24" s="6" t="e">
        <f t="shared" ca="1" si="9"/>
        <v>#NAME?</v>
      </c>
      <c r="J24" s="6" t="e">
        <f t="shared" ca="1" si="10"/>
        <v>#NAME?</v>
      </c>
      <c r="K24" s="6" t="e">
        <f t="shared" ca="1" si="11"/>
        <v>#NAME?</v>
      </c>
      <c r="L24" s="17" t="e">
        <f t="shared" ca="1" si="12"/>
        <v>#NAME?</v>
      </c>
      <c r="M24" s="22" t="e">
        <f t="shared" ca="1" si="0"/>
        <v>#NAME?</v>
      </c>
      <c r="N24" s="23" t="e">
        <f t="shared" ca="1" si="1"/>
        <v>#NAME?</v>
      </c>
      <c r="O24" s="24" t="e">
        <f t="shared" ca="1" si="2"/>
        <v>#NAME?</v>
      </c>
      <c r="P24" s="32" t="e" cm="1">
        <f t="array" aca="1" ref="P24" ca="1">+_xll.BDP($B24&amp;" US EQUITY","VOLUME_AVG_20D")*C24</f>
        <v>#NAME?</v>
      </c>
      <c r="Q24" s="38"/>
      <c r="R24" s="41" t="e">
        <f t="shared" ca="1" si="3"/>
        <v>#NAME?</v>
      </c>
      <c r="S24" s="42" t="e" cm="1">
        <f t="array" aca="1" ref="S24" ca="1">+_xll.BDP($B24&amp;" US EQUITY","CUR_MKT_CAP")/1000000</f>
        <v>#NAME?</v>
      </c>
      <c r="T24" s="42" cm="1">
        <f t="array" aca="1" ref="T24" ca="1">+IFERROR(_xll.BDP($B24&amp;" US EQUITY","SHORT_AND_LONG_TERM_DEBT"),0)</f>
        <v>0</v>
      </c>
      <c r="U24" s="42" t="e">
        <f t="shared" ca="1" si="4"/>
        <v>#NAME?</v>
      </c>
      <c r="V24" s="42" t="e">
        <f t="shared" ca="1" si="5"/>
        <v>#NAME?</v>
      </c>
      <c r="W24" s="42" t="e">
        <f t="shared" ca="1" si="6"/>
        <v>#NAME?</v>
      </c>
      <c r="X24" s="42" t="e" cm="1">
        <f t="array" aca="1" ref="X24" ca="1">_xll.BDP(B24&amp;" US EQUITY","CASH_AND_MARKETABLE_SECURITIES", "FUND_PER=Q2")</f>
        <v>#NAME?</v>
      </c>
      <c r="Y24" s="4" t="e" cm="1">
        <f t="array" aca="1" ref="Y24" ca="1">_xll.BDP(B24&amp;" US Equity","BEST_NET_INCOME")</f>
        <v>#NAME?</v>
      </c>
      <c r="AA24" s="49" t="e" cm="1">
        <f t="array" aca="1" ref="AA24" ca="1">+_xll.BDP($B24&amp;" US EQUITY","MOV_AVG_20D")</f>
        <v>#NAME?</v>
      </c>
      <c r="AB24" s="50" t="e" cm="1">
        <f t="array" aca="1" ref="AB24" ca="1">+_xll.BDP($B24&amp;" US EQUITY","MOV_AVG_50D")</f>
        <v>#NAME?</v>
      </c>
      <c r="AC24" s="50" t="e" cm="1">
        <f t="array" aca="1" ref="AC24" ca="1">+_xll.BDP($B24&amp;" US EQUITY","MOV_AVG_100D")</f>
        <v>#NAME?</v>
      </c>
      <c r="AD24" s="4" t="e" cm="1">
        <f t="array" aca="1" ref="AD24" ca="1">+_xll.BDP($B24&amp;" US EQUITY","MOV_AVG_200D")</f>
        <v>#NAME?</v>
      </c>
    </row>
    <row r="25" spans="2:30" x14ac:dyDescent="0.2">
      <c r="B25" s="10" t="s">
        <v>32</v>
      </c>
      <c r="C25" s="50" t="e" cm="1">
        <f t="array" aca="1" ref="C25" ca="1">+_xll.BDP($B25&amp;" US EQUITY","PX_LAST")</f>
        <v>#NAME?</v>
      </c>
      <c r="D25" s="69" t="e" cm="1">
        <f t="array" aca="1" ref="D25" ca="1">+_xll.BDP($B25&amp;" US EQUITY","CURRENT_TRR_YTD")/100</f>
        <v>#NAME?</v>
      </c>
      <c r="E25" s="70" t="e" cm="1">
        <f t="array" aca="1" ref="E25" ca="1">+_xll.BDP($B25&amp;" US EQUITY","short_int_ratio")</f>
        <v>#NAME?</v>
      </c>
      <c r="F25" s="6" t="e" cm="1">
        <f t="array" aca="1" ref="F25" ca="1">+_xll.BDP($B25&amp;" US EQUITY","SI_PERCENT_EQUITY_Float")/100</f>
        <v>#NAME?</v>
      </c>
      <c r="G25" s="16" t="e">
        <f t="shared" ca="1" si="7"/>
        <v>#NAME?</v>
      </c>
      <c r="H25" s="6" t="e">
        <f t="shared" ca="1" si="8"/>
        <v>#NAME?</v>
      </c>
      <c r="I25" s="6" t="e">
        <f t="shared" ca="1" si="9"/>
        <v>#NAME?</v>
      </c>
      <c r="J25" s="6" t="e">
        <f t="shared" ca="1" si="10"/>
        <v>#NAME?</v>
      </c>
      <c r="K25" s="6" t="e">
        <f t="shared" ca="1" si="11"/>
        <v>#NAME?</v>
      </c>
      <c r="L25" s="17" t="e">
        <f t="shared" ca="1" si="12"/>
        <v>#NAME?</v>
      </c>
      <c r="M25" s="22" t="e">
        <f t="shared" ca="1" si="0"/>
        <v>#NAME?</v>
      </c>
      <c r="N25" s="23" t="e">
        <f t="shared" ca="1" si="1"/>
        <v>#NAME?</v>
      </c>
      <c r="O25" s="24" t="e">
        <f t="shared" ca="1" si="2"/>
        <v>#NAME?</v>
      </c>
      <c r="P25" s="32" t="e" cm="1">
        <f t="array" aca="1" ref="P25" ca="1">+_xll.BDP($B25&amp;" US EQUITY","VOLUME_AVG_20D")*C25</f>
        <v>#NAME?</v>
      </c>
      <c r="Q25" s="38"/>
      <c r="R25" s="41" t="e">
        <f t="shared" ca="1" si="3"/>
        <v>#NAME?</v>
      </c>
      <c r="S25" s="42" t="e" cm="1">
        <f t="array" aca="1" ref="S25" ca="1">+_xll.BDP($B25&amp;" US EQUITY","CUR_MKT_CAP")/1000000</f>
        <v>#NAME?</v>
      </c>
      <c r="T25" s="42" cm="1">
        <f t="array" aca="1" ref="T25" ca="1">+IFERROR(_xll.BDP($B25&amp;" US EQUITY","SHORT_AND_LONG_TERM_DEBT"),0)</f>
        <v>0</v>
      </c>
      <c r="U25" s="42" t="e">
        <f t="shared" ca="1" si="4"/>
        <v>#NAME?</v>
      </c>
      <c r="V25" s="42" t="e">
        <f t="shared" ca="1" si="5"/>
        <v>#NAME?</v>
      </c>
      <c r="W25" s="42" t="e">
        <f t="shared" ca="1" si="6"/>
        <v>#NAME?</v>
      </c>
      <c r="X25" s="42" t="e" cm="1">
        <f t="array" aca="1" ref="X25" ca="1">_xll.BDP(B25&amp;" US EQUITY","CASH_AND_MARKETABLE_SECURITIES", "FUND_PER=Q2")</f>
        <v>#NAME?</v>
      </c>
      <c r="Y25" s="4" t="e" cm="1">
        <f t="array" aca="1" ref="Y25" ca="1">_xll.BDP(B25&amp;" US Equity","BEST_NET_INCOME")</f>
        <v>#NAME?</v>
      </c>
      <c r="AA25" s="49" t="e" cm="1">
        <f t="array" aca="1" ref="AA25" ca="1">+_xll.BDP($B25&amp;" US EQUITY","MOV_AVG_20D")</f>
        <v>#NAME?</v>
      </c>
      <c r="AB25" s="50" t="e" cm="1">
        <f t="array" aca="1" ref="AB25" ca="1">+_xll.BDP($B25&amp;" US EQUITY","MOV_AVG_50D")</f>
        <v>#NAME?</v>
      </c>
      <c r="AC25" s="50" t="e" cm="1">
        <f t="array" aca="1" ref="AC25" ca="1">+_xll.BDP($B25&amp;" US EQUITY","MOV_AVG_100D")</f>
        <v>#NAME?</v>
      </c>
      <c r="AD25" s="4" t="e" cm="1">
        <f t="array" aca="1" ref="AD25" ca="1">+_xll.BDP($B25&amp;" US EQUITY","MOV_AVG_200D")</f>
        <v>#NAME?</v>
      </c>
    </row>
    <row r="26" spans="2:30" x14ac:dyDescent="0.2">
      <c r="B26" s="10" t="s">
        <v>33</v>
      </c>
      <c r="C26" s="50" t="e" cm="1">
        <f t="array" aca="1" ref="C26" ca="1">+_xll.BDP($B26&amp;" US EQUITY","PX_LAST")</f>
        <v>#NAME?</v>
      </c>
      <c r="D26" s="69" t="e" cm="1">
        <f t="array" aca="1" ref="D26" ca="1">+_xll.BDP($B26&amp;" US EQUITY","CURRENT_TRR_YTD")/100</f>
        <v>#NAME?</v>
      </c>
      <c r="E26" s="70" t="e" cm="1">
        <f t="array" aca="1" ref="E26" ca="1">+_xll.BDP($B26&amp;" US EQUITY","short_int_ratio")</f>
        <v>#NAME?</v>
      </c>
      <c r="F26" s="6" t="e" cm="1">
        <f t="array" aca="1" ref="F26" ca="1">+_xll.BDP($B26&amp;" US EQUITY","SI_PERCENT_EQUITY_Float")/100</f>
        <v>#NAME?</v>
      </c>
      <c r="G26" s="16" t="e">
        <f t="shared" ca="1" si="7"/>
        <v>#NAME?</v>
      </c>
      <c r="H26" s="6" t="e">
        <f t="shared" ca="1" si="8"/>
        <v>#NAME?</v>
      </c>
      <c r="I26" s="6" t="e">
        <f t="shared" ca="1" si="9"/>
        <v>#NAME?</v>
      </c>
      <c r="J26" s="6" t="e">
        <f t="shared" ca="1" si="10"/>
        <v>#NAME?</v>
      </c>
      <c r="K26" s="6" t="e">
        <f t="shared" ca="1" si="11"/>
        <v>#NAME?</v>
      </c>
      <c r="L26" s="17" t="e">
        <f t="shared" ca="1" si="12"/>
        <v>#NAME?</v>
      </c>
      <c r="M26" s="22" t="e">
        <f t="shared" ca="1" si="0"/>
        <v>#NAME?</v>
      </c>
      <c r="N26" s="23" t="e">
        <f t="shared" ca="1" si="1"/>
        <v>#NAME?</v>
      </c>
      <c r="O26" s="24" t="e">
        <f t="shared" ca="1" si="2"/>
        <v>#NAME?</v>
      </c>
      <c r="P26" s="32" t="e" cm="1">
        <f t="array" aca="1" ref="P26" ca="1">+_xll.BDP($B26&amp;" US EQUITY","VOLUME_AVG_20D")*C26</f>
        <v>#NAME?</v>
      </c>
      <c r="Q26" s="38"/>
      <c r="R26" s="41" t="e">
        <f t="shared" ca="1" si="3"/>
        <v>#NAME?</v>
      </c>
      <c r="S26" s="42" t="e" cm="1">
        <f t="array" aca="1" ref="S26" ca="1">+_xll.BDP($B26&amp;" US EQUITY","CUR_MKT_CAP")/1000000</f>
        <v>#NAME?</v>
      </c>
      <c r="T26" s="42" cm="1">
        <f t="array" aca="1" ref="T26" ca="1">+IFERROR(_xll.BDP($B26&amp;" US EQUITY","SHORT_AND_LONG_TERM_DEBT"),0)</f>
        <v>0</v>
      </c>
      <c r="U26" s="42" t="e">
        <f t="shared" ca="1" si="4"/>
        <v>#NAME?</v>
      </c>
      <c r="V26" s="42" t="e">
        <f t="shared" ca="1" si="5"/>
        <v>#NAME?</v>
      </c>
      <c r="W26" s="42" t="e">
        <f t="shared" ca="1" si="6"/>
        <v>#NAME?</v>
      </c>
      <c r="X26" s="42" t="e" cm="1">
        <f t="array" aca="1" ref="X26" ca="1">_xll.BDP(B26&amp;" US EQUITY","CASH_AND_MARKETABLE_SECURITIES", "FUND_PER=Q2")</f>
        <v>#NAME?</v>
      </c>
      <c r="Y26" s="4" t="e" cm="1">
        <f t="array" aca="1" ref="Y26" ca="1">_xll.BDP(B26&amp;" US Equity","BEST_NET_INCOME")</f>
        <v>#NAME?</v>
      </c>
      <c r="AA26" s="49" t="e" cm="1">
        <f t="array" aca="1" ref="AA26" ca="1">+_xll.BDP($B26&amp;" US EQUITY","MOV_AVG_20D")</f>
        <v>#NAME?</v>
      </c>
      <c r="AB26" s="50" t="e" cm="1">
        <f t="array" aca="1" ref="AB26" ca="1">+_xll.BDP($B26&amp;" US EQUITY","MOV_AVG_50D")</f>
        <v>#NAME?</v>
      </c>
      <c r="AC26" s="50" t="e" cm="1">
        <f t="array" aca="1" ref="AC26" ca="1">+_xll.BDP($B26&amp;" US EQUITY","MOV_AVG_100D")</f>
        <v>#NAME?</v>
      </c>
      <c r="AD26" s="4" t="e" cm="1">
        <f t="array" aca="1" ref="AD26" ca="1">+_xll.BDP($B26&amp;" US EQUITY","MOV_AVG_200D")</f>
        <v>#NAME?</v>
      </c>
    </row>
    <row r="27" spans="2:30" x14ac:dyDescent="0.2">
      <c r="B27" s="10" t="s">
        <v>34</v>
      </c>
      <c r="C27" s="50" t="e" cm="1">
        <f t="array" aca="1" ref="C27" ca="1">+_xll.BDP($B27&amp;" US EQUITY","PX_LAST")</f>
        <v>#NAME?</v>
      </c>
      <c r="D27" s="69" t="e" cm="1">
        <f t="array" aca="1" ref="D27" ca="1">+_xll.BDP($B27&amp;" US EQUITY","CURRENT_TRR_YTD")/100</f>
        <v>#NAME?</v>
      </c>
      <c r="E27" s="70" t="e" cm="1">
        <f t="array" aca="1" ref="E27" ca="1">+_xll.BDP($B27&amp;" US EQUITY","short_int_ratio")</f>
        <v>#NAME?</v>
      </c>
      <c r="F27" s="6" t="e" cm="1">
        <f t="array" aca="1" ref="F27" ca="1">+_xll.BDP($B27&amp;" US EQUITY","SI_PERCENT_EQUITY_Float")/100</f>
        <v>#NAME?</v>
      </c>
      <c r="G27" s="16" t="e">
        <f t="shared" ca="1" si="7"/>
        <v>#NAME?</v>
      </c>
      <c r="H27" s="6" t="e">
        <f t="shared" ca="1" si="8"/>
        <v>#NAME?</v>
      </c>
      <c r="I27" s="6" t="e">
        <f t="shared" ca="1" si="9"/>
        <v>#NAME?</v>
      </c>
      <c r="J27" s="6" t="e">
        <f t="shared" ca="1" si="10"/>
        <v>#NAME?</v>
      </c>
      <c r="K27" s="6" t="e">
        <f t="shared" ca="1" si="11"/>
        <v>#NAME?</v>
      </c>
      <c r="L27" s="17" t="e">
        <f t="shared" ca="1" si="12"/>
        <v>#NAME?</v>
      </c>
      <c r="M27" s="22" t="e">
        <f t="shared" ca="1" si="0"/>
        <v>#NAME?</v>
      </c>
      <c r="N27" s="23" t="e">
        <f t="shared" ca="1" si="1"/>
        <v>#NAME?</v>
      </c>
      <c r="O27" s="24" t="e">
        <f t="shared" ca="1" si="2"/>
        <v>#NAME?</v>
      </c>
      <c r="P27" s="32" t="e" cm="1">
        <f t="array" aca="1" ref="P27" ca="1">+_xll.BDP($B27&amp;" US EQUITY","VOLUME_AVG_20D")*C27</f>
        <v>#NAME?</v>
      </c>
      <c r="Q27" s="38"/>
      <c r="R27" s="41" t="e">
        <f t="shared" ca="1" si="3"/>
        <v>#NAME?</v>
      </c>
      <c r="S27" s="42" t="e" cm="1">
        <f t="array" aca="1" ref="S27" ca="1">+_xll.BDP($B27&amp;" US EQUITY","CUR_MKT_CAP")/1000000</f>
        <v>#NAME?</v>
      </c>
      <c r="T27" s="42" cm="1">
        <f t="array" aca="1" ref="T27" ca="1">+IFERROR(_xll.BDP($B27&amp;" US EQUITY","SHORT_AND_LONG_TERM_DEBT"),0)</f>
        <v>0</v>
      </c>
      <c r="U27" s="42" t="e">
        <f t="shared" ca="1" si="4"/>
        <v>#NAME?</v>
      </c>
      <c r="V27" s="42" t="e">
        <f t="shared" ca="1" si="5"/>
        <v>#NAME?</v>
      </c>
      <c r="W27" s="42" t="e">
        <f t="shared" ca="1" si="6"/>
        <v>#NAME?</v>
      </c>
      <c r="X27" s="42" t="e" cm="1">
        <f t="array" aca="1" ref="X27" ca="1">_xll.BDP(B27&amp;" US EQUITY","CASH_AND_MARKETABLE_SECURITIES", "FUND_PER=Q2")</f>
        <v>#NAME?</v>
      </c>
      <c r="Y27" s="4" t="e" cm="1">
        <f t="array" aca="1" ref="Y27" ca="1">_xll.BDP(B27&amp;" US Equity","BEST_NET_INCOME")</f>
        <v>#NAME?</v>
      </c>
      <c r="AA27" s="49" t="e" cm="1">
        <f t="array" aca="1" ref="AA27" ca="1">+_xll.BDP($B27&amp;" US EQUITY","MOV_AVG_20D")</f>
        <v>#NAME?</v>
      </c>
      <c r="AB27" s="50" t="e" cm="1">
        <f t="array" aca="1" ref="AB27" ca="1">+_xll.BDP($B27&amp;" US EQUITY","MOV_AVG_50D")</f>
        <v>#NAME?</v>
      </c>
      <c r="AC27" s="50" t="e" cm="1">
        <f t="array" aca="1" ref="AC27" ca="1">+_xll.BDP($B27&amp;" US EQUITY","MOV_AVG_100D")</f>
        <v>#NAME?</v>
      </c>
      <c r="AD27" s="4" t="e" cm="1">
        <f t="array" aca="1" ref="AD27" ca="1">+_xll.BDP($B27&amp;" US EQUITY","MOV_AVG_200D")</f>
        <v>#NAME?</v>
      </c>
    </row>
    <row r="28" spans="2:30" x14ac:dyDescent="0.2">
      <c r="B28" s="10" t="s">
        <v>35</v>
      </c>
      <c r="C28" s="50" t="e" cm="1">
        <f t="array" aca="1" ref="C28" ca="1">+_xll.BDP($B28&amp;" US EQUITY","PX_LAST")</f>
        <v>#NAME?</v>
      </c>
      <c r="D28" s="69" t="e" cm="1">
        <f t="array" aca="1" ref="D28" ca="1">+_xll.BDP($B28&amp;" US EQUITY","CURRENT_TRR_YTD")/100</f>
        <v>#NAME?</v>
      </c>
      <c r="E28" s="70" t="e" cm="1">
        <f t="array" aca="1" ref="E28" ca="1">+_xll.BDP($B28&amp;" US EQUITY","short_int_ratio")</f>
        <v>#NAME?</v>
      </c>
      <c r="F28" s="6" t="e" cm="1">
        <f t="array" aca="1" ref="F28" ca="1">+_xll.BDP($B28&amp;" US EQUITY","SI_PERCENT_EQUITY_Float")/100</f>
        <v>#NAME?</v>
      </c>
      <c r="G28" s="16" t="e">
        <f t="shared" ca="1" si="7"/>
        <v>#NAME?</v>
      </c>
      <c r="H28" s="6" t="e">
        <f t="shared" ca="1" si="8"/>
        <v>#NAME?</v>
      </c>
      <c r="I28" s="6" t="e">
        <f t="shared" ca="1" si="9"/>
        <v>#NAME?</v>
      </c>
      <c r="J28" s="6" t="e">
        <f t="shared" ca="1" si="10"/>
        <v>#NAME?</v>
      </c>
      <c r="K28" s="6" t="e">
        <f t="shared" ca="1" si="11"/>
        <v>#NAME?</v>
      </c>
      <c r="L28" s="17" t="e">
        <f t="shared" ca="1" si="12"/>
        <v>#NAME?</v>
      </c>
      <c r="M28" s="22" t="e">
        <f t="shared" ca="1" si="0"/>
        <v>#NAME?</v>
      </c>
      <c r="N28" s="23" t="e">
        <f t="shared" ca="1" si="1"/>
        <v>#NAME?</v>
      </c>
      <c r="O28" s="24" t="e">
        <f t="shared" ca="1" si="2"/>
        <v>#NAME?</v>
      </c>
      <c r="P28" s="32" t="e" cm="1">
        <f t="array" aca="1" ref="P28" ca="1">+_xll.BDP($B28&amp;" US EQUITY","VOLUME_AVG_20D")*C28</f>
        <v>#NAME?</v>
      </c>
      <c r="Q28" s="38"/>
      <c r="R28" s="41" t="e">
        <f t="shared" ca="1" si="3"/>
        <v>#NAME?</v>
      </c>
      <c r="S28" s="42" t="e" cm="1">
        <f t="array" aca="1" ref="S28" ca="1">+_xll.BDP($B28&amp;" US EQUITY","CUR_MKT_CAP")/1000000</f>
        <v>#NAME?</v>
      </c>
      <c r="T28" s="42" cm="1">
        <f t="array" aca="1" ref="T28" ca="1">+IFERROR(_xll.BDP($B28&amp;" US EQUITY","SHORT_AND_LONG_TERM_DEBT"),0)</f>
        <v>0</v>
      </c>
      <c r="U28" s="42" t="e">
        <f t="shared" ca="1" si="4"/>
        <v>#NAME?</v>
      </c>
      <c r="V28" s="42" t="e">
        <f t="shared" ca="1" si="5"/>
        <v>#NAME?</v>
      </c>
      <c r="W28" s="42" t="e">
        <f t="shared" ca="1" si="6"/>
        <v>#NAME?</v>
      </c>
      <c r="X28" s="42" t="e" cm="1">
        <f t="array" aca="1" ref="X28" ca="1">_xll.BDP(B28&amp;" US EQUITY","CASH_AND_MARKETABLE_SECURITIES", "FUND_PER=Q2")</f>
        <v>#NAME?</v>
      </c>
      <c r="Y28" s="4" t="e" cm="1">
        <f t="array" aca="1" ref="Y28" ca="1">_xll.BDP(B28&amp;" US Equity","BEST_NET_INCOME")</f>
        <v>#NAME?</v>
      </c>
      <c r="AA28" s="49" t="e" cm="1">
        <f t="array" aca="1" ref="AA28" ca="1">+_xll.BDP($B28&amp;" US EQUITY","MOV_AVG_20D")</f>
        <v>#NAME?</v>
      </c>
      <c r="AB28" s="50" t="e" cm="1">
        <f t="array" aca="1" ref="AB28" ca="1">+_xll.BDP($B28&amp;" US EQUITY","MOV_AVG_50D")</f>
        <v>#NAME?</v>
      </c>
      <c r="AC28" s="50" t="e" cm="1">
        <f t="array" aca="1" ref="AC28" ca="1">+_xll.BDP($B28&amp;" US EQUITY","MOV_AVG_100D")</f>
        <v>#NAME?</v>
      </c>
      <c r="AD28" s="4" t="e" cm="1">
        <f t="array" aca="1" ref="AD28" ca="1">+_xll.BDP($B28&amp;" US EQUITY","MOV_AVG_200D")</f>
        <v>#NAME?</v>
      </c>
    </row>
    <row r="29" spans="2:30" x14ac:dyDescent="0.2">
      <c r="B29" s="10" t="s">
        <v>36</v>
      </c>
      <c r="C29" s="50" t="e" cm="1">
        <f t="array" aca="1" ref="C29" ca="1">+_xll.BDP($B29&amp;" US EQUITY","PX_LAST")</f>
        <v>#NAME?</v>
      </c>
      <c r="D29" s="69" t="e" cm="1">
        <f t="array" aca="1" ref="D29" ca="1">+_xll.BDP($B29&amp;" US EQUITY","CURRENT_TRR_YTD")/100</f>
        <v>#NAME?</v>
      </c>
      <c r="E29" s="70" t="e" cm="1">
        <f t="array" aca="1" ref="E29" ca="1">+_xll.BDP($B29&amp;" US EQUITY","short_int_ratio")</f>
        <v>#NAME?</v>
      </c>
      <c r="F29" s="6" t="e" cm="1">
        <f t="array" aca="1" ref="F29" ca="1">+_xll.BDP($B29&amp;" US EQUITY","SI_PERCENT_EQUITY_Float")/100</f>
        <v>#NAME?</v>
      </c>
      <c r="G29" s="16" t="e">
        <f t="shared" ca="1" si="7"/>
        <v>#NAME?</v>
      </c>
      <c r="H29" s="6" t="e">
        <f t="shared" ca="1" si="8"/>
        <v>#NAME?</v>
      </c>
      <c r="I29" s="6" t="e">
        <f t="shared" ca="1" si="9"/>
        <v>#NAME?</v>
      </c>
      <c r="J29" s="6" t="e">
        <f t="shared" ca="1" si="10"/>
        <v>#NAME?</v>
      </c>
      <c r="K29" s="6" t="e">
        <f t="shared" ca="1" si="11"/>
        <v>#NAME?</v>
      </c>
      <c r="L29" s="17" t="e">
        <f t="shared" ca="1" si="12"/>
        <v>#NAME?</v>
      </c>
      <c r="M29" s="22" t="e">
        <f t="shared" ca="1" si="0"/>
        <v>#NAME?</v>
      </c>
      <c r="N29" s="23" t="e">
        <f t="shared" ca="1" si="1"/>
        <v>#NAME?</v>
      </c>
      <c r="O29" s="24" t="e">
        <f t="shared" ca="1" si="2"/>
        <v>#NAME?</v>
      </c>
      <c r="P29" s="32" t="e" cm="1">
        <f t="array" aca="1" ref="P29" ca="1">+_xll.BDP($B29&amp;" US EQUITY","VOLUME_AVG_20D")*C29</f>
        <v>#NAME?</v>
      </c>
      <c r="Q29" s="38"/>
      <c r="R29" s="41" t="e">
        <f t="shared" ca="1" si="3"/>
        <v>#NAME?</v>
      </c>
      <c r="S29" s="42" t="e" cm="1">
        <f t="array" aca="1" ref="S29" ca="1">+_xll.BDP($B29&amp;" US EQUITY","CUR_MKT_CAP")/1000000</f>
        <v>#NAME?</v>
      </c>
      <c r="T29" s="42" cm="1">
        <f t="array" aca="1" ref="T29" ca="1">+IFERROR(_xll.BDP($B29&amp;" US EQUITY","SHORT_AND_LONG_TERM_DEBT"),0)</f>
        <v>0</v>
      </c>
      <c r="U29" s="42" t="e">
        <f t="shared" ca="1" si="4"/>
        <v>#NAME?</v>
      </c>
      <c r="V29" s="42" t="e">
        <f t="shared" ca="1" si="5"/>
        <v>#NAME?</v>
      </c>
      <c r="W29" s="42" t="e">
        <f t="shared" ca="1" si="6"/>
        <v>#NAME?</v>
      </c>
      <c r="X29" s="42" t="e" cm="1">
        <f t="array" aca="1" ref="X29" ca="1">_xll.BDP(B29&amp;" US EQUITY","CASH_AND_MARKETABLE_SECURITIES", "FUND_PER=Q2")</f>
        <v>#NAME?</v>
      </c>
      <c r="Y29" s="4" t="e" cm="1">
        <f t="array" aca="1" ref="Y29" ca="1">_xll.BDP(B29&amp;" US Equity","BEST_NET_INCOME")</f>
        <v>#NAME?</v>
      </c>
      <c r="AA29" s="49" t="e" cm="1">
        <f t="array" aca="1" ref="AA29" ca="1">+_xll.BDP($B29&amp;" US EQUITY","MOV_AVG_20D")</f>
        <v>#NAME?</v>
      </c>
      <c r="AB29" s="50" t="e" cm="1">
        <f t="array" aca="1" ref="AB29" ca="1">+_xll.BDP($B29&amp;" US EQUITY","MOV_AVG_50D")</f>
        <v>#NAME?</v>
      </c>
      <c r="AC29" s="50" t="e" cm="1">
        <f t="array" aca="1" ref="AC29" ca="1">+_xll.BDP($B29&amp;" US EQUITY","MOV_AVG_100D")</f>
        <v>#NAME?</v>
      </c>
      <c r="AD29" s="4" t="e" cm="1">
        <f t="array" aca="1" ref="AD29" ca="1">+_xll.BDP($B29&amp;" US EQUITY","MOV_AVG_200D")</f>
        <v>#NAME?</v>
      </c>
    </row>
    <row r="30" spans="2:30" x14ac:dyDescent="0.2">
      <c r="B30" s="10" t="s">
        <v>37</v>
      </c>
      <c r="C30" s="50" t="e" cm="1">
        <f t="array" aca="1" ref="C30" ca="1">+_xll.BDP($B30&amp;" US EQUITY","PX_LAST")</f>
        <v>#NAME?</v>
      </c>
      <c r="D30" s="69" t="e" cm="1">
        <f t="array" aca="1" ref="D30" ca="1">+_xll.BDP($B30&amp;" US EQUITY","CURRENT_TRR_YTD")/100</f>
        <v>#NAME?</v>
      </c>
      <c r="E30" s="70" t="e" cm="1">
        <f t="array" aca="1" ref="E30" ca="1">+_xll.BDP($B30&amp;" US EQUITY","short_int_ratio")</f>
        <v>#NAME?</v>
      </c>
      <c r="F30" s="6" t="e" cm="1">
        <f t="array" aca="1" ref="F30" ca="1">+_xll.BDP($B30&amp;" US EQUITY","SI_PERCENT_EQUITY_Float")/100</f>
        <v>#NAME?</v>
      </c>
      <c r="G30" s="16" t="e">
        <f t="shared" ca="1" si="7"/>
        <v>#NAME?</v>
      </c>
      <c r="H30" s="6" t="e">
        <f t="shared" ca="1" si="8"/>
        <v>#NAME?</v>
      </c>
      <c r="I30" s="6" t="e">
        <f t="shared" ca="1" si="9"/>
        <v>#NAME?</v>
      </c>
      <c r="J30" s="6" t="e">
        <f t="shared" ca="1" si="10"/>
        <v>#NAME?</v>
      </c>
      <c r="K30" s="6" t="e">
        <f t="shared" ca="1" si="11"/>
        <v>#NAME?</v>
      </c>
      <c r="L30" s="17" t="e">
        <f t="shared" ca="1" si="12"/>
        <v>#NAME?</v>
      </c>
      <c r="M30" s="22" t="e">
        <f t="shared" ca="1" si="0"/>
        <v>#NAME?</v>
      </c>
      <c r="N30" s="23" t="e">
        <f t="shared" ca="1" si="1"/>
        <v>#NAME?</v>
      </c>
      <c r="O30" s="24" t="e">
        <f t="shared" ca="1" si="2"/>
        <v>#NAME?</v>
      </c>
      <c r="P30" s="32" t="e" cm="1">
        <f t="array" aca="1" ref="P30" ca="1">+_xll.BDP($B30&amp;" US EQUITY","VOLUME_AVG_20D")*C30</f>
        <v>#NAME?</v>
      </c>
      <c r="Q30" s="38"/>
      <c r="R30" s="41" t="e">
        <f t="shared" ca="1" si="3"/>
        <v>#NAME?</v>
      </c>
      <c r="S30" s="42" t="e" cm="1">
        <f t="array" aca="1" ref="S30" ca="1">+_xll.BDP($B30&amp;" US EQUITY","CUR_MKT_CAP")/1000000</f>
        <v>#NAME?</v>
      </c>
      <c r="T30" s="42" cm="1">
        <f t="array" aca="1" ref="T30" ca="1">+IFERROR(_xll.BDP($B30&amp;" US EQUITY","SHORT_AND_LONG_TERM_DEBT"),0)</f>
        <v>0</v>
      </c>
      <c r="U30" s="42" t="e">
        <f t="shared" ca="1" si="4"/>
        <v>#NAME?</v>
      </c>
      <c r="V30" s="42" t="e">
        <f t="shared" ca="1" si="5"/>
        <v>#NAME?</v>
      </c>
      <c r="W30" s="42" t="e">
        <f t="shared" ca="1" si="6"/>
        <v>#NAME?</v>
      </c>
      <c r="X30" s="42" t="e" cm="1">
        <f t="array" aca="1" ref="X30" ca="1">_xll.BDP(B30&amp;" US EQUITY","CASH_AND_MARKETABLE_SECURITIES", "FUND_PER=Q2")</f>
        <v>#NAME?</v>
      </c>
      <c r="Y30" s="4" t="e" cm="1">
        <f t="array" aca="1" ref="Y30" ca="1">_xll.BDP(B30&amp;" US Equity","BEST_NET_INCOME")</f>
        <v>#NAME?</v>
      </c>
      <c r="AA30" s="49" t="e" cm="1">
        <f t="array" aca="1" ref="AA30" ca="1">+_xll.BDP($B30&amp;" US EQUITY","MOV_AVG_20D")</f>
        <v>#NAME?</v>
      </c>
      <c r="AB30" s="50" t="e" cm="1">
        <f t="array" aca="1" ref="AB30" ca="1">+_xll.BDP($B30&amp;" US EQUITY","MOV_AVG_50D")</f>
        <v>#NAME?</v>
      </c>
      <c r="AC30" s="50" t="e" cm="1">
        <f t="array" aca="1" ref="AC30" ca="1">+_xll.BDP($B30&amp;" US EQUITY","MOV_AVG_100D")</f>
        <v>#NAME?</v>
      </c>
      <c r="AD30" s="4" t="e" cm="1">
        <f t="array" aca="1" ref="AD30" ca="1">+_xll.BDP($B30&amp;" US EQUITY","MOV_AVG_200D")</f>
        <v>#NAME?</v>
      </c>
    </row>
    <row r="31" spans="2:30" x14ac:dyDescent="0.2">
      <c r="B31" s="10" t="s">
        <v>38</v>
      </c>
      <c r="C31" s="50" t="e" cm="1">
        <f t="array" aca="1" ref="C31" ca="1">+_xll.BDP($B31&amp;" US EQUITY","PX_LAST")</f>
        <v>#NAME?</v>
      </c>
      <c r="D31" s="69" t="e" cm="1">
        <f t="array" aca="1" ref="D31" ca="1">+_xll.BDP($B31&amp;" US EQUITY","CURRENT_TRR_YTD")/100</f>
        <v>#NAME?</v>
      </c>
      <c r="E31" s="70" t="e" cm="1">
        <f t="array" aca="1" ref="E31" ca="1">+_xll.BDP($B31&amp;" US EQUITY","short_int_ratio")</f>
        <v>#NAME?</v>
      </c>
      <c r="F31" s="6" t="e" cm="1">
        <f t="array" aca="1" ref="F31" ca="1">+_xll.BDP($B31&amp;" US EQUITY","SI_PERCENT_EQUITY_Float")/100</f>
        <v>#NAME?</v>
      </c>
      <c r="G31" s="16" t="e">
        <f t="shared" ca="1" si="7"/>
        <v>#NAME?</v>
      </c>
      <c r="H31" s="6" t="e">
        <f t="shared" ca="1" si="8"/>
        <v>#NAME?</v>
      </c>
      <c r="I31" s="6" t="e">
        <f t="shared" ca="1" si="9"/>
        <v>#NAME?</v>
      </c>
      <c r="J31" s="6" t="e">
        <f t="shared" ca="1" si="10"/>
        <v>#NAME?</v>
      </c>
      <c r="K31" s="6" t="e">
        <f t="shared" ca="1" si="11"/>
        <v>#NAME?</v>
      </c>
      <c r="L31" s="17" t="e">
        <f t="shared" ca="1" si="12"/>
        <v>#NAME?</v>
      </c>
      <c r="M31" s="22" t="e">
        <f t="shared" ca="1" si="0"/>
        <v>#NAME?</v>
      </c>
      <c r="N31" s="23" t="e">
        <f t="shared" ca="1" si="1"/>
        <v>#NAME?</v>
      </c>
      <c r="O31" s="24" t="e">
        <f t="shared" ca="1" si="2"/>
        <v>#NAME?</v>
      </c>
      <c r="P31" s="32" t="e" cm="1">
        <f t="array" aca="1" ref="P31" ca="1">+_xll.BDP($B31&amp;" US EQUITY","VOLUME_AVG_20D")*C31</f>
        <v>#NAME?</v>
      </c>
      <c r="Q31" s="38"/>
      <c r="R31" s="41" t="e">
        <f t="shared" ca="1" si="3"/>
        <v>#NAME?</v>
      </c>
      <c r="S31" s="42" t="e" cm="1">
        <f t="array" aca="1" ref="S31" ca="1">+_xll.BDP($B31&amp;" US EQUITY","CUR_MKT_CAP")/1000000</f>
        <v>#NAME?</v>
      </c>
      <c r="T31" s="42" cm="1">
        <f t="array" aca="1" ref="T31" ca="1">+IFERROR(_xll.BDP($B31&amp;" US EQUITY","SHORT_AND_LONG_TERM_DEBT"),0)</f>
        <v>0</v>
      </c>
      <c r="U31" s="42" t="e">
        <f t="shared" ca="1" si="4"/>
        <v>#NAME?</v>
      </c>
      <c r="V31" s="42" t="e">
        <f t="shared" ca="1" si="5"/>
        <v>#NAME?</v>
      </c>
      <c r="W31" s="42" t="e">
        <f t="shared" ca="1" si="6"/>
        <v>#NAME?</v>
      </c>
      <c r="X31" s="42" t="e" cm="1">
        <f t="array" aca="1" ref="X31" ca="1">_xll.BDP(B31&amp;" US EQUITY","CASH_AND_MARKETABLE_SECURITIES", "FUND_PER=Q2")</f>
        <v>#NAME?</v>
      </c>
      <c r="Y31" s="4" t="e" cm="1">
        <f t="array" aca="1" ref="Y31" ca="1">_xll.BDP(B31&amp;" US Equity","BEST_NET_INCOME")</f>
        <v>#NAME?</v>
      </c>
      <c r="AA31" s="49" t="e" cm="1">
        <f t="array" aca="1" ref="AA31" ca="1">+_xll.BDP($B31&amp;" US EQUITY","MOV_AVG_20D")</f>
        <v>#NAME?</v>
      </c>
      <c r="AB31" s="50" t="e" cm="1">
        <f t="array" aca="1" ref="AB31" ca="1">+_xll.BDP($B31&amp;" US EQUITY","MOV_AVG_50D")</f>
        <v>#NAME?</v>
      </c>
      <c r="AC31" s="50" t="e" cm="1">
        <f t="array" aca="1" ref="AC31" ca="1">+_xll.BDP($B31&amp;" US EQUITY","MOV_AVG_100D")</f>
        <v>#NAME?</v>
      </c>
      <c r="AD31" s="4" t="e" cm="1">
        <f t="array" aca="1" ref="AD31" ca="1">+_xll.BDP($B31&amp;" US EQUITY","MOV_AVG_200D")</f>
        <v>#NAME?</v>
      </c>
    </row>
    <row r="32" spans="2:30" x14ac:dyDescent="0.2">
      <c r="B32" s="10" t="s">
        <v>39</v>
      </c>
      <c r="C32" s="50" t="e" cm="1">
        <f t="array" aca="1" ref="C32" ca="1">+_xll.BDP($B32&amp;" US EQUITY","PX_LAST")</f>
        <v>#NAME?</v>
      </c>
      <c r="D32" s="69" t="e" cm="1">
        <f t="array" aca="1" ref="D32" ca="1">+_xll.BDP($B32&amp;" US EQUITY","CURRENT_TRR_YTD")/100</f>
        <v>#NAME?</v>
      </c>
      <c r="E32" s="70" t="e" cm="1">
        <f t="array" aca="1" ref="E32" ca="1">+_xll.BDP($B32&amp;" US EQUITY","short_int_ratio")</f>
        <v>#NAME?</v>
      </c>
      <c r="F32" s="6" t="e" cm="1">
        <f t="array" aca="1" ref="F32" ca="1">+_xll.BDP($B32&amp;" US EQUITY","SI_PERCENT_EQUITY_Float")/100</f>
        <v>#NAME?</v>
      </c>
      <c r="G32" s="16" t="e">
        <f t="shared" ca="1" si="7"/>
        <v>#NAME?</v>
      </c>
      <c r="H32" s="6" t="e">
        <f t="shared" ca="1" si="8"/>
        <v>#NAME?</v>
      </c>
      <c r="I32" s="6" t="e">
        <f t="shared" ca="1" si="9"/>
        <v>#NAME?</v>
      </c>
      <c r="J32" s="6" t="e">
        <f t="shared" ca="1" si="10"/>
        <v>#NAME?</v>
      </c>
      <c r="K32" s="6" t="e">
        <f t="shared" ca="1" si="11"/>
        <v>#NAME?</v>
      </c>
      <c r="L32" s="17" t="e">
        <f t="shared" ca="1" si="12"/>
        <v>#NAME?</v>
      </c>
      <c r="M32" s="22" t="e">
        <f t="shared" ca="1" si="0"/>
        <v>#NAME?</v>
      </c>
      <c r="N32" s="23" t="e">
        <f t="shared" ca="1" si="1"/>
        <v>#NAME?</v>
      </c>
      <c r="O32" s="24" t="e">
        <f t="shared" ca="1" si="2"/>
        <v>#NAME?</v>
      </c>
      <c r="P32" s="32" t="e" cm="1">
        <f t="array" aca="1" ref="P32" ca="1">+_xll.BDP($B32&amp;" US EQUITY","VOLUME_AVG_20D")*C32</f>
        <v>#NAME?</v>
      </c>
      <c r="Q32" s="38"/>
      <c r="R32" s="41" t="e">
        <f t="shared" ca="1" si="3"/>
        <v>#NAME?</v>
      </c>
      <c r="S32" s="42" t="e" cm="1">
        <f t="array" aca="1" ref="S32" ca="1">+_xll.BDP($B32&amp;" US EQUITY","CUR_MKT_CAP")/1000000</f>
        <v>#NAME?</v>
      </c>
      <c r="T32" s="42" cm="1">
        <f t="array" aca="1" ref="T32" ca="1">+IFERROR(_xll.BDP($B32&amp;" US EQUITY","SHORT_AND_LONG_TERM_DEBT"),0)</f>
        <v>0</v>
      </c>
      <c r="U32" s="42" t="e">
        <f t="shared" ca="1" si="4"/>
        <v>#NAME?</v>
      </c>
      <c r="V32" s="42" t="e">
        <f t="shared" ca="1" si="5"/>
        <v>#NAME?</v>
      </c>
      <c r="W32" s="42" t="e">
        <f t="shared" ca="1" si="6"/>
        <v>#NAME?</v>
      </c>
      <c r="X32" s="42" t="e" cm="1">
        <f t="array" aca="1" ref="X32" ca="1">_xll.BDP(B32&amp;" US EQUITY","CASH_AND_MARKETABLE_SECURITIES", "FUND_PER=Q2")</f>
        <v>#NAME?</v>
      </c>
      <c r="Y32" s="4" t="e" cm="1">
        <f t="array" aca="1" ref="Y32" ca="1">_xll.BDP(B32&amp;" US Equity","BEST_NET_INCOME")</f>
        <v>#NAME?</v>
      </c>
      <c r="AA32" s="49" t="e" cm="1">
        <f t="array" aca="1" ref="AA32" ca="1">+_xll.BDP($B32&amp;" US EQUITY","MOV_AVG_20D")</f>
        <v>#NAME?</v>
      </c>
      <c r="AB32" s="50" t="e" cm="1">
        <f t="array" aca="1" ref="AB32" ca="1">+_xll.BDP($B32&amp;" US EQUITY","MOV_AVG_50D")</f>
        <v>#NAME?</v>
      </c>
      <c r="AC32" s="50" t="e" cm="1">
        <f t="array" aca="1" ref="AC32" ca="1">+_xll.BDP($B32&amp;" US EQUITY","MOV_AVG_100D")</f>
        <v>#NAME?</v>
      </c>
      <c r="AD32" s="4" t="e" cm="1">
        <f t="array" aca="1" ref="AD32" ca="1">+_xll.BDP($B32&amp;" US EQUITY","MOV_AVG_200D")</f>
        <v>#NAME?</v>
      </c>
    </row>
    <row r="33" spans="2:30" x14ac:dyDescent="0.2">
      <c r="B33" s="10" t="s">
        <v>40</v>
      </c>
      <c r="C33" s="50" t="e" cm="1">
        <f t="array" aca="1" ref="C33" ca="1">+_xll.BDP($B33&amp;" US EQUITY","PX_LAST")</f>
        <v>#NAME?</v>
      </c>
      <c r="D33" s="69" t="e" cm="1">
        <f t="array" aca="1" ref="D33" ca="1">+_xll.BDP($B33&amp;" US EQUITY","CURRENT_TRR_YTD")/100</f>
        <v>#NAME?</v>
      </c>
      <c r="E33" s="70" t="e" cm="1">
        <f t="array" aca="1" ref="E33" ca="1">+_xll.BDP($B33&amp;" US EQUITY","short_int_ratio")</f>
        <v>#NAME?</v>
      </c>
      <c r="F33" s="6" t="e" cm="1">
        <f t="array" aca="1" ref="F33" ca="1">+_xll.BDP($B33&amp;" US EQUITY","SI_PERCENT_EQUITY_Float")/100</f>
        <v>#NAME?</v>
      </c>
      <c r="G33" s="16" t="e">
        <f t="shared" ca="1" si="7"/>
        <v>#NAME?</v>
      </c>
      <c r="H33" s="6" t="e">
        <f t="shared" ca="1" si="8"/>
        <v>#NAME?</v>
      </c>
      <c r="I33" s="6" t="e">
        <f t="shared" ca="1" si="9"/>
        <v>#NAME?</v>
      </c>
      <c r="J33" s="6" t="e">
        <f t="shared" ca="1" si="10"/>
        <v>#NAME?</v>
      </c>
      <c r="K33" s="6" t="e">
        <f t="shared" ca="1" si="11"/>
        <v>#NAME?</v>
      </c>
      <c r="L33" s="17" t="e">
        <f t="shared" ca="1" si="12"/>
        <v>#NAME?</v>
      </c>
      <c r="M33" s="22" t="e">
        <f t="shared" ca="1" si="0"/>
        <v>#NAME?</v>
      </c>
      <c r="N33" s="23" t="e">
        <f t="shared" ca="1" si="1"/>
        <v>#NAME?</v>
      </c>
      <c r="O33" s="24" t="e">
        <f t="shared" ca="1" si="2"/>
        <v>#NAME?</v>
      </c>
      <c r="P33" s="32" t="e" cm="1">
        <f t="array" aca="1" ref="P33" ca="1">+_xll.BDP($B33&amp;" US EQUITY","VOLUME_AVG_20D")*C33</f>
        <v>#NAME?</v>
      </c>
      <c r="Q33" s="38"/>
      <c r="R33" s="41" t="e">
        <f t="shared" ca="1" si="3"/>
        <v>#NAME?</v>
      </c>
      <c r="S33" s="42" t="e" cm="1">
        <f t="array" aca="1" ref="S33" ca="1">+_xll.BDP($B33&amp;" US EQUITY","CUR_MKT_CAP")/1000000</f>
        <v>#NAME?</v>
      </c>
      <c r="T33" s="42" cm="1">
        <f t="array" aca="1" ref="T33" ca="1">+IFERROR(_xll.BDP($B33&amp;" US EQUITY","SHORT_AND_LONG_TERM_DEBT"),0)</f>
        <v>0</v>
      </c>
      <c r="U33" s="42" t="e">
        <f t="shared" ca="1" si="4"/>
        <v>#NAME?</v>
      </c>
      <c r="V33" s="42" t="e">
        <f t="shared" ca="1" si="5"/>
        <v>#NAME?</v>
      </c>
      <c r="W33" s="42" t="e">
        <f t="shared" ca="1" si="6"/>
        <v>#NAME?</v>
      </c>
      <c r="X33" s="42" t="e" cm="1">
        <f t="array" aca="1" ref="X33" ca="1">_xll.BDP(B33&amp;" US EQUITY","CASH_AND_MARKETABLE_SECURITIES", "FUND_PER=Q2")</f>
        <v>#NAME?</v>
      </c>
      <c r="Y33" s="4" t="e" cm="1">
        <f t="array" aca="1" ref="Y33" ca="1">_xll.BDP(B33&amp;" US Equity","BEST_NET_INCOME")</f>
        <v>#NAME?</v>
      </c>
      <c r="AA33" s="49" t="e" cm="1">
        <f t="array" aca="1" ref="AA33" ca="1">+_xll.BDP($B33&amp;" US EQUITY","MOV_AVG_20D")</f>
        <v>#NAME?</v>
      </c>
      <c r="AB33" s="50" t="e" cm="1">
        <f t="array" aca="1" ref="AB33" ca="1">+_xll.BDP($B33&amp;" US EQUITY","MOV_AVG_50D")</f>
        <v>#NAME?</v>
      </c>
      <c r="AC33" s="50" t="e" cm="1">
        <f t="array" aca="1" ref="AC33" ca="1">+_xll.BDP($B33&amp;" US EQUITY","MOV_AVG_100D")</f>
        <v>#NAME?</v>
      </c>
      <c r="AD33" s="4" t="e" cm="1">
        <f t="array" aca="1" ref="AD33" ca="1">+_xll.BDP($B33&amp;" US EQUITY","MOV_AVG_200D")</f>
        <v>#NAME?</v>
      </c>
    </row>
    <row r="34" spans="2:30" x14ac:dyDescent="0.2">
      <c r="B34" s="10" t="s">
        <v>41</v>
      </c>
      <c r="C34" s="50" t="e" cm="1">
        <f t="array" aca="1" ref="C34" ca="1">+_xll.BDP($B34&amp;" US EQUITY","PX_LAST")</f>
        <v>#NAME?</v>
      </c>
      <c r="D34" s="69" t="e" cm="1">
        <f t="array" aca="1" ref="D34" ca="1">+_xll.BDP($B34&amp;" US EQUITY","CURRENT_TRR_YTD")/100</f>
        <v>#NAME?</v>
      </c>
      <c r="E34" s="70" t="e" cm="1">
        <f t="array" aca="1" ref="E34" ca="1">+_xll.BDP($B34&amp;" US EQUITY","short_int_ratio")</f>
        <v>#NAME?</v>
      </c>
      <c r="F34" s="6" t="e" cm="1">
        <f t="array" aca="1" ref="F34" ca="1">+_xll.BDP($B34&amp;" US EQUITY","SI_PERCENT_EQUITY_Float")/100</f>
        <v>#NAME?</v>
      </c>
      <c r="G34" s="16" t="e">
        <f t="shared" ca="1" si="7"/>
        <v>#NAME?</v>
      </c>
      <c r="H34" s="6" t="e">
        <f t="shared" ca="1" si="8"/>
        <v>#NAME?</v>
      </c>
      <c r="I34" s="6" t="e">
        <f t="shared" ca="1" si="9"/>
        <v>#NAME?</v>
      </c>
      <c r="J34" s="6" t="e">
        <f t="shared" ca="1" si="10"/>
        <v>#NAME?</v>
      </c>
      <c r="K34" s="6" t="e">
        <f t="shared" ca="1" si="11"/>
        <v>#NAME?</v>
      </c>
      <c r="L34" s="17" t="e">
        <f t="shared" ca="1" si="12"/>
        <v>#NAME?</v>
      </c>
      <c r="M34" s="22" t="e">
        <f t="shared" ca="1" si="0"/>
        <v>#NAME?</v>
      </c>
      <c r="N34" s="23" t="e">
        <f t="shared" ca="1" si="1"/>
        <v>#NAME?</v>
      </c>
      <c r="O34" s="24" t="e">
        <f t="shared" ca="1" si="2"/>
        <v>#NAME?</v>
      </c>
      <c r="P34" s="32" t="e" cm="1">
        <f t="array" aca="1" ref="P34" ca="1">+_xll.BDP($B34&amp;" US EQUITY","VOLUME_AVG_20D")*C34</f>
        <v>#NAME?</v>
      </c>
      <c r="Q34" s="38"/>
      <c r="R34" s="41" t="e">
        <f t="shared" ca="1" si="3"/>
        <v>#NAME?</v>
      </c>
      <c r="S34" s="42" t="e" cm="1">
        <f t="array" aca="1" ref="S34" ca="1">+_xll.BDP($B34&amp;" US EQUITY","CUR_MKT_CAP")/1000000</f>
        <v>#NAME?</v>
      </c>
      <c r="T34" s="42" cm="1">
        <f t="array" aca="1" ref="T34" ca="1">+IFERROR(_xll.BDP($B34&amp;" US EQUITY","SHORT_AND_LONG_TERM_DEBT"),0)</f>
        <v>0</v>
      </c>
      <c r="U34" s="42" t="e">
        <f t="shared" ca="1" si="4"/>
        <v>#NAME?</v>
      </c>
      <c r="V34" s="42" t="e">
        <f t="shared" ca="1" si="5"/>
        <v>#NAME?</v>
      </c>
      <c r="W34" s="42" t="e">
        <f t="shared" ca="1" si="6"/>
        <v>#NAME?</v>
      </c>
      <c r="X34" s="42" t="e" cm="1">
        <f t="array" aca="1" ref="X34" ca="1">_xll.BDP(B34&amp;" US EQUITY","CASH_AND_MARKETABLE_SECURITIES", "FUND_PER=Q2")</f>
        <v>#NAME?</v>
      </c>
      <c r="Y34" s="4" t="e" cm="1">
        <f t="array" aca="1" ref="Y34" ca="1">_xll.BDP(B34&amp;" US Equity","BEST_NET_INCOME")</f>
        <v>#NAME?</v>
      </c>
      <c r="AA34" s="49" t="e" cm="1">
        <f t="array" aca="1" ref="AA34" ca="1">+_xll.BDP($B34&amp;" US EQUITY","MOV_AVG_20D")</f>
        <v>#NAME?</v>
      </c>
      <c r="AB34" s="50" t="e" cm="1">
        <f t="array" aca="1" ref="AB34" ca="1">+_xll.BDP($B34&amp;" US EQUITY","MOV_AVG_50D")</f>
        <v>#NAME?</v>
      </c>
      <c r="AC34" s="50" t="e" cm="1">
        <f t="array" aca="1" ref="AC34" ca="1">+_xll.BDP($B34&amp;" US EQUITY","MOV_AVG_100D")</f>
        <v>#NAME?</v>
      </c>
      <c r="AD34" s="4" t="e" cm="1">
        <f t="array" aca="1" ref="AD34" ca="1">+_xll.BDP($B34&amp;" US EQUITY","MOV_AVG_200D")</f>
        <v>#NAME?</v>
      </c>
    </row>
    <row r="35" spans="2:30" x14ac:dyDescent="0.2">
      <c r="B35" s="10" t="s">
        <v>42</v>
      </c>
      <c r="C35" s="50" t="e" cm="1">
        <f t="array" aca="1" ref="C35" ca="1">+_xll.BDP($B35&amp;" US EQUITY","PX_LAST")</f>
        <v>#NAME?</v>
      </c>
      <c r="D35" s="69" t="e" cm="1">
        <f t="array" aca="1" ref="D35" ca="1">+_xll.BDP($B35&amp;" US EQUITY","CURRENT_TRR_YTD")/100</f>
        <v>#NAME?</v>
      </c>
      <c r="E35" s="70" t="e" cm="1">
        <f t="array" aca="1" ref="E35" ca="1">+_xll.BDP($B35&amp;" US EQUITY","short_int_ratio")</f>
        <v>#NAME?</v>
      </c>
      <c r="F35" s="6" t="e" cm="1">
        <f t="array" aca="1" ref="F35" ca="1">+_xll.BDP($B35&amp;" US EQUITY","SI_PERCENT_EQUITY_Float")/100</f>
        <v>#NAME?</v>
      </c>
      <c r="G35" s="16" t="e">
        <f t="shared" ca="1" si="7"/>
        <v>#NAME?</v>
      </c>
      <c r="H35" s="6" t="e">
        <f t="shared" ca="1" si="8"/>
        <v>#NAME?</v>
      </c>
      <c r="I35" s="6" t="e">
        <f t="shared" ca="1" si="9"/>
        <v>#NAME?</v>
      </c>
      <c r="J35" s="6" t="e">
        <f t="shared" ca="1" si="10"/>
        <v>#NAME?</v>
      </c>
      <c r="K35" s="6" t="e">
        <f t="shared" ca="1" si="11"/>
        <v>#NAME?</v>
      </c>
      <c r="L35" s="17" t="e">
        <f t="shared" ca="1" si="12"/>
        <v>#NAME?</v>
      </c>
      <c r="M35" s="22" t="e">
        <f t="shared" ca="1" si="0"/>
        <v>#NAME?</v>
      </c>
      <c r="N35" s="23" t="e">
        <f t="shared" ca="1" si="1"/>
        <v>#NAME?</v>
      </c>
      <c r="O35" s="24" t="e">
        <f t="shared" ca="1" si="2"/>
        <v>#NAME?</v>
      </c>
      <c r="P35" s="32" t="e" cm="1">
        <f t="array" aca="1" ref="P35" ca="1">+_xll.BDP($B35&amp;" US EQUITY","VOLUME_AVG_20D")*C35</f>
        <v>#NAME?</v>
      </c>
      <c r="Q35" s="38"/>
      <c r="R35" s="41" t="e">
        <f t="shared" ca="1" si="3"/>
        <v>#NAME?</v>
      </c>
      <c r="S35" s="42" t="e" cm="1">
        <f t="array" aca="1" ref="S35" ca="1">+_xll.BDP($B35&amp;" US EQUITY","CUR_MKT_CAP")/1000000</f>
        <v>#NAME?</v>
      </c>
      <c r="T35" s="42" cm="1">
        <f t="array" aca="1" ref="T35" ca="1">+IFERROR(_xll.BDP($B35&amp;" US EQUITY","SHORT_AND_LONG_TERM_DEBT"),0)</f>
        <v>0</v>
      </c>
      <c r="U35" s="42" t="e">
        <f t="shared" ca="1" si="4"/>
        <v>#NAME?</v>
      </c>
      <c r="V35" s="42" t="e">
        <f t="shared" ca="1" si="5"/>
        <v>#NAME?</v>
      </c>
      <c r="W35" s="42" t="e">
        <f t="shared" ca="1" si="6"/>
        <v>#NAME?</v>
      </c>
      <c r="X35" s="42" t="e" cm="1">
        <f t="array" aca="1" ref="X35" ca="1">_xll.BDP(B35&amp;" US EQUITY","CASH_AND_MARKETABLE_SECURITIES", "FUND_PER=Q2")</f>
        <v>#NAME?</v>
      </c>
      <c r="Y35" s="4" t="e" cm="1">
        <f t="array" aca="1" ref="Y35" ca="1">_xll.BDP(B35&amp;" US Equity","BEST_NET_INCOME")</f>
        <v>#NAME?</v>
      </c>
      <c r="AA35" s="49" t="e" cm="1">
        <f t="array" aca="1" ref="AA35" ca="1">+_xll.BDP($B35&amp;" US EQUITY","MOV_AVG_20D")</f>
        <v>#NAME?</v>
      </c>
      <c r="AB35" s="50" t="e" cm="1">
        <f t="array" aca="1" ref="AB35" ca="1">+_xll.BDP($B35&amp;" US EQUITY","MOV_AVG_50D")</f>
        <v>#NAME?</v>
      </c>
      <c r="AC35" s="50" t="e" cm="1">
        <f t="array" aca="1" ref="AC35" ca="1">+_xll.BDP($B35&amp;" US EQUITY","MOV_AVG_100D")</f>
        <v>#NAME?</v>
      </c>
      <c r="AD35" s="4" t="e" cm="1">
        <f t="array" aca="1" ref="AD35" ca="1">+_xll.BDP($B35&amp;" US EQUITY","MOV_AVG_200D")</f>
        <v>#NAME?</v>
      </c>
    </row>
    <row r="36" spans="2:30" x14ac:dyDescent="0.2">
      <c r="B36" s="10" t="s">
        <v>43</v>
      </c>
      <c r="C36" s="50" t="e" cm="1">
        <f t="array" aca="1" ref="C36" ca="1">+_xll.BDP($B36&amp;" US EQUITY","PX_LAST")</f>
        <v>#NAME?</v>
      </c>
      <c r="D36" s="69" t="e" cm="1">
        <f t="array" aca="1" ref="D36" ca="1">+_xll.BDP($B36&amp;" US EQUITY","CURRENT_TRR_YTD")/100</f>
        <v>#NAME?</v>
      </c>
      <c r="E36" s="70" t="e" cm="1">
        <f t="array" aca="1" ref="E36" ca="1">+_xll.BDP($B36&amp;" US EQUITY","short_int_ratio")</f>
        <v>#NAME?</v>
      </c>
      <c r="F36" s="6" t="e" cm="1">
        <f t="array" aca="1" ref="F36" ca="1">+_xll.BDP($B36&amp;" US EQUITY","SI_PERCENT_EQUITY_Float")/100</f>
        <v>#NAME?</v>
      </c>
      <c r="G36" s="16" t="e">
        <f t="shared" ca="1" si="7"/>
        <v>#NAME?</v>
      </c>
      <c r="H36" s="6" t="e">
        <f t="shared" ca="1" si="8"/>
        <v>#NAME?</v>
      </c>
      <c r="I36" s="6" t="e">
        <f t="shared" ca="1" si="9"/>
        <v>#NAME?</v>
      </c>
      <c r="J36" s="6" t="e">
        <f t="shared" ca="1" si="10"/>
        <v>#NAME?</v>
      </c>
      <c r="K36" s="6" t="e">
        <f t="shared" ca="1" si="11"/>
        <v>#NAME?</v>
      </c>
      <c r="L36" s="17" t="e">
        <f t="shared" ca="1" si="12"/>
        <v>#NAME?</v>
      </c>
      <c r="M36" s="22" t="e">
        <f t="shared" ca="1" si="0"/>
        <v>#NAME?</v>
      </c>
      <c r="N36" s="23" t="e">
        <f t="shared" ca="1" si="1"/>
        <v>#NAME?</v>
      </c>
      <c r="O36" s="24" t="e">
        <f t="shared" ca="1" si="2"/>
        <v>#NAME?</v>
      </c>
      <c r="P36" s="32" t="e" cm="1">
        <f t="array" aca="1" ref="P36" ca="1">+_xll.BDP($B36&amp;" US EQUITY","VOLUME_AVG_20D")*C36</f>
        <v>#NAME?</v>
      </c>
      <c r="Q36" s="38"/>
      <c r="R36" s="41" t="e">
        <f t="shared" ca="1" si="3"/>
        <v>#NAME?</v>
      </c>
      <c r="S36" s="42" t="e" cm="1">
        <f t="array" aca="1" ref="S36" ca="1">+_xll.BDP($B36&amp;" US EQUITY","CUR_MKT_CAP")/1000000</f>
        <v>#NAME?</v>
      </c>
      <c r="T36" s="42" cm="1">
        <f t="array" aca="1" ref="T36" ca="1">+IFERROR(_xll.BDP($B36&amp;" US EQUITY","SHORT_AND_LONG_TERM_DEBT"),0)</f>
        <v>0</v>
      </c>
      <c r="U36" s="42" t="e">
        <f t="shared" ca="1" si="4"/>
        <v>#NAME?</v>
      </c>
      <c r="V36" s="42" t="e">
        <f t="shared" ca="1" si="5"/>
        <v>#NAME?</v>
      </c>
      <c r="W36" s="42" t="e">
        <f t="shared" ca="1" si="6"/>
        <v>#NAME?</v>
      </c>
      <c r="X36" s="42" t="e" cm="1">
        <f t="array" aca="1" ref="X36" ca="1">_xll.BDP(B36&amp;" US EQUITY","CASH_AND_MARKETABLE_SECURITIES", "FUND_PER=Q2")</f>
        <v>#NAME?</v>
      </c>
      <c r="Y36" s="4" t="e" cm="1">
        <f t="array" aca="1" ref="Y36" ca="1">_xll.BDP(B36&amp;" US Equity","BEST_NET_INCOME")</f>
        <v>#NAME?</v>
      </c>
      <c r="AA36" s="49" t="e" cm="1">
        <f t="array" aca="1" ref="AA36" ca="1">+_xll.BDP($B36&amp;" US EQUITY","MOV_AVG_20D")</f>
        <v>#NAME?</v>
      </c>
      <c r="AB36" s="50" t="e" cm="1">
        <f t="array" aca="1" ref="AB36" ca="1">+_xll.BDP($B36&amp;" US EQUITY","MOV_AVG_50D")</f>
        <v>#NAME?</v>
      </c>
      <c r="AC36" s="50" t="e" cm="1">
        <f t="array" aca="1" ref="AC36" ca="1">+_xll.BDP($B36&amp;" US EQUITY","MOV_AVG_100D")</f>
        <v>#NAME?</v>
      </c>
      <c r="AD36" s="4" t="e" cm="1">
        <f t="array" aca="1" ref="AD36" ca="1">+_xll.BDP($B36&amp;" US EQUITY","MOV_AVG_200D")</f>
        <v>#NAME?</v>
      </c>
    </row>
    <row r="37" spans="2:30" x14ac:dyDescent="0.2">
      <c r="B37" s="10" t="s">
        <v>44</v>
      </c>
      <c r="C37" s="50" t="e" cm="1">
        <f t="array" aca="1" ref="C37" ca="1">+_xll.BDP($B37&amp;" US EQUITY","PX_LAST")</f>
        <v>#NAME?</v>
      </c>
      <c r="D37" s="69" t="e" cm="1">
        <f t="array" aca="1" ref="D37" ca="1">+_xll.BDP($B37&amp;" US EQUITY","CURRENT_TRR_YTD")/100</f>
        <v>#NAME?</v>
      </c>
      <c r="E37" s="70" t="e" cm="1">
        <f t="array" aca="1" ref="E37" ca="1">+_xll.BDP($B37&amp;" US EQUITY","short_int_ratio")</f>
        <v>#NAME?</v>
      </c>
      <c r="F37" s="6" t="e" cm="1">
        <f t="array" aca="1" ref="F37" ca="1">+_xll.BDP($B37&amp;" US EQUITY","SI_PERCENT_EQUITY_Float")/100</f>
        <v>#NAME?</v>
      </c>
      <c r="G37" s="16" t="e">
        <f t="shared" ca="1" si="7"/>
        <v>#NAME?</v>
      </c>
      <c r="H37" s="6" t="e">
        <f t="shared" ca="1" si="8"/>
        <v>#NAME?</v>
      </c>
      <c r="I37" s="6" t="e">
        <f t="shared" ca="1" si="9"/>
        <v>#NAME?</v>
      </c>
      <c r="J37" s="6" t="e">
        <f t="shared" ca="1" si="10"/>
        <v>#NAME?</v>
      </c>
      <c r="K37" s="6" t="e">
        <f t="shared" ca="1" si="11"/>
        <v>#NAME?</v>
      </c>
      <c r="L37" s="17" t="e">
        <f t="shared" ca="1" si="12"/>
        <v>#NAME?</v>
      </c>
      <c r="M37" s="22" t="e">
        <f t="shared" ca="1" si="0"/>
        <v>#NAME?</v>
      </c>
      <c r="N37" s="23" t="e">
        <f t="shared" ca="1" si="1"/>
        <v>#NAME?</v>
      </c>
      <c r="O37" s="24" t="e">
        <f t="shared" ca="1" si="2"/>
        <v>#NAME?</v>
      </c>
      <c r="P37" s="32" t="e" cm="1">
        <f t="array" aca="1" ref="P37" ca="1">+_xll.BDP($B37&amp;" US EQUITY","VOLUME_AVG_20D")*C37</f>
        <v>#NAME?</v>
      </c>
      <c r="Q37" s="38"/>
      <c r="R37" s="41" t="e">
        <f t="shared" ca="1" si="3"/>
        <v>#NAME?</v>
      </c>
      <c r="S37" s="42" t="e" cm="1">
        <f t="array" aca="1" ref="S37" ca="1">+_xll.BDP($B37&amp;" US EQUITY","CUR_MKT_CAP")/1000000</f>
        <v>#NAME?</v>
      </c>
      <c r="T37" s="42" cm="1">
        <f t="array" aca="1" ref="T37" ca="1">+IFERROR(_xll.BDP($B37&amp;" US EQUITY","SHORT_AND_LONG_TERM_DEBT"),0)</f>
        <v>0</v>
      </c>
      <c r="U37" s="42" t="e">
        <f t="shared" ca="1" si="4"/>
        <v>#NAME?</v>
      </c>
      <c r="V37" s="42" t="e">
        <f t="shared" ca="1" si="5"/>
        <v>#NAME?</v>
      </c>
      <c r="W37" s="42" t="e">
        <f t="shared" ca="1" si="6"/>
        <v>#NAME?</v>
      </c>
      <c r="X37" s="42" t="e" cm="1">
        <f t="array" aca="1" ref="X37" ca="1">_xll.BDP(B37&amp;" US EQUITY","CASH_AND_MARKETABLE_SECURITIES", "FUND_PER=Q2")</f>
        <v>#NAME?</v>
      </c>
      <c r="Y37" s="4" t="e" cm="1">
        <f t="array" aca="1" ref="Y37" ca="1">_xll.BDP(B37&amp;" US Equity","BEST_NET_INCOME")</f>
        <v>#NAME?</v>
      </c>
      <c r="AA37" s="49" t="e" cm="1">
        <f t="array" aca="1" ref="AA37" ca="1">+_xll.BDP($B37&amp;" US EQUITY","MOV_AVG_20D")</f>
        <v>#NAME?</v>
      </c>
      <c r="AB37" s="50" t="e" cm="1">
        <f t="array" aca="1" ref="AB37" ca="1">+_xll.BDP($B37&amp;" US EQUITY","MOV_AVG_50D")</f>
        <v>#NAME?</v>
      </c>
      <c r="AC37" s="50" t="e" cm="1">
        <f t="array" aca="1" ref="AC37" ca="1">+_xll.BDP($B37&amp;" US EQUITY","MOV_AVG_100D")</f>
        <v>#NAME?</v>
      </c>
      <c r="AD37" s="4" t="e" cm="1">
        <f t="array" aca="1" ref="AD37" ca="1">+_xll.BDP($B37&amp;" US EQUITY","MOV_AVG_200D")</f>
        <v>#NAME?</v>
      </c>
    </row>
    <row r="38" spans="2:30" x14ac:dyDescent="0.2">
      <c r="B38" s="10" t="s">
        <v>45</v>
      </c>
      <c r="C38" s="50" t="e" cm="1">
        <f t="array" aca="1" ref="C38" ca="1">+_xll.BDP($B38&amp;" US EQUITY","PX_LAST")</f>
        <v>#NAME?</v>
      </c>
      <c r="D38" s="69" t="e" cm="1">
        <f t="array" aca="1" ref="D38" ca="1">+_xll.BDP($B38&amp;" US EQUITY","CURRENT_TRR_YTD")/100</f>
        <v>#NAME?</v>
      </c>
      <c r="E38" s="70" t="e" cm="1">
        <f t="array" aca="1" ref="E38" ca="1">+_xll.BDP($B38&amp;" US EQUITY","short_int_ratio")</f>
        <v>#NAME?</v>
      </c>
      <c r="F38" s="6" t="e" cm="1">
        <f t="array" aca="1" ref="F38" ca="1">+_xll.BDP($B38&amp;" US EQUITY","SI_PERCENT_EQUITY_Float")/100</f>
        <v>#NAME?</v>
      </c>
      <c r="G38" s="16" t="e">
        <f t="shared" ca="1" si="7"/>
        <v>#NAME?</v>
      </c>
      <c r="H38" s="6" t="e">
        <f t="shared" ca="1" si="8"/>
        <v>#NAME?</v>
      </c>
      <c r="I38" s="6" t="e">
        <f t="shared" ca="1" si="9"/>
        <v>#NAME?</v>
      </c>
      <c r="J38" s="6" t="e">
        <f t="shared" ca="1" si="10"/>
        <v>#NAME?</v>
      </c>
      <c r="K38" s="6" t="e">
        <f t="shared" ca="1" si="11"/>
        <v>#NAME?</v>
      </c>
      <c r="L38" s="17" t="e">
        <f t="shared" ca="1" si="12"/>
        <v>#NAME?</v>
      </c>
      <c r="M38" s="22" t="e">
        <f t="shared" ca="1" si="0"/>
        <v>#NAME?</v>
      </c>
      <c r="N38" s="23" t="e">
        <f t="shared" ca="1" si="1"/>
        <v>#NAME?</v>
      </c>
      <c r="O38" s="24" t="e">
        <f t="shared" ca="1" si="2"/>
        <v>#NAME?</v>
      </c>
      <c r="P38" s="32" t="e" cm="1">
        <f t="array" aca="1" ref="P38" ca="1">+_xll.BDP($B38&amp;" US EQUITY","VOLUME_AVG_20D")*C38</f>
        <v>#NAME?</v>
      </c>
      <c r="Q38" s="38"/>
      <c r="R38" s="41" t="e">
        <f t="shared" ca="1" si="3"/>
        <v>#NAME?</v>
      </c>
      <c r="S38" s="42" t="e" cm="1">
        <f t="array" aca="1" ref="S38" ca="1">+_xll.BDP($B38&amp;" US EQUITY","CUR_MKT_CAP")/1000000</f>
        <v>#NAME?</v>
      </c>
      <c r="T38" s="42" cm="1">
        <f t="array" aca="1" ref="T38" ca="1">+IFERROR(_xll.BDP($B38&amp;" US EQUITY","SHORT_AND_LONG_TERM_DEBT"),0)</f>
        <v>0</v>
      </c>
      <c r="U38" s="42" t="e">
        <f t="shared" ca="1" si="4"/>
        <v>#NAME?</v>
      </c>
      <c r="V38" s="42" t="e">
        <f t="shared" ca="1" si="5"/>
        <v>#NAME?</v>
      </c>
      <c r="W38" s="42" t="e">
        <f t="shared" ca="1" si="6"/>
        <v>#NAME?</v>
      </c>
      <c r="X38" s="42" t="e" cm="1">
        <f t="array" aca="1" ref="X38" ca="1">_xll.BDP(B38&amp;" US EQUITY","CASH_AND_MARKETABLE_SECURITIES", "FUND_PER=Q2")</f>
        <v>#NAME?</v>
      </c>
      <c r="Y38" s="4" t="e" cm="1">
        <f t="array" aca="1" ref="Y38" ca="1">_xll.BDP(B38&amp;" US Equity","BEST_NET_INCOME")</f>
        <v>#NAME?</v>
      </c>
      <c r="AA38" s="49" t="e" cm="1">
        <f t="array" aca="1" ref="AA38" ca="1">+_xll.BDP($B38&amp;" US EQUITY","MOV_AVG_20D")</f>
        <v>#NAME?</v>
      </c>
      <c r="AB38" s="50" t="e" cm="1">
        <f t="array" aca="1" ref="AB38" ca="1">+_xll.BDP($B38&amp;" US EQUITY","MOV_AVG_50D")</f>
        <v>#NAME?</v>
      </c>
      <c r="AC38" s="50" t="e" cm="1">
        <f t="array" aca="1" ref="AC38" ca="1">+_xll.BDP($B38&amp;" US EQUITY","MOV_AVG_100D")</f>
        <v>#NAME?</v>
      </c>
      <c r="AD38" s="4" t="e" cm="1">
        <f t="array" aca="1" ref="AD38" ca="1">+_xll.BDP($B38&amp;" US EQUITY","MOV_AVG_200D")</f>
        <v>#NAME?</v>
      </c>
    </row>
    <row r="39" spans="2:30" x14ac:dyDescent="0.2">
      <c r="B39" s="10" t="s">
        <v>60</v>
      </c>
      <c r="C39" s="50" t="e" cm="1">
        <f t="array" aca="1" ref="C39" ca="1">+_xll.BDP($B39&amp;" US EQUITY","PX_LAST")</f>
        <v>#NAME?</v>
      </c>
      <c r="D39" s="69" t="e" cm="1">
        <f t="array" aca="1" ref="D39" ca="1">+_xll.BDP($B39&amp;" US EQUITY","CURRENT_TRR_YTD")/100</f>
        <v>#NAME?</v>
      </c>
      <c r="E39" s="70" t="e" cm="1">
        <f t="array" aca="1" ref="E39" ca="1">+_xll.BDP($B39&amp;" US EQUITY","short_int_ratio")</f>
        <v>#NAME?</v>
      </c>
      <c r="F39" s="6" t="e" cm="1">
        <f t="array" aca="1" ref="F39" ca="1">+_xll.BDP($B39&amp;" US EQUITY","SI_PERCENT_EQUITY_Float")/100</f>
        <v>#NAME?</v>
      </c>
      <c r="G39" s="16" t="e">
        <f t="shared" ca="1" si="7"/>
        <v>#NAME?</v>
      </c>
      <c r="H39" s="6" t="e">
        <f t="shared" ca="1" si="8"/>
        <v>#NAME?</v>
      </c>
      <c r="I39" s="6" t="e">
        <f t="shared" ca="1" si="9"/>
        <v>#NAME?</v>
      </c>
      <c r="J39" s="6" t="e">
        <f t="shared" ca="1" si="10"/>
        <v>#NAME?</v>
      </c>
      <c r="K39" s="6" t="e">
        <f t="shared" ca="1" si="11"/>
        <v>#NAME?</v>
      </c>
      <c r="L39" s="17" t="e">
        <f t="shared" ca="1" si="12"/>
        <v>#NAME?</v>
      </c>
      <c r="M39" s="22" t="e">
        <f t="shared" ca="1" si="0"/>
        <v>#NAME?</v>
      </c>
      <c r="N39" s="23" t="e">
        <f t="shared" ca="1" si="1"/>
        <v>#NAME?</v>
      </c>
      <c r="O39" s="24" t="e">
        <f t="shared" ca="1" si="2"/>
        <v>#NAME?</v>
      </c>
      <c r="P39" s="32" t="e" cm="1">
        <f t="array" aca="1" ref="P39" ca="1">+_xll.BDP($B39&amp;" US EQUITY","VOLUME_AVG_20D")*C39</f>
        <v>#NAME?</v>
      </c>
      <c r="Q39" s="38"/>
      <c r="R39" s="41" t="e">
        <f t="shared" ca="1" si="3"/>
        <v>#NAME?</v>
      </c>
      <c r="S39" s="42" t="e" cm="1">
        <f t="array" aca="1" ref="S39" ca="1">+_xll.BDP($B39&amp;" US EQUITY","CUR_MKT_CAP")/1000000</f>
        <v>#NAME?</v>
      </c>
      <c r="T39" s="42" cm="1">
        <f t="array" aca="1" ref="T39" ca="1">+IFERROR(_xll.BDP($B39&amp;" US EQUITY","SHORT_AND_LONG_TERM_DEBT"),0)</f>
        <v>0</v>
      </c>
      <c r="U39" s="42" t="e">
        <f t="shared" ca="1" si="4"/>
        <v>#NAME?</v>
      </c>
      <c r="V39" s="42" t="e">
        <f t="shared" ca="1" si="5"/>
        <v>#NAME?</v>
      </c>
      <c r="W39" s="42" t="e">
        <f t="shared" ca="1" si="6"/>
        <v>#NAME?</v>
      </c>
      <c r="X39" s="42" t="e" cm="1">
        <f t="array" aca="1" ref="X39" ca="1">_xll.BDP(B39&amp;" US EQUITY","CASH_AND_MARKETABLE_SECURITIES", "FUND_PER=Q2")</f>
        <v>#NAME?</v>
      </c>
      <c r="Y39" s="4" t="e" cm="1">
        <f t="array" aca="1" ref="Y39" ca="1">_xll.BDP(B39&amp;" US Equity","BEST_NET_INCOME")</f>
        <v>#NAME?</v>
      </c>
      <c r="AA39" s="49" t="e" cm="1">
        <f t="array" aca="1" ref="AA39" ca="1">+_xll.BDP($B39&amp;" US EQUITY","MOV_AVG_20D")</f>
        <v>#NAME?</v>
      </c>
      <c r="AB39" s="50" t="e" cm="1">
        <f t="array" aca="1" ref="AB39" ca="1">+_xll.BDP($B39&amp;" US EQUITY","MOV_AVG_50D")</f>
        <v>#NAME?</v>
      </c>
      <c r="AC39" s="50" t="e" cm="1">
        <f t="array" aca="1" ref="AC39" ca="1">+_xll.BDP($B39&amp;" US EQUITY","MOV_AVG_100D")</f>
        <v>#NAME?</v>
      </c>
      <c r="AD39" s="4" t="e" cm="1">
        <f t="array" aca="1" ref="AD39" ca="1">+_xll.BDP($B39&amp;" US EQUITY","MOV_AVG_200D")</f>
        <v>#NAME?</v>
      </c>
    </row>
    <row r="40" spans="2:30" x14ac:dyDescent="0.2">
      <c r="B40" s="10" t="s">
        <v>46</v>
      </c>
      <c r="C40" s="50" t="e" cm="1">
        <f t="array" aca="1" ref="C40" ca="1">+_xll.BDP($B40&amp;" US EQUITY","PX_LAST")</f>
        <v>#NAME?</v>
      </c>
      <c r="D40" s="69" t="e" cm="1">
        <f t="array" aca="1" ref="D40" ca="1">+_xll.BDP($B40&amp;" US EQUITY","CURRENT_TRR_YTD")/100</f>
        <v>#NAME?</v>
      </c>
      <c r="E40" s="70" t="e" cm="1">
        <f t="array" aca="1" ref="E40" ca="1">+_xll.BDP($B40&amp;" US EQUITY","short_int_ratio")</f>
        <v>#NAME?</v>
      </c>
      <c r="F40" s="6" t="e" cm="1">
        <f t="array" aca="1" ref="F40" ca="1">+_xll.BDP($B40&amp;" US EQUITY","SI_PERCENT_EQUITY_Float")/100</f>
        <v>#NAME?</v>
      </c>
      <c r="G40" s="16" t="e">
        <f t="shared" ca="1" si="7"/>
        <v>#NAME?</v>
      </c>
      <c r="H40" s="6" t="e">
        <f t="shared" ca="1" si="8"/>
        <v>#NAME?</v>
      </c>
      <c r="I40" s="6" t="e">
        <f t="shared" ca="1" si="9"/>
        <v>#NAME?</v>
      </c>
      <c r="J40" s="6" t="e">
        <f t="shared" ca="1" si="10"/>
        <v>#NAME?</v>
      </c>
      <c r="K40" s="6" t="e">
        <f t="shared" ca="1" si="11"/>
        <v>#NAME?</v>
      </c>
      <c r="L40" s="17" t="e">
        <f t="shared" ca="1" si="12"/>
        <v>#NAME?</v>
      </c>
      <c r="M40" s="22" t="e">
        <f t="shared" ca="1" si="0"/>
        <v>#NAME?</v>
      </c>
      <c r="N40" s="23" t="e">
        <f t="shared" ca="1" si="1"/>
        <v>#NAME?</v>
      </c>
      <c r="O40" s="24" t="e">
        <f t="shared" ca="1" si="2"/>
        <v>#NAME?</v>
      </c>
      <c r="P40" s="32" t="e" cm="1">
        <f t="array" aca="1" ref="P40" ca="1">+_xll.BDP($B40&amp;" US EQUITY","VOLUME_AVG_20D")*C40</f>
        <v>#NAME?</v>
      </c>
      <c r="Q40" s="38"/>
      <c r="R40" s="41" t="e">
        <f t="shared" ca="1" si="3"/>
        <v>#NAME?</v>
      </c>
      <c r="S40" s="42" t="e" cm="1">
        <f t="array" aca="1" ref="S40" ca="1">+_xll.BDP($B40&amp;" US EQUITY","CUR_MKT_CAP")/1000000</f>
        <v>#NAME?</v>
      </c>
      <c r="T40" s="42" cm="1">
        <f t="array" aca="1" ref="T40" ca="1">+IFERROR(_xll.BDP($B40&amp;" US EQUITY","SHORT_AND_LONG_TERM_DEBT"),0)</f>
        <v>0</v>
      </c>
      <c r="U40" s="42" t="e">
        <f t="shared" ca="1" si="4"/>
        <v>#NAME?</v>
      </c>
      <c r="V40" s="42" t="e">
        <f t="shared" ca="1" si="5"/>
        <v>#NAME?</v>
      </c>
      <c r="W40" s="42" t="e">
        <f t="shared" ca="1" si="6"/>
        <v>#NAME?</v>
      </c>
      <c r="X40" s="42" t="e" cm="1">
        <f t="array" aca="1" ref="X40" ca="1">_xll.BDP(B40&amp;" US EQUITY","CASH_AND_MARKETABLE_SECURITIES", "FUND_PER=Q2")</f>
        <v>#NAME?</v>
      </c>
      <c r="Y40" s="4" t="e" cm="1">
        <f t="array" aca="1" ref="Y40" ca="1">_xll.BDP(B40&amp;" US Equity","BEST_NET_INCOME")</f>
        <v>#NAME?</v>
      </c>
      <c r="AA40" s="49" t="e" cm="1">
        <f t="array" aca="1" ref="AA40" ca="1">+_xll.BDP($B40&amp;" US EQUITY","MOV_AVG_20D")</f>
        <v>#NAME?</v>
      </c>
      <c r="AB40" s="50" t="e" cm="1">
        <f t="array" aca="1" ref="AB40" ca="1">+_xll.BDP($B40&amp;" US EQUITY","MOV_AVG_50D")</f>
        <v>#NAME?</v>
      </c>
      <c r="AC40" s="50" t="e" cm="1">
        <f t="array" aca="1" ref="AC40" ca="1">+_xll.BDP($B40&amp;" US EQUITY","MOV_AVG_100D")</f>
        <v>#NAME?</v>
      </c>
      <c r="AD40" s="4" t="e" cm="1">
        <f t="array" aca="1" ref="AD40" ca="1">+_xll.BDP($B40&amp;" US EQUITY","MOV_AVG_200D")</f>
        <v>#NAME?</v>
      </c>
    </row>
    <row r="41" spans="2:30" x14ac:dyDescent="0.2">
      <c r="B41" s="10" t="s">
        <v>47</v>
      </c>
      <c r="C41" s="50" t="e" cm="1">
        <f t="array" aca="1" ref="C41" ca="1">+_xll.BDP($B41&amp;" US EQUITY","PX_LAST")</f>
        <v>#NAME?</v>
      </c>
      <c r="D41" s="69" t="e" cm="1">
        <f t="array" aca="1" ref="D41" ca="1">+_xll.BDP($B41&amp;" US EQUITY","CURRENT_TRR_YTD")/100</f>
        <v>#NAME?</v>
      </c>
      <c r="E41" s="70" t="e" cm="1">
        <f t="array" aca="1" ref="E41" ca="1">+_xll.BDP($B41&amp;" US EQUITY","short_int_ratio")</f>
        <v>#NAME?</v>
      </c>
      <c r="F41" s="6" t="e" cm="1">
        <f t="array" aca="1" ref="F41" ca="1">+_xll.BDP($B41&amp;" US EQUITY","SI_PERCENT_EQUITY_Float")/100</f>
        <v>#NAME?</v>
      </c>
      <c r="G41" s="16" t="e">
        <f t="shared" ca="1" si="7"/>
        <v>#NAME?</v>
      </c>
      <c r="H41" s="6" t="e">
        <f t="shared" ca="1" si="8"/>
        <v>#NAME?</v>
      </c>
      <c r="I41" s="6" t="e">
        <f t="shared" ca="1" si="9"/>
        <v>#NAME?</v>
      </c>
      <c r="J41" s="6" t="e">
        <f t="shared" ca="1" si="10"/>
        <v>#NAME?</v>
      </c>
      <c r="K41" s="6" t="e">
        <f t="shared" ca="1" si="11"/>
        <v>#NAME?</v>
      </c>
      <c r="L41" s="17" t="e">
        <f t="shared" ca="1" si="12"/>
        <v>#NAME?</v>
      </c>
      <c r="M41" s="22" t="e">
        <f t="shared" ca="1" si="0"/>
        <v>#NAME?</v>
      </c>
      <c r="N41" s="23" t="e">
        <f t="shared" ca="1" si="1"/>
        <v>#NAME?</v>
      </c>
      <c r="O41" s="24" t="e">
        <f t="shared" ca="1" si="2"/>
        <v>#NAME?</v>
      </c>
      <c r="P41" s="32" t="e" cm="1">
        <f t="array" aca="1" ref="P41" ca="1">+_xll.BDP($B41&amp;" US EQUITY","VOLUME_AVG_20D")*C41</f>
        <v>#NAME?</v>
      </c>
      <c r="Q41" s="38"/>
      <c r="R41" s="41" t="e">
        <f t="shared" ca="1" si="3"/>
        <v>#NAME?</v>
      </c>
      <c r="S41" s="42" t="e" cm="1">
        <f t="array" aca="1" ref="S41" ca="1">+_xll.BDP($B41&amp;" US EQUITY","CUR_MKT_CAP")/1000000</f>
        <v>#NAME?</v>
      </c>
      <c r="T41" s="42" cm="1">
        <f t="array" aca="1" ref="T41" ca="1">+IFERROR(_xll.BDP($B41&amp;" US EQUITY","SHORT_AND_LONG_TERM_DEBT"),0)</f>
        <v>0</v>
      </c>
      <c r="U41" s="42" t="e">
        <f t="shared" ca="1" si="4"/>
        <v>#NAME?</v>
      </c>
      <c r="V41" s="42" t="e">
        <f t="shared" ca="1" si="5"/>
        <v>#NAME?</v>
      </c>
      <c r="W41" s="42" t="e">
        <f t="shared" ca="1" si="6"/>
        <v>#NAME?</v>
      </c>
      <c r="X41" s="42" t="e" cm="1">
        <f t="array" aca="1" ref="X41" ca="1">_xll.BDP(B41&amp;" US EQUITY","CASH_AND_MARKETABLE_SECURITIES", "FUND_PER=Q2")</f>
        <v>#NAME?</v>
      </c>
      <c r="Y41" s="4" t="e" cm="1">
        <f t="array" aca="1" ref="Y41" ca="1">_xll.BDP(B41&amp;" US Equity","BEST_NET_INCOME")</f>
        <v>#NAME?</v>
      </c>
      <c r="AA41" s="49" t="e" cm="1">
        <f t="array" aca="1" ref="AA41" ca="1">+_xll.BDP($B41&amp;" US EQUITY","MOV_AVG_20D")</f>
        <v>#NAME?</v>
      </c>
      <c r="AB41" s="50" t="e" cm="1">
        <f t="array" aca="1" ref="AB41" ca="1">+_xll.BDP($B41&amp;" US EQUITY","MOV_AVG_50D")</f>
        <v>#NAME?</v>
      </c>
      <c r="AC41" s="50" t="e" cm="1">
        <f t="array" aca="1" ref="AC41" ca="1">+_xll.BDP($B41&amp;" US EQUITY","MOV_AVG_100D")</f>
        <v>#NAME?</v>
      </c>
      <c r="AD41" s="4" t="e" cm="1">
        <f t="array" aca="1" ref="AD41" ca="1">+_xll.BDP($B41&amp;" US EQUITY","MOV_AVG_200D")</f>
        <v>#NAME?</v>
      </c>
    </row>
    <row r="42" spans="2:30" x14ac:dyDescent="0.2">
      <c r="B42" s="10" t="s">
        <v>61</v>
      </c>
      <c r="C42" s="50" t="e" cm="1">
        <f t="array" aca="1" ref="C42" ca="1">+_xll.BDP($B42&amp;" US EQUITY","PX_LAST")</f>
        <v>#NAME?</v>
      </c>
      <c r="D42" s="69" t="e" cm="1">
        <f t="array" aca="1" ref="D42" ca="1">+_xll.BDP($B42&amp;" US EQUITY","CURRENT_TRR_YTD")/100</f>
        <v>#NAME?</v>
      </c>
      <c r="E42" s="70" t="e" cm="1">
        <f t="array" aca="1" ref="E42" ca="1">+_xll.BDP($B42&amp;" US EQUITY","short_int_ratio")</f>
        <v>#NAME?</v>
      </c>
      <c r="F42" s="6" t="e" cm="1">
        <f t="array" aca="1" ref="F42" ca="1">+_xll.BDP($B42&amp;" US EQUITY","SI_PERCENT_EQUITY_Float")/100</f>
        <v>#NAME?</v>
      </c>
      <c r="G42" s="16" t="e">
        <f t="shared" ca="1" si="7"/>
        <v>#NAME?</v>
      </c>
      <c r="H42" s="6" t="e">
        <f t="shared" ca="1" si="8"/>
        <v>#NAME?</v>
      </c>
      <c r="I42" s="6" t="e">
        <f t="shared" ca="1" si="9"/>
        <v>#NAME?</v>
      </c>
      <c r="J42" s="6" t="e">
        <f t="shared" ca="1" si="10"/>
        <v>#NAME?</v>
      </c>
      <c r="K42" s="6" t="e">
        <f t="shared" ca="1" si="11"/>
        <v>#NAME?</v>
      </c>
      <c r="L42" s="17" t="e">
        <f t="shared" ca="1" si="12"/>
        <v>#NAME?</v>
      </c>
      <c r="M42" s="22" t="e">
        <f t="shared" ca="1" si="0"/>
        <v>#NAME?</v>
      </c>
      <c r="N42" s="23" t="e">
        <f t="shared" ca="1" si="1"/>
        <v>#NAME?</v>
      </c>
      <c r="O42" s="24" t="e">
        <f t="shared" ca="1" si="2"/>
        <v>#NAME?</v>
      </c>
      <c r="P42" s="32" t="e" cm="1">
        <f t="array" aca="1" ref="P42" ca="1">+_xll.BDP($B42&amp;" US EQUITY","VOLUME_AVG_20D")*C42</f>
        <v>#NAME?</v>
      </c>
      <c r="Q42" s="38"/>
      <c r="R42" s="41" t="e">
        <f t="shared" ca="1" si="3"/>
        <v>#NAME?</v>
      </c>
      <c r="S42" s="42" t="e" cm="1">
        <f t="array" aca="1" ref="S42" ca="1">+_xll.BDP($B42&amp;" US EQUITY","CUR_MKT_CAP")/1000000</f>
        <v>#NAME?</v>
      </c>
      <c r="T42" s="42" cm="1">
        <f t="array" aca="1" ref="T42" ca="1">+IFERROR(_xll.BDP($B42&amp;" US EQUITY","SHORT_AND_LONG_TERM_DEBT"),0)</f>
        <v>0</v>
      </c>
      <c r="U42" s="42" t="e">
        <f t="shared" ca="1" si="4"/>
        <v>#NAME?</v>
      </c>
      <c r="V42" s="42" t="e">
        <f t="shared" ca="1" si="5"/>
        <v>#NAME?</v>
      </c>
      <c r="W42" s="42" t="e">
        <f t="shared" ca="1" si="6"/>
        <v>#NAME?</v>
      </c>
      <c r="X42" s="42" t="e" cm="1">
        <f t="array" aca="1" ref="X42" ca="1">_xll.BDP(B42&amp;" US EQUITY","CASH_AND_MARKETABLE_SECURITIES", "FUND_PER=Q2")</f>
        <v>#NAME?</v>
      </c>
      <c r="Y42" s="4" t="e" cm="1">
        <f t="array" aca="1" ref="Y42" ca="1">_xll.BDP(B42&amp;" US Equity","BEST_NET_INCOME")</f>
        <v>#NAME?</v>
      </c>
      <c r="AA42" s="49" t="e" cm="1">
        <f t="array" aca="1" ref="AA42" ca="1">+_xll.BDP($B42&amp;" US EQUITY","MOV_AVG_20D")</f>
        <v>#NAME?</v>
      </c>
      <c r="AB42" s="50" t="e" cm="1">
        <f t="array" aca="1" ref="AB42" ca="1">+_xll.BDP($B42&amp;" US EQUITY","MOV_AVG_50D")</f>
        <v>#NAME?</v>
      </c>
      <c r="AC42" s="50" t="e" cm="1">
        <f t="array" aca="1" ref="AC42" ca="1">+_xll.BDP($B42&amp;" US EQUITY","MOV_AVG_100D")</f>
        <v>#NAME?</v>
      </c>
      <c r="AD42" s="4" t="e" cm="1">
        <f t="array" aca="1" ref="AD42" ca="1">+_xll.BDP($B42&amp;" US EQUITY","MOV_AVG_200D")</f>
        <v>#NAME?</v>
      </c>
    </row>
    <row r="43" spans="2:30" x14ac:dyDescent="0.2">
      <c r="B43" s="10" t="s">
        <v>48</v>
      </c>
      <c r="C43" s="50" t="e" cm="1">
        <f t="array" aca="1" ref="C43" ca="1">+_xll.BDP($B43&amp;" US EQUITY","PX_LAST")</f>
        <v>#NAME?</v>
      </c>
      <c r="D43" s="69" t="e" cm="1">
        <f t="array" aca="1" ref="D43" ca="1">+_xll.BDP($B43&amp;" US EQUITY","CURRENT_TRR_YTD")/100</f>
        <v>#NAME?</v>
      </c>
      <c r="E43" s="70" t="e" cm="1">
        <f t="array" aca="1" ref="E43" ca="1">+_xll.BDP($B43&amp;" US EQUITY","short_int_ratio")</f>
        <v>#NAME?</v>
      </c>
      <c r="F43" s="6" t="e" cm="1">
        <f t="array" aca="1" ref="F43" ca="1">+_xll.BDP($B43&amp;" US EQUITY","SI_PERCENT_EQUITY_Float")/100</f>
        <v>#NAME?</v>
      </c>
      <c r="G43" s="16" t="e">
        <f t="shared" ca="1" si="7"/>
        <v>#NAME?</v>
      </c>
      <c r="H43" s="6" t="e">
        <f t="shared" ca="1" si="8"/>
        <v>#NAME?</v>
      </c>
      <c r="I43" s="6" t="e">
        <f t="shared" ca="1" si="9"/>
        <v>#NAME?</v>
      </c>
      <c r="J43" s="6" t="e">
        <f t="shared" ca="1" si="10"/>
        <v>#NAME?</v>
      </c>
      <c r="K43" s="6" t="e">
        <f t="shared" ca="1" si="11"/>
        <v>#NAME?</v>
      </c>
      <c r="L43" s="17" t="e">
        <f t="shared" ca="1" si="12"/>
        <v>#NAME?</v>
      </c>
      <c r="M43" s="22" t="e">
        <f t="shared" ca="1" si="0"/>
        <v>#NAME?</v>
      </c>
      <c r="N43" s="23" t="e">
        <f t="shared" ca="1" si="1"/>
        <v>#NAME?</v>
      </c>
      <c r="O43" s="24" t="e">
        <f t="shared" ca="1" si="2"/>
        <v>#NAME?</v>
      </c>
      <c r="P43" s="32" t="e" cm="1">
        <f t="array" aca="1" ref="P43" ca="1">+_xll.BDP($B43&amp;" US EQUITY","VOLUME_AVG_20D")*C43</f>
        <v>#NAME?</v>
      </c>
      <c r="Q43" s="38"/>
      <c r="R43" s="41" t="e">
        <f t="shared" ca="1" si="3"/>
        <v>#NAME?</v>
      </c>
      <c r="S43" s="42" t="e" cm="1">
        <f t="array" aca="1" ref="S43" ca="1">+_xll.BDP($B43&amp;" US EQUITY","CUR_MKT_CAP")/1000000</f>
        <v>#NAME?</v>
      </c>
      <c r="T43" s="42" cm="1">
        <f t="array" aca="1" ref="T43" ca="1">+IFERROR(_xll.BDP($B43&amp;" US EQUITY","SHORT_AND_LONG_TERM_DEBT"),0)</f>
        <v>0</v>
      </c>
      <c r="U43" s="42" t="e">
        <f t="shared" ca="1" si="4"/>
        <v>#NAME?</v>
      </c>
      <c r="V43" s="42" t="e">
        <f t="shared" ca="1" si="5"/>
        <v>#NAME?</v>
      </c>
      <c r="W43" s="42" t="e">
        <f t="shared" ca="1" si="6"/>
        <v>#NAME?</v>
      </c>
      <c r="X43" s="42" t="e" cm="1">
        <f t="array" aca="1" ref="X43" ca="1">_xll.BDP(B43&amp;" US EQUITY","CASH_AND_MARKETABLE_SECURITIES", "FUND_PER=Q2")</f>
        <v>#NAME?</v>
      </c>
      <c r="Y43" s="4" t="e" cm="1">
        <f t="array" aca="1" ref="Y43" ca="1">_xll.BDP(B43&amp;" US Equity","BEST_NET_INCOME")</f>
        <v>#NAME?</v>
      </c>
      <c r="AA43" s="49" t="e" cm="1">
        <f t="array" aca="1" ref="AA43" ca="1">+_xll.BDP($B43&amp;" US EQUITY","MOV_AVG_20D")</f>
        <v>#NAME?</v>
      </c>
      <c r="AB43" s="50" t="e" cm="1">
        <f t="array" aca="1" ref="AB43" ca="1">+_xll.BDP($B43&amp;" US EQUITY","MOV_AVG_50D")</f>
        <v>#NAME?</v>
      </c>
      <c r="AC43" s="50" t="e" cm="1">
        <f t="array" aca="1" ref="AC43" ca="1">+_xll.BDP($B43&amp;" US EQUITY","MOV_AVG_100D")</f>
        <v>#NAME?</v>
      </c>
      <c r="AD43" s="4" t="e" cm="1">
        <f t="array" aca="1" ref="AD43" ca="1">+_xll.BDP($B43&amp;" US EQUITY","MOV_AVG_200D")</f>
        <v>#NAME?</v>
      </c>
    </row>
    <row r="44" spans="2:30" x14ac:dyDescent="0.2">
      <c r="B44" s="10" t="s">
        <v>49</v>
      </c>
      <c r="C44" s="50" t="e" cm="1">
        <f t="array" aca="1" ref="C44" ca="1">+_xll.BDP($B44&amp;" US EQUITY","PX_LAST")</f>
        <v>#NAME?</v>
      </c>
      <c r="D44" s="69" t="e" cm="1">
        <f t="array" aca="1" ref="D44" ca="1">+_xll.BDP($B44&amp;" US EQUITY","CURRENT_TRR_YTD")/100</f>
        <v>#NAME?</v>
      </c>
      <c r="E44" s="70" t="e" cm="1">
        <f t="array" aca="1" ref="E44" ca="1">+_xll.BDP($B44&amp;" US EQUITY","short_int_ratio")</f>
        <v>#NAME?</v>
      </c>
      <c r="F44" s="6" t="e" cm="1">
        <f t="array" aca="1" ref="F44" ca="1">+_xll.BDP($B44&amp;" US EQUITY","SI_PERCENT_EQUITY_Float")/100</f>
        <v>#NAME?</v>
      </c>
      <c r="G44" s="16" t="e">
        <f t="shared" ca="1" si="7"/>
        <v>#NAME?</v>
      </c>
      <c r="H44" s="6" t="e">
        <f t="shared" ca="1" si="8"/>
        <v>#NAME?</v>
      </c>
      <c r="I44" s="6" t="e">
        <f t="shared" ca="1" si="9"/>
        <v>#NAME?</v>
      </c>
      <c r="J44" s="6" t="e">
        <f t="shared" ca="1" si="10"/>
        <v>#NAME?</v>
      </c>
      <c r="K44" s="6" t="e">
        <f t="shared" ca="1" si="11"/>
        <v>#NAME?</v>
      </c>
      <c r="L44" s="17" t="e">
        <f t="shared" ca="1" si="12"/>
        <v>#NAME?</v>
      </c>
      <c r="M44" s="22" t="e">
        <f t="shared" ca="1" si="0"/>
        <v>#NAME?</v>
      </c>
      <c r="N44" s="23" t="e">
        <f t="shared" ca="1" si="1"/>
        <v>#NAME?</v>
      </c>
      <c r="O44" s="24" t="e">
        <f t="shared" ca="1" si="2"/>
        <v>#NAME?</v>
      </c>
      <c r="P44" s="32" t="e" cm="1">
        <f t="array" aca="1" ref="P44" ca="1">+_xll.BDP($B44&amp;" US EQUITY","VOLUME_AVG_20D")*C44</f>
        <v>#NAME?</v>
      </c>
      <c r="Q44" s="38"/>
      <c r="R44" s="41" t="e">
        <f t="shared" ca="1" si="3"/>
        <v>#NAME?</v>
      </c>
      <c r="S44" s="42" t="e" cm="1">
        <f t="array" aca="1" ref="S44" ca="1">+_xll.BDP($B44&amp;" US EQUITY","CUR_MKT_CAP")/1000000</f>
        <v>#NAME?</v>
      </c>
      <c r="T44" s="42" cm="1">
        <f t="array" aca="1" ref="T44" ca="1">+IFERROR(_xll.BDP($B44&amp;" US EQUITY","SHORT_AND_LONG_TERM_DEBT"),0)</f>
        <v>0</v>
      </c>
      <c r="U44" s="42" t="e">
        <f t="shared" ca="1" si="4"/>
        <v>#NAME?</v>
      </c>
      <c r="V44" s="42" t="e">
        <f t="shared" ca="1" si="5"/>
        <v>#NAME?</v>
      </c>
      <c r="W44" s="42" t="e">
        <f t="shared" ca="1" si="6"/>
        <v>#NAME?</v>
      </c>
      <c r="X44" s="42" t="e" cm="1">
        <f t="array" aca="1" ref="X44" ca="1">_xll.BDP(B44&amp;" US EQUITY","CASH_AND_MARKETABLE_SECURITIES", "FUND_PER=Q2")</f>
        <v>#NAME?</v>
      </c>
      <c r="Y44" s="4" t="e" cm="1">
        <f t="array" aca="1" ref="Y44" ca="1">_xll.BDP(B44&amp;" US Equity","BEST_NET_INCOME")</f>
        <v>#NAME?</v>
      </c>
      <c r="AA44" s="49" t="e" cm="1">
        <f t="array" aca="1" ref="AA44" ca="1">+_xll.BDP($B44&amp;" US EQUITY","MOV_AVG_20D")</f>
        <v>#NAME?</v>
      </c>
      <c r="AB44" s="50" t="e" cm="1">
        <f t="array" aca="1" ref="AB44" ca="1">+_xll.BDP($B44&amp;" US EQUITY","MOV_AVG_50D")</f>
        <v>#NAME?</v>
      </c>
      <c r="AC44" s="50" t="e" cm="1">
        <f t="array" aca="1" ref="AC44" ca="1">+_xll.BDP($B44&amp;" US EQUITY","MOV_AVG_100D")</f>
        <v>#NAME?</v>
      </c>
      <c r="AD44" s="4" t="e" cm="1">
        <f t="array" aca="1" ref="AD44" ca="1">+_xll.BDP($B44&amp;" US EQUITY","MOV_AVG_200D")</f>
        <v>#NAME?</v>
      </c>
    </row>
    <row r="45" spans="2:30" x14ac:dyDescent="0.2">
      <c r="B45" s="10" t="s">
        <v>50</v>
      </c>
      <c r="C45" s="50" t="e" cm="1">
        <f t="array" aca="1" ref="C45" ca="1">+_xll.BDP($B45&amp;" US EQUITY","PX_LAST")</f>
        <v>#NAME?</v>
      </c>
      <c r="D45" s="69" t="e" cm="1">
        <f t="array" aca="1" ref="D45" ca="1">+_xll.BDP($B45&amp;" US EQUITY","CURRENT_TRR_YTD")/100</f>
        <v>#NAME?</v>
      </c>
      <c r="E45" s="70" t="e" cm="1">
        <f t="array" aca="1" ref="E45" ca="1">+_xll.BDP($B45&amp;" US EQUITY","short_int_ratio")</f>
        <v>#NAME?</v>
      </c>
      <c r="F45" s="6" t="e" cm="1">
        <f t="array" aca="1" ref="F45" ca="1">+_xll.BDP($B45&amp;" US EQUITY","SI_PERCENT_EQUITY_Float")/100</f>
        <v>#NAME?</v>
      </c>
      <c r="G45" s="16" t="e">
        <f t="shared" ca="1" si="7"/>
        <v>#NAME?</v>
      </c>
      <c r="H45" s="6" t="e">
        <f t="shared" ca="1" si="8"/>
        <v>#NAME?</v>
      </c>
      <c r="I45" s="6" t="e">
        <f t="shared" ca="1" si="9"/>
        <v>#NAME?</v>
      </c>
      <c r="J45" s="6" t="e">
        <f t="shared" ca="1" si="10"/>
        <v>#NAME?</v>
      </c>
      <c r="K45" s="6" t="e">
        <f t="shared" ca="1" si="11"/>
        <v>#NAME?</v>
      </c>
      <c r="L45" s="17" t="e">
        <f t="shared" ca="1" si="12"/>
        <v>#NAME?</v>
      </c>
      <c r="M45" s="22" t="e">
        <f t="shared" ca="1" si="0"/>
        <v>#NAME?</v>
      </c>
      <c r="N45" s="23" t="e">
        <f t="shared" ca="1" si="1"/>
        <v>#NAME?</v>
      </c>
      <c r="O45" s="24" t="e">
        <f t="shared" ca="1" si="2"/>
        <v>#NAME?</v>
      </c>
      <c r="P45" s="32" t="e" cm="1">
        <f t="array" aca="1" ref="P45" ca="1">+_xll.BDP($B45&amp;" US EQUITY","VOLUME_AVG_20D")*C45</f>
        <v>#NAME?</v>
      </c>
      <c r="Q45" s="38"/>
      <c r="R45" s="41" t="e">
        <f t="shared" ca="1" si="3"/>
        <v>#NAME?</v>
      </c>
      <c r="S45" s="42" t="e" cm="1">
        <f t="array" aca="1" ref="S45" ca="1">+_xll.BDP($B45&amp;" US EQUITY","CUR_MKT_CAP")/1000000</f>
        <v>#NAME?</v>
      </c>
      <c r="T45" s="42" cm="1">
        <f t="array" aca="1" ref="T45" ca="1">+IFERROR(_xll.BDP($B45&amp;" US EQUITY","SHORT_AND_LONG_TERM_DEBT"),0)</f>
        <v>0</v>
      </c>
      <c r="U45" s="42" t="e">
        <f t="shared" ca="1" si="4"/>
        <v>#NAME?</v>
      </c>
      <c r="V45" s="42" t="e">
        <f t="shared" ca="1" si="5"/>
        <v>#NAME?</v>
      </c>
      <c r="W45" s="42" t="e">
        <f t="shared" ca="1" si="6"/>
        <v>#NAME?</v>
      </c>
      <c r="X45" s="42" t="e" cm="1">
        <f t="array" aca="1" ref="X45" ca="1">_xll.BDP(B45&amp;" US EQUITY","CASH_AND_MARKETABLE_SECURITIES", "FUND_PER=Q2")</f>
        <v>#NAME?</v>
      </c>
      <c r="Y45" s="4" t="e" cm="1">
        <f t="array" aca="1" ref="Y45" ca="1">_xll.BDP(B45&amp;" US Equity","BEST_NET_INCOME")</f>
        <v>#NAME?</v>
      </c>
      <c r="AA45" s="49" t="e" cm="1">
        <f t="array" aca="1" ref="AA45" ca="1">+_xll.BDP($B45&amp;" US EQUITY","MOV_AVG_20D")</f>
        <v>#NAME?</v>
      </c>
      <c r="AB45" s="50" t="e" cm="1">
        <f t="array" aca="1" ref="AB45" ca="1">+_xll.BDP($B45&amp;" US EQUITY","MOV_AVG_50D")</f>
        <v>#NAME?</v>
      </c>
      <c r="AC45" s="50" t="e" cm="1">
        <f t="array" aca="1" ref="AC45" ca="1">+_xll.BDP($B45&amp;" US EQUITY","MOV_AVG_100D")</f>
        <v>#NAME?</v>
      </c>
      <c r="AD45" s="4" t="e" cm="1">
        <f t="array" aca="1" ref="AD45" ca="1">+_xll.BDP($B45&amp;" US EQUITY","MOV_AVG_200D")</f>
        <v>#NAME?</v>
      </c>
    </row>
    <row r="46" spans="2:30" x14ac:dyDescent="0.2">
      <c r="B46" s="10" t="s">
        <v>57</v>
      </c>
      <c r="C46" s="50" t="e" cm="1">
        <f t="array" aca="1" ref="C46" ca="1">+_xll.BDP($B46&amp;" US EQUITY","PX_LAST")</f>
        <v>#NAME?</v>
      </c>
      <c r="D46" s="69" t="e" cm="1">
        <f t="array" aca="1" ref="D46" ca="1">+_xll.BDP($B46&amp;" US EQUITY","CURRENT_TRR_YTD")/100</f>
        <v>#NAME?</v>
      </c>
      <c r="E46" s="70" t="e" cm="1">
        <f t="array" aca="1" ref="E46" ca="1">+_xll.BDP($B46&amp;" US EQUITY","short_int_ratio")</f>
        <v>#NAME?</v>
      </c>
      <c r="F46" s="6" t="e" cm="1">
        <f t="array" aca="1" ref="F46" ca="1">+_xll.BDP($B46&amp;" US EQUITY","SI_PERCENT_EQUITY_Float")/100</f>
        <v>#NAME?</v>
      </c>
      <c r="G46" s="16" t="e">
        <f t="shared" ca="1" si="7"/>
        <v>#NAME?</v>
      </c>
      <c r="H46" s="6" t="e">
        <f t="shared" ca="1" si="8"/>
        <v>#NAME?</v>
      </c>
      <c r="I46" s="6" t="e">
        <f t="shared" ca="1" si="9"/>
        <v>#NAME?</v>
      </c>
      <c r="J46" s="6" t="e">
        <f t="shared" ca="1" si="10"/>
        <v>#NAME?</v>
      </c>
      <c r="K46" s="6" t="e">
        <f t="shared" ca="1" si="11"/>
        <v>#NAME?</v>
      </c>
      <c r="L46" s="17" t="e">
        <f t="shared" ca="1" si="12"/>
        <v>#NAME?</v>
      </c>
      <c r="M46" s="22" t="e">
        <f t="shared" ca="1" si="0"/>
        <v>#NAME?</v>
      </c>
      <c r="N46" s="23" t="e">
        <f t="shared" ca="1" si="1"/>
        <v>#NAME?</v>
      </c>
      <c r="O46" s="24" t="e">
        <f t="shared" ca="1" si="2"/>
        <v>#NAME?</v>
      </c>
      <c r="P46" s="32" t="e" cm="1">
        <f t="array" aca="1" ref="P46" ca="1">+_xll.BDP($B46&amp;" US EQUITY","VOLUME_AVG_20D")*C46</f>
        <v>#NAME?</v>
      </c>
      <c r="Q46" s="38"/>
      <c r="R46" s="41" t="e">
        <f t="shared" ca="1" si="3"/>
        <v>#NAME?</v>
      </c>
      <c r="S46" s="42" t="e" cm="1">
        <f t="array" aca="1" ref="S46" ca="1">+_xll.BDP($B46&amp;" US EQUITY","CUR_MKT_CAP")/1000000</f>
        <v>#NAME?</v>
      </c>
      <c r="T46" s="42" cm="1">
        <f t="array" aca="1" ref="T46" ca="1">+IFERROR(_xll.BDP($B46&amp;" US EQUITY","SHORT_AND_LONG_TERM_DEBT"),0)</f>
        <v>0</v>
      </c>
      <c r="U46" s="42" t="e">
        <f t="shared" ca="1" si="4"/>
        <v>#NAME?</v>
      </c>
      <c r="V46" s="42" t="e">
        <f t="shared" ca="1" si="5"/>
        <v>#NAME?</v>
      </c>
      <c r="W46" s="42" t="e">
        <f t="shared" ca="1" si="6"/>
        <v>#NAME?</v>
      </c>
      <c r="X46" s="42" t="e" cm="1">
        <f t="array" aca="1" ref="X46" ca="1">_xll.BDP(B46&amp;" US EQUITY","CASH_AND_MARKETABLE_SECURITIES", "FUND_PER=Q2")</f>
        <v>#NAME?</v>
      </c>
      <c r="Y46" s="4" t="e" cm="1">
        <f t="array" aca="1" ref="Y46" ca="1">_xll.BDP(B46&amp;" US Equity","BEST_NET_INCOME")</f>
        <v>#NAME?</v>
      </c>
      <c r="AA46" s="49" t="e" cm="1">
        <f t="array" aca="1" ref="AA46" ca="1">+_xll.BDP($B46&amp;" US EQUITY","MOV_AVG_20D")</f>
        <v>#NAME?</v>
      </c>
      <c r="AB46" s="50" t="e" cm="1">
        <f t="array" aca="1" ref="AB46" ca="1">+_xll.BDP($B46&amp;" US EQUITY","MOV_AVG_50D")</f>
        <v>#NAME?</v>
      </c>
      <c r="AC46" s="50" t="e" cm="1">
        <f t="array" aca="1" ref="AC46" ca="1">+_xll.BDP($B46&amp;" US EQUITY","MOV_AVG_100D")</f>
        <v>#NAME?</v>
      </c>
      <c r="AD46" s="4" t="e" cm="1">
        <f t="array" aca="1" ref="AD46" ca="1">+_xll.BDP($B46&amp;" US EQUITY","MOV_AVG_200D")</f>
        <v>#NAME?</v>
      </c>
    </row>
    <row r="47" spans="2:30" x14ac:dyDescent="0.2">
      <c r="B47" s="10" t="s">
        <v>51</v>
      </c>
      <c r="C47" s="50" t="e" cm="1">
        <f t="array" aca="1" ref="C47" ca="1">+_xll.BDP($B47&amp;" US EQUITY","PX_LAST")</f>
        <v>#NAME?</v>
      </c>
      <c r="D47" s="69" t="e" cm="1">
        <f t="array" aca="1" ref="D47" ca="1">+_xll.BDP($B47&amp;" US EQUITY","CURRENT_TRR_YTD")/100</f>
        <v>#NAME?</v>
      </c>
      <c r="E47" s="70" t="e" cm="1">
        <f t="array" aca="1" ref="E47" ca="1">+_xll.BDP($B47&amp;" US EQUITY","short_int_ratio")</f>
        <v>#NAME?</v>
      </c>
      <c r="F47" s="6" t="e" cm="1">
        <f t="array" aca="1" ref="F47" ca="1">+_xll.BDP($B47&amp;" US EQUITY","SI_PERCENT_EQUITY_Float")/100</f>
        <v>#NAME?</v>
      </c>
      <c r="G47" s="16" t="e">
        <f t="shared" ca="1" si="7"/>
        <v>#NAME?</v>
      </c>
      <c r="H47" s="6" t="e">
        <f t="shared" ca="1" si="8"/>
        <v>#NAME?</v>
      </c>
      <c r="I47" s="6" t="e">
        <f t="shared" ca="1" si="9"/>
        <v>#NAME?</v>
      </c>
      <c r="J47" s="6" t="e">
        <f t="shared" ca="1" si="10"/>
        <v>#NAME?</v>
      </c>
      <c r="K47" s="6" t="e">
        <f t="shared" ca="1" si="11"/>
        <v>#NAME?</v>
      </c>
      <c r="L47" s="17" t="e">
        <f t="shared" ca="1" si="12"/>
        <v>#NAME?</v>
      </c>
      <c r="M47" s="22" t="e">
        <f t="shared" ca="1" si="0"/>
        <v>#NAME?</v>
      </c>
      <c r="N47" s="23" t="e">
        <f t="shared" ca="1" si="1"/>
        <v>#NAME?</v>
      </c>
      <c r="O47" s="24" t="e">
        <f t="shared" ca="1" si="2"/>
        <v>#NAME?</v>
      </c>
      <c r="P47" s="32" t="e" cm="1">
        <f t="array" aca="1" ref="P47" ca="1">+_xll.BDP($B47&amp;" US EQUITY","VOLUME_AVG_20D")*C47</f>
        <v>#NAME?</v>
      </c>
      <c r="Q47" s="38"/>
      <c r="R47" s="41" t="e">
        <f t="shared" ca="1" si="3"/>
        <v>#NAME?</v>
      </c>
      <c r="S47" s="42" t="e" cm="1">
        <f t="array" aca="1" ref="S47" ca="1">+_xll.BDP($B47&amp;" US EQUITY","CUR_MKT_CAP")/1000000</f>
        <v>#NAME?</v>
      </c>
      <c r="T47" s="42" cm="1">
        <f t="array" aca="1" ref="T47" ca="1">+IFERROR(_xll.BDP($B47&amp;" US EQUITY","SHORT_AND_LONG_TERM_DEBT"),0)</f>
        <v>0</v>
      </c>
      <c r="U47" s="42" t="e">
        <f t="shared" ca="1" si="4"/>
        <v>#NAME?</v>
      </c>
      <c r="V47" s="42" t="e">
        <f t="shared" ca="1" si="5"/>
        <v>#NAME?</v>
      </c>
      <c r="W47" s="42" t="e">
        <f t="shared" ca="1" si="6"/>
        <v>#NAME?</v>
      </c>
      <c r="X47" s="42" t="e" cm="1">
        <f t="array" aca="1" ref="X47" ca="1">_xll.BDP(B47&amp;" US EQUITY","CASH_AND_MARKETABLE_SECURITIES", "FUND_PER=Q2")</f>
        <v>#NAME?</v>
      </c>
      <c r="Y47" s="4" t="e" cm="1">
        <f t="array" aca="1" ref="Y47" ca="1">_xll.BDP(B47&amp;" US Equity","BEST_NET_INCOME")</f>
        <v>#NAME?</v>
      </c>
      <c r="AA47" s="49" t="e" cm="1">
        <f t="array" aca="1" ref="AA47" ca="1">+_xll.BDP($B47&amp;" US EQUITY","MOV_AVG_20D")</f>
        <v>#NAME?</v>
      </c>
      <c r="AB47" s="50" t="e" cm="1">
        <f t="array" aca="1" ref="AB47" ca="1">+_xll.BDP($B47&amp;" US EQUITY","MOV_AVG_50D")</f>
        <v>#NAME?</v>
      </c>
      <c r="AC47" s="50" t="e" cm="1">
        <f t="array" aca="1" ref="AC47" ca="1">+_xll.BDP($B47&amp;" US EQUITY","MOV_AVG_100D")</f>
        <v>#NAME?</v>
      </c>
      <c r="AD47" s="4" t="e" cm="1">
        <f t="array" aca="1" ref="AD47" ca="1">+_xll.BDP($B47&amp;" US EQUITY","MOV_AVG_200D")</f>
        <v>#NAME?</v>
      </c>
    </row>
    <row r="48" spans="2:30" x14ac:dyDescent="0.2">
      <c r="B48" s="10" t="s">
        <v>52</v>
      </c>
      <c r="C48" s="50" t="e" cm="1">
        <f t="array" aca="1" ref="C48" ca="1">+_xll.BDP($B48&amp;" US EQUITY","PX_LAST")</f>
        <v>#NAME?</v>
      </c>
      <c r="D48" s="69" t="e" cm="1">
        <f t="array" aca="1" ref="D48" ca="1">+_xll.BDP($B48&amp;" US EQUITY","CURRENT_TRR_YTD")/100</f>
        <v>#NAME?</v>
      </c>
      <c r="E48" s="70" t="e" cm="1">
        <f t="array" aca="1" ref="E48" ca="1">+_xll.BDP($B48&amp;" US EQUITY","short_int_ratio")</f>
        <v>#NAME?</v>
      </c>
      <c r="F48" s="6" t="e" cm="1">
        <f t="array" aca="1" ref="F48" ca="1">+_xll.BDP($B48&amp;" US EQUITY","SI_PERCENT_EQUITY_Float")/100</f>
        <v>#NAME?</v>
      </c>
      <c r="G48" s="16" t="e">
        <f t="shared" ca="1" si="7"/>
        <v>#NAME?</v>
      </c>
      <c r="H48" s="6" t="e">
        <f t="shared" ca="1" si="8"/>
        <v>#NAME?</v>
      </c>
      <c r="I48" s="6" t="e">
        <f t="shared" ca="1" si="9"/>
        <v>#NAME?</v>
      </c>
      <c r="J48" s="6" t="e">
        <f t="shared" ca="1" si="10"/>
        <v>#NAME?</v>
      </c>
      <c r="K48" s="6" t="e">
        <f t="shared" ca="1" si="11"/>
        <v>#NAME?</v>
      </c>
      <c r="L48" s="17" t="e">
        <f t="shared" ca="1" si="12"/>
        <v>#NAME?</v>
      </c>
      <c r="M48" s="22" t="e">
        <f t="shared" ca="1" si="0"/>
        <v>#NAME?</v>
      </c>
      <c r="N48" s="23" t="e">
        <f t="shared" ca="1" si="1"/>
        <v>#NAME?</v>
      </c>
      <c r="O48" s="24" t="e">
        <f t="shared" ca="1" si="2"/>
        <v>#NAME?</v>
      </c>
      <c r="P48" s="32" t="e" cm="1">
        <f t="array" aca="1" ref="P48" ca="1">+_xll.BDP($B48&amp;" US EQUITY","VOLUME_AVG_20D")*C48</f>
        <v>#NAME?</v>
      </c>
      <c r="Q48" s="38"/>
      <c r="R48" s="41" t="e">
        <f t="shared" ca="1" si="3"/>
        <v>#NAME?</v>
      </c>
      <c r="S48" s="42" t="e" cm="1">
        <f t="array" aca="1" ref="S48" ca="1">+_xll.BDP($B48&amp;" US EQUITY","CUR_MKT_CAP")/1000000</f>
        <v>#NAME?</v>
      </c>
      <c r="T48" s="42" cm="1">
        <f t="array" aca="1" ref="T48" ca="1">+IFERROR(_xll.BDP($B48&amp;" US EQUITY","SHORT_AND_LONG_TERM_DEBT"),0)</f>
        <v>0</v>
      </c>
      <c r="U48" s="42" t="e">
        <f t="shared" ca="1" si="4"/>
        <v>#NAME?</v>
      </c>
      <c r="V48" s="42" t="e">
        <f t="shared" ca="1" si="5"/>
        <v>#NAME?</v>
      </c>
      <c r="W48" s="42" t="e">
        <f t="shared" ca="1" si="6"/>
        <v>#NAME?</v>
      </c>
      <c r="X48" s="42" t="e" cm="1">
        <f t="array" aca="1" ref="X48" ca="1">_xll.BDP(B48&amp;" US EQUITY","CASH_AND_MARKETABLE_SECURITIES", "FUND_PER=Q2")</f>
        <v>#NAME?</v>
      </c>
      <c r="Y48" s="4" t="e" cm="1">
        <f t="array" aca="1" ref="Y48" ca="1">_xll.BDP(B48&amp;" US Equity","BEST_NET_INCOME")</f>
        <v>#NAME?</v>
      </c>
      <c r="AA48" s="49" t="e" cm="1">
        <f t="array" aca="1" ref="AA48" ca="1">+_xll.BDP($B48&amp;" US EQUITY","MOV_AVG_20D")</f>
        <v>#NAME?</v>
      </c>
      <c r="AB48" s="50" t="e" cm="1">
        <f t="array" aca="1" ref="AB48" ca="1">+_xll.BDP($B48&amp;" US EQUITY","MOV_AVG_50D")</f>
        <v>#NAME?</v>
      </c>
      <c r="AC48" s="50" t="e" cm="1">
        <f t="array" aca="1" ref="AC48" ca="1">+_xll.BDP($B48&amp;" US EQUITY","MOV_AVG_100D")</f>
        <v>#NAME?</v>
      </c>
      <c r="AD48" s="4" t="e" cm="1">
        <f t="array" aca="1" ref="AD48" ca="1">+_xll.BDP($B48&amp;" US EQUITY","MOV_AVG_200D")</f>
        <v>#NAME?</v>
      </c>
    </row>
    <row r="49" spans="2:30" x14ac:dyDescent="0.2">
      <c r="B49" s="10" t="s">
        <v>53</v>
      </c>
      <c r="C49" s="50" t="e" cm="1">
        <f t="array" aca="1" ref="C49" ca="1">+_xll.BDP($B49&amp;" US EQUITY","PX_LAST")</f>
        <v>#NAME?</v>
      </c>
      <c r="D49" s="69" t="e" cm="1">
        <f t="array" aca="1" ref="D49" ca="1">+_xll.BDP($B49&amp;" US EQUITY","CURRENT_TRR_YTD")/100</f>
        <v>#NAME?</v>
      </c>
      <c r="E49" s="70" t="e" cm="1">
        <f t="array" aca="1" ref="E49" ca="1">+_xll.BDP($B49&amp;" US EQUITY","short_int_ratio")</f>
        <v>#NAME?</v>
      </c>
      <c r="F49" s="6" t="e" cm="1">
        <f t="array" aca="1" ref="F49" ca="1">+_xll.BDP($B49&amp;" US EQUITY","SI_PERCENT_EQUITY_Float")/100</f>
        <v>#NAME?</v>
      </c>
      <c r="G49" s="16" t="e">
        <f t="shared" ca="1" si="7"/>
        <v>#NAME?</v>
      </c>
      <c r="H49" s="6" t="e">
        <f t="shared" ca="1" si="8"/>
        <v>#NAME?</v>
      </c>
      <c r="I49" s="6" t="e">
        <f t="shared" ca="1" si="9"/>
        <v>#NAME?</v>
      </c>
      <c r="J49" s="6" t="e">
        <f t="shared" ca="1" si="10"/>
        <v>#NAME?</v>
      </c>
      <c r="K49" s="6" t="e">
        <f t="shared" ca="1" si="11"/>
        <v>#NAME?</v>
      </c>
      <c r="L49" s="17" t="e">
        <f t="shared" ca="1" si="12"/>
        <v>#NAME?</v>
      </c>
      <c r="M49" s="22" t="e">
        <f t="shared" ca="1" si="0"/>
        <v>#NAME?</v>
      </c>
      <c r="N49" s="23" t="e">
        <f t="shared" ca="1" si="1"/>
        <v>#NAME?</v>
      </c>
      <c r="O49" s="24" t="e">
        <f t="shared" ca="1" si="2"/>
        <v>#NAME?</v>
      </c>
      <c r="P49" s="32" t="e" cm="1">
        <f t="array" aca="1" ref="P49" ca="1">+_xll.BDP($B49&amp;" US EQUITY","VOLUME_AVG_20D")*C49</f>
        <v>#NAME?</v>
      </c>
      <c r="Q49" s="38"/>
      <c r="R49" s="41" t="e">
        <f t="shared" ca="1" si="3"/>
        <v>#NAME?</v>
      </c>
      <c r="S49" s="42" t="e" cm="1">
        <f t="array" aca="1" ref="S49" ca="1">+_xll.BDP($B49&amp;" US EQUITY","CUR_MKT_CAP")/1000000</f>
        <v>#NAME?</v>
      </c>
      <c r="T49" s="42" cm="1">
        <f t="array" aca="1" ref="T49" ca="1">+IFERROR(_xll.BDP($B49&amp;" US EQUITY","SHORT_AND_LONG_TERM_DEBT"),0)</f>
        <v>0</v>
      </c>
      <c r="U49" s="42" t="e">
        <f t="shared" ca="1" si="4"/>
        <v>#NAME?</v>
      </c>
      <c r="V49" s="42" t="e">
        <f t="shared" ca="1" si="5"/>
        <v>#NAME?</v>
      </c>
      <c r="W49" s="42" t="e">
        <f t="shared" ca="1" si="6"/>
        <v>#NAME?</v>
      </c>
      <c r="X49" s="42" t="e" cm="1">
        <f t="array" aca="1" ref="X49" ca="1">_xll.BDP(B49&amp;" US EQUITY","CASH_AND_MARKETABLE_SECURITIES", "FUND_PER=Q2")</f>
        <v>#NAME?</v>
      </c>
      <c r="Y49" s="4" t="e" cm="1">
        <f t="array" aca="1" ref="Y49" ca="1">_xll.BDP(B49&amp;" US Equity","BEST_NET_INCOME")</f>
        <v>#NAME?</v>
      </c>
      <c r="AA49" s="49" t="e" cm="1">
        <f t="array" aca="1" ref="AA49" ca="1">+_xll.BDP($B49&amp;" US EQUITY","MOV_AVG_20D")</f>
        <v>#NAME?</v>
      </c>
      <c r="AB49" s="50" t="e" cm="1">
        <f t="array" aca="1" ref="AB49" ca="1">+_xll.BDP($B49&amp;" US EQUITY","MOV_AVG_50D")</f>
        <v>#NAME?</v>
      </c>
      <c r="AC49" s="50" t="e" cm="1">
        <f t="array" aca="1" ref="AC49" ca="1">+_xll.BDP($B49&amp;" US EQUITY","MOV_AVG_100D")</f>
        <v>#NAME?</v>
      </c>
      <c r="AD49" s="4" t="e" cm="1">
        <f t="array" aca="1" ref="AD49" ca="1">+_xll.BDP($B49&amp;" US EQUITY","MOV_AVG_200D")</f>
        <v>#NAME?</v>
      </c>
    </row>
    <row r="50" spans="2:30" x14ac:dyDescent="0.2">
      <c r="B50" s="10" t="s">
        <v>58</v>
      </c>
      <c r="C50" s="50" t="e" cm="1">
        <f t="array" aca="1" ref="C50" ca="1">+_xll.BDP($B50&amp;" US EQUITY","PX_LAST")</f>
        <v>#NAME?</v>
      </c>
      <c r="D50" s="69" t="e" cm="1">
        <f t="array" aca="1" ref="D50" ca="1">+_xll.BDP($B50&amp;" US EQUITY","CURRENT_TRR_YTD")/100</f>
        <v>#NAME?</v>
      </c>
      <c r="E50" s="70" t="e" cm="1">
        <f t="array" aca="1" ref="E50" ca="1">+_xll.BDP($B50&amp;" US EQUITY","short_int_ratio")</f>
        <v>#NAME?</v>
      </c>
      <c r="F50" s="6" t="e" cm="1">
        <f t="array" aca="1" ref="F50" ca="1">+_xll.BDP($B50&amp;" US EQUITY","SI_PERCENT_EQUITY_Float")/100</f>
        <v>#NAME?</v>
      </c>
      <c r="G50" s="16" t="e">
        <f t="shared" ca="1" si="7"/>
        <v>#NAME?</v>
      </c>
      <c r="H50" s="6" t="e">
        <f t="shared" ca="1" si="8"/>
        <v>#NAME?</v>
      </c>
      <c r="I50" s="6" t="e">
        <f t="shared" ca="1" si="9"/>
        <v>#NAME?</v>
      </c>
      <c r="J50" s="6" t="e">
        <f t="shared" ca="1" si="10"/>
        <v>#NAME?</v>
      </c>
      <c r="K50" s="6" t="e">
        <f t="shared" ca="1" si="11"/>
        <v>#NAME?</v>
      </c>
      <c r="L50" s="17" t="e">
        <f t="shared" ca="1" si="12"/>
        <v>#NAME?</v>
      </c>
      <c r="M50" s="22" t="e">
        <f t="shared" ca="1" si="0"/>
        <v>#NAME?</v>
      </c>
      <c r="N50" s="23" t="e">
        <f t="shared" ca="1" si="1"/>
        <v>#NAME?</v>
      </c>
      <c r="O50" s="24" t="e">
        <f t="shared" ca="1" si="2"/>
        <v>#NAME?</v>
      </c>
      <c r="P50" s="32" t="e" cm="1">
        <f t="array" aca="1" ref="P50" ca="1">+_xll.BDP($B50&amp;" US EQUITY","VOLUME_AVG_20D")*C50</f>
        <v>#NAME?</v>
      </c>
      <c r="Q50" s="38"/>
      <c r="R50" s="41" t="e">
        <f t="shared" ca="1" si="3"/>
        <v>#NAME?</v>
      </c>
      <c r="S50" s="42" t="e" cm="1">
        <f t="array" aca="1" ref="S50" ca="1">+_xll.BDP($B50&amp;" US EQUITY","CUR_MKT_CAP")/1000000</f>
        <v>#NAME?</v>
      </c>
      <c r="T50" s="42" cm="1">
        <f t="array" aca="1" ref="T50" ca="1">+IFERROR(_xll.BDP($B50&amp;" US EQUITY","SHORT_AND_LONG_TERM_DEBT"),0)</f>
        <v>0</v>
      </c>
      <c r="U50" s="42" t="e">
        <f t="shared" ca="1" si="4"/>
        <v>#NAME?</v>
      </c>
      <c r="V50" s="42" t="e">
        <f t="shared" ca="1" si="5"/>
        <v>#NAME?</v>
      </c>
      <c r="W50" s="42" t="e">
        <f t="shared" ca="1" si="6"/>
        <v>#NAME?</v>
      </c>
      <c r="X50" s="42" t="e" cm="1">
        <f t="array" aca="1" ref="X50" ca="1">_xll.BDP(B50&amp;" US EQUITY","CASH_AND_MARKETABLE_SECURITIES", "FUND_PER=Q2")</f>
        <v>#NAME?</v>
      </c>
      <c r="Y50" s="4" t="e" cm="1">
        <f t="array" aca="1" ref="Y50" ca="1">_xll.BDP(B50&amp;" US Equity","BEST_NET_INCOME")</f>
        <v>#NAME?</v>
      </c>
      <c r="AA50" s="49" t="e" cm="1">
        <f t="array" aca="1" ref="AA50" ca="1">+_xll.BDP($B50&amp;" US EQUITY","MOV_AVG_20D")</f>
        <v>#NAME?</v>
      </c>
      <c r="AB50" s="50" t="e" cm="1">
        <f t="array" aca="1" ref="AB50" ca="1">+_xll.BDP($B50&amp;" US EQUITY","MOV_AVG_50D")</f>
        <v>#NAME?</v>
      </c>
      <c r="AC50" s="50" t="e" cm="1">
        <f t="array" aca="1" ref="AC50" ca="1">+_xll.BDP($B50&amp;" US EQUITY","MOV_AVG_100D")</f>
        <v>#NAME?</v>
      </c>
      <c r="AD50" s="4" t="e" cm="1">
        <f t="array" aca="1" ref="AD50" ca="1">+_xll.BDP($B50&amp;" US EQUITY","MOV_AVG_200D")</f>
        <v>#NAME?</v>
      </c>
    </row>
    <row r="51" spans="2:30" x14ac:dyDescent="0.2">
      <c r="B51" s="10" t="s">
        <v>56</v>
      </c>
      <c r="C51" s="50" t="e" cm="1">
        <f t="array" aca="1" ref="C51" ca="1">+_xll.BDP($B51&amp;" US EQUITY","PX_LAST")</f>
        <v>#NAME?</v>
      </c>
      <c r="D51" s="69" t="e" cm="1">
        <f t="array" aca="1" ref="D51" ca="1">+_xll.BDP($B51&amp;" US EQUITY","CURRENT_TRR_YTD")/100</f>
        <v>#NAME?</v>
      </c>
      <c r="E51" s="70" t="e" cm="1">
        <f t="array" aca="1" ref="E51" ca="1">+_xll.BDP($B51&amp;" US EQUITY","short_int_ratio")</f>
        <v>#NAME?</v>
      </c>
      <c r="F51" s="6" t="e" cm="1">
        <f t="array" aca="1" ref="F51" ca="1">+_xll.BDP($B51&amp;" US EQUITY","SI_PERCENT_EQUITY_Float")/100</f>
        <v>#NAME?</v>
      </c>
      <c r="G51" s="16" t="e">
        <f t="shared" ca="1" si="7"/>
        <v>#NAME?</v>
      </c>
      <c r="H51" s="6" t="e">
        <f t="shared" ca="1" si="8"/>
        <v>#NAME?</v>
      </c>
      <c r="I51" s="6" t="e">
        <f t="shared" ca="1" si="9"/>
        <v>#NAME?</v>
      </c>
      <c r="J51" s="6" t="e">
        <f t="shared" ca="1" si="10"/>
        <v>#NAME?</v>
      </c>
      <c r="K51" s="6" t="e">
        <f t="shared" ca="1" si="11"/>
        <v>#NAME?</v>
      </c>
      <c r="L51" s="17" t="e">
        <f t="shared" ca="1" si="12"/>
        <v>#NAME?</v>
      </c>
      <c r="M51" s="22" t="e">
        <f t="shared" ca="1" si="0"/>
        <v>#NAME?</v>
      </c>
      <c r="N51" s="23" t="e">
        <f t="shared" ca="1" si="1"/>
        <v>#NAME?</v>
      </c>
      <c r="O51" s="24" t="e">
        <f t="shared" ca="1" si="2"/>
        <v>#NAME?</v>
      </c>
      <c r="P51" s="32" t="e" cm="1">
        <f t="array" aca="1" ref="P51" ca="1">+_xll.BDP($B51&amp;" US EQUITY","VOLUME_AVG_20D")*C51</f>
        <v>#NAME?</v>
      </c>
      <c r="Q51" s="38"/>
      <c r="R51" s="41" t="e">
        <f t="shared" ca="1" si="3"/>
        <v>#NAME?</v>
      </c>
      <c r="S51" s="42" t="e" cm="1">
        <f t="array" aca="1" ref="S51" ca="1">+_xll.BDP($B51&amp;" US EQUITY","CUR_MKT_CAP")/1000000</f>
        <v>#NAME?</v>
      </c>
      <c r="T51" s="42" cm="1">
        <f t="array" aca="1" ref="T51" ca="1">+IFERROR(_xll.BDP($B51&amp;" US EQUITY","SHORT_AND_LONG_TERM_DEBT"),0)</f>
        <v>0</v>
      </c>
      <c r="U51" s="42" t="e">
        <f t="shared" ca="1" si="4"/>
        <v>#NAME?</v>
      </c>
      <c r="V51" s="42" t="e">
        <f t="shared" ca="1" si="5"/>
        <v>#NAME?</v>
      </c>
      <c r="W51" s="42" t="e">
        <f t="shared" ca="1" si="6"/>
        <v>#NAME?</v>
      </c>
      <c r="X51" s="42" t="e" cm="1">
        <f t="array" aca="1" ref="X51" ca="1">_xll.BDP(B51&amp;" US EQUITY","CASH_AND_MARKETABLE_SECURITIES", "FUND_PER=Q2")</f>
        <v>#NAME?</v>
      </c>
      <c r="Y51" s="4" t="e" cm="1">
        <f t="array" aca="1" ref="Y51" ca="1">_xll.BDP(B51&amp;" US Equity","BEST_NET_INCOME")</f>
        <v>#NAME?</v>
      </c>
      <c r="AA51" s="49" t="e" cm="1">
        <f t="array" aca="1" ref="AA51" ca="1">+_xll.BDP($B51&amp;" US EQUITY","MOV_AVG_20D")</f>
        <v>#NAME?</v>
      </c>
      <c r="AB51" s="50" t="e" cm="1">
        <f t="array" aca="1" ref="AB51" ca="1">+_xll.BDP($B51&amp;" US EQUITY","MOV_AVG_50D")</f>
        <v>#NAME?</v>
      </c>
      <c r="AC51" s="50" t="e" cm="1">
        <f t="array" aca="1" ref="AC51" ca="1">+_xll.BDP($B51&amp;" US EQUITY","MOV_AVG_100D")</f>
        <v>#NAME?</v>
      </c>
      <c r="AD51" s="4" t="e" cm="1">
        <f t="array" aca="1" ref="AD51" ca="1">+_xll.BDP($B51&amp;" US EQUITY","MOV_AVG_200D")</f>
        <v>#NAME?</v>
      </c>
    </row>
    <row r="52" spans="2:30" x14ac:dyDescent="0.2">
      <c r="B52" s="10" t="s">
        <v>54</v>
      </c>
      <c r="C52" s="50" t="e" cm="1">
        <f t="array" aca="1" ref="C52" ca="1">+_xll.BDP($B52&amp;" US EQUITY","PX_LAST")</f>
        <v>#NAME?</v>
      </c>
      <c r="D52" s="69" t="e" cm="1">
        <f t="array" aca="1" ref="D52" ca="1">+_xll.BDP($B52&amp;" US EQUITY","CURRENT_TRR_YTD")/100</f>
        <v>#NAME?</v>
      </c>
      <c r="E52" s="70" t="e" cm="1">
        <f t="array" aca="1" ref="E52" ca="1">+_xll.BDP($B52&amp;" US EQUITY","short_int_ratio")</f>
        <v>#NAME?</v>
      </c>
      <c r="F52" s="6" t="e" cm="1">
        <f t="array" aca="1" ref="F52" ca="1">+_xll.BDP($B52&amp;" US EQUITY","SI_PERCENT_EQUITY_Float")/100</f>
        <v>#NAME?</v>
      </c>
      <c r="G52" s="16" t="e">
        <f t="shared" ca="1" si="7"/>
        <v>#NAME?</v>
      </c>
      <c r="H52" s="6" t="e">
        <f t="shared" ca="1" si="8"/>
        <v>#NAME?</v>
      </c>
      <c r="I52" s="6" t="e">
        <f t="shared" ca="1" si="9"/>
        <v>#NAME?</v>
      </c>
      <c r="J52" s="6" t="e">
        <f t="shared" ca="1" si="10"/>
        <v>#NAME?</v>
      </c>
      <c r="K52" s="6" t="e">
        <f t="shared" ca="1" si="11"/>
        <v>#NAME?</v>
      </c>
      <c r="L52" s="17" t="e">
        <f t="shared" ca="1" si="12"/>
        <v>#NAME?</v>
      </c>
      <c r="M52" s="22" t="e">
        <f t="shared" ca="1" si="0"/>
        <v>#NAME?</v>
      </c>
      <c r="N52" s="23" t="e">
        <f t="shared" ca="1" si="1"/>
        <v>#NAME?</v>
      </c>
      <c r="O52" s="24" t="e">
        <f t="shared" ca="1" si="2"/>
        <v>#NAME?</v>
      </c>
      <c r="P52" s="32" t="e" cm="1">
        <f t="array" aca="1" ref="P52" ca="1">+_xll.BDP($B52&amp;" US EQUITY","VOLUME_AVG_20D")*C52</f>
        <v>#NAME?</v>
      </c>
      <c r="Q52" s="38"/>
      <c r="R52" s="41" t="e">
        <f t="shared" ca="1" si="3"/>
        <v>#NAME?</v>
      </c>
      <c r="S52" s="42" t="e" cm="1">
        <f t="array" aca="1" ref="S52" ca="1">+_xll.BDP($B52&amp;" US EQUITY","CUR_MKT_CAP")/1000000</f>
        <v>#NAME?</v>
      </c>
      <c r="T52" s="42" cm="1">
        <f t="array" aca="1" ref="T52" ca="1">+IFERROR(_xll.BDP($B52&amp;" US EQUITY","SHORT_AND_LONG_TERM_DEBT"),0)</f>
        <v>0</v>
      </c>
      <c r="U52" s="42" t="e">
        <f t="shared" ca="1" si="4"/>
        <v>#NAME?</v>
      </c>
      <c r="V52" s="42" t="e">
        <f t="shared" ca="1" si="5"/>
        <v>#NAME?</v>
      </c>
      <c r="W52" s="42" t="e">
        <f t="shared" ca="1" si="6"/>
        <v>#NAME?</v>
      </c>
      <c r="X52" s="42" t="e" cm="1">
        <f t="array" aca="1" ref="X52" ca="1">_xll.BDP(B52&amp;" US EQUITY","CASH_AND_MARKETABLE_SECURITIES", "FUND_PER=Q2")</f>
        <v>#NAME?</v>
      </c>
      <c r="Y52" s="4" t="e" cm="1">
        <f t="array" aca="1" ref="Y52" ca="1">_xll.BDP(B52&amp;" US Equity","BEST_NET_INCOME")</f>
        <v>#NAME?</v>
      </c>
      <c r="AA52" s="49" t="e" cm="1">
        <f t="array" aca="1" ref="AA52" ca="1">+_xll.BDP($B52&amp;" US EQUITY","MOV_AVG_20D")</f>
        <v>#NAME?</v>
      </c>
      <c r="AB52" s="50" t="e" cm="1">
        <f t="array" aca="1" ref="AB52" ca="1">+_xll.BDP($B52&amp;" US EQUITY","MOV_AVG_50D")</f>
        <v>#NAME?</v>
      </c>
      <c r="AC52" s="50" t="e" cm="1">
        <f t="array" aca="1" ref="AC52" ca="1">+_xll.BDP($B52&amp;" US EQUITY","MOV_AVG_100D")</f>
        <v>#NAME?</v>
      </c>
      <c r="AD52" s="4" t="e" cm="1">
        <f t="array" aca="1" ref="AD52" ca="1">+_xll.BDP($B52&amp;" US EQUITY","MOV_AVG_200D")</f>
        <v>#NAME?</v>
      </c>
    </row>
    <row r="53" spans="2:30" x14ac:dyDescent="0.2">
      <c r="B53" s="71" t="s">
        <v>55</v>
      </c>
      <c r="C53" s="52" t="e" cm="1">
        <f t="array" aca="1" ref="C53" ca="1">+_xll.BDP($B53&amp;" US EQUITY","PX_LAST")</f>
        <v>#NAME?</v>
      </c>
      <c r="D53" s="72" t="e" cm="1">
        <f t="array" aca="1" ref="D53" ca="1">+_xll.BDP($B53&amp;" US EQUITY","CURRENT_TRR_YTD")/100</f>
        <v>#NAME?</v>
      </c>
      <c r="E53" s="73" t="e" cm="1">
        <f t="array" aca="1" ref="E53" ca="1">+_xll.BDP($B53&amp;" US EQUITY","short_int_ratio")</f>
        <v>#NAME?</v>
      </c>
      <c r="F53" s="19" t="e" cm="1">
        <f t="array" aca="1" ref="F53" ca="1">+_xll.BDP($B53&amp;" US EQUITY","SI_PERCENT_EQUITY_Float")/100</f>
        <v>#NAME?</v>
      </c>
      <c r="G53" s="18" t="e">
        <f t="shared" ca="1" si="7"/>
        <v>#NAME?</v>
      </c>
      <c r="H53" s="19" t="e">
        <f t="shared" ca="1" si="8"/>
        <v>#NAME?</v>
      </c>
      <c r="I53" s="19" t="e">
        <f t="shared" ca="1" si="9"/>
        <v>#NAME?</v>
      </c>
      <c r="J53" s="19" t="e">
        <f t="shared" ca="1" si="10"/>
        <v>#NAME?</v>
      </c>
      <c r="K53" s="19" t="e">
        <f t="shared" ca="1" si="11"/>
        <v>#NAME?</v>
      </c>
      <c r="L53" s="20" t="e">
        <f t="shared" ca="1" si="12"/>
        <v>#NAME?</v>
      </c>
      <c r="M53" s="25" t="e">
        <f t="shared" ca="1" si="0"/>
        <v>#NAME?</v>
      </c>
      <c r="N53" s="26" t="e">
        <f t="shared" ca="1" si="1"/>
        <v>#NAME?</v>
      </c>
      <c r="O53" s="27" t="e">
        <f t="shared" ca="1" si="2"/>
        <v>#NAME?</v>
      </c>
      <c r="P53" s="33" t="e" cm="1">
        <f t="array" aca="1" ref="P53" ca="1">+_xll.BDP($B53&amp;" US EQUITY","VOLUME_AVG_20D")*C53</f>
        <v>#NAME?</v>
      </c>
      <c r="Q53" s="74"/>
      <c r="R53" s="43" t="e">
        <f t="shared" ca="1" si="3"/>
        <v>#NAME?</v>
      </c>
      <c r="S53" s="44" t="e" cm="1">
        <f t="array" aca="1" ref="S53" ca="1">+_xll.BDP($B53&amp;" US EQUITY","CUR_MKT_CAP")/1000000</f>
        <v>#NAME?</v>
      </c>
      <c r="T53" s="44" cm="1">
        <f t="array" aca="1" ref="T53" ca="1">+IFERROR(_xll.BDP($B53&amp;" US EQUITY","SHORT_AND_LONG_TERM_DEBT"),0)</f>
        <v>0</v>
      </c>
      <c r="U53" s="44" t="e">
        <f t="shared" ca="1" si="4"/>
        <v>#NAME?</v>
      </c>
      <c r="V53" s="44" t="e">
        <f t="shared" ca="1" si="5"/>
        <v>#NAME?</v>
      </c>
      <c r="W53" s="44" t="e">
        <f t="shared" ca="1" si="6"/>
        <v>#NAME?</v>
      </c>
      <c r="X53" s="44" t="e" cm="1">
        <f t="array" aca="1" ref="X53" ca="1">_xll.BDP(B53&amp;" US EQUITY","CASH_AND_MARKETABLE_SECURITIES", "FUND_PER=Q2")</f>
        <v>#NAME?</v>
      </c>
      <c r="Y53" s="45" t="e" cm="1">
        <f t="array" aca="1" ref="Y53" ca="1">_xll.BDP(B53&amp;" US Equity","BEST_NET_INCOME")</f>
        <v>#NAME?</v>
      </c>
      <c r="Z53" s="75"/>
      <c r="AA53" s="51" t="e" cm="1">
        <f t="array" aca="1" ref="AA53" ca="1">+_xll.BDP($B53&amp;" US EQUITY","MOV_AVG_20D")</f>
        <v>#NAME?</v>
      </c>
      <c r="AB53" s="52" t="e" cm="1">
        <f t="array" aca="1" ref="AB53" ca="1">+_xll.BDP($B53&amp;" US EQUITY","MOV_AVG_50D")</f>
        <v>#NAME?</v>
      </c>
      <c r="AC53" s="52" t="e" cm="1">
        <f t="array" aca="1" ref="AC53" ca="1">+_xll.BDP($B53&amp;" US EQUITY","MOV_AVG_100D")</f>
        <v>#NAME?</v>
      </c>
      <c r="AD53" s="45" t="e" cm="1">
        <f t="array" aca="1" ref="AD53" ca="1">+_xll.BDP($B53&amp;" US EQUITY","MOV_AVG_200D")</f>
        <v>#NAME?</v>
      </c>
    </row>
  </sheetData>
  <sortState xmlns:xlrd2="http://schemas.microsoft.com/office/spreadsheetml/2017/richdata2" ref="B7:Y53">
    <sortCondition descending="1" ref="N7:N53"/>
  </sortState>
  <conditionalFormatting sqref="G7:L53">
    <cfRule type="cellIs" dxfId="2" priority="1" operator="greaterThan">
      <formula>0</formula>
    </cfRule>
  </conditionalFormatting>
  <conditionalFormatting sqref="P7:Q53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{D41833B0-3A5A-4A5D-A469-F89C2BC3806F}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1833B0-3A5A-4A5D-A469-F89C2BC380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P7:Q53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A53D-8CDB-4AD2-85B1-E09C88DC5557}">
  <dimension ref="B3:AD53"/>
  <sheetViews>
    <sheetView showGridLines="0" zoomScale="60" zoomScaleNormal="6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B3" sqref="B3:AD53"/>
    </sheetView>
  </sheetViews>
  <sheetFormatPr baseColWidth="10" defaultColWidth="8.6640625" defaultRowHeight="14" outlineLevelCol="1" x14ac:dyDescent="0.2"/>
  <cols>
    <col min="1" max="1" width="8.6640625" style="2"/>
    <col min="2" max="2" width="16" style="2" bestFit="1" customWidth="1"/>
    <col min="3" max="3" width="9.33203125" style="2" bestFit="1" customWidth="1"/>
    <col min="4" max="4" width="11.1640625" style="2" bestFit="1" customWidth="1"/>
    <col min="5" max="5" width="13.5" style="2" bestFit="1" customWidth="1"/>
    <col min="6" max="6" width="9.33203125" style="2" customWidth="1"/>
    <col min="7" max="7" width="9.33203125" style="2" bestFit="1" customWidth="1"/>
    <col min="8" max="8" width="21.5" style="2" bestFit="1" customWidth="1"/>
    <col min="9" max="12" width="9.33203125" style="2" customWidth="1"/>
    <col min="13" max="13" width="15.6640625" style="2" customWidth="1" outlineLevel="1"/>
    <col min="14" max="15" width="15.6640625" style="2" customWidth="1"/>
    <col min="16" max="16" width="23.1640625" style="2" customWidth="1"/>
    <col min="17" max="17" width="1.83203125" style="35" customWidth="1"/>
    <col min="18" max="18" width="17.33203125" style="5" bestFit="1" customWidth="1"/>
    <col min="19" max="19" width="11.1640625" style="5" bestFit="1" customWidth="1"/>
    <col min="20" max="20" width="10.1640625" style="5" bestFit="1" customWidth="1"/>
    <col min="21" max="21" width="7" style="5" bestFit="1" customWidth="1"/>
    <col min="22" max="22" width="12.5" style="5" bestFit="1" customWidth="1"/>
    <col min="23" max="23" width="12.5" style="5" customWidth="1"/>
    <col min="24" max="24" width="12.83203125" style="5" bestFit="1" customWidth="1"/>
    <col min="25" max="25" width="14" style="5" bestFit="1" customWidth="1"/>
    <col min="26" max="26" width="0.5" style="2" customWidth="1"/>
    <col min="27" max="30" width="9.33203125" style="2" customWidth="1"/>
    <col min="31" max="16384" width="8.6640625" style="2"/>
  </cols>
  <sheetData>
    <row r="3" spans="2:30" x14ac:dyDescent="0.2">
      <c r="G3" s="7" t="s">
        <v>71</v>
      </c>
      <c r="H3" s="8"/>
      <c r="I3" s="8"/>
      <c r="J3" s="8"/>
      <c r="K3" s="8"/>
      <c r="L3" s="9"/>
      <c r="M3" s="7" t="s">
        <v>2</v>
      </c>
      <c r="N3" s="8"/>
      <c r="O3" s="9"/>
      <c r="P3" s="28" t="s">
        <v>72</v>
      </c>
      <c r="Q3" s="34"/>
      <c r="R3" s="7" t="s">
        <v>73</v>
      </c>
      <c r="S3" s="46"/>
      <c r="T3" s="46"/>
      <c r="U3" s="46"/>
      <c r="V3" s="46"/>
      <c r="W3" s="46"/>
      <c r="X3" s="46"/>
      <c r="Y3" s="47"/>
      <c r="AA3" s="7" t="s">
        <v>74</v>
      </c>
      <c r="AB3" s="46"/>
      <c r="AC3" s="46"/>
      <c r="AD3" s="47"/>
    </row>
    <row r="4" spans="2:30" x14ac:dyDescent="0.2">
      <c r="G4" s="10"/>
      <c r="L4" s="11"/>
      <c r="M4" s="10"/>
      <c r="O4" s="11"/>
      <c r="P4" s="29"/>
      <c r="R4" s="39"/>
      <c r="Y4" s="40"/>
      <c r="AA4" s="10"/>
      <c r="AD4" s="11"/>
    </row>
    <row r="5" spans="2:30" x14ac:dyDescent="0.2">
      <c r="B5" s="1"/>
      <c r="C5" s="1"/>
      <c r="D5" s="1"/>
      <c r="E5" s="1"/>
      <c r="F5" s="1"/>
      <c r="G5" s="12"/>
      <c r="H5" s="1"/>
      <c r="I5" s="13"/>
      <c r="J5" s="13"/>
      <c r="K5" s="13"/>
      <c r="L5" s="14"/>
      <c r="M5" s="21"/>
      <c r="N5" s="13"/>
      <c r="O5" s="14"/>
      <c r="P5" s="30"/>
      <c r="Q5" s="36"/>
      <c r="R5" s="12"/>
      <c r="S5" s="1"/>
      <c r="T5" s="1"/>
      <c r="U5" s="1"/>
      <c r="V5" s="1"/>
      <c r="W5" s="1"/>
      <c r="X5" s="1"/>
      <c r="Y5" s="15"/>
      <c r="AA5" s="12"/>
      <c r="AB5" s="1"/>
      <c r="AC5" s="1"/>
      <c r="AD5" s="15"/>
    </row>
    <row r="6" spans="2:30" x14ac:dyDescent="0.2">
      <c r="B6" s="3" t="s">
        <v>0</v>
      </c>
      <c r="C6" s="1" t="s">
        <v>3</v>
      </c>
      <c r="D6" s="1" t="s">
        <v>4</v>
      </c>
      <c r="E6" s="1" t="s">
        <v>5</v>
      </c>
      <c r="F6" s="1" t="s">
        <v>6</v>
      </c>
      <c r="G6" s="12" t="s">
        <v>69</v>
      </c>
      <c r="H6" s="1" t="s">
        <v>70</v>
      </c>
      <c r="I6" s="1" t="s">
        <v>68</v>
      </c>
      <c r="J6" s="1" t="s">
        <v>65</v>
      </c>
      <c r="K6" s="1" t="s">
        <v>66</v>
      </c>
      <c r="L6" s="15" t="s">
        <v>67</v>
      </c>
      <c r="M6" s="12" t="s">
        <v>7</v>
      </c>
      <c r="N6" s="1" t="s">
        <v>8</v>
      </c>
      <c r="O6" s="15" t="s">
        <v>9</v>
      </c>
      <c r="P6" s="31" t="s">
        <v>10</v>
      </c>
      <c r="Q6" s="37"/>
      <c r="R6" s="12" t="s">
        <v>11</v>
      </c>
      <c r="S6" s="1" t="s">
        <v>1</v>
      </c>
      <c r="T6" s="1" t="s">
        <v>12</v>
      </c>
      <c r="U6" s="1" t="s">
        <v>13</v>
      </c>
      <c r="V6" s="1" t="s">
        <v>14</v>
      </c>
      <c r="W6" s="1" t="s">
        <v>15</v>
      </c>
      <c r="X6" s="1" t="s">
        <v>16</v>
      </c>
      <c r="Y6" s="15" t="s">
        <v>17</v>
      </c>
      <c r="AA6" s="12" t="s">
        <v>68</v>
      </c>
      <c r="AB6" s="1" t="s">
        <v>65</v>
      </c>
      <c r="AC6" s="1" t="s">
        <v>66</v>
      </c>
      <c r="AD6" s="15" t="s">
        <v>67</v>
      </c>
    </row>
    <row r="7" spans="2:30" x14ac:dyDescent="0.2">
      <c r="B7" s="53" t="s">
        <v>59</v>
      </c>
      <c r="C7" s="54">
        <v>4.7699999999999996</v>
      </c>
      <c r="D7" s="55">
        <v>-0.19289339999999999</v>
      </c>
      <c r="E7" s="56">
        <v>1.0566009999999999</v>
      </c>
      <c r="F7" s="57">
        <v>3.9215969999999998E-3</v>
      </c>
      <c r="G7" s="58">
        <v>-1.0657915888475755E-2</v>
      </c>
      <c r="H7" s="57">
        <v>-7.4336455407051139E-2</v>
      </c>
      <c r="I7" s="57">
        <v>3.5944213151047233E-2</v>
      </c>
      <c r="J7" s="57">
        <v>2.4903206862130212E-2</v>
      </c>
      <c r="K7" s="57">
        <v>-8.9601000951406329E-2</v>
      </c>
      <c r="L7" s="59">
        <v>-5.1284464671320307E-2</v>
      </c>
      <c r="M7" s="60">
        <v>2.1661482940647985</v>
      </c>
      <c r="N7" s="61">
        <v>1.9655428731141296</v>
      </c>
      <c r="O7" s="62">
        <v>1.7649374521634607</v>
      </c>
      <c r="P7" s="63">
        <v>100697.08499999999</v>
      </c>
      <c r="Q7" s="64"/>
      <c r="R7" s="65">
        <v>15.988998521739131</v>
      </c>
      <c r="S7" s="66">
        <v>57.326466779918093</v>
      </c>
      <c r="T7" s="66">
        <v>2.3693879999999998</v>
      </c>
      <c r="U7" s="66">
        <v>-124.1776282200819</v>
      </c>
      <c r="V7" s="66">
        <v>-112.6776282200819</v>
      </c>
      <c r="W7" s="66">
        <v>-101.1776282200819</v>
      </c>
      <c r="X7" s="66">
        <v>183.87348299999999</v>
      </c>
      <c r="Y7" s="67">
        <v>-11.5</v>
      </c>
      <c r="Z7" s="48"/>
      <c r="AA7" s="68">
        <v>4.6044950485229492</v>
      </c>
      <c r="AB7" s="54">
        <v>4.6540980339050293</v>
      </c>
      <c r="AC7" s="54">
        <v>5.2394609451293945</v>
      </c>
      <c r="AD7" s="67">
        <v>5.0278506278991699</v>
      </c>
    </row>
    <row r="8" spans="2:30" x14ac:dyDescent="0.2">
      <c r="B8" s="10" t="s">
        <v>18</v>
      </c>
      <c r="C8" s="50">
        <v>1.1000000000000001</v>
      </c>
      <c r="D8" s="69">
        <v>-0.94631519999999991</v>
      </c>
      <c r="E8" s="70">
        <v>1.3654649999999999</v>
      </c>
      <c r="F8" s="6">
        <v>6.2997820000000003E-3</v>
      </c>
      <c r="G8" s="16">
        <v>-7.7985034713841106E-3</v>
      </c>
      <c r="H8" s="6">
        <v>-0.72922021808945825</v>
      </c>
      <c r="I8" s="6">
        <v>4.1666672311045927E-2</v>
      </c>
      <c r="J8" s="6">
        <v>3.3543231151003106E-2</v>
      </c>
      <c r="K8" s="6">
        <v>-0.33448287575916269</v>
      </c>
      <c r="L8" s="17">
        <v>-0.72013738927381477</v>
      </c>
      <c r="M8" s="22">
        <v>2.1846052902447402</v>
      </c>
      <c r="N8" s="23">
        <v>1.8342804304990494</v>
      </c>
      <c r="O8" s="24">
        <v>1.4839555707533587</v>
      </c>
      <c r="P8" s="32">
        <v>180061.2</v>
      </c>
      <c r="Q8" s="38"/>
      <c r="R8" s="41">
        <v>9.0904347826086944</v>
      </c>
      <c r="S8" s="42">
        <v>32.826674099999998</v>
      </c>
      <c r="T8" s="42">
        <v>0</v>
      </c>
      <c r="U8" s="42">
        <v>-71.713325900000001</v>
      </c>
      <c r="V8" s="42">
        <v>-60.213325900000001</v>
      </c>
      <c r="W8" s="42">
        <v>-48.713325900000001</v>
      </c>
      <c r="X8" s="42">
        <v>104.53999999999999</v>
      </c>
      <c r="Y8" s="4">
        <v>-11.5</v>
      </c>
      <c r="AA8" s="49">
        <v>1.0559999942779541</v>
      </c>
      <c r="AB8" s="50">
        <v>1.0642999410629272</v>
      </c>
      <c r="AC8" s="50">
        <v>1.6528500318527222</v>
      </c>
      <c r="AD8" s="4">
        <v>3.9305000305175781</v>
      </c>
    </row>
    <row r="9" spans="2:30" x14ac:dyDescent="0.2">
      <c r="B9" s="10" t="s">
        <v>64</v>
      </c>
      <c r="C9" s="50">
        <v>0.65959999999999996</v>
      </c>
      <c r="D9" s="69">
        <v>-0.4110393</v>
      </c>
      <c r="E9" s="70">
        <v>1.523604</v>
      </c>
      <c r="F9" s="6">
        <v>3.9920470000000003E-3</v>
      </c>
      <c r="G9" s="16">
        <v>-9.9177328160382494E-4</v>
      </c>
      <c r="H9" s="6">
        <v>-0.28228703667846122</v>
      </c>
      <c r="I9" s="6">
        <v>1.9971076615542538E-2</v>
      </c>
      <c r="J9" s="6">
        <v>1.8959496553746735E-2</v>
      </c>
      <c r="K9" s="6">
        <v>-4.4479588360185285E-2</v>
      </c>
      <c r="L9" s="17">
        <v>-0.26867956022378725</v>
      </c>
      <c r="M9" s="22">
        <v>2.2475111424144418</v>
      </c>
      <c r="N9" s="23">
        <v>1.7145659199213461</v>
      </c>
      <c r="O9" s="24">
        <v>1.1816206974282504</v>
      </c>
      <c r="P9" s="32">
        <v>84387.27611875</v>
      </c>
      <c r="Q9" s="38"/>
      <c r="R9" s="41">
        <v>7.5965655664585201</v>
      </c>
      <c r="S9" s="42">
        <v>25.240867977148</v>
      </c>
      <c r="T9" s="42">
        <v>20.219000000000001</v>
      </c>
      <c r="U9" s="42">
        <v>-56.729132022852006</v>
      </c>
      <c r="V9" s="42">
        <v>-43.277132022852008</v>
      </c>
      <c r="W9" s="42">
        <v>-29.82513202285201</v>
      </c>
      <c r="X9" s="42">
        <v>102.18900000000001</v>
      </c>
      <c r="Y9" s="4">
        <v>-13.452</v>
      </c>
      <c r="AA9" s="49">
        <v>0.64668500423431396</v>
      </c>
      <c r="AB9" s="50">
        <v>0.6473270058631897</v>
      </c>
      <c r="AC9" s="50">
        <v>0.6903044581413269</v>
      </c>
      <c r="AD9" s="4">
        <v>0.90193021297454834</v>
      </c>
    </row>
    <row r="10" spans="2:30" x14ac:dyDescent="0.2">
      <c r="B10" s="10" t="s">
        <v>63</v>
      </c>
      <c r="C10" s="50">
        <v>8.75</v>
      </c>
      <c r="D10" s="69">
        <v>-0.47289150000000002</v>
      </c>
      <c r="E10" s="70">
        <v>1.7549319999999999</v>
      </c>
      <c r="F10" s="6">
        <v>3.3706939999999998E-2</v>
      </c>
      <c r="G10" s="16">
        <v>-0.26257799422667283</v>
      </c>
      <c r="H10" s="6">
        <v>-0.32727203637266133</v>
      </c>
      <c r="I10" s="6">
        <v>0.12808615516041222</v>
      </c>
      <c r="J10" s="6">
        <v>-0.16812444477648802</v>
      </c>
      <c r="K10" s="6">
        <v>-0.2300974772061597</v>
      </c>
      <c r="L10" s="17">
        <v>-0.44037405174312505</v>
      </c>
      <c r="M10" s="22">
        <v>1.9821315279447993</v>
      </c>
      <c r="N10" s="23">
        <v>1.6479746041739154</v>
      </c>
      <c r="O10" s="24">
        <v>1.3138176804030319</v>
      </c>
      <c r="P10" s="32">
        <v>859174.326171875</v>
      </c>
      <c r="Q10" s="38"/>
      <c r="R10" s="41">
        <v>10.116211878009631</v>
      </c>
      <c r="S10" s="42">
        <v>27.965902649999997</v>
      </c>
      <c r="T10" s="42">
        <v>11.138</v>
      </c>
      <c r="U10" s="42">
        <v>-55.432097350000006</v>
      </c>
      <c r="V10" s="42">
        <v>-46.087097350000008</v>
      </c>
      <c r="W10" s="42">
        <v>-36.742097350000009</v>
      </c>
      <c r="X10" s="42">
        <v>94.536000000000001</v>
      </c>
      <c r="Y10" s="4">
        <v>-9.3450000000000006</v>
      </c>
      <c r="AA10" s="49">
        <v>7.7564997673034668</v>
      </c>
      <c r="AB10" s="50">
        <v>10.518400192260742</v>
      </c>
      <c r="AC10" s="50">
        <v>11.36507511138916</v>
      </c>
      <c r="AD10" s="4">
        <v>15.635443687438965</v>
      </c>
    </row>
    <row r="11" spans="2:30" x14ac:dyDescent="0.2">
      <c r="B11" s="10" t="s">
        <v>19</v>
      </c>
      <c r="C11" s="50">
        <v>0.7651</v>
      </c>
      <c r="D11" s="69">
        <v>-0.19242129999999999</v>
      </c>
      <c r="E11" s="70">
        <v>0.67146790000000001</v>
      </c>
      <c r="F11" s="6">
        <v>1.7282079999999998E-2</v>
      </c>
      <c r="G11" s="16">
        <v>0.19150388065727952</v>
      </c>
      <c r="H11" s="6">
        <v>-9.3191509761723745E-2</v>
      </c>
      <c r="I11" s="6">
        <v>-6.1710497258246177E-2</v>
      </c>
      <c r="J11" s="6">
        <v>0.11797558369678884</v>
      </c>
      <c r="K11" s="6">
        <v>0.16467755827834663</v>
      </c>
      <c r="L11" s="17">
        <v>1.378975117534087E-2</v>
      </c>
      <c r="M11" s="22">
        <v>1.6019377940687098</v>
      </c>
      <c r="N11" s="23">
        <v>1.1899241536059164</v>
      </c>
      <c r="O11" s="24">
        <v>0.77791051314312254</v>
      </c>
      <c r="P11" s="32">
        <v>826851.41227500001</v>
      </c>
      <c r="Q11" s="38"/>
      <c r="R11" s="41">
        <v>7.1383478260869557</v>
      </c>
      <c r="S11" s="42">
        <v>55.823394522000001</v>
      </c>
      <c r="T11" s="42">
        <v>18.933</v>
      </c>
      <c r="U11" s="42">
        <v>-89.425605477999994</v>
      </c>
      <c r="V11" s="42">
        <v>-66.425605477999994</v>
      </c>
      <c r="W11" s="42">
        <v>-43.425605477999994</v>
      </c>
      <c r="X11" s="42">
        <v>164.18199999999999</v>
      </c>
      <c r="Y11" s="4">
        <v>-23</v>
      </c>
      <c r="AA11" s="49">
        <v>0.81541997194290161</v>
      </c>
      <c r="AB11" s="50">
        <v>0.68436199426651001</v>
      </c>
      <c r="AC11" s="50">
        <v>0.65692001581192017</v>
      </c>
      <c r="AD11" s="4">
        <v>0.75469297170639038</v>
      </c>
    </row>
    <row r="12" spans="2:30" x14ac:dyDescent="0.2">
      <c r="B12" s="10" t="s">
        <v>20</v>
      </c>
      <c r="C12" s="50">
        <v>1.6535</v>
      </c>
      <c r="D12" s="69">
        <v>-0.4666129</v>
      </c>
      <c r="E12" s="70">
        <v>5.534643</v>
      </c>
      <c r="F12" s="6">
        <v>1.947983E-2</v>
      </c>
      <c r="G12" s="16">
        <v>1.0420712354840989E-2</v>
      </c>
      <c r="H12" s="6">
        <v>-8.208054375506868E-2</v>
      </c>
      <c r="I12" s="6">
        <v>6.2489976116777424E-2</v>
      </c>
      <c r="J12" s="6">
        <v>7.356187853779228E-2</v>
      </c>
      <c r="K12" s="6">
        <v>5.5302074835909876E-2</v>
      </c>
      <c r="L12" s="17">
        <v>-1.4556664207302727E-2</v>
      </c>
      <c r="M12" s="22">
        <v>1.3434429138387944</v>
      </c>
      <c r="N12" s="23">
        <v>1.1267454931244627</v>
      </c>
      <c r="O12" s="24">
        <v>0.91004807241013119</v>
      </c>
      <c r="P12" s="32">
        <v>315647.51776562497</v>
      </c>
      <c r="Q12" s="38"/>
      <c r="R12" s="41">
        <v>11.534073672806068</v>
      </c>
      <c r="S12" s="42">
        <v>85.187908278500004</v>
      </c>
      <c r="T12" s="42">
        <v>13.286</v>
      </c>
      <c r="U12" s="42">
        <v>-114.44509172150001</v>
      </c>
      <c r="V12" s="42">
        <v>-95.985091721499998</v>
      </c>
      <c r="W12" s="42">
        <v>-77.52509172149999</v>
      </c>
      <c r="X12" s="42">
        <v>212.91900000000001</v>
      </c>
      <c r="Y12" s="4">
        <v>-18.46</v>
      </c>
      <c r="AA12" s="49">
        <v>1.5562499761581421</v>
      </c>
      <c r="AB12" s="50">
        <v>1.5401999950408936</v>
      </c>
      <c r="AC12" s="50">
        <v>1.566849946975708</v>
      </c>
      <c r="AD12" s="4">
        <v>1.6779249906539917</v>
      </c>
    </row>
    <row r="13" spans="2:30" x14ac:dyDescent="0.2">
      <c r="B13" s="10" t="s">
        <v>21</v>
      </c>
      <c r="C13" s="50">
        <v>0.59009999999999996</v>
      </c>
      <c r="D13" s="69">
        <v>9.8882670000000006E-2</v>
      </c>
      <c r="E13" s="70">
        <v>11.32896</v>
      </c>
      <c r="F13" s="6">
        <v>0.1059904</v>
      </c>
      <c r="G13" s="16">
        <v>-0.10706327705880792</v>
      </c>
      <c r="H13" s="6">
        <v>-0.76451668697686614</v>
      </c>
      <c r="I13" s="6">
        <v>5.8988217656058994E-2</v>
      </c>
      <c r="J13" s="6">
        <v>-5.4390531292864863E-2</v>
      </c>
      <c r="K13" s="6">
        <v>-0.61590658474109927</v>
      </c>
      <c r="L13" s="17">
        <v>-0.77732474948279839</v>
      </c>
      <c r="M13" s="22">
        <v>1.3140619465442853</v>
      </c>
      <c r="N13" s="23">
        <v>0.98148291765250062</v>
      </c>
      <c r="O13" s="24">
        <v>0.64890388876071636</v>
      </c>
      <c r="P13" s="32">
        <v>416232.08773124998</v>
      </c>
      <c r="Q13" s="38"/>
      <c r="R13" s="41">
        <v>9.55594827586207</v>
      </c>
      <c r="S13" s="42">
        <v>34.878927990899996</v>
      </c>
      <c r="T13" s="42">
        <v>30.137</v>
      </c>
      <c r="U13" s="42">
        <v>-45.833072009100007</v>
      </c>
      <c r="V13" s="42">
        <v>-34.233072009100006</v>
      </c>
      <c r="W13" s="42">
        <v>-22.633072009100005</v>
      </c>
      <c r="X13" s="42">
        <v>110.849</v>
      </c>
      <c r="Y13" s="4">
        <v>-11.6</v>
      </c>
      <c r="AA13" s="49">
        <v>0.55722999572753906</v>
      </c>
      <c r="AB13" s="50">
        <v>0.62404197454452515</v>
      </c>
      <c r="AC13" s="50">
        <v>1.5363450050354004</v>
      </c>
      <c r="AD13" s="4">
        <v>2.6500475406646729</v>
      </c>
    </row>
    <row r="14" spans="2:30" x14ac:dyDescent="0.2">
      <c r="B14" s="10" t="s">
        <v>22</v>
      </c>
      <c r="C14" s="50">
        <v>1.9750000000000001</v>
      </c>
      <c r="D14" s="69">
        <v>1.804122E-2</v>
      </c>
      <c r="E14" s="70">
        <v>3.1144569999999998</v>
      </c>
      <c r="F14" s="6">
        <v>1.6032809999999998E-2</v>
      </c>
      <c r="G14" s="16">
        <v>7.7927901069995587E-2</v>
      </c>
      <c r="H14" s="6">
        <v>-1.2662810401600333E-2</v>
      </c>
      <c r="I14" s="6">
        <v>2.2786124211511716E-2</v>
      </c>
      <c r="J14" s="6">
        <v>0.10248970011483061</v>
      </c>
      <c r="K14" s="6">
        <v>0.10588498996910478</v>
      </c>
      <c r="L14" s="17">
        <v>8.8529082072559273E-2</v>
      </c>
      <c r="M14" s="22">
        <v>1.1034340638405813</v>
      </c>
      <c r="N14" s="23">
        <v>0.94847524662621518</v>
      </c>
      <c r="O14" s="24">
        <v>0.7935164294118493</v>
      </c>
      <c r="P14" s="32">
        <v>404392.513671875</v>
      </c>
      <c r="Q14" s="38"/>
      <c r="R14" s="41">
        <v>15.077287234042551</v>
      </c>
      <c r="S14" s="42">
        <v>121.32255742499997</v>
      </c>
      <c r="T14" s="42">
        <v>28.259</v>
      </c>
      <c r="U14" s="42">
        <v>-133.871442575</v>
      </c>
      <c r="V14" s="42">
        <v>-115.07144257500001</v>
      </c>
      <c r="W14" s="42">
        <v>-96.271442575000009</v>
      </c>
      <c r="X14" s="42">
        <v>283.45299999999997</v>
      </c>
      <c r="Y14" s="4">
        <v>-18.8</v>
      </c>
      <c r="AA14" s="49">
        <v>1.9309999942779541</v>
      </c>
      <c r="AB14" s="50">
        <v>1.7913999557495117</v>
      </c>
      <c r="AC14" s="50">
        <v>1.7858999967575073</v>
      </c>
      <c r="AD14" s="4">
        <v>1.8143750429153442</v>
      </c>
    </row>
    <row r="15" spans="2:30" x14ac:dyDescent="0.2">
      <c r="B15" s="10" t="s">
        <v>23</v>
      </c>
      <c r="C15" s="50">
        <v>1.87</v>
      </c>
      <c r="D15" s="69">
        <v>-0.88348910000000003</v>
      </c>
      <c r="E15" s="70">
        <v>8.2823630000000001</v>
      </c>
      <c r="F15" s="6">
        <v>4.5153800000000001E-2</v>
      </c>
      <c r="G15" s="16">
        <v>-5.5035719813167905E-3</v>
      </c>
      <c r="H15" s="6">
        <v>-0.81077203059806668</v>
      </c>
      <c r="I15" s="6">
        <v>3.4864392674203382E-2</v>
      </c>
      <c r="J15" s="6">
        <v>2.9168941998219289E-2</v>
      </c>
      <c r="K15" s="6">
        <v>-0.55709241917987518</v>
      </c>
      <c r="L15" s="17">
        <v>-0.80525245093414088</v>
      </c>
      <c r="M15" s="22">
        <v>1.0821859279246908</v>
      </c>
      <c r="N15" s="23">
        <v>0.8684322976611254</v>
      </c>
      <c r="O15" s="24">
        <v>0.65467866739755998</v>
      </c>
      <c r="P15" s="32">
        <v>258154.61031250001</v>
      </c>
      <c r="Q15" s="38"/>
      <c r="R15" s="41">
        <v>12.313567839195978</v>
      </c>
      <c r="S15" s="42">
        <v>93.097834059999997</v>
      </c>
      <c r="T15" s="42">
        <v>51.193000000000005</v>
      </c>
      <c r="U15" s="42">
        <v>-100.74916593999998</v>
      </c>
      <c r="V15" s="42">
        <v>-80.849165939999978</v>
      </c>
      <c r="W15" s="42">
        <v>-60.949165939999972</v>
      </c>
      <c r="X15" s="42">
        <v>245.04</v>
      </c>
      <c r="Y15" s="4">
        <v>-19.900000000000002</v>
      </c>
      <c r="AA15" s="49">
        <v>1.8070000410079956</v>
      </c>
      <c r="AB15" s="50">
        <v>1.8170000314712524</v>
      </c>
      <c r="AC15" s="50">
        <v>4.222099781036377</v>
      </c>
      <c r="AD15" s="4">
        <v>9.6021747589111328</v>
      </c>
    </row>
    <row r="16" spans="2:30" x14ac:dyDescent="0.2">
      <c r="B16" s="10" t="s">
        <v>62</v>
      </c>
      <c r="C16" s="50">
        <v>2.77</v>
      </c>
      <c r="D16" s="69">
        <v>0.18884119999999999</v>
      </c>
      <c r="E16" s="70">
        <v>1.043871</v>
      </c>
      <c r="F16" s="6">
        <v>3.9421889999999996E-3</v>
      </c>
      <c r="G16" s="16">
        <v>8.9165933154841337E-2</v>
      </c>
      <c r="H16" s="6">
        <v>-9.2941063628042553E-2</v>
      </c>
      <c r="I16" s="6">
        <v>0.28912154226496933</v>
      </c>
      <c r="J16" s="6">
        <v>0.40406726753103328</v>
      </c>
      <c r="K16" s="6">
        <v>0.40422381676643582</v>
      </c>
      <c r="L16" s="17">
        <v>0.27357176228137958</v>
      </c>
      <c r="M16" s="22">
        <v>0.90638644695211923</v>
      </c>
      <c r="N16" s="23">
        <v>0.68120438432344566</v>
      </c>
      <c r="O16" s="24">
        <v>0.45602232169477186</v>
      </c>
      <c r="P16" s="32">
        <v>278878.88234374998</v>
      </c>
      <c r="Q16" s="38"/>
      <c r="R16" s="41">
        <v>8.4892391304347807</v>
      </c>
      <c r="S16" s="42">
        <v>40.85582969</v>
      </c>
      <c r="T16" s="42">
        <v>0.21400000000000002</v>
      </c>
      <c r="U16" s="42">
        <v>-37.03117031</v>
      </c>
      <c r="V16" s="42">
        <v>-27.831170309999997</v>
      </c>
      <c r="W16" s="42">
        <v>-18.631170309999995</v>
      </c>
      <c r="X16" s="42">
        <v>78.100999999999999</v>
      </c>
      <c r="Y16" s="4">
        <v>-9.2000000000000011</v>
      </c>
      <c r="AA16" s="49">
        <v>2.1487500667572021</v>
      </c>
      <c r="AB16" s="50">
        <v>1.9728399515151978</v>
      </c>
      <c r="AC16" s="50">
        <v>1.9726200103759766</v>
      </c>
      <c r="AD16" s="4">
        <v>2.174985408782959</v>
      </c>
    </row>
    <row r="17" spans="2:30" x14ac:dyDescent="0.2">
      <c r="B17" s="10" t="s">
        <v>24</v>
      </c>
      <c r="C17" s="50">
        <v>1.855</v>
      </c>
      <c r="D17" s="69">
        <v>0.1740506</v>
      </c>
      <c r="E17" s="70">
        <v>0.1306408</v>
      </c>
      <c r="F17" s="6">
        <v>1.515132E-4</v>
      </c>
      <c r="G17" s="16">
        <v>3.5812131436387951E-3</v>
      </c>
      <c r="H17" s="6">
        <v>-0.2125682888273559</v>
      </c>
      <c r="I17" s="6">
        <v>7.1285225487455861E-2</v>
      </c>
      <c r="J17" s="6">
        <v>7.5121726217557638E-2</v>
      </c>
      <c r="K17" s="6">
        <v>2.0456974325619992E-3</v>
      </c>
      <c r="L17" s="17">
        <v>-0.15341505940562172</v>
      </c>
      <c r="M17" s="22">
        <v>0.83032298594597154</v>
      </c>
      <c r="N17" s="23">
        <v>0.6338551676176607</v>
      </c>
      <c r="O17" s="24">
        <v>0.4373873492893503</v>
      </c>
      <c r="P17" s="32">
        <v>103925.7228515625</v>
      </c>
      <c r="Q17" s="38"/>
      <c r="R17" s="41">
        <v>9.9750547959503191</v>
      </c>
      <c r="S17" s="42">
        <v>48.766256384999998</v>
      </c>
      <c r="T17" s="42">
        <v>6.3130000000000006</v>
      </c>
      <c r="U17" s="42">
        <v>-40.491743614999997</v>
      </c>
      <c r="V17" s="42">
        <v>-30.910743614999998</v>
      </c>
      <c r="W17" s="42">
        <v>-21.329743614999998</v>
      </c>
      <c r="X17" s="42">
        <v>95.570999999999998</v>
      </c>
      <c r="Y17" s="4">
        <v>-9.5809999999999995</v>
      </c>
      <c r="AA17" s="49">
        <v>1.731564998626709</v>
      </c>
      <c r="AB17" s="50">
        <v>1.7253860235214233</v>
      </c>
      <c r="AC17" s="50">
        <v>1.8512129783630371</v>
      </c>
      <c r="AD17" s="4">
        <v>2.1911563873291016</v>
      </c>
    </row>
    <row r="18" spans="2:30" x14ac:dyDescent="0.2">
      <c r="B18" s="10" t="s">
        <v>25</v>
      </c>
      <c r="C18" s="50">
        <v>0.95009999999999994</v>
      </c>
      <c r="D18" s="69">
        <v>-0.23992000000000002</v>
      </c>
      <c r="E18" s="70">
        <v>10.68538</v>
      </c>
      <c r="F18" s="6">
        <v>1.6446350000000002E-2</v>
      </c>
      <c r="G18" s="16">
        <v>-1.4701692082467743E-2</v>
      </c>
      <c r="H18" s="6">
        <v>-9.2782621425641199E-2</v>
      </c>
      <c r="I18" s="6">
        <v>-7.3863676693082247E-3</v>
      </c>
      <c r="J18" s="6">
        <v>-2.1979467648693851E-2</v>
      </c>
      <c r="K18" s="6">
        <v>-0.10794508570536998</v>
      </c>
      <c r="L18" s="17">
        <v>-0.11272277644834905</v>
      </c>
      <c r="M18" s="22">
        <v>0.89180903237095399</v>
      </c>
      <c r="N18" s="23">
        <v>0.6308373506581284</v>
      </c>
      <c r="O18" s="24">
        <v>0.36986566894530259</v>
      </c>
      <c r="P18" s="32">
        <v>54711.983549999997</v>
      </c>
      <c r="Q18" s="38"/>
      <c r="R18" s="41">
        <v>9.1402006688963198</v>
      </c>
      <c r="S18" s="42">
        <v>57.285908961000004</v>
      </c>
      <c r="T18" s="42">
        <v>28.272000000000002</v>
      </c>
      <c r="U18" s="42">
        <v>-51.088091038999977</v>
      </c>
      <c r="V18" s="42">
        <v>-36.138091038999974</v>
      </c>
      <c r="W18" s="42">
        <v>-21.188091038999971</v>
      </c>
      <c r="X18" s="42">
        <v>136.64599999999999</v>
      </c>
      <c r="Y18" s="4">
        <v>-14.950000000000001</v>
      </c>
      <c r="AA18" s="49">
        <v>0.95717000961303711</v>
      </c>
      <c r="AB18" s="50">
        <v>0.97145199775695801</v>
      </c>
      <c r="AC18" s="50">
        <v>1.0650689601898193</v>
      </c>
      <c r="AD18" s="4">
        <v>1.0708039999008179</v>
      </c>
    </row>
    <row r="19" spans="2:30" x14ac:dyDescent="0.2">
      <c r="B19" s="10" t="s">
        <v>26</v>
      </c>
      <c r="C19" s="50">
        <v>1.06</v>
      </c>
      <c r="D19" s="69">
        <v>-0.55648540000000002</v>
      </c>
      <c r="E19" s="70">
        <v>8.5427990000000005</v>
      </c>
      <c r="F19" s="6">
        <v>2.0904289999999999E-2</v>
      </c>
      <c r="G19" s="16">
        <v>-1.9099169193455778E-2</v>
      </c>
      <c r="H19" s="6">
        <v>-0.24836124472138132</v>
      </c>
      <c r="I19" s="6">
        <v>-2.4744790697837638E-2</v>
      </c>
      <c r="J19" s="6">
        <v>-4.3371354947098761E-2</v>
      </c>
      <c r="K19" s="6">
        <v>-0.13675790426105616</v>
      </c>
      <c r="L19" s="17">
        <v>-0.2809608359685658</v>
      </c>
      <c r="M19" s="22">
        <v>1.0061013404538039</v>
      </c>
      <c r="N19" s="23">
        <v>0.60855118589877377</v>
      </c>
      <c r="O19" s="24">
        <v>0.21100103134374382</v>
      </c>
      <c r="P19" s="32">
        <v>89752.055000000008</v>
      </c>
      <c r="Q19" s="38"/>
      <c r="R19" s="41">
        <v>5.0685809071669619</v>
      </c>
      <c r="S19" s="42">
        <v>43.976841159999999</v>
      </c>
      <c r="T19" s="42">
        <v>0.39200000000000002</v>
      </c>
      <c r="U19" s="42">
        <v>-44.245158840000002</v>
      </c>
      <c r="V19" s="42">
        <v>-26.762158840000001</v>
      </c>
      <c r="W19" s="42">
        <v>-9.2791588400000009</v>
      </c>
      <c r="X19" s="42">
        <v>88.614000000000004</v>
      </c>
      <c r="Y19" s="4">
        <v>-17.483000000000001</v>
      </c>
      <c r="AA19" s="49">
        <v>1.0868949890136719</v>
      </c>
      <c r="AB19" s="50">
        <v>1.108057975769043</v>
      </c>
      <c r="AC19" s="50">
        <v>1.2279289960861206</v>
      </c>
      <c r="AD19" s="4">
        <v>1.4741895198822021</v>
      </c>
    </row>
    <row r="20" spans="2:30" x14ac:dyDescent="0.2">
      <c r="B20" s="10" t="s">
        <v>27</v>
      </c>
      <c r="C20" s="50">
        <v>1.42</v>
      </c>
      <c r="D20" s="69">
        <v>-0.6151761</v>
      </c>
      <c r="E20" s="70">
        <v>6.2030870000000002E-2</v>
      </c>
      <c r="F20" s="6" t="e">
        <v>#VALUE!</v>
      </c>
      <c r="G20" s="16">
        <v>1.3584579174599876E-2</v>
      </c>
      <c r="H20" s="6">
        <v>-0.36757762841565655</v>
      </c>
      <c r="I20" s="6">
        <v>0.11489393468863462</v>
      </c>
      <c r="J20" s="6">
        <v>0.1300392996156936</v>
      </c>
      <c r="K20" s="6">
        <v>3.4721659915511571E-2</v>
      </c>
      <c r="L20" s="17">
        <v>-0.28533786615353263</v>
      </c>
      <c r="M20" s="22">
        <v>0.87243255072823422</v>
      </c>
      <c r="N20" s="23">
        <v>0.59847686168535152</v>
      </c>
      <c r="O20" s="24">
        <v>0.32452117264246905</v>
      </c>
      <c r="P20" s="32">
        <v>81520.214218749999</v>
      </c>
      <c r="Q20" s="38"/>
      <c r="R20" s="41">
        <v>7.6810800234787715</v>
      </c>
      <c r="S20" s="42">
        <v>55.968905239999984</v>
      </c>
      <c r="T20" s="42">
        <v>12.976000000000001</v>
      </c>
      <c r="U20" s="42">
        <v>-48.829094760000018</v>
      </c>
      <c r="V20" s="42">
        <v>-33.49609476000002</v>
      </c>
      <c r="W20" s="42">
        <v>-18.163094760000021</v>
      </c>
      <c r="X20" s="42">
        <v>117.774</v>
      </c>
      <c r="Y20" s="4">
        <v>-15.333</v>
      </c>
      <c r="AA20" s="49">
        <v>1.2736637592315674</v>
      </c>
      <c r="AB20" s="50">
        <v>1.2565934658050537</v>
      </c>
      <c r="AC20" s="50">
        <v>1.372349739074707</v>
      </c>
      <c r="AD20" s="4">
        <v>1.9869529008865356</v>
      </c>
    </row>
    <row r="21" spans="2:30" x14ac:dyDescent="0.2">
      <c r="B21" s="10" t="s">
        <v>28</v>
      </c>
      <c r="C21" s="50">
        <v>8.83</v>
      </c>
      <c r="D21" s="69">
        <v>-0.19360730000000001</v>
      </c>
      <c r="E21" s="70">
        <v>6.8945340000000002</v>
      </c>
      <c r="F21" s="6">
        <v>0.12880150000000001</v>
      </c>
      <c r="G21" s="16">
        <v>-0.2476050819241109</v>
      </c>
      <c r="H21" s="6">
        <v>-5.5105223992095165E-2</v>
      </c>
      <c r="I21" s="6">
        <v>-5.9988322604349609E-2</v>
      </c>
      <c r="J21" s="6">
        <v>-0.2927399909955205</v>
      </c>
      <c r="K21" s="6">
        <v>-0.3756386063014947</v>
      </c>
      <c r="L21" s="17">
        <v>-0.33171371221236357</v>
      </c>
      <c r="M21" s="22">
        <v>0.73771175610373851</v>
      </c>
      <c r="N21" s="23">
        <v>0.59668320520338836</v>
      </c>
      <c r="O21" s="24">
        <v>0.45565465430303842</v>
      </c>
      <c r="P21" s="32">
        <v>5944174.9850000003</v>
      </c>
      <c r="Q21" s="38"/>
      <c r="R21" s="41">
        <v>12.560598065083553</v>
      </c>
      <c r="S21" s="42">
        <v>322.48789134999998</v>
      </c>
      <c r="T21" s="42">
        <v>10.865</v>
      </c>
      <c r="U21" s="42">
        <v>-237.90310865000009</v>
      </c>
      <c r="V21" s="42">
        <v>-192.42310865000007</v>
      </c>
      <c r="W21" s="42">
        <v>-146.94310865000006</v>
      </c>
      <c r="X21" s="42">
        <v>571.25600000000009</v>
      </c>
      <c r="Y21" s="4">
        <v>-45.480000000000004</v>
      </c>
      <c r="AA21" s="49">
        <v>9.3935003280639648</v>
      </c>
      <c r="AB21" s="50">
        <v>12.484800338745117</v>
      </c>
      <c r="AC21" s="50">
        <v>14.142450332641602</v>
      </c>
      <c r="AD21" s="4">
        <v>13.212900161743164</v>
      </c>
    </row>
    <row r="22" spans="2:30" x14ac:dyDescent="0.2">
      <c r="B22" s="10" t="s">
        <v>29</v>
      </c>
      <c r="C22" s="50">
        <v>0.97819999999999996</v>
      </c>
      <c r="D22" s="69">
        <v>-0.49579900000000005</v>
      </c>
      <c r="E22" s="70">
        <v>25.74943</v>
      </c>
      <c r="F22" s="6">
        <v>5.9687979999999995E-2</v>
      </c>
      <c r="G22" s="16">
        <v>-0.11236474453810774</v>
      </c>
      <c r="H22" s="6">
        <v>-0.3236082315121398</v>
      </c>
      <c r="I22" s="6">
        <v>-0.1442942536042523</v>
      </c>
      <c r="J22" s="6">
        <v>-0.24044541119780127</v>
      </c>
      <c r="K22" s="6">
        <v>-0.35164014432514801</v>
      </c>
      <c r="L22" s="17">
        <v>-0.48624352841701135</v>
      </c>
      <c r="M22" s="22">
        <v>0.78488475158755322</v>
      </c>
      <c r="N22" s="23">
        <v>0.57602681492314867</v>
      </c>
      <c r="O22" s="24">
        <v>0.36716887825874367</v>
      </c>
      <c r="P22" s="32">
        <v>1372390.38955</v>
      </c>
      <c r="Q22" s="38"/>
      <c r="R22" s="41">
        <v>9.7537093690248557</v>
      </c>
      <c r="S22" s="42">
        <v>250.40944498094998</v>
      </c>
      <c r="T22" s="42">
        <v>63.167000000000002</v>
      </c>
      <c r="U22" s="42">
        <v>-196.54255501905004</v>
      </c>
      <c r="V22" s="42">
        <v>-144.24255501905003</v>
      </c>
      <c r="W22" s="42">
        <v>-91.942555019050019</v>
      </c>
      <c r="X22" s="42">
        <v>510.11900000000003</v>
      </c>
      <c r="Y22" s="4">
        <v>-52.300000000000004</v>
      </c>
      <c r="AA22" s="49">
        <v>1.1431499719619751</v>
      </c>
      <c r="AB22" s="50">
        <v>1.2878600358963013</v>
      </c>
      <c r="AC22" s="50">
        <v>1.5087300539016724</v>
      </c>
      <c r="AD22" s="4">
        <v>1.9040149450302124</v>
      </c>
    </row>
    <row r="23" spans="2:30" x14ac:dyDescent="0.2">
      <c r="B23" s="10" t="s">
        <v>30</v>
      </c>
      <c r="C23" s="50">
        <v>2.27</v>
      </c>
      <c r="D23" s="69">
        <v>0.21060210000000001</v>
      </c>
      <c r="E23" s="70">
        <v>22.302659999999999</v>
      </c>
      <c r="F23" s="6">
        <v>0.12102629999999999</v>
      </c>
      <c r="G23" s="16">
        <v>-2.249729108164622E-2</v>
      </c>
      <c r="H23" s="6">
        <v>-0.28294504040748347</v>
      </c>
      <c r="I23" s="6">
        <v>0.21781118309786196</v>
      </c>
      <c r="J23" s="6">
        <v>0.19041373042922527</v>
      </c>
      <c r="K23" s="6">
        <v>9.418684105493047E-2</v>
      </c>
      <c r="L23" s="17">
        <v>-0.14640793062869495</v>
      </c>
      <c r="M23" s="22">
        <v>0.7961723256398956</v>
      </c>
      <c r="N23" s="23">
        <v>0.56057338528769529</v>
      </c>
      <c r="O23" s="24">
        <v>0.32497444493549499</v>
      </c>
      <c r="P23" s="32">
        <v>440869.7525</v>
      </c>
      <c r="Q23" s="38"/>
      <c r="R23" s="41">
        <v>8.1193691652315785</v>
      </c>
      <c r="S23" s="42">
        <v>46.829582439999996</v>
      </c>
      <c r="T23" s="42">
        <v>5.4669999999999996</v>
      </c>
      <c r="U23" s="42">
        <v>-37.284417560000009</v>
      </c>
      <c r="V23" s="42">
        <v>-26.251417560000007</v>
      </c>
      <c r="W23" s="42">
        <v>-15.218417560000008</v>
      </c>
      <c r="X23" s="42">
        <v>89.581000000000003</v>
      </c>
      <c r="Y23" s="4">
        <v>-11.032999999999999</v>
      </c>
      <c r="AA23" s="49">
        <v>1.8639999628067017</v>
      </c>
      <c r="AB23" s="50">
        <v>1.9069000482559204</v>
      </c>
      <c r="AC23" s="50">
        <v>2.0745999813079834</v>
      </c>
      <c r="AD23" s="4">
        <v>2.6593499183654785</v>
      </c>
    </row>
    <row r="24" spans="2:30" x14ac:dyDescent="0.2">
      <c r="B24" s="10" t="s">
        <v>31</v>
      </c>
      <c r="C24" s="50">
        <v>2.875</v>
      </c>
      <c r="D24" s="69">
        <v>-0.81023100000000003</v>
      </c>
      <c r="E24" s="70">
        <v>6.2406790000000001</v>
      </c>
      <c r="F24" s="6">
        <v>0.14725840000000001</v>
      </c>
      <c r="G24" s="16">
        <v>-6.7276491014576667E-2</v>
      </c>
      <c r="H24" s="6">
        <v>-0.61174369170037357</v>
      </c>
      <c r="I24" s="6">
        <v>-7.2580616630450123E-2</v>
      </c>
      <c r="J24" s="6">
        <v>-0.13497413844245587</v>
      </c>
      <c r="K24" s="6">
        <v>-0.29648977180097935</v>
      </c>
      <c r="L24" s="17">
        <v>-0.66414825240796416</v>
      </c>
      <c r="M24" s="22">
        <v>0.86177144691389684</v>
      </c>
      <c r="N24" s="23">
        <v>0.5469189390489142</v>
      </c>
      <c r="O24" s="24">
        <v>0.23206643118393155</v>
      </c>
      <c r="P24" s="32">
        <v>3396365.796875</v>
      </c>
      <c r="Q24" s="38"/>
      <c r="R24" s="41">
        <v>6.6242795221153692</v>
      </c>
      <c r="S24" s="42">
        <v>204.43540512500002</v>
      </c>
      <c r="T24" s="42">
        <v>45.772999999999996</v>
      </c>
      <c r="U24" s="42">
        <v>-176.17659487499998</v>
      </c>
      <c r="V24" s="42">
        <v>-111.80959487499997</v>
      </c>
      <c r="W24" s="42">
        <v>-47.442594874999969</v>
      </c>
      <c r="X24" s="42">
        <v>426.38499999999999</v>
      </c>
      <c r="Y24" s="4">
        <v>-64.367000000000004</v>
      </c>
      <c r="AA24" s="49">
        <v>3.0999999046325684</v>
      </c>
      <c r="AB24" s="50">
        <v>3.3236000537872314</v>
      </c>
      <c r="AC24" s="50">
        <v>4.0866498947143555</v>
      </c>
      <c r="AD24" s="4">
        <v>8.5603246688842773</v>
      </c>
    </row>
    <row r="25" spans="2:30" x14ac:dyDescent="0.2">
      <c r="B25" s="10" t="s">
        <v>32</v>
      </c>
      <c r="C25" s="50">
        <v>1.4950000000000001</v>
      </c>
      <c r="D25" s="69">
        <v>-0.64988299999999999</v>
      </c>
      <c r="E25" s="70">
        <v>14.880330000000001</v>
      </c>
      <c r="F25" s="6">
        <v>0.16479920000000001</v>
      </c>
      <c r="G25" s="16">
        <v>-0.41921402657060602</v>
      </c>
      <c r="H25" s="6">
        <v>-0.19690428617575084</v>
      </c>
      <c r="I25" s="6">
        <v>-0.19461281530173924</v>
      </c>
      <c r="J25" s="6">
        <v>-0.53224241994746158</v>
      </c>
      <c r="K25" s="6">
        <v>-0.62161957360967257</v>
      </c>
      <c r="L25" s="17">
        <v>-0.62434589235100324</v>
      </c>
      <c r="M25" s="22">
        <v>0.98094900135014562</v>
      </c>
      <c r="N25" s="23">
        <v>0.54575192822405505</v>
      </c>
      <c r="O25" s="24">
        <v>0.11055485509796448</v>
      </c>
      <c r="P25" s="32">
        <v>337704.35867187503</v>
      </c>
      <c r="Q25" s="38"/>
      <c r="R25" s="41">
        <v>5.0235754189944126</v>
      </c>
      <c r="S25" s="42">
        <v>82.261582650000008</v>
      </c>
      <c r="T25" s="42">
        <v>16.888000000000002</v>
      </c>
      <c r="U25" s="42">
        <v>-80.694417349999981</v>
      </c>
      <c r="V25" s="42">
        <v>-44.894417349999976</v>
      </c>
      <c r="W25" s="42">
        <v>-9.0944173499999721</v>
      </c>
      <c r="X25" s="42">
        <v>179.84399999999999</v>
      </c>
      <c r="Y25" s="4">
        <v>-35.800000000000004</v>
      </c>
      <c r="AA25" s="49">
        <v>1.8562500476837158</v>
      </c>
      <c r="AB25" s="50">
        <v>3.1960999965667725</v>
      </c>
      <c r="AC25" s="50">
        <v>3.9510500431060791</v>
      </c>
      <c r="AD25" s="4">
        <v>3.9797248840332031</v>
      </c>
    </row>
    <row r="26" spans="2:30" x14ac:dyDescent="0.2">
      <c r="B26" s="10" t="s">
        <v>33</v>
      </c>
      <c r="C26" s="50">
        <v>12.540100000000001</v>
      </c>
      <c r="D26" s="69">
        <v>-0.21032119999999999</v>
      </c>
      <c r="E26" s="70">
        <v>4.5459849999999999</v>
      </c>
      <c r="F26" s="6">
        <v>1.010322E-2</v>
      </c>
      <c r="G26" s="16">
        <v>-4.3854769966696128E-2</v>
      </c>
      <c r="H26" s="6">
        <v>-0.11407962664460147</v>
      </c>
      <c r="I26" s="6">
        <v>0.13830158957543515</v>
      </c>
      <c r="J26" s="6">
        <v>8.8381635211880027E-2</v>
      </c>
      <c r="K26" s="6">
        <v>5.418034454508236E-2</v>
      </c>
      <c r="L26" s="17">
        <v>-3.5780535379932199E-2</v>
      </c>
      <c r="M26" s="22">
        <v>0.80706498444241426</v>
      </c>
      <c r="N26" s="23">
        <v>0.46526897344703921</v>
      </c>
      <c r="O26" s="24">
        <v>0.12347296245166461</v>
      </c>
      <c r="P26" s="32">
        <v>243143.133925</v>
      </c>
      <c r="Q26" s="38"/>
      <c r="R26" s="41">
        <v>5.448635926674843</v>
      </c>
      <c r="S26" s="42">
        <v>88.260245964099994</v>
      </c>
      <c r="T26" s="42">
        <v>4.8769999999999998</v>
      </c>
      <c r="U26" s="42">
        <v>-71.231754035900011</v>
      </c>
      <c r="V26" s="42">
        <v>-41.064754035900009</v>
      </c>
      <c r="W26" s="42">
        <v>-10.897754035900007</v>
      </c>
      <c r="X26" s="42">
        <v>164.369</v>
      </c>
      <c r="Y26" s="4">
        <v>-30.167000000000002</v>
      </c>
      <c r="AA26" s="49">
        <v>11.016500473022461</v>
      </c>
      <c r="AB26" s="50">
        <v>11.521785736083984</v>
      </c>
      <c r="AC26" s="50">
        <v>11.89559268951416</v>
      </c>
      <c r="AD26" s="4">
        <v>13.005441665649414</v>
      </c>
    </row>
    <row r="27" spans="2:30" x14ac:dyDescent="0.2">
      <c r="B27" s="10" t="s">
        <v>34</v>
      </c>
      <c r="C27" s="50">
        <v>0.95860000000000001</v>
      </c>
      <c r="D27" s="69">
        <v>-4.0519390000000001E-3</v>
      </c>
      <c r="E27" s="70">
        <v>15.44703</v>
      </c>
      <c r="F27" s="6">
        <v>2.2727400000000002E-2</v>
      </c>
      <c r="G27" s="16">
        <v>-1.9075801509624402E-2</v>
      </c>
      <c r="H27" s="6">
        <v>-4.9511696613209311E-2</v>
      </c>
      <c r="I27" s="6">
        <v>8.0739804768976464E-2</v>
      </c>
      <c r="J27" s="6">
        <v>6.012382676965311E-2</v>
      </c>
      <c r="K27" s="6">
        <v>7.3898555382737596E-2</v>
      </c>
      <c r="L27" s="17">
        <v>7.6352974861995104E-3</v>
      </c>
      <c r="M27" s="22">
        <v>0.70317811326705892</v>
      </c>
      <c r="N27" s="23">
        <v>0.44807962168650595</v>
      </c>
      <c r="O27" s="24">
        <v>0.19298113010595297</v>
      </c>
      <c r="P27" s="32">
        <v>109284.3317578125</v>
      </c>
      <c r="Q27" s="38"/>
      <c r="R27" s="41">
        <v>6.7595346715328457</v>
      </c>
      <c r="S27" s="42">
        <v>85.927595510999993</v>
      </c>
      <c r="T27" s="42">
        <v>1.819</v>
      </c>
      <c r="U27" s="42">
        <v>-60.422404488999987</v>
      </c>
      <c r="V27" s="42">
        <v>-38.502404488999986</v>
      </c>
      <c r="W27" s="42">
        <v>-16.582404488999984</v>
      </c>
      <c r="X27" s="42">
        <v>148.16899999999998</v>
      </c>
      <c r="Y27" s="4">
        <v>-21.92</v>
      </c>
      <c r="AA27" s="49">
        <v>0.88698500394821167</v>
      </c>
      <c r="AB27" s="50">
        <v>0.90423399209976196</v>
      </c>
      <c r="AC27" s="50">
        <v>0.8926355242729187</v>
      </c>
      <c r="AD27" s="4">
        <v>0.95133626461029053</v>
      </c>
    </row>
    <row r="28" spans="2:30" x14ac:dyDescent="0.2">
      <c r="B28" s="10" t="s">
        <v>35</v>
      </c>
      <c r="C28" s="50">
        <v>2.25</v>
      </c>
      <c r="D28" s="69">
        <v>-0.9005744</v>
      </c>
      <c r="E28" s="70">
        <v>3.2151719999999999</v>
      </c>
      <c r="F28" s="6">
        <v>4.7196420000000003E-2</v>
      </c>
      <c r="G28" s="16">
        <v>6.8814440118806885E-2</v>
      </c>
      <c r="H28" s="6">
        <v>-0.84078295637531175</v>
      </c>
      <c r="I28" s="6">
        <v>4.8217975327093932E-2</v>
      </c>
      <c r="J28" s="6">
        <v>0.12035050842169714</v>
      </c>
      <c r="K28" s="6">
        <v>-0.32159442115203918</v>
      </c>
      <c r="L28" s="17">
        <v>-0.82162110422568091</v>
      </c>
      <c r="M28" s="22">
        <v>0.59389152815060409</v>
      </c>
      <c r="N28" s="23">
        <v>0.40436797669510027</v>
      </c>
      <c r="O28" s="24">
        <v>0.21484442523959646</v>
      </c>
      <c r="P28" s="32">
        <v>380293.3125</v>
      </c>
      <c r="Q28" s="38"/>
      <c r="R28" s="41">
        <v>8.4648253452477658</v>
      </c>
      <c r="S28" s="42">
        <v>64.952349749999996</v>
      </c>
      <c r="T28" s="42">
        <v>0.67500000000000004</v>
      </c>
      <c r="U28" s="42">
        <v>-38.574650250000005</v>
      </c>
      <c r="V28" s="42">
        <v>-26.264650250000003</v>
      </c>
      <c r="W28" s="42">
        <v>-13.954650250000002</v>
      </c>
      <c r="X28" s="42">
        <v>104.202</v>
      </c>
      <c r="Y28" s="4">
        <v>-12.31</v>
      </c>
      <c r="AA28" s="49">
        <v>2.1465001106262207</v>
      </c>
      <c r="AB28" s="50">
        <v>2.0083000659942627</v>
      </c>
      <c r="AC28" s="50">
        <v>3.3166000843048096</v>
      </c>
      <c r="AD28" s="4">
        <v>12.61359977722168</v>
      </c>
    </row>
    <row r="29" spans="2:30" x14ac:dyDescent="0.2">
      <c r="B29" s="10" t="s">
        <v>36</v>
      </c>
      <c r="C29" s="50">
        <v>2.4049999999999998</v>
      </c>
      <c r="D29" s="69">
        <v>-2.6315810000000002E-2</v>
      </c>
      <c r="E29" s="70">
        <v>11.747590000000001</v>
      </c>
      <c r="F29" s="6">
        <v>0.14785619999999999</v>
      </c>
      <c r="G29" s="16">
        <v>2.1111015799366584E-3</v>
      </c>
      <c r="H29" s="6">
        <v>-0.37504298438025596</v>
      </c>
      <c r="I29" s="6">
        <v>7.7991957674128809E-2</v>
      </c>
      <c r="J29" s="6">
        <v>8.0267708199133869E-2</v>
      </c>
      <c r="K29" s="6">
        <v>1.8593046611029784E-2</v>
      </c>
      <c r="L29" s="17">
        <v>-0.32487911701348882</v>
      </c>
      <c r="M29" s="22">
        <v>0.5721002781109692</v>
      </c>
      <c r="N29" s="23">
        <v>0.35708992805311168</v>
      </c>
      <c r="O29" s="24">
        <v>0.14207957799525417</v>
      </c>
      <c r="P29" s="32">
        <v>1868397.903125</v>
      </c>
      <c r="Q29" s="38"/>
      <c r="R29" s="41">
        <v>7.6539692964452843</v>
      </c>
      <c r="S29" s="42">
        <v>169.95926005499996</v>
      </c>
      <c r="T29" s="42">
        <v>12.506</v>
      </c>
      <c r="U29" s="42">
        <v>-97.233739945000053</v>
      </c>
      <c r="V29" s="42">
        <v>-60.690739945000054</v>
      </c>
      <c r="W29" s="42">
        <v>-24.147739945000055</v>
      </c>
      <c r="X29" s="42">
        <v>279.69900000000001</v>
      </c>
      <c r="Y29" s="4">
        <v>-36.542999999999999</v>
      </c>
      <c r="AA29" s="49">
        <v>2.2309999465942383</v>
      </c>
      <c r="AB29" s="50">
        <v>2.2263000011444092</v>
      </c>
      <c r="AC29" s="50">
        <v>2.3610999584197998</v>
      </c>
      <c r="AD29" s="4">
        <v>3.5623250007629395</v>
      </c>
    </row>
    <row r="30" spans="2:30" x14ac:dyDescent="0.2">
      <c r="B30" s="10" t="s">
        <v>37</v>
      </c>
      <c r="C30" s="50">
        <v>2</v>
      </c>
      <c r="D30" s="69">
        <v>-0.65095990000000004</v>
      </c>
      <c r="E30" s="70">
        <v>14.229520000000001</v>
      </c>
      <c r="F30" s="6">
        <v>0.13747989999999999</v>
      </c>
      <c r="G30" s="16">
        <v>-4.3367994020609646E-2</v>
      </c>
      <c r="H30" s="6">
        <v>-0.43887059980482446</v>
      </c>
      <c r="I30" s="6">
        <v>6.0445366149808555E-2</v>
      </c>
      <c r="J30" s="6">
        <v>1.4455977851440593E-2</v>
      </c>
      <c r="K30" s="6">
        <v>1.1633789544531314E-2</v>
      </c>
      <c r="L30" s="17">
        <v>-0.43075892562381091</v>
      </c>
      <c r="M30" s="22">
        <v>0.57512323299603119</v>
      </c>
      <c r="N30" s="23">
        <v>0.34936654388343191</v>
      </c>
      <c r="O30" s="24">
        <v>0.12360985477083264</v>
      </c>
      <c r="P30" s="32">
        <v>1600743.625</v>
      </c>
      <c r="Q30" s="38"/>
      <c r="R30" s="41">
        <v>7.6414950980392158</v>
      </c>
      <c r="S30" s="42">
        <v>180.72554199999999</v>
      </c>
      <c r="T30" s="42">
        <v>27.108000000000001</v>
      </c>
      <c r="U30" s="42">
        <v>-103.93945800000003</v>
      </c>
      <c r="V30" s="42">
        <v>-63.139458000000026</v>
      </c>
      <c r="W30" s="42">
        <v>-22.339458000000022</v>
      </c>
      <c r="X30" s="42">
        <v>311.77300000000002</v>
      </c>
      <c r="Y30" s="4">
        <v>-40.800000000000004</v>
      </c>
      <c r="AA30" s="49">
        <v>1.8860000371932983</v>
      </c>
      <c r="AB30" s="50">
        <v>1.971500039100647</v>
      </c>
      <c r="AC30" s="50">
        <v>1.9769999980926514</v>
      </c>
      <c r="AD30" s="4">
        <v>3.5134499073028564</v>
      </c>
    </row>
    <row r="31" spans="2:30" x14ac:dyDescent="0.2">
      <c r="B31" s="10" t="s">
        <v>38</v>
      </c>
      <c r="C31" s="50">
        <v>1.45</v>
      </c>
      <c r="D31" s="69">
        <v>-0.90261920000000007</v>
      </c>
      <c r="E31" s="70">
        <v>22.150639999999999</v>
      </c>
      <c r="F31" s="6">
        <v>0.27098899999999998</v>
      </c>
      <c r="G31" s="16">
        <v>-0.18470693660321902</v>
      </c>
      <c r="H31" s="6">
        <v>-0.78312607625833675</v>
      </c>
      <c r="I31" s="6">
        <v>-8.3293840585963341E-2</v>
      </c>
      <c r="J31" s="6">
        <v>-0.25261582705663221</v>
      </c>
      <c r="K31" s="6">
        <v>-0.62697126213046761</v>
      </c>
      <c r="L31" s="17">
        <v>-0.83791186187135402</v>
      </c>
      <c r="M31" s="22">
        <v>0.85699089555829788</v>
      </c>
      <c r="N31" s="23">
        <v>0.33761322253564341</v>
      </c>
      <c r="O31" s="24">
        <v>-0.18176445048701129</v>
      </c>
      <c r="P31" s="32">
        <v>884943.88124999998</v>
      </c>
      <c r="Q31" s="38"/>
      <c r="R31" s="41">
        <v>3.9509667985983308</v>
      </c>
      <c r="S31" s="42">
        <v>76.374095499999996</v>
      </c>
      <c r="T31" s="42">
        <v>14.897</v>
      </c>
      <c r="U31" s="42">
        <v>-65.451904499999983</v>
      </c>
      <c r="V31" s="42">
        <v>-25.784904499999982</v>
      </c>
      <c r="W31" s="42">
        <v>13.88209550000002</v>
      </c>
      <c r="X31" s="42">
        <v>156.72299999999998</v>
      </c>
      <c r="Y31" s="4">
        <v>-39.667000000000002</v>
      </c>
      <c r="AA31" s="49">
        <v>1.5817500352859497</v>
      </c>
      <c r="AB31" s="50">
        <v>1.9400999546051025</v>
      </c>
      <c r="AC31" s="50">
        <v>3.8870999813079834</v>
      </c>
      <c r="AD31" s="4">
        <v>8.9457502365112305</v>
      </c>
    </row>
    <row r="32" spans="2:30" x14ac:dyDescent="0.2">
      <c r="B32" s="10" t="s">
        <v>39</v>
      </c>
      <c r="C32" s="50">
        <v>1.99</v>
      </c>
      <c r="D32" s="69">
        <v>-1.485147E-2</v>
      </c>
      <c r="E32" s="70">
        <v>2.990917</v>
      </c>
      <c r="F32" s="6">
        <v>2.0631910000000003E-2</v>
      </c>
      <c r="G32" s="16">
        <v>7.51088831186002E-2</v>
      </c>
      <c r="H32" s="6">
        <v>3.5690221955640311E-2</v>
      </c>
      <c r="I32" s="6">
        <v>-1.6798384690511092E-2</v>
      </c>
      <c r="J32" s="6">
        <v>5.704879051578815E-2</v>
      </c>
      <c r="K32" s="6">
        <v>0.16585623020264317</v>
      </c>
      <c r="L32" s="17">
        <v>9.4775096467237807E-2</v>
      </c>
      <c r="M32" s="22">
        <v>0.57810219715844768</v>
      </c>
      <c r="N32" s="23">
        <v>0.3208319951094345</v>
      </c>
      <c r="O32" s="24">
        <v>6.3561793060421534E-2</v>
      </c>
      <c r="P32" s="32">
        <v>180306.03328125001</v>
      </c>
      <c r="Q32" s="38"/>
      <c r="R32" s="41">
        <v>6.2345659419139823</v>
      </c>
      <c r="S32" s="42">
        <v>48.983519659999999</v>
      </c>
      <c r="T32" s="42">
        <v>1.2669999999999999</v>
      </c>
      <c r="U32" s="42">
        <v>-28.31748034000001</v>
      </c>
      <c r="V32" s="42">
        <v>-15.71548034000001</v>
      </c>
      <c r="W32" s="42">
        <v>-3.1134803400000095</v>
      </c>
      <c r="X32" s="42">
        <v>78.568000000000012</v>
      </c>
      <c r="Y32" s="4">
        <v>-12.602</v>
      </c>
      <c r="AA32" s="49">
        <v>2.0239999294281006</v>
      </c>
      <c r="AB32" s="50">
        <v>1.882599949836731</v>
      </c>
      <c r="AC32" s="50">
        <v>1.7069000005722046</v>
      </c>
      <c r="AD32" s="4">
        <v>1.8177249431610107</v>
      </c>
    </row>
    <row r="33" spans="2:30" x14ac:dyDescent="0.2">
      <c r="B33" s="10" t="s">
        <v>40</v>
      </c>
      <c r="C33" s="50">
        <v>1.7</v>
      </c>
      <c r="D33" s="69">
        <v>-0.13705580000000001</v>
      </c>
      <c r="E33" s="70">
        <v>4.2772129999999997</v>
      </c>
      <c r="F33" s="6">
        <v>4.041635E-3</v>
      </c>
      <c r="G33" s="16">
        <v>-1.2308720829323772E-3</v>
      </c>
      <c r="H33" s="6">
        <v>9.5180794159282378E-2</v>
      </c>
      <c r="I33" s="6">
        <v>-2.3474156069586138E-3</v>
      </c>
      <c r="J33" s="6">
        <v>-3.5753983215532914E-3</v>
      </c>
      <c r="K33" s="6">
        <v>2.9498214709076098E-3</v>
      </c>
      <c r="L33" s="17">
        <v>9.1265086586047817E-2</v>
      </c>
      <c r="M33" s="22">
        <v>0.45028204152740248</v>
      </c>
      <c r="N33" s="23">
        <v>0.30993911381505534</v>
      </c>
      <c r="O33" s="24">
        <v>0.16959618610270799</v>
      </c>
      <c r="P33" s="32">
        <v>70873</v>
      </c>
      <c r="Q33" s="38"/>
      <c r="R33" s="41">
        <v>11.1577533952275</v>
      </c>
      <c r="S33" s="42">
        <v>92.865384899999995</v>
      </c>
      <c r="T33" s="42">
        <v>10.738</v>
      </c>
      <c r="U33" s="42">
        <v>-41.815615100000016</v>
      </c>
      <c r="V33" s="42">
        <v>-28.782615100000015</v>
      </c>
      <c r="W33" s="42">
        <v>-15.749615100000016</v>
      </c>
      <c r="X33" s="42">
        <v>145.41900000000001</v>
      </c>
      <c r="Y33" s="4">
        <v>-13.032999999999999</v>
      </c>
      <c r="AA33" s="49">
        <v>1.7039999961853027</v>
      </c>
      <c r="AB33" s="50">
        <v>1.7060999870300293</v>
      </c>
      <c r="AC33" s="50">
        <v>1.6950000524520874</v>
      </c>
      <c r="AD33" s="4">
        <v>1.557824969291687</v>
      </c>
    </row>
    <row r="34" spans="2:30" x14ac:dyDescent="0.2">
      <c r="B34" s="10" t="s">
        <v>41</v>
      </c>
      <c r="C34" s="50">
        <v>2.9150999999999998</v>
      </c>
      <c r="D34" s="69">
        <v>-0.2408593</v>
      </c>
      <c r="E34" s="70">
        <v>8.7048319999999997</v>
      </c>
      <c r="F34" s="6">
        <v>3.6123080000000002E-2</v>
      </c>
      <c r="G34" s="16">
        <v>-9.5040132428247937E-3</v>
      </c>
      <c r="H34" s="6">
        <v>-0.17754730926188367</v>
      </c>
      <c r="I34" s="6">
        <v>0.15107599884203404</v>
      </c>
      <c r="J34" s="6">
        <v>0.14013615730554152</v>
      </c>
      <c r="K34" s="6">
        <v>0.10726631867291947</v>
      </c>
      <c r="L34" s="17">
        <v>-6.2291949616241071E-2</v>
      </c>
      <c r="M34" s="22">
        <v>0.43365914841679509</v>
      </c>
      <c r="N34" s="23">
        <v>0.306428458087185</v>
      </c>
      <c r="O34" s="24">
        <v>0.17919776775757512</v>
      </c>
      <c r="P34" s="32">
        <v>603145.25827031245</v>
      </c>
      <c r="Q34" s="38"/>
      <c r="R34" s="41">
        <v>12.627563613517029</v>
      </c>
      <c r="S34" s="42">
        <v>175.13856084779999</v>
      </c>
      <c r="T34" s="42">
        <v>30.291</v>
      </c>
      <c r="U34" s="42">
        <v>-75.950439152200005</v>
      </c>
      <c r="V34" s="42">
        <v>-53.667439152200004</v>
      </c>
      <c r="W34" s="42">
        <v>-31.384439152200002</v>
      </c>
      <c r="X34" s="42">
        <v>281.38</v>
      </c>
      <c r="Y34" s="4">
        <v>-22.283000000000001</v>
      </c>
      <c r="AA34" s="49">
        <v>2.5325000286102295</v>
      </c>
      <c r="AB34" s="50">
        <v>2.5567998886108398</v>
      </c>
      <c r="AC34" s="50">
        <v>2.6326999664306641</v>
      </c>
      <c r="AD34" s="4">
        <v>3.1087501049041748</v>
      </c>
    </row>
    <row r="35" spans="2:30" x14ac:dyDescent="0.2">
      <c r="B35" s="10" t="s">
        <v>42</v>
      </c>
      <c r="C35" s="50">
        <v>0.61099999999999999</v>
      </c>
      <c r="D35" s="69">
        <v>-0.3950495</v>
      </c>
      <c r="E35" s="70">
        <v>6.5795919999999999</v>
      </c>
      <c r="F35" s="6">
        <v>2.9928699999999999E-2</v>
      </c>
      <c r="G35" s="16">
        <v>-9.4210667595666764E-2</v>
      </c>
      <c r="H35" s="6">
        <v>-0.34731311488791716</v>
      </c>
      <c r="I35" s="6">
        <v>5.2483168192551943E-3</v>
      </c>
      <c r="J35" s="6">
        <v>-8.9456798207707244E-2</v>
      </c>
      <c r="K35" s="6">
        <v>-0.22785580716761045</v>
      </c>
      <c r="L35" s="17">
        <v>-0.4057003938622058</v>
      </c>
      <c r="M35" s="22">
        <v>0.73501130426121009</v>
      </c>
      <c r="N35" s="23">
        <v>0.29356766081840013</v>
      </c>
      <c r="O35" s="24">
        <v>-0.14787598262441004</v>
      </c>
      <c r="P35" s="32">
        <v>162436.9849375</v>
      </c>
      <c r="Q35" s="38"/>
      <c r="R35" s="41">
        <v>5.5085834333733494</v>
      </c>
      <c r="S35" s="42">
        <v>37.739811746000001</v>
      </c>
      <c r="T35" s="42">
        <v>26.294</v>
      </c>
      <c r="U35" s="42">
        <v>-27.739188253999998</v>
      </c>
      <c r="V35" s="42">
        <v>-11.079188253999998</v>
      </c>
      <c r="W35" s="42">
        <v>5.580811746000002</v>
      </c>
      <c r="X35" s="42">
        <v>91.772999999999996</v>
      </c>
      <c r="Y35" s="4">
        <v>-16.66</v>
      </c>
      <c r="AA35" s="49">
        <v>0.60781002044677734</v>
      </c>
      <c r="AB35" s="50">
        <v>0.6710280179977417</v>
      </c>
      <c r="AC35" s="50">
        <v>0.79130297899246216</v>
      </c>
      <c r="AD35" s="4">
        <v>1.0281009674072266</v>
      </c>
    </row>
    <row r="36" spans="2:30" x14ac:dyDescent="0.2">
      <c r="B36" s="10" t="s">
        <v>43</v>
      </c>
      <c r="C36" s="50">
        <v>1.84</v>
      </c>
      <c r="D36" s="69">
        <v>-0.63779530000000006</v>
      </c>
      <c r="E36" s="70">
        <v>5.4753080000000001</v>
      </c>
      <c r="F36" s="6">
        <v>5.4377509999999997E-2</v>
      </c>
      <c r="G36" s="16">
        <v>-4.8383570268343501E-2</v>
      </c>
      <c r="H36" s="6">
        <v>-0.68228114353184854</v>
      </c>
      <c r="I36" s="6">
        <v>5.2330575372826482E-2</v>
      </c>
      <c r="J36" s="6">
        <v>1.4150650337489967E-3</v>
      </c>
      <c r="K36" s="6">
        <v>-0.5524203423298697</v>
      </c>
      <c r="L36" s="17">
        <v>-0.68183155068749768</v>
      </c>
      <c r="M36" s="22">
        <v>0.46402770401234772</v>
      </c>
      <c r="N36" s="23">
        <v>0.2869292667222596</v>
      </c>
      <c r="O36" s="24">
        <v>0.10983082943217148</v>
      </c>
      <c r="P36" s="32">
        <v>507981.565</v>
      </c>
      <c r="Q36" s="38"/>
      <c r="R36" s="41">
        <v>8.4748817966903065</v>
      </c>
      <c r="S36" s="42">
        <v>57.324051840000003</v>
      </c>
      <c r="T36" s="42">
        <v>2.113</v>
      </c>
      <c r="U36" s="42">
        <v>-26.599948160000004</v>
      </c>
      <c r="V36" s="42">
        <v>-16.447948160000003</v>
      </c>
      <c r="W36" s="42">
        <v>-6.2959481600000018</v>
      </c>
      <c r="X36" s="42">
        <v>86.037000000000006</v>
      </c>
      <c r="Y36" s="4">
        <v>-10.152000000000001</v>
      </c>
      <c r="AA36" s="49">
        <v>1.7484999895095825</v>
      </c>
      <c r="AB36" s="50">
        <v>1.837399959564209</v>
      </c>
      <c r="AC36" s="50">
        <v>4.1110000610351562</v>
      </c>
      <c r="AD36" s="4">
        <v>5.7831001281738281</v>
      </c>
    </row>
    <row r="37" spans="2:30" x14ac:dyDescent="0.2">
      <c r="B37" s="10" t="s">
        <v>44</v>
      </c>
      <c r="C37" s="50">
        <v>1.36</v>
      </c>
      <c r="D37" s="69">
        <v>-0.80925669999999994</v>
      </c>
      <c r="E37" s="70">
        <v>0.95467809999999997</v>
      </c>
      <c r="F37" s="6">
        <v>6.539818E-2</v>
      </c>
      <c r="G37" s="16">
        <v>-0.49280043646842264</v>
      </c>
      <c r="H37" s="6">
        <v>-0.57238713906819216</v>
      </c>
      <c r="I37" s="6">
        <v>-1.0009078563153695E-2</v>
      </c>
      <c r="J37" s="6">
        <v>-0.49787703674700745</v>
      </c>
      <c r="K37" s="6">
        <v>-0.61193860031165981</v>
      </c>
      <c r="L37" s="17">
        <v>-0.78528576314383081</v>
      </c>
      <c r="M37" s="22">
        <v>0.55821020572241031</v>
      </c>
      <c r="N37" s="23">
        <v>0.23468076869159615</v>
      </c>
      <c r="O37" s="24">
        <v>-8.8848668339218229E-2</v>
      </c>
      <c r="P37" s="32">
        <v>1976983.8900000001</v>
      </c>
      <c r="Q37" s="38"/>
      <c r="R37" s="41">
        <v>5.0163809523809517</v>
      </c>
      <c r="S37" s="42">
        <v>64.909085840000003</v>
      </c>
      <c r="T37" s="42">
        <v>4.202</v>
      </c>
      <c r="U37" s="42">
        <v>-36.232914159999993</v>
      </c>
      <c r="V37" s="42">
        <v>-15.232914159999993</v>
      </c>
      <c r="W37" s="42">
        <v>5.7670858400000071</v>
      </c>
      <c r="X37" s="42">
        <v>105.34399999999999</v>
      </c>
      <c r="Y37" s="4">
        <v>-21</v>
      </c>
      <c r="AA37" s="49">
        <v>1.3737499713897705</v>
      </c>
      <c r="AB37" s="50">
        <v>2.7084999084472656</v>
      </c>
      <c r="AC37" s="50">
        <v>3.5046000480651855</v>
      </c>
      <c r="AD37" s="4">
        <v>6.3340001106262207</v>
      </c>
    </row>
    <row r="38" spans="2:30" x14ac:dyDescent="0.2">
      <c r="B38" s="10" t="s">
        <v>45</v>
      </c>
      <c r="C38" s="50">
        <v>1.67</v>
      </c>
      <c r="D38" s="69">
        <v>0.59047620000000001</v>
      </c>
      <c r="E38" s="70">
        <v>7.0085150000000001</v>
      </c>
      <c r="F38" s="6">
        <v>2.028137E-2</v>
      </c>
      <c r="G38" s="16">
        <v>2.6852323336390205E-2</v>
      </c>
      <c r="H38" s="6">
        <v>1.9061707460599209E-4</v>
      </c>
      <c r="I38" s="6">
        <v>0.34786121883083476</v>
      </c>
      <c r="J38" s="6">
        <v>0.3840544240914614</v>
      </c>
      <c r="K38" s="6">
        <v>0.37499483333176276</v>
      </c>
      <c r="L38" s="17">
        <v>0.38431824849687701</v>
      </c>
      <c r="M38" s="22">
        <v>0.22850724813136858</v>
      </c>
      <c r="N38" s="23">
        <v>0.21172103709050161</v>
      </c>
      <c r="O38" s="24">
        <v>0.19493482604963464</v>
      </c>
      <c r="P38" s="32">
        <v>1053049.395</v>
      </c>
      <c r="Q38" s="38"/>
      <c r="R38" s="41">
        <v>74.935500000000005</v>
      </c>
      <c r="S38" s="42">
        <v>119.14541018999999</v>
      </c>
      <c r="T38" s="42">
        <v>3.5</v>
      </c>
      <c r="U38" s="42">
        <v>-27.225589810000017</v>
      </c>
      <c r="V38" s="42">
        <v>-25.225589810000017</v>
      </c>
      <c r="W38" s="42">
        <v>-23.225589810000017</v>
      </c>
      <c r="X38" s="42">
        <v>149.87100000000001</v>
      </c>
      <c r="Y38" s="4">
        <v>-2</v>
      </c>
      <c r="AA38" s="49">
        <v>1.2389999628067017</v>
      </c>
      <c r="AB38" s="50">
        <v>1.2065999507904053</v>
      </c>
      <c r="AC38" s="50">
        <v>1.2145500183105469</v>
      </c>
      <c r="AD38" s="4">
        <v>1.2063699960708618</v>
      </c>
    </row>
    <row r="39" spans="2:30" x14ac:dyDescent="0.2">
      <c r="B39" s="10" t="s">
        <v>60</v>
      </c>
      <c r="C39" s="50">
        <v>1.3267</v>
      </c>
      <c r="D39" s="69">
        <v>0.83499309999999993</v>
      </c>
      <c r="E39" s="70">
        <v>2.9104990000000002</v>
      </c>
      <c r="F39" s="6">
        <v>1.2133080000000001E-2</v>
      </c>
      <c r="G39" s="16">
        <v>6.1372019217384333E-2</v>
      </c>
      <c r="H39" s="6">
        <v>-0.28134812586037539</v>
      </c>
      <c r="I39" s="6">
        <v>0.32272517411837853</v>
      </c>
      <c r="J39" s="6">
        <v>0.40390348892368988</v>
      </c>
      <c r="K39" s="6">
        <v>0.56144902291636689</v>
      </c>
      <c r="L39" s="17">
        <v>8.9178734261674553E-3</v>
      </c>
      <c r="M39" s="22">
        <v>-0.30900632100556047</v>
      </c>
      <c r="N39" s="23">
        <v>0.16229498737709802</v>
      </c>
      <c r="O39" s="24">
        <v>0.63359629575975673</v>
      </c>
      <c r="P39" s="32">
        <v>204009.18802187499</v>
      </c>
      <c r="Q39" s="38"/>
      <c r="R39" s="41">
        <v>-1.5033408577878102</v>
      </c>
      <c r="S39" s="42">
        <v>46.997535559600003</v>
      </c>
      <c r="T39" s="42">
        <v>0.82400000000000007</v>
      </c>
      <c r="U39" s="42">
        <v>14.522535559600001</v>
      </c>
      <c r="V39" s="42">
        <v>-7.6274644404000007</v>
      </c>
      <c r="W39" s="42">
        <v>-29.777464440400003</v>
      </c>
      <c r="X39" s="42">
        <v>33.298999999999999</v>
      </c>
      <c r="Y39" s="4">
        <v>22.150000000000002</v>
      </c>
      <c r="AA39" s="49">
        <v>1.0030050277709961</v>
      </c>
      <c r="AB39" s="50">
        <v>0.94500797986984253</v>
      </c>
      <c r="AC39" s="50">
        <v>0.8496595025062561</v>
      </c>
      <c r="AD39" s="4">
        <v>1.3149732351303101</v>
      </c>
    </row>
    <row r="40" spans="2:30" x14ac:dyDescent="0.2">
      <c r="B40" s="10" t="s">
        <v>46</v>
      </c>
      <c r="C40" s="50">
        <v>1.04</v>
      </c>
      <c r="D40" s="69">
        <v>0.40540529999999997</v>
      </c>
      <c r="E40" s="70">
        <v>1.0093369999999999</v>
      </c>
      <c r="F40" s="6">
        <v>8.718119000000001E-4</v>
      </c>
      <c r="G40" s="16">
        <v>3.4620795146924843E-2</v>
      </c>
      <c r="H40" s="6">
        <v>2.9029605846380147E-3</v>
      </c>
      <c r="I40" s="6">
        <v>0.15782615166952518</v>
      </c>
      <c r="J40" s="6">
        <v>0.19791101368222819</v>
      </c>
      <c r="K40" s="6">
        <v>0.30262565717130774</v>
      </c>
      <c r="L40" s="17">
        <v>0.20138850213885151</v>
      </c>
      <c r="M40" s="22">
        <v>0.39016363874220206</v>
      </c>
      <c r="N40" s="23">
        <v>0.14257631026400386</v>
      </c>
      <c r="O40" s="24">
        <v>-0.10501101821419445</v>
      </c>
      <c r="P40" s="32">
        <v>81835.308749999997</v>
      </c>
      <c r="Q40" s="38"/>
      <c r="R40" s="41">
        <v>6.2796380090497737</v>
      </c>
      <c r="S40" s="42">
        <v>44.63071704</v>
      </c>
      <c r="T40" s="42">
        <v>7.3460000000000001</v>
      </c>
      <c r="U40" s="42">
        <v>-17.413282960000004</v>
      </c>
      <c r="V40" s="42">
        <v>-6.3632829600000029</v>
      </c>
      <c r="W40" s="42">
        <v>4.6867170399999978</v>
      </c>
      <c r="X40" s="42">
        <v>69.39</v>
      </c>
      <c r="Y40" s="4">
        <v>-11.05</v>
      </c>
      <c r="AA40" s="49">
        <v>0.898235023021698</v>
      </c>
      <c r="AB40" s="50">
        <v>0.86817800998687744</v>
      </c>
      <c r="AC40" s="50">
        <v>0.79838746786117554</v>
      </c>
      <c r="AD40" s="4">
        <v>0.8656650185585022</v>
      </c>
    </row>
    <row r="41" spans="2:30" x14ac:dyDescent="0.2">
      <c r="B41" s="10" t="s">
        <v>47</v>
      </c>
      <c r="C41" s="50">
        <v>2.09</v>
      </c>
      <c r="D41" s="69">
        <v>-0.91589540000000003</v>
      </c>
      <c r="E41" s="70">
        <v>11.20299</v>
      </c>
      <c r="F41" s="6">
        <v>8.4351680000000012E-2</v>
      </c>
      <c r="G41" s="16">
        <v>-5.9858447008501181E-2</v>
      </c>
      <c r="H41" s="6">
        <v>-0.72543770004814057</v>
      </c>
      <c r="I41" s="6">
        <v>0.13202441173885937</v>
      </c>
      <c r="J41" s="6">
        <v>6.4263188476459288E-2</v>
      </c>
      <c r="K41" s="6">
        <v>-0.17226084585220891</v>
      </c>
      <c r="L41" s="17">
        <v>-0.70779345121780413</v>
      </c>
      <c r="M41" s="22">
        <v>0.47956911979648953</v>
      </c>
      <c r="N41" s="23">
        <v>0.13396802763485716</v>
      </c>
      <c r="O41" s="24">
        <v>-0.21163306452677522</v>
      </c>
      <c r="P41" s="32">
        <v>469170.31906249997</v>
      </c>
      <c r="Q41" s="38"/>
      <c r="R41" s="41">
        <v>4.5550751656023154</v>
      </c>
      <c r="S41" s="42">
        <v>72.948264839999993</v>
      </c>
      <c r="T41" s="42">
        <v>6.9060000000000006</v>
      </c>
      <c r="U41" s="42">
        <v>-34.983735159999995</v>
      </c>
      <c r="V41" s="42">
        <v>-9.7727351599999928</v>
      </c>
      <c r="W41" s="42">
        <v>15.438264840000009</v>
      </c>
      <c r="X41" s="42">
        <v>114.83799999999999</v>
      </c>
      <c r="Y41" s="4">
        <v>-25.211000000000002</v>
      </c>
      <c r="AA41" s="49">
        <v>1.8462499380111694</v>
      </c>
      <c r="AB41" s="50">
        <v>1.9637999534606934</v>
      </c>
      <c r="AC41" s="50">
        <v>2.5249500274658203</v>
      </c>
      <c r="AD41" s="4">
        <v>7.1524748802185059</v>
      </c>
    </row>
    <row r="42" spans="2:30" x14ac:dyDescent="0.2">
      <c r="B42" s="10" t="s">
        <v>61</v>
      </c>
      <c r="C42" s="50">
        <v>1</v>
      </c>
      <c r="D42" s="69">
        <v>0.81818179999999996</v>
      </c>
      <c r="E42" s="70">
        <v>1.004575</v>
      </c>
      <c r="F42" s="6">
        <v>4.42195E-3</v>
      </c>
      <c r="G42" s="16">
        <v>2.2508536140910529E-3</v>
      </c>
      <c r="H42" s="6">
        <v>-8.2806128046574279E-2</v>
      </c>
      <c r="I42" s="6">
        <v>0.2172336061559581</v>
      </c>
      <c r="J42" s="6">
        <v>0.21997342081756721</v>
      </c>
      <c r="K42" s="6">
        <v>0.13224577859707121</v>
      </c>
      <c r="L42" s="17">
        <v>0.1189521455199305</v>
      </c>
      <c r="M42" s="22">
        <v>0.4196464996716569</v>
      </c>
      <c r="N42" s="23">
        <v>0.11590944868175956</v>
      </c>
      <c r="O42" s="24">
        <v>-0.18782760230813755</v>
      </c>
      <c r="P42" s="32">
        <v>138823.546875</v>
      </c>
      <c r="Q42" s="38"/>
      <c r="R42" s="41">
        <v>5.6141573033707868</v>
      </c>
      <c r="S42" s="42">
        <v>43.952490999999995</v>
      </c>
      <c r="T42" s="42">
        <v>12.552</v>
      </c>
      <c r="U42" s="42">
        <v>-18.444509000000004</v>
      </c>
      <c r="V42" s="42">
        <v>-5.094509000000004</v>
      </c>
      <c r="W42" s="42">
        <v>8.2554909999999957</v>
      </c>
      <c r="X42" s="42">
        <v>74.948999999999998</v>
      </c>
      <c r="Y42" s="4">
        <v>-13.35</v>
      </c>
      <c r="AA42" s="49">
        <v>0.82153499126434326</v>
      </c>
      <c r="AB42" s="50">
        <v>0.81968998908996582</v>
      </c>
      <c r="AC42" s="50">
        <v>0.88320046663284302</v>
      </c>
      <c r="AD42" s="4">
        <v>0.89369326829910278</v>
      </c>
    </row>
    <row r="43" spans="2:30" x14ac:dyDescent="0.2">
      <c r="B43" s="10" t="s">
        <v>48</v>
      </c>
      <c r="C43" s="50">
        <v>1.4079999999999999</v>
      </c>
      <c r="D43" s="69">
        <v>-0.36860989999999999</v>
      </c>
      <c r="E43" s="70">
        <v>11.063129999999999</v>
      </c>
      <c r="F43" s="6">
        <v>2.6406909999999999E-2</v>
      </c>
      <c r="G43" s="16">
        <v>-1.0385437816574083E-2</v>
      </c>
      <c r="H43" s="6">
        <v>-0.15658557576787158</v>
      </c>
      <c r="I43" s="6">
        <v>-5.2808626630416633E-2</v>
      </c>
      <c r="J43" s="6">
        <v>-6.264562373894178E-2</v>
      </c>
      <c r="K43" s="6">
        <v>-0.19776651443613558</v>
      </c>
      <c r="L43" s="17">
        <v>-0.20942179844431374</v>
      </c>
      <c r="M43" s="22">
        <v>8.7353360844283356E-2</v>
      </c>
      <c r="N43" s="23">
        <v>0.1121367175797694</v>
      </c>
      <c r="O43" s="24">
        <v>0.13692007431525544</v>
      </c>
      <c r="P43" s="32">
        <v>200211.61599999998</v>
      </c>
      <c r="Q43" s="38"/>
      <c r="R43" s="41">
        <v>-55.289931869795609</v>
      </c>
      <c r="S43" s="42">
        <v>53.301899904000003</v>
      </c>
      <c r="T43" s="42">
        <v>15.08</v>
      </c>
      <c r="U43" s="42">
        <v>-4.6561000959999888</v>
      </c>
      <c r="V43" s="42">
        <v>-5.9771000959999885</v>
      </c>
      <c r="W43" s="42">
        <v>-7.2981000959999882</v>
      </c>
      <c r="X43" s="42">
        <v>73.037999999999997</v>
      </c>
      <c r="Y43" s="4">
        <v>1.321</v>
      </c>
      <c r="AA43" s="49">
        <v>1.4865000247955322</v>
      </c>
      <c r="AB43" s="50">
        <v>1.5020999908447266</v>
      </c>
      <c r="AC43" s="50">
        <v>1.7551000118255615</v>
      </c>
      <c r="AD43" s="4">
        <v>1.7809749841690063</v>
      </c>
    </row>
    <row r="44" spans="2:30" x14ac:dyDescent="0.2">
      <c r="B44" s="10" t="s">
        <v>49</v>
      </c>
      <c r="C44" s="50">
        <v>3.0491000000000001</v>
      </c>
      <c r="D44" s="69">
        <v>-0.40678989999999998</v>
      </c>
      <c r="E44" s="70">
        <v>4.440169</v>
      </c>
      <c r="F44" s="6">
        <v>2.3890989999999997E-2</v>
      </c>
      <c r="G44" s="16">
        <v>-5.2865536264058544E-2</v>
      </c>
      <c r="H44" s="6">
        <v>-0.20904605462618586</v>
      </c>
      <c r="I44" s="6">
        <v>1.4844429702266071E-2</v>
      </c>
      <c r="J44" s="6">
        <v>-3.8805865298536912E-2</v>
      </c>
      <c r="K44" s="6">
        <v>-8.8065071476372547E-2</v>
      </c>
      <c r="L44" s="17">
        <v>-0.2397397068877084</v>
      </c>
      <c r="M44" s="22">
        <v>0.22188685087474269</v>
      </c>
      <c r="N44" s="23">
        <v>7.0966284063987084E-2</v>
      </c>
      <c r="O44" s="24">
        <v>-7.9954282746768635E-2</v>
      </c>
      <c r="P44" s="32">
        <v>560680.56147343747</v>
      </c>
      <c r="Q44" s="38"/>
      <c r="R44" s="41">
        <v>8.266506024096385</v>
      </c>
      <c r="S44" s="42">
        <v>82.493726753700003</v>
      </c>
      <c r="T44" s="42">
        <v>2.12</v>
      </c>
      <c r="U44" s="42">
        <v>-18.304273246299999</v>
      </c>
      <c r="V44" s="42">
        <v>-5.8542732462999982</v>
      </c>
      <c r="W44" s="42">
        <v>6.5957267537000028</v>
      </c>
      <c r="X44" s="42">
        <v>102.91800000000001</v>
      </c>
      <c r="Y44" s="4">
        <v>-12.450000000000001</v>
      </c>
      <c r="AA44" s="49">
        <v>3.0044999122619629</v>
      </c>
      <c r="AB44" s="50">
        <v>3.1721999645233154</v>
      </c>
      <c r="AC44" s="50">
        <v>3.3435499668121338</v>
      </c>
      <c r="AD44" s="4">
        <v>4.0106000900268555</v>
      </c>
    </row>
    <row r="45" spans="2:30" x14ac:dyDescent="0.2">
      <c r="B45" s="10" t="s">
        <v>50</v>
      </c>
      <c r="C45" s="50">
        <v>0.88</v>
      </c>
      <c r="D45" s="69">
        <v>0.29449839999999999</v>
      </c>
      <c r="E45" s="70">
        <v>31.5823</v>
      </c>
      <c r="F45" s="6">
        <v>8.0242369999999993E-2</v>
      </c>
      <c r="G45" s="16">
        <v>2.7555222945950142E-2</v>
      </c>
      <c r="H45" s="6">
        <v>3.4189572205349572E-2</v>
      </c>
      <c r="I45" s="6">
        <v>9.6983269462546984E-2</v>
      </c>
      <c r="J45" s="6">
        <v>0.12721088802056468</v>
      </c>
      <c r="K45" s="6">
        <v>0.14508183826121956</v>
      </c>
      <c r="L45" s="17">
        <v>0.16574974606719994</v>
      </c>
      <c r="M45" s="22">
        <v>0.11271068377557314</v>
      </c>
      <c r="N45" s="23">
        <v>5.9618454520674824E-2</v>
      </c>
      <c r="O45" s="24">
        <v>6.5262252657765085E-3</v>
      </c>
      <c r="P45" s="32">
        <v>125812.28</v>
      </c>
      <c r="Q45" s="38"/>
      <c r="R45" s="41">
        <v>24.046753246753248</v>
      </c>
      <c r="S45" s="42">
        <v>101.52144815999999</v>
      </c>
      <c r="T45" s="42">
        <v>16.648</v>
      </c>
      <c r="U45" s="42">
        <v>-11.442551840000007</v>
      </c>
      <c r="V45" s="42">
        <v>-6.0525518400000076</v>
      </c>
      <c r="W45" s="42">
        <v>-0.66255184000000789</v>
      </c>
      <c r="X45" s="42">
        <v>129.61199999999999</v>
      </c>
      <c r="Y45" s="4">
        <v>-5.39</v>
      </c>
      <c r="AA45" s="49">
        <v>0.80220001935958862</v>
      </c>
      <c r="AB45" s="50">
        <v>0.78068798780441284</v>
      </c>
      <c r="AC45" s="50">
        <v>0.76850402355194092</v>
      </c>
      <c r="AD45" s="4">
        <v>0.75487899780273438</v>
      </c>
    </row>
    <row r="46" spans="2:30" x14ac:dyDescent="0.2">
      <c r="B46" s="10" t="s">
        <v>57</v>
      </c>
      <c r="C46" s="50">
        <v>1.325</v>
      </c>
      <c r="D46" s="69">
        <v>-0.60090359999999998</v>
      </c>
      <c r="E46" s="70">
        <v>10.32789</v>
      </c>
      <c r="F46" s="6">
        <v>6.9226620000000003E-2</v>
      </c>
      <c r="G46" s="16">
        <v>-5.1058228528908955E-2</v>
      </c>
      <c r="H46" s="6">
        <v>-0.45491110400858747</v>
      </c>
      <c r="I46" s="6">
        <v>-0.12309730815016773</v>
      </c>
      <c r="J46" s="6">
        <v>-0.16787040618825189</v>
      </c>
      <c r="K46" s="6">
        <v>-0.34487022249256749</v>
      </c>
      <c r="L46" s="17">
        <v>-0.54641539838737163</v>
      </c>
      <c r="M46" s="22">
        <v>0.32055933155487293</v>
      </c>
      <c r="N46" s="23">
        <v>2.5154126950595046E-3</v>
      </c>
      <c r="O46" s="24">
        <v>-0.31552850616475359</v>
      </c>
      <c r="P46" s="32">
        <v>390741.38203124999</v>
      </c>
      <c r="Q46" s="38"/>
      <c r="R46" s="41">
        <v>5.5014565826330522</v>
      </c>
      <c r="S46" s="42">
        <v>112.24864832499999</v>
      </c>
      <c r="T46" s="42">
        <v>48.170999999999999</v>
      </c>
      <c r="U46" s="42">
        <v>-35.98235167499999</v>
      </c>
      <c r="V46" s="42">
        <v>-0.28235167499998681</v>
      </c>
      <c r="W46" s="42">
        <v>35.417648325000016</v>
      </c>
      <c r="X46" s="42">
        <v>196.40199999999999</v>
      </c>
      <c r="Y46" s="4">
        <v>-35.700000000000003</v>
      </c>
      <c r="AA46" s="49">
        <v>1.5110000371932983</v>
      </c>
      <c r="AB46" s="50">
        <v>1.5923000574111938</v>
      </c>
      <c r="AC46" s="50">
        <v>2.0225000381469727</v>
      </c>
      <c r="AD46" s="4">
        <v>2.9211750030517578</v>
      </c>
    </row>
    <row r="47" spans="2:30" x14ac:dyDescent="0.2">
      <c r="B47" s="10" t="s">
        <v>51</v>
      </c>
      <c r="C47" s="50">
        <v>6.6001000000000003</v>
      </c>
      <c r="D47" s="69">
        <v>-2.5095999999999997E-2</v>
      </c>
      <c r="E47" s="70">
        <v>5.8712099999999996</v>
      </c>
      <c r="F47" s="6">
        <v>0.1275867</v>
      </c>
      <c r="G47" s="16">
        <v>1.8043753273090601E-2</v>
      </c>
      <c r="H47" s="6">
        <v>1.1574896063227369E-2</v>
      </c>
      <c r="I47" s="6">
        <v>0.12697000466781772</v>
      </c>
      <c r="J47" s="6">
        <v>0.14730477337821735</v>
      </c>
      <c r="K47" s="6">
        <v>7.9612002968006079E-2</v>
      </c>
      <c r="L47" s="17">
        <v>0.16058470688291471</v>
      </c>
      <c r="M47" s="22">
        <v>0.1132539140640354</v>
      </c>
      <c r="N47" s="23">
        <v>-3.1788625177006424E-2</v>
      </c>
      <c r="O47" s="24">
        <v>-0.17683116441804825</v>
      </c>
      <c r="P47" s="32">
        <v>5739394.9842125</v>
      </c>
      <c r="Q47" s="38"/>
      <c r="R47" s="41">
        <v>11.249517353811834</v>
      </c>
      <c r="S47" s="42">
        <v>321.4091551619</v>
      </c>
      <c r="T47" s="42">
        <v>166.62</v>
      </c>
      <c r="U47" s="42">
        <v>-36.400844838100056</v>
      </c>
      <c r="V47" s="42">
        <v>10.217155161899946</v>
      </c>
      <c r="W47" s="42">
        <v>56.835155161899948</v>
      </c>
      <c r="X47" s="42">
        <v>524.43000000000006</v>
      </c>
      <c r="Y47" s="4">
        <v>-46.618000000000002</v>
      </c>
      <c r="AA47" s="49">
        <v>5.8565001487731934</v>
      </c>
      <c r="AB47" s="50">
        <v>5.7526998519897461</v>
      </c>
      <c r="AC47" s="50">
        <v>6.1133999824523926</v>
      </c>
      <c r="AD47" s="4">
        <v>5.6868748664855957</v>
      </c>
    </row>
    <row r="48" spans="2:30" x14ac:dyDescent="0.2">
      <c r="B48" s="10" t="s">
        <v>52</v>
      </c>
      <c r="C48" s="50">
        <v>0.94</v>
      </c>
      <c r="D48" s="69">
        <v>-0.76142129999999997</v>
      </c>
      <c r="E48" s="70">
        <v>18.250730000000001</v>
      </c>
      <c r="F48" s="6">
        <v>9.2090379999999999E-2</v>
      </c>
      <c r="G48" s="16">
        <v>-2.1372199887020993E-2</v>
      </c>
      <c r="H48" s="6">
        <v>-0.55730595583925424</v>
      </c>
      <c r="I48" s="6">
        <v>-3.2080345776972941E-2</v>
      </c>
      <c r="J48" s="6">
        <v>-5.2766918101603721E-2</v>
      </c>
      <c r="K48" s="6">
        <v>-0.15947227256437724</v>
      </c>
      <c r="L48" s="17">
        <v>-0.58066555621155203</v>
      </c>
      <c r="M48" s="22">
        <v>0.29783658303080607</v>
      </c>
      <c r="N48" s="23">
        <v>-5.9915496566481874E-2</v>
      </c>
      <c r="O48" s="24">
        <v>-0.41766757616376959</v>
      </c>
      <c r="P48" s="32">
        <v>297045.78687499999</v>
      </c>
      <c r="Q48" s="38"/>
      <c r="R48" s="41">
        <v>3.6816540941568947</v>
      </c>
      <c r="S48" s="42">
        <v>112.27607689999999</v>
      </c>
      <c r="T48" s="42">
        <v>2.165</v>
      </c>
      <c r="U48" s="42">
        <v>-33.439923100000001</v>
      </c>
      <c r="V48" s="42">
        <v>6.7270769000000001</v>
      </c>
      <c r="W48" s="42">
        <v>46.894076900000002</v>
      </c>
      <c r="X48" s="42">
        <v>147.881</v>
      </c>
      <c r="Y48" s="4">
        <v>-40.167000000000002</v>
      </c>
      <c r="AA48" s="49">
        <v>0.97115498781204224</v>
      </c>
      <c r="AB48" s="50">
        <v>0.99236398935317993</v>
      </c>
      <c r="AC48" s="50">
        <v>1.1183450222015381</v>
      </c>
      <c r="AD48" s="4">
        <v>2.241647481918335</v>
      </c>
    </row>
    <row r="49" spans="2:30" x14ac:dyDescent="0.2">
      <c r="B49" s="10" t="s">
        <v>53</v>
      </c>
      <c r="C49" s="50">
        <v>1.43</v>
      </c>
      <c r="D49" s="69">
        <v>-0.1437126</v>
      </c>
      <c r="E49" s="70">
        <v>4.7212259999999997</v>
      </c>
      <c r="F49" s="6">
        <v>8.6720870000000002E-3</v>
      </c>
      <c r="G49" s="16">
        <v>1.0826355327080428E-3</v>
      </c>
      <c r="H49" s="6">
        <v>-4.3764605267024637E-2</v>
      </c>
      <c r="I49" s="6">
        <v>-3.3457285206139886E-2</v>
      </c>
      <c r="J49" s="6">
        <v>-3.2410871719223966E-2</v>
      </c>
      <c r="K49" s="6">
        <v>-1.3643440734453893E-2</v>
      </c>
      <c r="L49" s="17">
        <v>-7.4757027979096558E-2</v>
      </c>
      <c r="M49" s="22">
        <v>6.6616215435245651E-2</v>
      </c>
      <c r="N49" s="23">
        <v>-7.2536176978460265E-2</v>
      </c>
      <c r="O49" s="24">
        <v>-0.21168856939216618</v>
      </c>
      <c r="P49" s="32">
        <v>240875.63499999998</v>
      </c>
      <c r="Q49" s="38"/>
      <c r="R49" s="41">
        <v>7.8540566037735848</v>
      </c>
      <c r="S49" s="42">
        <v>76.175477950000001</v>
      </c>
      <c r="T49" s="42">
        <v>2.0030000000000001</v>
      </c>
      <c r="U49" s="42">
        <v>-5.0745220499999988</v>
      </c>
      <c r="V49" s="42">
        <v>5.5254779500000009</v>
      </c>
      <c r="W49" s="42">
        <v>16.125477950000001</v>
      </c>
      <c r="X49" s="42">
        <v>83.253</v>
      </c>
      <c r="Y49" s="4">
        <v>-10.6</v>
      </c>
      <c r="AA49" s="49">
        <v>1.4795000553131104</v>
      </c>
      <c r="AB49" s="50">
        <v>1.4779000282287598</v>
      </c>
      <c r="AC49" s="50">
        <v>1.4497799873352051</v>
      </c>
      <c r="AD49" s="4">
        <v>1.5455399751663208</v>
      </c>
    </row>
    <row r="50" spans="2:30" x14ac:dyDescent="0.2">
      <c r="B50" s="10" t="s">
        <v>58</v>
      </c>
      <c r="C50" s="50">
        <v>0.49909999999999999</v>
      </c>
      <c r="D50" s="69">
        <v>-0.40477040000000003</v>
      </c>
      <c r="E50" s="70">
        <v>9.4458179999999992</v>
      </c>
      <c r="F50" s="6">
        <v>7.6553300000000005E-2</v>
      </c>
      <c r="G50" s="16">
        <v>-0.1491173545090031</v>
      </c>
      <c r="H50" s="6">
        <v>-0.27166762295244995</v>
      </c>
      <c r="I50" s="6">
        <v>-7.3321103168965229E-2</v>
      </c>
      <c r="J50" s="6">
        <v>-0.21150500874373057</v>
      </c>
      <c r="K50" s="6">
        <v>-0.29451442188491805</v>
      </c>
      <c r="L50" s="17">
        <v>-0.42571356872823407</v>
      </c>
      <c r="M50" s="22">
        <v>0.31362052448365318</v>
      </c>
      <c r="N50" s="23">
        <v>-8.2000744696106853E-2</v>
      </c>
      <c r="O50" s="24">
        <v>-0.47762201387586689</v>
      </c>
      <c r="P50" s="32">
        <v>643641.48117499996</v>
      </c>
      <c r="Q50" s="38"/>
      <c r="R50" s="41">
        <v>5.0721048360434011</v>
      </c>
      <c r="S50" s="42">
        <v>84.098107437400003</v>
      </c>
      <c r="T50" s="42">
        <v>58.280999999999999</v>
      </c>
      <c r="U50" s="42">
        <v>-26.374892562599996</v>
      </c>
      <c r="V50" s="42">
        <v>6.8961074374000049</v>
      </c>
      <c r="W50" s="42">
        <v>40.167107437400006</v>
      </c>
      <c r="X50" s="42">
        <v>168.75399999999999</v>
      </c>
      <c r="Y50" s="4">
        <v>-33.271000000000001</v>
      </c>
      <c r="AA50" s="49">
        <v>0.53859001398086548</v>
      </c>
      <c r="AB50" s="50">
        <v>0.63297802209854126</v>
      </c>
      <c r="AC50" s="50">
        <v>0.70745599269866943</v>
      </c>
      <c r="AD50" s="4">
        <v>0.86907851696014404</v>
      </c>
    </row>
    <row r="51" spans="2:30" x14ac:dyDescent="0.2">
      <c r="B51" s="10" t="s">
        <v>56</v>
      </c>
      <c r="C51" s="50">
        <v>3.3050000000000002</v>
      </c>
      <c r="D51" s="69">
        <v>-0.49924239999999998</v>
      </c>
      <c r="E51" s="70">
        <v>16.230550000000001</v>
      </c>
      <c r="F51" s="6">
        <v>0.22719</v>
      </c>
      <c r="G51" s="16">
        <v>-0.17429364531776614</v>
      </c>
      <c r="H51" s="6">
        <v>-0.34649809412968924</v>
      </c>
      <c r="I51" s="6">
        <v>-0.15978137619675237</v>
      </c>
      <c r="J51" s="6">
        <v>-0.3062261430032972</v>
      </c>
      <c r="K51" s="6">
        <v>-0.38626380247063996</v>
      </c>
      <c r="L51" s="17">
        <v>-0.54661746220965823</v>
      </c>
      <c r="M51" s="22">
        <v>1.4088185141599485E-2</v>
      </c>
      <c r="N51" s="23">
        <v>-0.10378227411105889</v>
      </c>
      <c r="O51" s="24">
        <v>-0.22165273336371716</v>
      </c>
      <c r="P51" s="32">
        <v>2443934.30375</v>
      </c>
      <c r="Q51" s="38"/>
      <c r="R51" s="41">
        <v>11.817259067923018</v>
      </c>
      <c r="S51" s="42">
        <v>233.19668196999999</v>
      </c>
      <c r="T51" s="42">
        <v>88.338999999999999</v>
      </c>
      <c r="U51" s="42">
        <v>-3.2853180300000417</v>
      </c>
      <c r="V51" s="42">
        <v>24.20168196999996</v>
      </c>
      <c r="W51" s="42">
        <v>51.688681969999962</v>
      </c>
      <c r="X51" s="42">
        <v>324.82100000000003</v>
      </c>
      <c r="Y51" s="4">
        <v>-27.487000000000002</v>
      </c>
      <c r="AA51" s="49">
        <v>3.9335000514984131</v>
      </c>
      <c r="AB51" s="50">
        <v>4.7638001441955566</v>
      </c>
      <c r="AC51" s="50">
        <v>5.3850498199462891</v>
      </c>
      <c r="AD51" s="4">
        <v>7.2896499633789062</v>
      </c>
    </row>
    <row r="52" spans="2:30" x14ac:dyDescent="0.2">
      <c r="B52" s="10" t="s">
        <v>54</v>
      </c>
      <c r="C52" s="50">
        <v>1.3</v>
      </c>
      <c r="D52" s="69">
        <v>-0.30851070000000003</v>
      </c>
      <c r="E52" s="70">
        <v>2.252183</v>
      </c>
      <c r="F52" s="6">
        <v>8.189117000000001E-3</v>
      </c>
      <c r="G52" s="16">
        <v>-1.116662803717372E-2</v>
      </c>
      <c r="H52" s="6">
        <v>-0.17190639855317491</v>
      </c>
      <c r="I52" s="6">
        <v>0.1255460325324087</v>
      </c>
      <c r="J52" s="6">
        <v>0.11297747864840257</v>
      </c>
      <c r="K52" s="6">
        <v>5.2777391621331882E-2</v>
      </c>
      <c r="L52" s="17">
        <v>-7.8350471376837483E-2</v>
      </c>
      <c r="M52" s="22">
        <v>0.14720980903863556</v>
      </c>
      <c r="N52" s="23">
        <v>-0.11199914906603003</v>
      </c>
      <c r="O52" s="24">
        <v>-0.37120810717069563</v>
      </c>
      <c r="P52" s="32">
        <v>147265.23906250001</v>
      </c>
      <c r="Q52" s="38"/>
      <c r="R52" s="41">
        <v>4.5381531531531536</v>
      </c>
      <c r="S52" s="42">
        <v>85.645188199999993</v>
      </c>
      <c r="T52" s="42">
        <v>2.4939999999999998</v>
      </c>
      <c r="U52" s="42">
        <v>-12.607811800000007</v>
      </c>
      <c r="V52" s="42">
        <v>9.5921881999999918</v>
      </c>
      <c r="W52" s="42">
        <v>31.792188199999991</v>
      </c>
      <c r="X52" s="42">
        <v>100.747</v>
      </c>
      <c r="Y52" s="4">
        <v>-22.2</v>
      </c>
      <c r="AA52" s="49">
        <v>1.1549949645996094</v>
      </c>
      <c r="AB52" s="50">
        <v>1.168038010597229</v>
      </c>
      <c r="AC52" s="50">
        <v>1.2348289489746094</v>
      </c>
      <c r="AD52" s="4">
        <v>1.4105144739151001</v>
      </c>
    </row>
    <row r="53" spans="2:30" x14ac:dyDescent="0.2">
      <c r="B53" s="71" t="s">
        <v>55</v>
      </c>
      <c r="C53" s="52">
        <v>5.9423000000000004</v>
      </c>
      <c r="D53" s="72">
        <v>-0.57372310000000004</v>
      </c>
      <c r="E53" s="73">
        <v>16.004380000000001</v>
      </c>
      <c r="F53" s="19">
        <v>0.25069059999999999</v>
      </c>
      <c r="G53" s="18">
        <v>-2.2165530261944011E-2</v>
      </c>
      <c r="H53" s="19">
        <v>-0.32224320774490733</v>
      </c>
      <c r="I53" s="19">
        <v>0.14055661352998428</v>
      </c>
      <c r="J53" s="19">
        <v>0.11527557139732503</v>
      </c>
      <c r="K53" s="19">
        <v>6.1741230332356789E-2</v>
      </c>
      <c r="L53" s="20">
        <v>-0.24411440624928349</v>
      </c>
      <c r="M53" s="25">
        <v>-3.6259057094764069E-3</v>
      </c>
      <c r="N53" s="26">
        <v>-0.1162805436364287</v>
      </c>
      <c r="O53" s="27">
        <v>-0.22893518156338122</v>
      </c>
      <c r="P53" s="33">
        <v>6281650.6400375003</v>
      </c>
      <c r="Q53" s="74"/>
      <c r="R53" s="43">
        <v>10.166778464254195</v>
      </c>
      <c r="S53" s="44">
        <v>502.86433867670002</v>
      </c>
      <c r="T53" s="44">
        <v>74.907000000000011</v>
      </c>
      <c r="U53" s="44">
        <v>1.8233386766999047</v>
      </c>
      <c r="V53" s="44">
        <v>58.473338676699903</v>
      </c>
      <c r="W53" s="44">
        <v>115.1233386766999</v>
      </c>
      <c r="X53" s="44">
        <v>575.94800000000009</v>
      </c>
      <c r="Y53" s="45">
        <v>-56.65</v>
      </c>
      <c r="Z53" s="75"/>
      <c r="AA53" s="51">
        <v>5.2100000381469727</v>
      </c>
      <c r="AB53" s="52">
        <v>5.3281002044677734</v>
      </c>
      <c r="AC53" s="52">
        <v>5.5967497825622559</v>
      </c>
      <c r="AD53" s="45">
        <v>7.8613748550415039</v>
      </c>
    </row>
  </sheetData>
  <conditionalFormatting sqref="G7:L53">
    <cfRule type="cellIs" dxfId="1" priority="1" operator="greaterThan">
      <formula>0</formula>
    </cfRule>
  </conditionalFormatting>
  <conditionalFormatting sqref="P7:Q5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{78A74A25-7E2D-4FC9-8CE6-2CFBBE9B8226}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A74A25-7E2D-4FC9-8CE6-2CFBBE9B822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P7:Q53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6647-2D54-0847-B585-0C80AE93139D}">
  <dimension ref="A1:AA54"/>
  <sheetViews>
    <sheetView tabSelected="1" workbookViewId="0">
      <selection activeCell="H13" sqref="H13"/>
    </sheetView>
  </sheetViews>
  <sheetFormatPr baseColWidth="10" defaultRowHeight="15" x14ac:dyDescent="0.2"/>
  <cols>
    <col min="1" max="1" width="7.1640625" bestFit="1" customWidth="1"/>
    <col min="2" max="2" width="10.6640625" bestFit="1" customWidth="1"/>
    <col min="3" max="3" width="12.6640625" bestFit="1" customWidth="1"/>
    <col min="4" max="4" width="12" bestFit="1" customWidth="1"/>
    <col min="5" max="5" width="3.1640625" bestFit="1" customWidth="1"/>
    <col min="6" max="6" width="11.83203125" bestFit="1" customWidth="1"/>
    <col min="7" max="7" width="27.5" bestFit="1" customWidth="1"/>
    <col min="8" max="8" width="8.5" customWidth="1"/>
    <col min="9" max="9" width="8.5" bestFit="1" customWidth="1"/>
    <col min="10" max="11" width="9.6640625" bestFit="1" customWidth="1"/>
    <col min="12" max="14" width="6.1640625" bestFit="1" customWidth="1"/>
    <col min="15" max="15" width="8.6640625" bestFit="1" customWidth="1"/>
    <col min="16" max="16" width="18.33203125" bestFit="1" customWidth="1"/>
    <col min="17" max="17" width="12.1640625" bestFit="1" customWidth="1"/>
    <col min="19" max="19" width="8.5" bestFit="1" customWidth="1"/>
    <col min="20" max="21" width="9.1640625" bestFit="1" customWidth="1"/>
    <col min="22" max="22" width="14.33203125" bestFit="1" customWidth="1"/>
    <col min="23" max="23" width="13.5" bestFit="1" customWidth="1"/>
    <col min="24" max="25" width="8.5" bestFit="1" customWidth="1"/>
    <col min="26" max="27" width="9.6640625" bestFit="1" customWidth="1"/>
  </cols>
  <sheetData>
    <row r="1" spans="1:27" s="81" customFormat="1" ht="16" x14ac:dyDescent="0.2">
      <c r="A1" s="76" t="s">
        <v>0</v>
      </c>
      <c r="B1" s="77" t="s">
        <v>3</v>
      </c>
      <c r="C1" s="77" t="s">
        <v>4</v>
      </c>
      <c r="D1" s="77" t="s">
        <v>5</v>
      </c>
      <c r="E1" s="77" t="s">
        <v>6</v>
      </c>
      <c r="F1" s="78" t="s">
        <v>69</v>
      </c>
      <c r="G1" s="77" t="s">
        <v>70</v>
      </c>
      <c r="H1" s="77" t="s">
        <v>68</v>
      </c>
      <c r="I1" s="77" t="s">
        <v>65</v>
      </c>
      <c r="J1" s="77" t="s">
        <v>66</v>
      </c>
      <c r="K1" s="79" t="s">
        <v>67</v>
      </c>
      <c r="L1" s="78" t="s">
        <v>7</v>
      </c>
      <c r="M1" s="77" t="s">
        <v>8</v>
      </c>
      <c r="N1" s="79" t="s">
        <v>9</v>
      </c>
      <c r="O1" s="80" t="s">
        <v>10</v>
      </c>
      <c r="P1" s="78" t="s">
        <v>11</v>
      </c>
      <c r="Q1" s="77" t="s">
        <v>1</v>
      </c>
      <c r="R1" s="77" t="s">
        <v>12</v>
      </c>
      <c r="S1" s="77" t="s">
        <v>13</v>
      </c>
      <c r="T1" s="77" t="s">
        <v>14</v>
      </c>
      <c r="U1" s="77" t="s">
        <v>15</v>
      </c>
      <c r="V1" s="77" t="s">
        <v>16</v>
      </c>
      <c r="W1" s="79" t="s">
        <v>17</v>
      </c>
      <c r="X1" s="78" t="s">
        <v>68</v>
      </c>
      <c r="Y1" s="77" t="s">
        <v>65</v>
      </c>
      <c r="Z1" s="77" t="s">
        <v>66</v>
      </c>
      <c r="AA1" s="79" t="s">
        <v>67</v>
      </c>
    </row>
    <row r="2" spans="1:27" x14ac:dyDescent="0.2">
      <c r="A2" s="53" t="s">
        <v>59</v>
      </c>
      <c r="B2" s="54">
        <v>4.7699999999999996</v>
      </c>
      <c r="C2" s="55">
        <v>-0.19289339999999999</v>
      </c>
      <c r="D2" s="56">
        <v>1.0566009999999999</v>
      </c>
      <c r="E2" s="57">
        <v>3.9215969999999998E-3</v>
      </c>
      <c r="F2" s="58">
        <v>-1.0657915888475755E-2</v>
      </c>
      <c r="G2" s="57">
        <v>-7.4336455407051139E-2</v>
      </c>
      <c r="H2" s="57">
        <v>3.5944213151047233E-2</v>
      </c>
      <c r="I2" s="57">
        <v>2.4903206862130212E-2</v>
      </c>
      <c r="J2" s="57">
        <v>-8.9601000951406329E-2</v>
      </c>
      <c r="K2" s="59">
        <v>-5.1284464671320307E-2</v>
      </c>
      <c r="L2" s="60">
        <v>2.1661482940647985</v>
      </c>
      <c r="M2" s="61">
        <v>1.9655428731141296</v>
      </c>
      <c r="N2" s="62">
        <v>1.7649374521634607</v>
      </c>
      <c r="O2" s="63">
        <v>100697.08499999999</v>
      </c>
      <c r="P2" s="65">
        <v>15.988998521739131</v>
      </c>
      <c r="Q2" s="66">
        <v>57.326466779918093</v>
      </c>
      <c r="R2" s="66">
        <v>2.3693879999999998</v>
      </c>
      <c r="S2" s="66">
        <v>-124.1776282200819</v>
      </c>
      <c r="T2" s="66">
        <v>-112.6776282200819</v>
      </c>
      <c r="U2" s="66">
        <v>-101.1776282200819</v>
      </c>
      <c r="V2" s="66">
        <v>183.87348299999999</v>
      </c>
      <c r="W2" s="67">
        <v>-11.5</v>
      </c>
      <c r="X2" s="68">
        <v>4.6044950485229492</v>
      </c>
      <c r="Y2" s="54">
        <v>4.6540980339050293</v>
      </c>
      <c r="Z2" s="54">
        <v>5.2394609451293945</v>
      </c>
      <c r="AA2" s="67">
        <v>5.0278506278991699</v>
      </c>
    </row>
    <row r="3" spans="1:27" x14ac:dyDescent="0.2">
      <c r="A3" s="10" t="s">
        <v>18</v>
      </c>
      <c r="B3" s="50">
        <v>1.1000000000000001</v>
      </c>
      <c r="C3" s="69">
        <v>-0.94631519999999991</v>
      </c>
      <c r="D3" s="70">
        <v>1.3654649999999999</v>
      </c>
      <c r="E3" s="6">
        <v>6.2997820000000003E-3</v>
      </c>
      <c r="F3" s="16">
        <v>-7.7985034713841106E-3</v>
      </c>
      <c r="G3" s="6">
        <v>-0.72922021808945825</v>
      </c>
      <c r="H3" s="6">
        <v>4.1666672311045927E-2</v>
      </c>
      <c r="I3" s="6">
        <v>3.3543231151003106E-2</v>
      </c>
      <c r="J3" s="6">
        <v>-0.33448287575916269</v>
      </c>
      <c r="K3" s="17">
        <v>-0.72013738927381477</v>
      </c>
      <c r="L3" s="22">
        <v>2.1846052902447402</v>
      </c>
      <c r="M3" s="23">
        <v>1.8342804304990494</v>
      </c>
      <c r="N3" s="24">
        <v>1.4839555707533587</v>
      </c>
      <c r="O3" s="32">
        <v>180061.2</v>
      </c>
      <c r="P3" s="41">
        <v>9.0904347826086944</v>
      </c>
      <c r="Q3" s="42">
        <v>32.826674099999998</v>
      </c>
      <c r="R3" s="42">
        <v>0</v>
      </c>
      <c r="S3" s="42">
        <v>-71.713325900000001</v>
      </c>
      <c r="T3" s="42">
        <v>-60.213325900000001</v>
      </c>
      <c r="U3" s="42">
        <v>-48.713325900000001</v>
      </c>
      <c r="V3" s="42">
        <v>104.53999999999999</v>
      </c>
      <c r="W3" s="4">
        <v>-11.5</v>
      </c>
      <c r="X3" s="49">
        <v>1.0559999942779541</v>
      </c>
      <c r="Y3" s="50">
        <v>1.0642999410629272</v>
      </c>
      <c r="Z3" s="50">
        <v>1.6528500318527222</v>
      </c>
      <c r="AA3" s="4">
        <v>3.9305000305175781</v>
      </c>
    </row>
    <row r="4" spans="1:27" x14ac:dyDescent="0.2">
      <c r="A4" s="10" t="s">
        <v>64</v>
      </c>
      <c r="B4" s="50">
        <v>0.65959999999999996</v>
      </c>
      <c r="C4" s="69">
        <v>-0.4110393</v>
      </c>
      <c r="D4" s="70">
        <v>1.523604</v>
      </c>
      <c r="E4" s="6">
        <v>3.9920470000000003E-3</v>
      </c>
      <c r="F4" s="16">
        <v>-9.9177328160382494E-4</v>
      </c>
      <c r="G4" s="6">
        <v>-0.28228703667846122</v>
      </c>
      <c r="H4" s="6">
        <v>1.9971076615542538E-2</v>
      </c>
      <c r="I4" s="6">
        <v>1.8959496553746735E-2</v>
      </c>
      <c r="J4" s="6">
        <v>-4.4479588360185285E-2</v>
      </c>
      <c r="K4" s="17">
        <v>-0.26867956022378725</v>
      </c>
      <c r="L4" s="22">
        <v>2.2475111424144418</v>
      </c>
      <c r="M4" s="23">
        <v>1.7145659199213461</v>
      </c>
      <c r="N4" s="24">
        <v>1.1816206974282504</v>
      </c>
      <c r="O4" s="32">
        <v>84387.27611875</v>
      </c>
      <c r="P4" s="41">
        <v>7.5965655664585201</v>
      </c>
      <c r="Q4" s="42">
        <v>25.240867977148</v>
      </c>
      <c r="R4" s="42">
        <v>20.219000000000001</v>
      </c>
      <c r="S4" s="42">
        <v>-56.729132022852006</v>
      </c>
      <c r="T4" s="42">
        <v>-43.277132022852008</v>
      </c>
      <c r="U4" s="42">
        <v>-29.82513202285201</v>
      </c>
      <c r="V4" s="42">
        <v>102.18900000000001</v>
      </c>
      <c r="W4" s="4">
        <v>-13.452</v>
      </c>
      <c r="X4" s="49">
        <v>0.64668500423431396</v>
      </c>
      <c r="Y4" s="50">
        <v>0.6473270058631897</v>
      </c>
      <c r="Z4" s="50">
        <v>0.6903044581413269</v>
      </c>
      <c r="AA4" s="4">
        <v>0.90193021297454834</v>
      </c>
    </row>
    <row r="5" spans="1:27" x14ac:dyDescent="0.2">
      <c r="A5" s="10" t="s">
        <v>63</v>
      </c>
      <c r="B5" s="50">
        <v>8.75</v>
      </c>
      <c r="C5" s="69">
        <v>-0.47289150000000002</v>
      </c>
      <c r="D5" s="70">
        <v>1.7549319999999999</v>
      </c>
      <c r="E5" s="6">
        <v>3.3706939999999998E-2</v>
      </c>
      <c r="F5" s="16">
        <v>-0.26257799422667283</v>
      </c>
      <c r="G5" s="6">
        <v>-0.32727203637266133</v>
      </c>
      <c r="H5" s="6">
        <v>0.12808615516041222</v>
      </c>
      <c r="I5" s="6">
        <v>-0.16812444477648802</v>
      </c>
      <c r="J5" s="6">
        <v>-0.2300974772061597</v>
      </c>
      <c r="K5" s="17">
        <v>-0.44037405174312505</v>
      </c>
      <c r="L5" s="22">
        <v>1.9821315279447993</v>
      </c>
      <c r="M5" s="23">
        <v>1.6479746041739154</v>
      </c>
      <c r="N5" s="24">
        <v>1.3138176804030319</v>
      </c>
      <c r="O5" s="32">
        <v>859174.326171875</v>
      </c>
      <c r="P5" s="41">
        <v>10.116211878009631</v>
      </c>
      <c r="Q5" s="42">
        <v>27.965902649999997</v>
      </c>
      <c r="R5" s="42">
        <v>11.138</v>
      </c>
      <c r="S5" s="42">
        <v>-55.432097350000006</v>
      </c>
      <c r="T5" s="42">
        <v>-46.087097350000008</v>
      </c>
      <c r="U5" s="42">
        <v>-36.742097350000009</v>
      </c>
      <c r="V5" s="42">
        <v>94.536000000000001</v>
      </c>
      <c r="W5" s="4">
        <v>-9.3450000000000006</v>
      </c>
      <c r="X5" s="49">
        <v>7.7564997673034668</v>
      </c>
      <c r="Y5" s="50">
        <v>10.518400192260742</v>
      </c>
      <c r="Z5" s="50">
        <v>11.36507511138916</v>
      </c>
      <c r="AA5" s="4">
        <v>15.635443687438965</v>
      </c>
    </row>
    <row r="6" spans="1:27" x14ac:dyDescent="0.2">
      <c r="A6" s="10" t="s">
        <v>19</v>
      </c>
      <c r="B6" s="50">
        <v>0.7651</v>
      </c>
      <c r="C6" s="69">
        <v>-0.19242129999999999</v>
      </c>
      <c r="D6" s="70">
        <v>0.67146790000000001</v>
      </c>
      <c r="E6" s="6">
        <v>1.7282079999999998E-2</v>
      </c>
      <c r="F6" s="16">
        <v>0.19150388065727952</v>
      </c>
      <c r="G6" s="6">
        <v>-9.3191509761723745E-2</v>
      </c>
      <c r="H6" s="6">
        <v>-6.1710497258246177E-2</v>
      </c>
      <c r="I6" s="6">
        <v>0.11797558369678884</v>
      </c>
      <c r="J6" s="6">
        <v>0.16467755827834663</v>
      </c>
      <c r="K6" s="17">
        <v>1.378975117534087E-2</v>
      </c>
      <c r="L6" s="22">
        <v>1.6019377940687098</v>
      </c>
      <c r="M6" s="23">
        <v>1.1899241536059164</v>
      </c>
      <c r="N6" s="24">
        <v>0.77791051314312254</v>
      </c>
      <c r="O6" s="32">
        <v>826851.41227500001</v>
      </c>
      <c r="P6" s="41">
        <v>7.1383478260869557</v>
      </c>
      <c r="Q6" s="42">
        <v>55.823394522000001</v>
      </c>
      <c r="R6" s="42">
        <v>18.933</v>
      </c>
      <c r="S6" s="42">
        <v>-89.425605477999994</v>
      </c>
      <c r="T6" s="42">
        <v>-66.425605477999994</v>
      </c>
      <c r="U6" s="42">
        <v>-43.425605477999994</v>
      </c>
      <c r="V6" s="42">
        <v>164.18199999999999</v>
      </c>
      <c r="W6" s="4">
        <v>-23</v>
      </c>
      <c r="X6" s="49">
        <v>0.81541997194290161</v>
      </c>
      <c r="Y6" s="50">
        <v>0.68436199426651001</v>
      </c>
      <c r="Z6" s="50">
        <v>0.65692001581192017</v>
      </c>
      <c r="AA6" s="4">
        <v>0.75469297170639038</v>
      </c>
    </row>
    <row r="7" spans="1:27" x14ac:dyDescent="0.2">
      <c r="A7" s="10" t="s">
        <v>20</v>
      </c>
      <c r="B7" s="50">
        <v>1.6535</v>
      </c>
      <c r="C7" s="69">
        <v>-0.4666129</v>
      </c>
      <c r="D7" s="70">
        <v>5.534643</v>
      </c>
      <c r="E7" s="6">
        <v>1.947983E-2</v>
      </c>
      <c r="F7" s="16">
        <v>1.0420712354840989E-2</v>
      </c>
      <c r="G7" s="6">
        <v>-8.208054375506868E-2</v>
      </c>
      <c r="H7" s="6">
        <v>6.2489976116777424E-2</v>
      </c>
      <c r="I7" s="6">
        <v>7.356187853779228E-2</v>
      </c>
      <c r="J7" s="6">
        <v>5.5302074835909876E-2</v>
      </c>
      <c r="K7" s="17">
        <v>-1.4556664207302727E-2</v>
      </c>
      <c r="L7" s="22">
        <v>1.3434429138387944</v>
      </c>
      <c r="M7" s="23">
        <v>1.1267454931244627</v>
      </c>
      <c r="N7" s="24">
        <v>0.91004807241013119</v>
      </c>
      <c r="O7" s="32">
        <v>315647.51776562497</v>
      </c>
      <c r="P7" s="41">
        <v>11.534073672806068</v>
      </c>
      <c r="Q7" s="42">
        <v>85.187908278500004</v>
      </c>
      <c r="R7" s="42">
        <v>13.286</v>
      </c>
      <c r="S7" s="42">
        <v>-114.44509172150001</v>
      </c>
      <c r="T7" s="42">
        <v>-95.985091721499998</v>
      </c>
      <c r="U7" s="42">
        <v>-77.52509172149999</v>
      </c>
      <c r="V7" s="42">
        <v>212.91900000000001</v>
      </c>
      <c r="W7" s="4">
        <v>-18.46</v>
      </c>
      <c r="X7" s="49">
        <v>1.5562499761581421</v>
      </c>
      <c r="Y7" s="50">
        <v>1.5401999950408936</v>
      </c>
      <c r="Z7" s="50">
        <v>1.566849946975708</v>
      </c>
      <c r="AA7" s="4">
        <v>1.6779249906539917</v>
      </c>
    </row>
    <row r="8" spans="1:27" x14ac:dyDescent="0.2">
      <c r="A8" s="10" t="s">
        <v>21</v>
      </c>
      <c r="B8" s="50">
        <v>0.59009999999999996</v>
      </c>
      <c r="C8" s="69">
        <v>9.8882670000000006E-2</v>
      </c>
      <c r="D8" s="70">
        <v>11.32896</v>
      </c>
      <c r="E8" s="6">
        <v>0.1059904</v>
      </c>
      <c r="F8" s="16">
        <v>-0.10706327705880792</v>
      </c>
      <c r="G8" s="6">
        <v>-0.76451668697686614</v>
      </c>
      <c r="H8" s="6">
        <v>5.8988217656058994E-2</v>
      </c>
      <c r="I8" s="6">
        <v>-5.4390531292864863E-2</v>
      </c>
      <c r="J8" s="6">
        <v>-0.61590658474109927</v>
      </c>
      <c r="K8" s="17">
        <v>-0.77732474948279839</v>
      </c>
      <c r="L8" s="22">
        <v>1.3140619465442853</v>
      </c>
      <c r="M8" s="23">
        <v>0.98148291765250062</v>
      </c>
      <c r="N8" s="24">
        <v>0.64890388876071636</v>
      </c>
      <c r="O8" s="32">
        <v>416232.08773124998</v>
      </c>
      <c r="P8" s="41">
        <v>9.55594827586207</v>
      </c>
      <c r="Q8" s="42">
        <v>34.878927990899996</v>
      </c>
      <c r="R8" s="42">
        <v>30.137</v>
      </c>
      <c r="S8" s="42">
        <v>-45.833072009100007</v>
      </c>
      <c r="T8" s="42">
        <v>-34.233072009100006</v>
      </c>
      <c r="U8" s="42">
        <v>-22.633072009100005</v>
      </c>
      <c r="V8" s="42">
        <v>110.849</v>
      </c>
      <c r="W8" s="4">
        <v>-11.6</v>
      </c>
      <c r="X8" s="49">
        <v>0.55722999572753906</v>
      </c>
      <c r="Y8" s="50">
        <v>0.62404197454452515</v>
      </c>
      <c r="Z8" s="50">
        <v>1.5363450050354004</v>
      </c>
      <c r="AA8" s="4">
        <v>2.6500475406646729</v>
      </c>
    </row>
    <row r="9" spans="1:27" x14ac:dyDescent="0.2">
      <c r="A9" s="10" t="s">
        <v>22</v>
      </c>
      <c r="B9" s="50">
        <v>1.9750000000000001</v>
      </c>
      <c r="C9" s="69">
        <v>1.804122E-2</v>
      </c>
      <c r="D9" s="70">
        <v>3.1144569999999998</v>
      </c>
      <c r="E9" s="6">
        <v>1.6032809999999998E-2</v>
      </c>
      <c r="F9" s="16">
        <v>7.7927901069995587E-2</v>
      </c>
      <c r="G9" s="6">
        <v>-1.2662810401600333E-2</v>
      </c>
      <c r="H9" s="6">
        <v>2.2786124211511716E-2</v>
      </c>
      <c r="I9" s="6">
        <v>0.10248970011483061</v>
      </c>
      <c r="J9" s="6">
        <v>0.10588498996910478</v>
      </c>
      <c r="K9" s="17">
        <v>8.8529082072559273E-2</v>
      </c>
      <c r="L9" s="22">
        <v>1.1034340638405813</v>
      </c>
      <c r="M9" s="23">
        <v>0.94847524662621518</v>
      </c>
      <c r="N9" s="24">
        <v>0.7935164294118493</v>
      </c>
      <c r="O9" s="32">
        <v>404392.513671875</v>
      </c>
      <c r="P9" s="41">
        <v>15.077287234042551</v>
      </c>
      <c r="Q9" s="42">
        <v>121.32255742499997</v>
      </c>
      <c r="R9" s="42">
        <v>28.259</v>
      </c>
      <c r="S9" s="42">
        <v>-133.871442575</v>
      </c>
      <c r="T9" s="42">
        <v>-115.07144257500001</v>
      </c>
      <c r="U9" s="42">
        <v>-96.271442575000009</v>
      </c>
      <c r="V9" s="42">
        <v>283.45299999999997</v>
      </c>
      <c r="W9" s="4">
        <v>-18.8</v>
      </c>
      <c r="X9" s="49">
        <v>1.9309999942779541</v>
      </c>
      <c r="Y9" s="50">
        <v>1.7913999557495117</v>
      </c>
      <c r="Z9" s="50">
        <v>1.7858999967575073</v>
      </c>
      <c r="AA9" s="4">
        <v>1.8143750429153442</v>
      </c>
    </row>
    <row r="10" spans="1:27" x14ac:dyDescent="0.2">
      <c r="A10" s="10" t="s">
        <v>23</v>
      </c>
      <c r="B10" s="50">
        <v>1.87</v>
      </c>
      <c r="C10" s="69">
        <v>-0.88348910000000003</v>
      </c>
      <c r="D10" s="70">
        <v>8.2823630000000001</v>
      </c>
      <c r="E10" s="6">
        <v>4.5153800000000001E-2</v>
      </c>
      <c r="F10" s="16">
        <v>-5.5035719813167905E-3</v>
      </c>
      <c r="G10" s="6">
        <v>-0.81077203059806668</v>
      </c>
      <c r="H10" s="6">
        <v>3.4864392674203382E-2</v>
      </c>
      <c r="I10" s="6">
        <v>2.9168941998219289E-2</v>
      </c>
      <c r="J10" s="6">
        <v>-0.55709241917987518</v>
      </c>
      <c r="K10" s="17">
        <v>-0.80525245093414088</v>
      </c>
      <c r="L10" s="22">
        <v>1.0821859279246908</v>
      </c>
      <c r="M10" s="23">
        <v>0.8684322976611254</v>
      </c>
      <c r="N10" s="24">
        <v>0.65467866739755998</v>
      </c>
      <c r="O10" s="32">
        <v>258154.61031250001</v>
      </c>
      <c r="P10" s="41">
        <v>12.313567839195978</v>
      </c>
      <c r="Q10" s="42">
        <v>93.097834059999997</v>
      </c>
      <c r="R10" s="42">
        <v>51.193000000000005</v>
      </c>
      <c r="S10" s="42">
        <v>-100.74916593999998</v>
      </c>
      <c r="T10" s="42">
        <v>-80.849165939999978</v>
      </c>
      <c r="U10" s="42">
        <v>-60.949165939999972</v>
      </c>
      <c r="V10" s="42">
        <v>245.04</v>
      </c>
      <c r="W10" s="4">
        <v>-19.900000000000002</v>
      </c>
      <c r="X10" s="49">
        <v>1.8070000410079956</v>
      </c>
      <c r="Y10" s="50">
        <v>1.8170000314712524</v>
      </c>
      <c r="Z10" s="50">
        <v>4.222099781036377</v>
      </c>
      <c r="AA10" s="4">
        <v>9.6021747589111328</v>
      </c>
    </row>
    <row r="11" spans="1:27" x14ac:dyDescent="0.2">
      <c r="A11" s="10" t="s">
        <v>62</v>
      </c>
      <c r="B11" s="50">
        <v>2.77</v>
      </c>
      <c r="C11" s="69">
        <v>0.18884119999999999</v>
      </c>
      <c r="D11" s="70">
        <v>1.043871</v>
      </c>
      <c r="E11" s="6">
        <v>3.9421889999999996E-3</v>
      </c>
      <c r="F11" s="16">
        <v>8.9165933154841337E-2</v>
      </c>
      <c r="G11" s="6">
        <v>-9.2941063628042553E-2</v>
      </c>
      <c r="H11" s="6">
        <v>0.28912154226496933</v>
      </c>
      <c r="I11" s="6">
        <v>0.40406726753103328</v>
      </c>
      <c r="J11" s="6">
        <v>0.40422381676643582</v>
      </c>
      <c r="K11" s="17">
        <v>0.27357176228137958</v>
      </c>
      <c r="L11" s="22">
        <v>0.90638644695211923</v>
      </c>
      <c r="M11" s="23">
        <v>0.68120438432344566</v>
      </c>
      <c r="N11" s="24">
        <v>0.45602232169477186</v>
      </c>
      <c r="O11" s="32">
        <v>278878.88234374998</v>
      </c>
      <c r="P11" s="41">
        <v>8.4892391304347807</v>
      </c>
      <c r="Q11" s="42">
        <v>40.85582969</v>
      </c>
      <c r="R11" s="42">
        <v>0.21400000000000002</v>
      </c>
      <c r="S11" s="42">
        <v>-37.03117031</v>
      </c>
      <c r="T11" s="42">
        <v>-27.831170309999997</v>
      </c>
      <c r="U11" s="42">
        <v>-18.631170309999995</v>
      </c>
      <c r="V11" s="42">
        <v>78.100999999999999</v>
      </c>
      <c r="W11" s="4">
        <v>-9.2000000000000011</v>
      </c>
      <c r="X11" s="49">
        <v>2.1487500667572021</v>
      </c>
      <c r="Y11" s="50">
        <v>1.9728399515151978</v>
      </c>
      <c r="Z11" s="50">
        <v>1.9726200103759766</v>
      </c>
      <c r="AA11" s="4">
        <v>2.174985408782959</v>
      </c>
    </row>
    <row r="12" spans="1:27" x14ac:dyDescent="0.2">
      <c r="A12" s="10" t="s">
        <v>24</v>
      </c>
      <c r="B12" s="50">
        <v>1.855</v>
      </c>
      <c r="C12" s="69">
        <v>0.1740506</v>
      </c>
      <c r="D12" s="70">
        <v>0.1306408</v>
      </c>
      <c r="E12" s="6">
        <v>1.515132E-4</v>
      </c>
      <c r="F12" s="16">
        <v>3.5812131436387951E-3</v>
      </c>
      <c r="G12" s="6">
        <v>-0.2125682888273559</v>
      </c>
      <c r="H12" s="6">
        <v>7.1285225487455861E-2</v>
      </c>
      <c r="I12" s="6">
        <v>7.5121726217557638E-2</v>
      </c>
      <c r="J12" s="6">
        <v>2.0456974325619992E-3</v>
      </c>
      <c r="K12" s="17">
        <v>-0.15341505940562172</v>
      </c>
      <c r="L12" s="22">
        <v>0.83032298594597154</v>
      </c>
      <c r="M12" s="23">
        <v>0.6338551676176607</v>
      </c>
      <c r="N12" s="24">
        <v>0.4373873492893503</v>
      </c>
      <c r="O12" s="32">
        <v>103925.7228515625</v>
      </c>
      <c r="P12" s="41">
        <v>9.9750547959503191</v>
      </c>
      <c r="Q12" s="42">
        <v>48.766256384999998</v>
      </c>
      <c r="R12" s="42">
        <v>6.3130000000000006</v>
      </c>
      <c r="S12" s="42">
        <v>-40.491743614999997</v>
      </c>
      <c r="T12" s="42">
        <v>-30.910743614999998</v>
      </c>
      <c r="U12" s="42">
        <v>-21.329743614999998</v>
      </c>
      <c r="V12" s="42">
        <v>95.570999999999998</v>
      </c>
      <c r="W12" s="4">
        <v>-9.5809999999999995</v>
      </c>
      <c r="X12" s="49">
        <v>1.731564998626709</v>
      </c>
      <c r="Y12" s="50">
        <v>1.7253860235214233</v>
      </c>
      <c r="Z12" s="50">
        <v>1.8512129783630371</v>
      </c>
      <c r="AA12" s="4">
        <v>2.1911563873291016</v>
      </c>
    </row>
    <row r="13" spans="1:27" x14ac:dyDescent="0.2">
      <c r="A13" s="10" t="s">
        <v>25</v>
      </c>
      <c r="B13" s="50">
        <v>0.95009999999999994</v>
      </c>
      <c r="C13" s="69">
        <v>-0.23992000000000002</v>
      </c>
      <c r="D13" s="70">
        <v>10.68538</v>
      </c>
      <c r="E13" s="6">
        <v>1.6446350000000002E-2</v>
      </c>
      <c r="F13" s="16">
        <v>-1.4701692082467743E-2</v>
      </c>
      <c r="G13" s="6">
        <v>-9.2782621425641199E-2</v>
      </c>
      <c r="H13" s="6">
        <v>-7.3863676693082247E-3</v>
      </c>
      <c r="I13" s="6">
        <v>-2.1979467648693851E-2</v>
      </c>
      <c r="J13" s="6">
        <v>-0.10794508570536998</v>
      </c>
      <c r="K13" s="17">
        <v>-0.11272277644834905</v>
      </c>
      <c r="L13" s="22">
        <v>0.89180903237095399</v>
      </c>
      <c r="M13" s="23">
        <v>0.6308373506581284</v>
      </c>
      <c r="N13" s="24">
        <v>0.36986566894530259</v>
      </c>
      <c r="O13" s="32">
        <v>54711.983549999997</v>
      </c>
      <c r="P13" s="41">
        <v>9.1402006688963198</v>
      </c>
      <c r="Q13" s="42">
        <v>57.285908961000004</v>
      </c>
      <c r="R13" s="42">
        <v>28.272000000000002</v>
      </c>
      <c r="S13" s="42">
        <v>-51.088091038999977</v>
      </c>
      <c r="T13" s="42">
        <v>-36.138091038999974</v>
      </c>
      <c r="U13" s="42">
        <v>-21.188091038999971</v>
      </c>
      <c r="V13" s="42">
        <v>136.64599999999999</v>
      </c>
      <c r="W13" s="4">
        <v>-14.950000000000001</v>
      </c>
      <c r="X13" s="49">
        <v>0.95717000961303711</v>
      </c>
      <c r="Y13" s="50">
        <v>0.97145199775695801</v>
      </c>
      <c r="Z13" s="50">
        <v>1.0650689601898193</v>
      </c>
      <c r="AA13" s="4">
        <v>1.0708039999008179</v>
      </c>
    </row>
    <row r="14" spans="1:27" x14ac:dyDescent="0.2">
      <c r="A14" s="10" t="s">
        <v>26</v>
      </c>
      <c r="B14" s="50">
        <v>1.06</v>
      </c>
      <c r="C14" s="69">
        <v>-0.55648540000000002</v>
      </c>
      <c r="D14" s="70">
        <v>8.5427990000000005</v>
      </c>
      <c r="E14" s="6">
        <v>2.0904289999999999E-2</v>
      </c>
      <c r="F14" s="16">
        <v>-1.9099169193455778E-2</v>
      </c>
      <c r="G14" s="6">
        <v>-0.24836124472138132</v>
      </c>
      <c r="H14" s="6">
        <v>-2.4744790697837638E-2</v>
      </c>
      <c r="I14" s="6">
        <v>-4.3371354947098761E-2</v>
      </c>
      <c r="J14" s="6">
        <v>-0.13675790426105616</v>
      </c>
      <c r="K14" s="17">
        <v>-0.2809608359685658</v>
      </c>
      <c r="L14" s="22">
        <v>1.0061013404538039</v>
      </c>
      <c r="M14" s="23">
        <v>0.60855118589877377</v>
      </c>
      <c r="N14" s="24">
        <v>0.21100103134374382</v>
      </c>
      <c r="O14" s="32">
        <v>89752.055000000008</v>
      </c>
      <c r="P14" s="41">
        <v>5.0685809071669619</v>
      </c>
      <c r="Q14" s="42">
        <v>43.976841159999999</v>
      </c>
      <c r="R14" s="42">
        <v>0.39200000000000002</v>
      </c>
      <c r="S14" s="42">
        <v>-44.245158840000002</v>
      </c>
      <c r="T14" s="42">
        <v>-26.762158840000001</v>
      </c>
      <c r="U14" s="42">
        <v>-9.2791588400000009</v>
      </c>
      <c r="V14" s="42">
        <v>88.614000000000004</v>
      </c>
      <c r="W14" s="4">
        <v>-17.483000000000001</v>
      </c>
      <c r="X14" s="49">
        <v>1.0868949890136719</v>
      </c>
      <c r="Y14" s="50">
        <v>1.108057975769043</v>
      </c>
      <c r="Z14" s="50">
        <v>1.2279289960861206</v>
      </c>
      <c r="AA14" s="4">
        <v>1.4741895198822021</v>
      </c>
    </row>
    <row r="15" spans="1:27" x14ac:dyDescent="0.2">
      <c r="A15" s="10" t="s">
        <v>27</v>
      </c>
      <c r="B15" s="50">
        <v>1.42</v>
      </c>
      <c r="C15" s="69">
        <v>-0.6151761</v>
      </c>
      <c r="D15" s="70">
        <v>6.2030870000000002E-2</v>
      </c>
      <c r="E15" s="6" t="e">
        <v>#VALUE!</v>
      </c>
      <c r="F15" s="16">
        <v>1.3584579174599876E-2</v>
      </c>
      <c r="G15" s="6">
        <v>-0.36757762841565655</v>
      </c>
      <c r="H15" s="6">
        <v>0.11489393468863462</v>
      </c>
      <c r="I15" s="6">
        <v>0.1300392996156936</v>
      </c>
      <c r="J15" s="6">
        <v>3.4721659915511571E-2</v>
      </c>
      <c r="K15" s="17">
        <v>-0.28533786615353263</v>
      </c>
      <c r="L15" s="22">
        <v>0.87243255072823422</v>
      </c>
      <c r="M15" s="23">
        <v>0.59847686168535152</v>
      </c>
      <c r="N15" s="24">
        <v>0.32452117264246905</v>
      </c>
      <c r="O15" s="32">
        <v>81520.214218749999</v>
      </c>
      <c r="P15" s="41">
        <v>7.6810800234787715</v>
      </c>
      <c r="Q15" s="42">
        <v>55.968905239999984</v>
      </c>
      <c r="R15" s="42">
        <v>12.976000000000001</v>
      </c>
      <c r="S15" s="42">
        <v>-48.829094760000018</v>
      </c>
      <c r="T15" s="42">
        <v>-33.49609476000002</v>
      </c>
      <c r="U15" s="42">
        <v>-18.163094760000021</v>
      </c>
      <c r="V15" s="42">
        <v>117.774</v>
      </c>
      <c r="W15" s="4">
        <v>-15.333</v>
      </c>
      <c r="X15" s="49">
        <v>1.2736637592315674</v>
      </c>
      <c r="Y15" s="50">
        <v>1.2565934658050537</v>
      </c>
      <c r="Z15" s="50">
        <v>1.372349739074707</v>
      </c>
      <c r="AA15" s="4">
        <v>1.9869529008865356</v>
      </c>
    </row>
    <row r="16" spans="1:27" x14ac:dyDescent="0.2">
      <c r="A16" s="10" t="s">
        <v>28</v>
      </c>
      <c r="B16" s="50">
        <v>8.83</v>
      </c>
      <c r="C16" s="69">
        <v>-0.19360730000000001</v>
      </c>
      <c r="D16" s="70">
        <v>6.8945340000000002</v>
      </c>
      <c r="E16" s="6">
        <v>0.12880150000000001</v>
      </c>
      <c r="F16" s="16">
        <v>-0.2476050819241109</v>
      </c>
      <c r="G16" s="6">
        <v>-5.5105223992095165E-2</v>
      </c>
      <c r="H16" s="6">
        <v>-5.9988322604349609E-2</v>
      </c>
      <c r="I16" s="6">
        <v>-0.2927399909955205</v>
      </c>
      <c r="J16" s="6">
        <v>-0.3756386063014947</v>
      </c>
      <c r="K16" s="17">
        <v>-0.33171371221236357</v>
      </c>
      <c r="L16" s="22">
        <v>0.73771175610373851</v>
      </c>
      <c r="M16" s="23">
        <v>0.59668320520338836</v>
      </c>
      <c r="N16" s="24">
        <v>0.45565465430303842</v>
      </c>
      <c r="O16" s="32">
        <v>5944174.9850000003</v>
      </c>
      <c r="P16" s="41">
        <v>12.560598065083553</v>
      </c>
      <c r="Q16" s="42">
        <v>322.48789134999998</v>
      </c>
      <c r="R16" s="42">
        <v>10.865</v>
      </c>
      <c r="S16" s="42">
        <v>-237.90310865000009</v>
      </c>
      <c r="T16" s="42">
        <v>-192.42310865000007</v>
      </c>
      <c r="U16" s="42">
        <v>-146.94310865000006</v>
      </c>
      <c r="V16" s="42">
        <v>571.25600000000009</v>
      </c>
      <c r="W16" s="4">
        <v>-45.480000000000004</v>
      </c>
      <c r="X16" s="49">
        <v>9.3935003280639648</v>
      </c>
      <c r="Y16" s="50">
        <v>12.484800338745117</v>
      </c>
      <c r="Z16" s="50">
        <v>14.142450332641602</v>
      </c>
      <c r="AA16" s="4">
        <v>13.212900161743164</v>
      </c>
    </row>
    <row r="17" spans="1:27" x14ac:dyDescent="0.2">
      <c r="A17" s="10" t="s">
        <v>29</v>
      </c>
      <c r="B17" s="50">
        <v>0.97819999999999996</v>
      </c>
      <c r="C17" s="69">
        <v>-0.49579900000000005</v>
      </c>
      <c r="D17" s="70">
        <v>25.74943</v>
      </c>
      <c r="E17" s="6">
        <v>5.9687979999999995E-2</v>
      </c>
      <c r="F17" s="16">
        <v>-0.11236474453810774</v>
      </c>
      <c r="G17" s="6">
        <v>-0.3236082315121398</v>
      </c>
      <c r="H17" s="6">
        <v>-0.1442942536042523</v>
      </c>
      <c r="I17" s="6">
        <v>-0.24044541119780127</v>
      </c>
      <c r="J17" s="6">
        <v>-0.35164014432514801</v>
      </c>
      <c r="K17" s="17">
        <v>-0.48624352841701135</v>
      </c>
      <c r="L17" s="22">
        <v>0.78488475158755322</v>
      </c>
      <c r="M17" s="23">
        <v>0.57602681492314867</v>
      </c>
      <c r="N17" s="24">
        <v>0.36716887825874367</v>
      </c>
      <c r="O17" s="32">
        <v>1372390.38955</v>
      </c>
      <c r="P17" s="41">
        <v>9.7537093690248557</v>
      </c>
      <c r="Q17" s="42">
        <v>250.40944498094998</v>
      </c>
      <c r="R17" s="42">
        <v>63.167000000000002</v>
      </c>
      <c r="S17" s="42">
        <v>-196.54255501905004</v>
      </c>
      <c r="T17" s="42">
        <v>-144.24255501905003</v>
      </c>
      <c r="U17" s="42">
        <v>-91.942555019050019</v>
      </c>
      <c r="V17" s="42">
        <v>510.11900000000003</v>
      </c>
      <c r="W17" s="4">
        <v>-52.300000000000004</v>
      </c>
      <c r="X17" s="49">
        <v>1.1431499719619751</v>
      </c>
      <c r="Y17" s="50">
        <v>1.2878600358963013</v>
      </c>
      <c r="Z17" s="50">
        <v>1.5087300539016724</v>
      </c>
      <c r="AA17" s="4">
        <v>1.9040149450302124</v>
      </c>
    </row>
    <row r="18" spans="1:27" x14ac:dyDescent="0.2">
      <c r="A18" s="10" t="s">
        <v>30</v>
      </c>
      <c r="B18" s="50">
        <v>2.27</v>
      </c>
      <c r="C18" s="69">
        <v>0.21060210000000001</v>
      </c>
      <c r="D18" s="70">
        <v>22.302659999999999</v>
      </c>
      <c r="E18" s="6">
        <v>0.12102629999999999</v>
      </c>
      <c r="F18" s="16">
        <v>-2.249729108164622E-2</v>
      </c>
      <c r="G18" s="6">
        <v>-0.28294504040748347</v>
      </c>
      <c r="H18" s="6">
        <v>0.21781118309786196</v>
      </c>
      <c r="I18" s="6">
        <v>0.19041373042922527</v>
      </c>
      <c r="J18" s="6">
        <v>9.418684105493047E-2</v>
      </c>
      <c r="K18" s="17">
        <v>-0.14640793062869495</v>
      </c>
      <c r="L18" s="22">
        <v>0.7961723256398956</v>
      </c>
      <c r="M18" s="23">
        <v>0.56057338528769529</v>
      </c>
      <c r="N18" s="24">
        <v>0.32497444493549499</v>
      </c>
      <c r="O18" s="32">
        <v>440869.7525</v>
      </c>
      <c r="P18" s="41">
        <v>8.1193691652315785</v>
      </c>
      <c r="Q18" s="42">
        <v>46.829582439999996</v>
      </c>
      <c r="R18" s="42">
        <v>5.4669999999999996</v>
      </c>
      <c r="S18" s="42">
        <v>-37.284417560000009</v>
      </c>
      <c r="T18" s="42">
        <v>-26.251417560000007</v>
      </c>
      <c r="U18" s="42">
        <v>-15.218417560000008</v>
      </c>
      <c r="V18" s="42">
        <v>89.581000000000003</v>
      </c>
      <c r="W18" s="4">
        <v>-11.032999999999999</v>
      </c>
      <c r="X18" s="49">
        <v>1.8639999628067017</v>
      </c>
      <c r="Y18" s="50">
        <v>1.9069000482559204</v>
      </c>
      <c r="Z18" s="50">
        <v>2.0745999813079834</v>
      </c>
      <c r="AA18" s="4">
        <v>2.6593499183654785</v>
      </c>
    </row>
    <row r="19" spans="1:27" x14ac:dyDescent="0.2">
      <c r="A19" s="10" t="s">
        <v>31</v>
      </c>
      <c r="B19" s="50">
        <v>2.875</v>
      </c>
      <c r="C19" s="69">
        <v>-0.81023100000000003</v>
      </c>
      <c r="D19" s="70">
        <v>6.2406790000000001</v>
      </c>
      <c r="E19" s="6">
        <v>0.14725840000000001</v>
      </c>
      <c r="F19" s="16">
        <v>-6.7276491014576667E-2</v>
      </c>
      <c r="G19" s="6">
        <v>-0.61174369170037357</v>
      </c>
      <c r="H19" s="6">
        <v>-7.2580616630450123E-2</v>
      </c>
      <c r="I19" s="6">
        <v>-0.13497413844245587</v>
      </c>
      <c r="J19" s="6">
        <v>-0.29648977180097935</v>
      </c>
      <c r="K19" s="17">
        <v>-0.66414825240796416</v>
      </c>
      <c r="L19" s="22">
        <v>0.86177144691389684</v>
      </c>
      <c r="M19" s="23">
        <v>0.5469189390489142</v>
      </c>
      <c r="N19" s="24">
        <v>0.23206643118393155</v>
      </c>
      <c r="O19" s="32">
        <v>3396365.796875</v>
      </c>
      <c r="P19" s="41">
        <v>6.6242795221153692</v>
      </c>
      <c r="Q19" s="42">
        <v>204.43540512500002</v>
      </c>
      <c r="R19" s="42">
        <v>45.772999999999996</v>
      </c>
      <c r="S19" s="42">
        <v>-176.17659487499998</v>
      </c>
      <c r="T19" s="42">
        <v>-111.80959487499997</v>
      </c>
      <c r="U19" s="42">
        <v>-47.442594874999969</v>
      </c>
      <c r="V19" s="42">
        <v>426.38499999999999</v>
      </c>
      <c r="W19" s="4">
        <v>-64.367000000000004</v>
      </c>
      <c r="X19" s="49">
        <v>3.0999999046325684</v>
      </c>
      <c r="Y19" s="50">
        <v>3.3236000537872314</v>
      </c>
      <c r="Z19" s="50">
        <v>4.0866498947143555</v>
      </c>
      <c r="AA19" s="4">
        <v>8.5603246688842773</v>
      </c>
    </row>
    <row r="20" spans="1:27" x14ac:dyDescent="0.2">
      <c r="A20" s="10" t="s">
        <v>32</v>
      </c>
      <c r="B20" s="50">
        <v>1.4950000000000001</v>
      </c>
      <c r="C20" s="69">
        <v>-0.64988299999999999</v>
      </c>
      <c r="D20" s="70">
        <v>14.880330000000001</v>
      </c>
      <c r="E20" s="6">
        <v>0.16479920000000001</v>
      </c>
      <c r="F20" s="16">
        <v>-0.41921402657060602</v>
      </c>
      <c r="G20" s="6">
        <v>-0.19690428617575084</v>
      </c>
      <c r="H20" s="6">
        <v>-0.19461281530173924</v>
      </c>
      <c r="I20" s="6">
        <v>-0.53224241994746158</v>
      </c>
      <c r="J20" s="6">
        <v>-0.62161957360967257</v>
      </c>
      <c r="K20" s="17">
        <v>-0.62434589235100324</v>
      </c>
      <c r="L20" s="22">
        <v>0.98094900135014562</v>
      </c>
      <c r="M20" s="23">
        <v>0.54575192822405505</v>
      </c>
      <c r="N20" s="24">
        <v>0.11055485509796448</v>
      </c>
      <c r="O20" s="32">
        <v>337704.35867187503</v>
      </c>
      <c r="P20" s="41">
        <v>5.0235754189944126</v>
      </c>
      <c r="Q20" s="42">
        <v>82.261582650000008</v>
      </c>
      <c r="R20" s="42">
        <v>16.888000000000002</v>
      </c>
      <c r="S20" s="42">
        <v>-80.694417349999981</v>
      </c>
      <c r="T20" s="42">
        <v>-44.894417349999976</v>
      </c>
      <c r="U20" s="42">
        <v>-9.0944173499999721</v>
      </c>
      <c r="V20" s="42">
        <v>179.84399999999999</v>
      </c>
      <c r="W20" s="4">
        <v>-35.800000000000004</v>
      </c>
      <c r="X20" s="49">
        <v>1.8562500476837158</v>
      </c>
      <c r="Y20" s="50">
        <v>3.1960999965667725</v>
      </c>
      <c r="Z20" s="50">
        <v>3.9510500431060791</v>
      </c>
      <c r="AA20" s="4">
        <v>3.9797248840332031</v>
      </c>
    </row>
    <row r="21" spans="1:27" x14ac:dyDescent="0.2">
      <c r="A21" s="10" t="s">
        <v>33</v>
      </c>
      <c r="B21" s="50">
        <v>12.540100000000001</v>
      </c>
      <c r="C21" s="69">
        <v>-0.21032119999999999</v>
      </c>
      <c r="D21" s="70">
        <v>4.5459849999999999</v>
      </c>
      <c r="E21" s="6">
        <v>1.010322E-2</v>
      </c>
      <c r="F21" s="16">
        <v>-4.3854769966696128E-2</v>
      </c>
      <c r="G21" s="6">
        <v>-0.11407962664460147</v>
      </c>
      <c r="H21" s="6">
        <v>0.13830158957543515</v>
      </c>
      <c r="I21" s="6">
        <v>8.8381635211880027E-2</v>
      </c>
      <c r="J21" s="6">
        <v>5.418034454508236E-2</v>
      </c>
      <c r="K21" s="17">
        <v>-3.5780535379932199E-2</v>
      </c>
      <c r="L21" s="22">
        <v>0.80706498444241426</v>
      </c>
      <c r="M21" s="23">
        <v>0.46526897344703921</v>
      </c>
      <c r="N21" s="24">
        <v>0.12347296245166461</v>
      </c>
      <c r="O21" s="32">
        <v>243143.133925</v>
      </c>
      <c r="P21" s="41">
        <v>5.448635926674843</v>
      </c>
      <c r="Q21" s="42">
        <v>88.260245964099994</v>
      </c>
      <c r="R21" s="42">
        <v>4.8769999999999998</v>
      </c>
      <c r="S21" s="42">
        <v>-71.231754035900011</v>
      </c>
      <c r="T21" s="42">
        <v>-41.064754035900009</v>
      </c>
      <c r="U21" s="42">
        <v>-10.897754035900007</v>
      </c>
      <c r="V21" s="42">
        <v>164.369</v>
      </c>
      <c r="W21" s="4">
        <v>-30.167000000000002</v>
      </c>
      <c r="X21" s="49">
        <v>11.016500473022461</v>
      </c>
      <c r="Y21" s="50">
        <v>11.521785736083984</v>
      </c>
      <c r="Z21" s="50">
        <v>11.89559268951416</v>
      </c>
      <c r="AA21" s="4">
        <v>13.005441665649414</v>
      </c>
    </row>
    <row r="22" spans="1:27" x14ac:dyDescent="0.2">
      <c r="A22" s="10" t="s">
        <v>34</v>
      </c>
      <c r="B22" s="50">
        <v>0.95860000000000001</v>
      </c>
      <c r="C22" s="69">
        <v>-4.0519390000000001E-3</v>
      </c>
      <c r="D22" s="70">
        <v>15.44703</v>
      </c>
      <c r="E22" s="6">
        <v>2.2727400000000002E-2</v>
      </c>
      <c r="F22" s="16">
        <v>-1.9075801509624402E-2</v>
      </c>
      <c r="G22" s="6">
        <v>-4.9511696613209311E-2</v>
      </c>
      <c r="H22" s="6">
        <v>8.0739804768976464E-2</v>
      </c>
      <c r="I22" s="6">
        <v>6.012382676965311E-2</v>
      </c>
      <c r="J22" s="6">
        <v>7.3898555382737596E-2</v>
      </c>
      <c r="K22" s="17">
        <v>7.6352974861995104E-3</v>
      </c>
      <c r="L22" s="22">
        <v>0.70317811326705892</v>
      </c>
      <c r="M22" s="23">
        <v>0.44807962168650595</v>
      </c>
      <c r="N22" s="24">
        <v>0.19298113010595297</v>
      </c>
      <c r="O22" s="32">
        <v>109284.3317578125</v>
      </c>
      <c r="P22" s="41">
        <v>6.7595346715328457</v>
      </c>
      <c r="Q22" s="42">
        <v>85.927595510999993</v>
      </c>
      <c r="R22" s="42">
        <v>1.819</v>
      </c>
      <c r="S22" s="42">
        <v>-60.422404488999987</v>
      </c>
      <c r="T22" s="42">
        <v>-38.502404488999986</v>
      </c>
      <c r="U22" s="42">
        <v>-16.582404488999984</v>
      </c>
      <c r="V22" s="42">
        <v>148.16899999999998</v>
      </c>
      <c r="W22" s="4">
        <v>-21.92</v>
      </c>
      <c r="X22" s="49">
        <v>0.88698500394821167</v>
      </c>
      <c r="Y22" s="50">
        <v>0.90423399209976196</v>
      </c>
      <c r="Z22" s="50">
        <v>0.8926355242729187</v>
      </c>
      <c r="AA22" s="4">
        <v>0.95133626461029053</v>
      </c>
    </row>
    <row r="23" spans="1:27" x14ac:dyDescent="0.2">
      <c r="A23" s="10" t="s">
        <v>35</v>
      </c>
      <c r="B23" s="50">
        <v>2.25</v>
      </c>
      <c r="C23" s="69">
        <v>-0.9005744</v>
      </c>
      <c r="D23" s="70">
        <v>3.2151719999999999</v>
      </c>
      <c r="E23" s="6">
        <v>4.7196420000000003E-2</v>
      </c>
      <c r="F23" s="16">
        <v>6.8814440118806885E-2</v>
      </c>
      <c r="G23" s="6">
        <v>-0.84078295637531175</v>
      </c>
      <c r="H23" s="6">
        <v>4.8217975327093932E-2</v>
      </c>
      <c r="I23" s="6">
        <v>0.12035050842169714</v>
      </c>
      <c r="J23" s="6">
        <v>-0.32159442115203918</v>
      </c>
      <c r="K23" s="17">
        <v>-0.82162110422568091</v>
      </c>
      <c r="L23" s="22">
        <v>0.59389152815060409</v>
      </c>
      <c r="M23" s="23">
        <v>0.40436797669510027</v>
      </c>
      <c r="N23" s="24">
        <v>0.21484442523959646</v>
      </c>
      <c r="O23" s="32">
        <v>380293.3125</v>
      </c>
      <c r="P23" s="41">
        <v>8.4648253452477658</v>
      </c>
      <c r="Q23" s="42">
        <v>64.952349749999996</v>
      </c>
      <c r="R23" s="42">
        <v>0.67500000000000004</v>
      </c>
      <c r="S23" s="42">
        <v>-38.574650250000005</v>
      </c>
      <c r="T23" s="42">
        <v>-26.264650250000003</v>
      </c>
      <c r="U23" s="42">
        <v>-13.954650250000002</v>
      </c>
      <c r="V23" s="42">
        <v>104.202</v>
      </c>
      <c r="W23" s="4">
        <v>-12.31</v>
      </c>
      <c r="X23" s="49">
        <v>2.1465001106262207</v>
      </c>
      <c r="Y23" s="50">
        <v>2.0083000659942627</v>
      </c>
      <c r="Z23" s="50">
        <v>3.3166000843048096</v>
      </c>
      <c r="AA23" s="4">
        <v>12.61359977722168</v>
      </c>
    </row>
    <row r="24" spans="1:27" x14ac:dyDescent="0.2">
      <c r="A24" s="10" t="s">
        <v>36</v>
      </c>
      <c r="B24" s="50">
        <v>2.4049999999999998</v>
      </c>
      <c r="C24" s="69">
        <v>-2.6315810000000002E-2</v>
      </c>
      <c r="D24" s="70">
        <v>11.747590000000001</v>
      </c>
      <c r="E24" s="6">
        <v>0.14785619999999999</v>
      </c>
      <c r="F24" s="16">
        <v>2.1111015799366584E-3</v>
      </c>
      <c r="G24" s="6">
        <v>-0.37504298438025596</v>
      </c>
      <c r="H24" s="6">
        <v>7.7991957674128809E-2</v>
      </c>
      <c r="I24" s="6">
        <v>8.0267708199133869E-2</v>
      </c>
      <c r="J24" s="6">
        <v>1.8593046611029784E-2</v>
      </c>
      <c r="K24" s="17">
        <v>-0.32487911701348882</v>
      </c>
      <c r="L24" s="22">
        <v>0.5721002781109692</v>
      </c>
      <c r="M24" s="23">
        <v>0.35708992805311168</v>
      </c>
      <c r="N24" s="24">
        <v>0.14207957799525417</v>
      </c>
      <c r="O24" s="32">
        <v>1868397.903125</v>
      </c>
      <c r="P24" s="41">
        <v>7.6539692964452843</v>
      </c>
      <c r="Q24" s="42">
        <v>169.95926005499996</v>
      </c>
      <c r="R24" s="42">
        <v>12.506</v>
      </c>
      <c r="S24" s="42">
        <v>-97.233739945000053</v>
      </c>
      <c r="T24" s="42">
        <v>-60.690739945000054</v>
      </c>
      <c r="U24" s="42">
        <v>-24.147739945000055</v>
      </c>
      <c r="V24" s="42">
        <v>279.69900000000001</v>
      </c>
      <c r="W24" s="4">
        <v>-36.542999999999999</v>
      </c>
      <c r="X24" s="49">
        <v>2.2309999465942383</v>
      </c>
      <c r="Y24" s="50">
        <v>2.2263000011444092</v>
      </c>
      <c r="Z24" s="50">
        <v>2.3610999584197998</v>
      </c>
      <c r="AA24" s="4">
        <v>3.5623250007629395</v>
      </c>
    </row>
    <row r="25" spans="1:27" x14ac:dyDescent="0.2">
      <c r="A25" s="10" t="s">
        <v>37</v>
      </c>
      <c r="B25" s="50">
        <v>2</v>
      </c>
      <c r="C25" s="69">
        <v>-0.65095990000000004</v>
      </c>
      <c r="D25" s="70">
        <v>14.229520000000001</v>
      </c>
      <c r="E25" s="6">
        <v>0.13747989999999999</v>
      </c>
      <c r="F25" s="16">
        <v>-4.3367994020609646E-2</v>
      </c>
      <c r="G25" s="6">
        <v>-0.43887059980482446</v>
      </c>
      <c r="H25" s="6">
        <v>6.0445366149808555E-2</v>
      </c>
      <c r="I25" s="6">
        <v>1.4455977851440593E-2</v>
      </c>
      <c r="J25" s="6">
        <v>1.1633789544531314E-2</v>
      </c>
      <c r="K25" s="17">
        <v>-0.43075892562381091</v>
      </c>
      <c r="L25" s="22">
        <v>0.57512323299603119</v>
      </c>
      <c r="M25" s="23">
        <v>0.34936654388343191</v>
      </c>
      <c r="N25" s="24">
        <v>0.12360985477083264</v>
      </c>
      <c r="O25" s="32">
        <v>1600743.625</v>
      </c>
      <c r="P25" s="41">
        <v>7.6414950980392158</v>
      </c>
      <c r="Q25" s="42">
        <v>180.72554199999999</v>
      </c>
      <c r="R25" s="42">
        <v>27.108000000000001</v>
      </c>
      <c r="S25" s="42">
        <v>-103.93945800000003</v>
      </c>
      <c r="T25" s="42">
        <v>-63.139458000000026</v>
      </c>
      <c r="U25" s="42">
        <v>-22.339458000000022</v>
      </c>
      <c r="V25" s="42">
        <v>311.77300000000002</v>
      </c>
      <c r="W25" s="4">
        <v>-40.800000000000004</v>
      </c>
      <c r="X25" s="49">
        <v>1.8860000371932983</v>
      </c>
      <c r="Y25" s="50">
        <v>1.971500039100647</v>
      </c>
      <c r="Z25" s="50">
        <v>1.9769999980926514</v>
      </c>
      <c r="AA25" s="4">
        <v>3.5134499073028564</v>
      </c>
    </row>
    <row r="26" spans="1:27" x14ac:dyDescent="0.2">
      <c r="A26" s="10" t="s">
        <v>38</v>
      </c>
      <c r="B26" s="50">
        <v>1.45</v>
      </c>
      <c r="C26" s="69">
        <v>-0.90261920000000007</v>
      </c>
      <c r="D26" s="70">
        <v>22.150639999999999</v>
      </c>
      <c r="E26" s="6">
        <v>0.27098899999999998</v>
      </c>
      <c r="F26" s="16">
        <v>-0.18470693660321902</v>
      </c>
      <c r="G26" s="6">
        <v>-0.78312607625833675</v>
      </c>
      <c r="H26" s="6">
        <v>-8.3293840585963341E-2</v>
      </c>
      <c r="I26" s="6">
        <v>-0.25261582705663221</v>
      </c>
      <c r="J26" s="6">
        <v>-0.62697126213046761</v>
      </c>
      <c r="K26" s="17">
        <v>-0.83791186187135402</v>
      </c>
      <c r="L26" s="22">
        <v>0.85699089555829788</v>
      </c>
      <c r="M26" s="23">
        <v>0.33761322253564341</v>
      </c>
      <c r="N26" s="24">
        <v>-0.18176445048701129</v>
      </c>
      <c r="O26" s="32">
        <v>884943.88124999998</v>
      </c>
      <c r="P26" s="41">
        <v>3.9509667985983308</v>
      </c>
      <c r="Q26" s="42">
        <v>76.374095499999996</v>
      </c>
      <c r="R26" s="42">
        <v>14.897</v>
      </c>
      <c r="S26" s="42">
        <v>-65.451904499999983</v>
      </c>
      <c r="T26" s="42">
        <v>-25.784904499999982</v>
      </c>
      <c r="U26" s="42">
        <v>13.88209550000002</v>
      </c>
      <c r="V26" s="42">
        <v>156.72299999999998</v>
      </c>
      <c r="W26" s="4">
        <v>-39.667000000000002</v>
      </c>
      <c r="X26" s="49">
        <v>1.5817500352859497</v>
      </c>
      <c r="Y26" s="50">
        <v>1.9400999546051025</v>
      </c>
      <c r="Z26" s="50">
        <v>3.8870999813079834</v>
      </c>
      <c r="AA26" s="4">
        <v>8.9457502365112305</v>
      </c>
    </row>
    <row r="27" spans="1:27" x14ac:dyDescent="0.2">
      <c r="A27" s="10" t="s">
        <v>39</v>
      </c>
      <c r="B27" s="50">
        <v>1.99</v>
      </c>
      <c r="C27" s="69">
        <v>-1.485147E-2</v>
      </c>
      <c r="D27" s="70">
        <v>2.990917</v>
      </c>
      <c r="E27" s="6">
        <v>2.0631910000000003E-2</v>
      </c>
      <c r="F27" s="16">
        <v>7.51088831186002E-2</v>
      </c>
      <c r="G27" s="6">
        <v>3.5690221955640311E-2</v>
      </c>
      <c r="H27" s="6">
        <v>-1.6798384690511092E-2</v>
      </c>
      <c r="I27" s="6">
        <v>5.704879051578815E-2</v>
      </c>
      <c r="J27" s="6">
        <v>0.16585623020264317</v>
      </c>
      <c r="K27" s="17">
        <v>9.4775096467237807E-2</v>
      </c>
      <c r="L27" s="22">
        <v>0.57810219715844768</v>
      </c>
      <c r="M27" s="23">
        <v>0.3208319951094345</v>
      </c>
      <c r="N27" s="24">
        <v>6.3561793060421534E-2</v>
      </c>
      <c r="O27" s="32">
        <v>180306.03328125001</v>
      </c>
      <c r="P27" s="41">
        <v>6.2345659419139823</v>
      </c>
      <c r="Q27" s="42">
        <v>48.983519659999999</v>
      </c>
      <c r="R27" s="42">
        <v>1.2669999999999999</v>
      </c>
      <c r="S27" s="42">
        <v>-28.31748034000001</v>
      </c>
      <c r="T27" s="42">
        <v>-15.71548034000001</v>
      </c>
      <c r="U27" s="42">
        <v>-3.1134803400000095</v>
      </c>
      <c r="V27" s="42">
        <v>78.568000000000012</v>
      </c>
      <c r="W27" s="4">
        <v>-12.602</v>
      </c>
      <c r="X27" s="49">
        <v>2.0239999294281006</v>
      </c>
      <c r="Y27" s="50">
        <v>1.882599949836731</v>
      </c>
      <c r="Z27" s="50">
        <v>1.7069000005722046</v>
      </c>
      <c r="AA27" s="4">
        <v>1.8177249431610107</v>
      </c>
    </row>
    <row r="28" spans="1:27" x14ac:dyDescent="0.2">
      <c r="A28" s="10" t="s">
        <v>40</v>
      </c>
      <c r="B28" s="50">
        <v>1.7</v>
      </c>
      <c r="C28" s="69">
        <v>-0.13705580000000001</v>
      </c>
      <c r="D28" s="70">
        <v>4.2772129999999997</v>
      </c>
      <c r="E28" s="6">
        <v>4.041635E-3</v>
      </c>
      <c r="F28" s="16">
        <v>-1.2308720829323772E-3</v>
      </c>
      <c r="G28" s="6">
        <v>9.5180794159282378E-2</v>
      </c>
      <c r="H28" s="6">
        <v>-2.3474156069586138E-3</v>
      </c>
      <c r="I28" s="6">
        <v>-3.5753983215532914E-3</v>
      </c>
      <c r="J28" s="6">
        <v>2.9498214709076098E-3</v>
      </c>
      <c r="K28" s="17">
        <v>9.1265086586047817E-2</v>
      </c>
      <c r="L28" s="22">
        <v>0.45028204152740248</v>
      </c>
      <c r="M28" s="23">
        <v>0.30993911381505534</v>
      </c>
      <c r="N28" s="24">
        <v>0.16959618610270799</v>
      </c>
      <c r="O28" s="32">
        <v>70873</v>
      </c>
      <c r="P28" s="41">
        <v>11.1577533952275</v>
      </c>
      <c r="Q28" s="42">
        <v>92.865384899999995</v>
      </c>
      <c r="R28" s="42">
        <v>10.738</v>
      </c>
      <c r="S28" s="42">
        <v>-41.815615100000016</v>
      </c>
      <c r="T28" s="42">
        <v>-28.782615100000015</v>
      </c>
      <c r="U28" s="42">
        <v>-15.749615100000016</v>
      </c>
      <c r="V28" s="42">
        <v>145.41900000000001</v>
      </c>
      <c r="W28" s="4">
        <v>-13.032999999999999</v>
      </c>
      <c r="X28" s="49">
        <v>1.7039999961853027</v>
      </c>
      <c r="Y28" s="50">
        <v>1.7060999870300293</v>
      </c>
      <c r="Z28" s="50">
        <v>1.6950000524520874</v>
      </c>
      <c r="AA28" s="4">
        <v>1.557824969291687</v>
      </c>
    </row>
    <row r="29" spans="1:27" x14ac:dyDescent="0.2">
      <c r="A29" s="10" t="s">
        <v>41</v>
      </c>
      <c r="B29" s="50">
        <v>2.9150999999999998</v>
      </c>
      <c r="C29" s="69">
        <v>-0.2408593</v>
      </c>
      <c r="D29" s="70">
        <v>8.7048319999999997</v>
      </c>
      <c r="E29" s="6">
        <v>3.6123080000000002E-2</v>
      </c>
      <c r="F29" s="16">
        <v>-9.5040132428247937E-3</v>
      </c>
      <c r="G29" s="6">
        <v>-0.17754730926188367</v>
      </c>
      <c r="H29" s="6">
        <v>0.15107599884203404</v>
      </c>
      <c r="I29" s="6">
        <v>0.14013615730554152</v>
      </c>
      <c r="J29" s="6">
        <v>0.10726631867291947</v>
      </c>
      <c r="K29" s="17">
        <v>-6.2291949616241071E-2</v>
      </c>
      <c r="L29" s="22">
        <v>0.43365914841679509</v>
      </c>
      <c r="M29" s="23">
        <v>0.306428458087185</v>
      </c>
      <c r="N29" s="24">
        <v>0.17919776775757512</v>
      </c>
      <c r="O29" s="32">
        <v>603145.25827031245</v>
      </c>
      <c r="P29" s="41">
        <v>12.627563613517029</v>
      </c>
      <c r="Q29" s="42">
        <v>175.13856084779999</v>
      </c>
      <c r="R29" s="42">
        <v>30.291</v>
      </c>
      <c r="S29" s="42">
        <v>-75.950439152200005</v>
      </c>
      <c r="T29" s="42">
        <v>-53.667439152200004</v>
      </c>
      <c r="U29" s="42">
        <v>-31.384439152200002</v>
      </c>
      <c r="V29" s="42">
        <v>281.38</v>
      </c>
      <c r="W29" s="4">
        <v>-22.283000000000001</v>
      </c>
      <c r="X29" s="49">
        <v>2.5325000286102295</v>
      </c>
      <c r="Y29" s="50">
        <v>2.5567998886108398</v>
      </c>
      <c r="Z29" s="50">
        <v>2.6326999664306641</v>
      </c>
      <c r="AA29" s="4">
        <v>3.1087501049041748</v>
      </c>
    </row>
    <row r="30" spans="1:27" x14ac:dyDescent="0.2">
      <c r="A30" s="10" t="s">
        <v>42</v>
      </c>
      <c r="B30" s="50">
        <v>0.61099999999999999</v>
      </c>
      <c r="C30" s="69">
        <v>-0.3950495</v>
      </c>
      <c r="D30" s="70">
        <v>6.5795919999999999</v>
      </c>
      <c r="E30" s="6">
        <v>2.9928699999999999E-2</v>
      </c>
      <c r="F30" s="16">
        <v>-9.4210667595666764E-2</v>
      </c>
      <c r="G30" s="6">
        <v>-0.34731311488791716</v>
      </c>
      <c r="H30" s="6">
        <v>5.2483168192551943E-3</v>
      </c>
      <c r="I30" s="6">
        <v>-8.9456798207707244E-2</v>
      </c>
      <c r="J30" s="6">
        <v>-0.22785580716761045</v>
      </c>
      <c r="K30" s="17">
        <v>-0.4057003938622058</v>
      </c>
      <c r="L30" s="22">
        <v>0.73501130426121009</v>
      </c>
      <c r="M30" s="23">
        <v>0.29356766081840013</v>
      </c>
      <c r="N30" s="24">
        <v>-0.14787598262441004</v>
      </c>
      <c r="O30" s="32">
        <v>162436.9849375</v>
      </c>
      <c r="P30" s="41">
        <v>5.5085834333733494</v>
      </c>
      <c r="Q30" s="42">
        <v>37.739811746000001</v>
      </c>
      <c r="R30" s="42">
        <v>26.294</v>
      </c>
      <c r="S30" s="42">
        <v>-27.739188253999998</v>
      </c>
      <c r="T30" s="42">
        <v>-11.079188253999998</v>
      </c>
      <c r="U30" s="42">
        <v>5.580811746000002</v>
      </c>
      <c r="V30" s="42">
        <v>91.772999999999996</v>
      </c>
      <c r="W30" s="4">
        <v>-16.66</v>
      </c>
      <c r="X30" s="49">
        <v>0.60781002044677734</v>
      </c>
      <c r="Y30" s="50">
        <v>0.6710280179977417</v>
      </c>
      <c r="Z30" s="50">
        <v>0.79130297899246216</v>
      </c>
      <c r="AA30" s="4">
        <v>1.0281009674072266</v>
      </c>
    </row>
    <row r="31" spans="1:27" x14ac:dyDescent="0.2">
      <c r="A31" s="10" t="s">
        <v>43</v>
      </c>
      <c r="B31" s="50">
        <v>1.84</v>
      </c>
      <c r="C31" s="69">
        <v>-0.63779530000000006</v>
      </c>
      <c r="D31" s="70">
        <v>5.4753080000000001</v>
      </c>
      <c r="E31" s="6">
        <v>5.4377509999999997E-2</v>
      </c>
      <c r="F31" s="16">
        <v>-4.8383570268343501E-2</v>
      </c>
      <c r="G31" s="6">
        <v>-0.68228114353184854</v>
      </c>
      <c r="H31" s="6">
        <v>5.2330575372826482E-2</v>
      </c>
      <c r="I31" s="6">
        <v>1.4150650337489967E-3</v>
      </c>
      <c r="J31" s="6">
        <v>-0.5524203423298697</v>
      </c>
      <c r="K31" s="17">
        <v>-0.68183155068749768</v>
      </c>
      <c r="L31" s="22">
        <v>0.46402770401234772</v>
      </c>
      <c r="M31" s="23">
        <v>0.2869292667222596</v>
      </c>
      <c r="N31" s="24">
        <v>0.10983082943217148</v>
      </c>
      <c r="O31" s="32">
        <v>507981.565</v>
      </c>
      <c r="P31" s="41">
        <v>8.4748817966903065</v>
      </c>
      <c r="Q31" s="42">
        <v>57.324051840000003</v>
      </c>
      <c r="R31" s="42">
        <v>2.113</v>
      </c>
      <c r="S31" s="42">
        <v>-26.599948160000004</v>
      </c>
      <c r="T31" s="42">
        <v>-16.447948160000003</v>
      </c>
      <c r="U31" s="42">
        <v>-6.2959481600000018</v>
      </c>
      <c r="V31" s="42">
        <v>86.037000000000006</v>
      </c>
      <c r="W31" s="4">
        <v>-10.152000000000001</v>
      </c>
      <c r="X31" s="49">
        <v>1.7484999895095825</v>
      </c>
      <c r="Y31" s="50">
        <v>1.837399959564209</v>
      </c>
      <c r="Z31" s="50">
        <v>4.1110000610351562</v>
      </c>
      <c r="AA31" s="4">
        <v>5.7831001281738281</v>
      </c>
    </row>
    <row r="32" spans="1:27" x14ac:dyDescent="0.2">
      <c r="A32" s="10" t="s">
        <v>44</v>
      </c>
      <c r="B32" s="50">
        <v>1.36</v>
      </c>
      <c r="C32" s="69">
        <v>-0.80925669999999994</v>
      </c>
      <c r="D32" s="70">
        <v>0.95467809999999997</v>
      </c>
      <c r="E32" s="6">
        <v>6.539818E-2</v>
      </c>
      <c r="F32" s="16">
        <v>-0.49280043646842264</v>
      </c>
      <c r="G32" s="6">
        <v>-0.57238713906819216</v>
      </c>
      <c r="H32" s="6">
        <v>-1.0009078563153695E-2</v>
      </c>
      <c r="I32" s="6">
        <v>-0.49787703674700745</v>
      </c>
      <c r="J32" s="6">
        <v>-0.61193860031165981</v>
      </c>
      <c r="K32" s="17">
        <v>-0.78528576314383081</v>
      </c>
      <c r="L32" s="22">
        <v>0.55821020572241031</v>
      </c>
      <c r="M32" s="23">
        <v>0.23468076869159615</v>
      </c>
      <c r="N32" s="24">
        <v>-8.8848668339218229E-2</v>
      </c>
      <c r="O32" s="32">
        <v>1976983.8900000001</v>
      </c>
      <c r="P32" s="41">
        <v>5.0163809523809517</v>
      </c>
      <c r="Q32" s="42">
        <v>64.909085840000003</v>
      </c>
      <c r="R32" s="42">
        <v>4.202</v>
      </c>
      <c r="S32" s="42">
        <v>-36.232914159999993</v>
      </c>
      <c r="T32" s="42">
        <v>-15.232914159999993</v>
      </c>
      <c r="U32" s="42">
        <v>5.7670858400000071</v>
      </c>
      <c r="V32" s="42">
        <v>105.34399999999999</v>
      </c>
      <c r="W32" s="4">
        <v>-21</v>
      </c>
      <c r="X32" s="49">
        <v>1.3737499713897705</v>
      </c>
      <c r="Y32" s="50">
        <v>2.7084999084472656</v>
      </c>
      <c r="Z32" s="50">
        <v>3.5046000480651855</v>
      </c>
      <c r="AA32" s="4">
        <v>6.3340001106262207</v>
      </c>
    </row>
    <row r="33" spans="1:27" x14ac:dyDescent="0.2">
      <c r="A33" s="10" t="s">
        <v>45</v>
      </c>
      <c r="B33" s="50">
        <v>1.67</v>
      </c>
      <c r="C33" s="69">
        <v>0.59047620000000001</v>
      </c>
      <c r="D33" s="70">
        <v>7.0085150000000001</v>
      </c>
      <c r="E33" s="6">
        <v>2.028137E-2</v>
      </c>
      <c r="F33" s="16">
        <v>2.6852323336390205E-2</v>
      </c>
      <c r="G33" s="6">
        <v>1.9061707460599209E-4</v>
      </c>
      <c r="H33" s="6">
        <v>0.34786121883083476</v>
      </c>
      <c r="I33" s="6">
        <v>0.3840544240914614</v>
      </c>
      <c r="J33" s="6">
        <v>0.37499483333176276</v>
      </c>
      <c r="K33" s="17">
        <v>0.38431824849687701</v>
      </c>
      <c r="L33" s="22">
        <v>0.22850724813136858</v>
      </c>
      <c r="M33" s="23">
        <v>0.21172103709050161</v>
      </c>
      <c r="N33" s="24">
        <v>0.19493482604963464</v>
      </c>
      <c r="O33" s="32">
        <v>1053049.395</v>
      </c>
      <c r="P33" s="41">
        <v>74.935500000000005</v>
      </c>
      <c r="Q33" s="42">
        <v>119.14541018999999</v>
      </c>
      <c r="R33" s="42">
        <v>3.5</v>
      </c>
      <c r="S33" s="42">
        <v>-27.225589810000017</v>
      </c>
      <c r="T33" s="42">
        <v>-25.225589810000017</v>
      </c>
      <c r="U33" s="42">
        <v>-23.225589810000017</v>
      </c>
      <c r="V33" s="42">
        <v>149.87100000000001</v>
      </c>
      <c r="W33" s="4">
        <v>-2</v>
      </c>
      <c r="X33" s="49">
        <v>1.2389999628067017</v>
      </c>
      <c r="Y33" s="50">
        <v>1.2065999507904053</v>
      </c>
      <c r="Z33" s="50">
        <v>1.2145500183105469</v>
      </c>
      <c r="AA33" s="4">
        <v>1.2063699960708618</v>
      </c>
    </row>
    <row r="34" spans="1:27" x14ac:dyDescent="0.2">
      <c r="A34" s="10" t="s">
        <v>60</v>
      </c>
      <c r="B34" s="50">
        <v>1.3267</v>
      </c>
      <c r="C34" s="69">
        <v>0.83499309999999993</v>
      </c>
      <c r="D34" s="70">
        <v>2.9104990000000002</v>
      </c>
      <c r="E34" s="6">
        <v>1.2133080000000001E-2</v>
      </c>
      <c r="F34" s="16">
        <v>6.1372019217384333E-2</v>
      </c>
      <c r="G34" s="6">
        <v>-0.28134812586037539</v>
      </c>
      <c r="H34" s="6">
        <v>0.32272517411837853</v>
      </c>
      <c r="I34" s="6">
        <v>0.40390348892368988</v>
      </c>
      <c r="J34" s="6">
        <v>0.56144902291636689</v>
      </c>
      <c r="K34" s="17">
        <v>8.9178734261674553E-3</v>
      </c>
      <c r="L34" s="22">
        <v>-0.30900632100556047</v>
      </c>
      <c r="M34" s="23">
        <v>0.16229498737709802</v>
      </c>
      <c r="N34" s="24">
        <v>0.63359629575975673</v>
      </c>
      <c r="O34" s="32">
        <v>204009.18802187499</v>
      </c>
      <c r="P34" s="41">
        <v>-1.5033408577878102</v>
      </c>
      <c r="Q34" s="42">
        <v>46.997535559600003</v>
      </c>
      <c r="R34" s="42">
        <v>0.82400000000000007</v>
      </c>
      <c r="S34" s="42">
        <v>14.522535559600001</v>
      </c>
      <c r="T34" s="42">
        <v>-7.6274644404000007</v>
      </c>
      <c r="U34" s="42">
        <v>-29.777464440400003</v>
      </c>
      <c r="V34" s="42">
        <v>33.298999999999999</v>
      </c>
      <c r="W34" s="4">
        <v>22.150000000000002</v>
      </c>
      <c r="X34" s="49">
        <v>1.0030050277709961</v>
      </c>
      <c r="Y34" s="50">
        <v>0.94500797986984253</v>
      </c>
      <c r="Z34" s="50">
        <v>0.8496595025062561</v>
      </c>
      <c r="AA34" s="4">
        <v>1.3149732351303101</v>
      </c>
    </row>
    <row r="35" spans="1:27" x14ac:dyDescent="0.2">
      <c r="A35" s="10" t="s">
        <v>46</v>
      </c>
      <c r="B35" s="50">
        <v>1.04</v>
      </c>
      <c r="C35" s="69">
        <v>0.40540529999999997</v>
      </c>
      <c r="D35" s="70">
        <v>1.0093369999999999</v>
      </c>
      <c r="E35" s="6">
        <v>8.718119000000001E-4</v>
      </c>
      <c r="F35" s="16">
        <v>3.4620795146924843E-2</v>
      </c>
      <c r="G35" s="6">
        <v>2.9029605846380147E-3</v>
      </c>
      <c r="H35" s="6">
        <v>0.15782615166952518</v>
      </c>
      <c r="I35" s="6">
        <v>0.19791101368222819</v>
      </c>
      <c r="J35" s="6">
        <v>0.30262565717130774</v>
      </c>
      <c r="K35" s="17">
        <v>0.20138850213885151</v>
      </c>
      <c r="L35" s="22">
        <v>0.39016363874220206</v>
      </c>
      <c r="M35" s="23">
        <v>0.14257631026400386</v>
      </c>
      <c r="N35" s="24">
        <v>-0.10501101821419445</v>
      </c>
      <c r="O35" s="32">
        <v>81835.308749999997</v>
      </c>
      <c r="P35" s="41">
        <v>6.2796380090497737</v>
      </c>
      <c r="Q35" s="42">
        <v>44.63071704</v>
      </c>
      <c r="R35" s="42">
        <v>7.3460000000000001</v>
      </c>
      <c r="S35" s="42">
        <v>-17.413282960000004</v>
      </c>
      <c r="T35" s="42">
        <v>-6.3632829600000029</v>
      </c>
      <c r="U35" s="42">
        <v>4.6867170399999978</v>
      </c>
      <c r="V35" s="42">
        <v>69.39</v>
      </c>
      <c r="W35" s="4">
        <v>-11.05</v>
      </c>
      <c r="X35" s="49">
        <v>0.898235023021698</v>
      </c>
      <c r="Y35" s="50">
        <v>0.86817800998687744</v>
      </c>
      <c r="Z35" s="50">
        <v>0.79838746786117554</v>
      </c>
      <c r="AA35" s="4">
        <v>0.8656650185585022</v>
      </c>
    </row>
    <row r="36" spans="1:27" x14ac:dyDescent="0.2">
      <c r="A36" s="10" t="s">
        <v>47</v>
      </c>
      <c r="B36" s="50">
        <v>2.09</v>
      </c>
      <c r="C36" s="69">
        <v>-0.91589540000000003</v>
      </c>
      <c r="D36" s="70">
        <v>11.20299</v>
      </c>
      <c r="E36" s="6">
        <v>8.4351680000000012E-2</v>
      </c>
      <c r="F36" s="16">
        <v>-5.9858447008501181E-2</v>
      </c>
      <c r="G36" s="6">
        <v>-0.72543770004814057</v>
      </c>
      <c r="H36" s="6">
        <v>0.13202441173885937</v>
      </c>
      <c r="I36" s="6">
        <v>6.4263188476459288E-2</v>
      </c>
      <c r="J36" s="6">
        <v>-0.17226084585220891</v>
      </c>
      <c r="K36" s="17">
        <v>-0.70779345121780413</v>
      </c>
      <c r="L36" s="22">
        <v>0.47956911979648953</v>
      </c>
      <c r="M36" s="23">
        <v>0.13396802763485716</v>
      </c>
      <c r="N36" s="24">
        <v>-0.21163306452677522</v>
      </c>
      <c r="O36" s="32">
        <v>469170.31906249997</v>
      </c>
      <c r="P36" s="41">
        <v>4.5550751656023154</v>
      </c>
      <c r="Q36" s="42">
        <v>72.948264839999993</v>
      </c>
      <c r="R36" s="42">
        <v>6.9060000000000006</v>
      </c>
      <c r="S36" s="42">
        <v>-34.983735159999995</v>
      </c>
      <c r="T36" s="42">
        <v>-9.7727351599999928</v>
      </c>
      <c r="U36" s="42">
        <v>15.438264840000009</v>
      </c>
      <c r="V36" s="42">
        <v>114.83799999999999</v>
      </c>
      <c r="W36" s="4">
        <v>-25.211000000000002</v>
      </c>
      <c r="X36" s="49">
        <v>1.8462499380111694</v>
      </c>
      <c r="Y36" s="50">
        <v>1.9637999534606934</v>
      </c>
      <c r="Z36" s="50">
        <v>2.5249500274658203</v>
      </c>
      <c r="AA36" s="4">
        <v>7.1524748802185059</v>
      </c>
    </row>
    <row r="37" spans="1:27" x14ac:dyDescent="0.2">
      <c r="A37" s="10" t="s">
        <v>61</v>
      </c>
      <c r="B37" s="50">
        <v>1</v>
      </c>
      <c r="C37" s="69">
        <v>0.81818179999999996</v>
      </c>
      <c r="D37" s="70">
        <v>1.004575</v>
      </c>
      <c r="E37" s="6">
        <v>4.42195E-3</v>
      </c>
      <c r="F37" s="16">
        <v>2.2508536140910529E-3</v>
      </c>
      <c r="G37" s="6">
        <v>-8.2806128046574279E-2</v>
      </c>
      <c r="H37" s="6">
        <v>0.2172336061559581</v>
      </c>
      <c r="I37" s="6">
        <v>0.21997342081756721</v>
      </c>
      <c r="J37" s="6">
        <v>0.13224577859707121</v>
      </c>
      <c r="K37" s="17">
        <v>0.1189521455199305</v>
      </c>
      <c r="L37" s="22">
        <v>0.4196464996716569</v>
      </c>
      <c r="M37" s="23">
        <v>0.11590944868175956</v>
      </c>
      <c r="N37" s="24">
        <v>-0.18782760230813755</v>
      </c>
      <c r="O37" s="32">
        <v>138823.546875</v>
      </c>
      <c r="P37" s="41">
        <v>5.6141573033707868</v>
      </c>
      <c r="Q37" s="42">
        <v>43.952490999999995</v>
      </c>
      <c r="R37" s="42">
        <v>12.552</v>
      </c>
      <c r="S37" s="42">
        <v>-18.444509000000004</v>
      </c>
      <c r="T37" s="42">
        <v>-5.094509000000004</v>
      </c>
      <c r="U37" s="42">
        <v>8.2554909999999957</v>
      </c>
      <c r="V37" s="42">
        <v>74.948999999999998</v>
      </c>
      <c r="W37" s="4">
        <v>-13.35</v>
      </c>
      <c r="X37" s="49">
        <v>0.82153499126434326</v>
      </c>
      <c r="Y37" s="50">
        <v>0.81968998908996582</v>
      </c>
      <c r="Z37" s="50">
        <v>0.88320046663284302</v>
      </c>
      <c r="AA37" s="4">
        <v>0.89369326829910278</v>
      </c>
    </row>
    <row r="38" spans="1:27" x14ac:dyDescent="0.2">
      <c r="A38" s="10" t="s">
        <v>48</v>
      </c>
      <c r="B38" s="50">
        <v>1.4079999999999999</v>
      </c>
      <c r="C38" s="69">
        <v>-0.36860989999999999</v>
      </c>
      <c r="D38" s="70">
        <v>11.063129999999999</v>
      </c>
      <c r="E38" s="6">
        <v>2.6406909999999999E-2</v>
      </c>
      <c r="F38" s="16">
        <v>-1.0385437816574083E-2</v>
      </c>
      <c r="G38" s="6">
        <v>-0.15658557576787158</v>
      </c>
      <c r="H38" s="6">
        <v>-5.2808626630416633E-2</v>
      </c>
      <c r="I38" s="6">
        <v>-6.264562373894178E-2</v>
      </c>
      <c r="J38" s="6">
        <v>-0.19776651443613558</v>
      </c>
      <c r="K38" s="17">
        <v>-0.20942179844431374</v>
      </c>
      <c r="L38" s="22">
        <v>8.7353360844283356E-2</v>
      </c>
      <c r="M38" s="23">
        <v>0.1121367175797694</v>
      </c>
      <c r="N38" s="24">
        <v>0.13692007431525544</v>
      </c>
      <c r="O38" s="32">
        <v>200211.61599999998</v>
      </c>
      <c r="P38" s="41">
        <v>-55.289931869795609</v>
      </c>
      <c r="Q38" s="42">
        <v>53.301899904000003</v>
      </c>
      <c r="R38" s="42">
        <v>15.08</v>
      </c>
      <c r="S38" s="42">
        <v>-4.6561000959999888</v>
      </c>
      <c r="T38" s="42">
        <v>-5.9771000959999885</v>
      </c>
      <c r="U38" s="42">
        <v>-7.2981000959999882</v>
      </c>
      <c r="V38" s="42">
        <v>73.037999999999997</v>
      </c>
      <c r="W38" s="4">
        <v>1.321</v>
      </c>
      <c r="X38" s="49">
        <v>1.4865000247955322</v>
      </c>
      <c r="Y38" s="50">
        <v>1.5020999908447266</v>
      </c>
      <c r="Z38" s="50">
        <v>1.7551000118255615</v>
      </c>
      <c r="AA38" s="4">
        <v>1.7809749841690063</v>
      </c>
    </row>
    <row r="39" spans="1:27" x14ac:dyDescent="0.2">
      <c r="A39" s="10" t="s">
        <v>49</v>
      </c>
      <c r="B39" s="50">
        <v>3.0491000000000001</v>
      </c>
      <c r="C39" s="69">
        <v>-0.40678989999999998</v>
      </c>
      <c r="D39" s="70">
        <v>4.440169</v>
      </c>
      <c r="E39" s="6">
        <v>2.3890989999999997E-2</v>
      </c>
      <c r="F39" s="16">
        <v>-5.2865536264058544E-2</v>
      </c>
      <c r="G39" s="6">
        <v>-0.20904605462618586</v>
      </c>
      <c r="H39" s="6">
        <v>1.4844429702266071E-2</v>
      </c>
      <c r="I39" s="6">
        <v>-3.8805865298536912E-2</v>
      </c>
      <c r="J39" s="6">
        <v>-8.8065071476372547E-2</v>
      </c>
      <c r="K39" s="17">
        <v>-0.2397397068877084</v>
      </c>
      <c r="L39" s="22">
        <v>0.22188685087474269</v>
      </c>
      <c r="M39" s="23">
        <v>7.0966284063987084E-2</v>
      </c>
      <c r="N39" s="24">
        <v>-7.9954282746768635E-2</v>
      </c>
      <c r="O39" s="32">
        <v>560680.56147343747</v>
      </c>
      <c r="P39" s="41">
        <v>8.266506024096385</v>
      </c>
      <c r="Q39" s="42">
        <v>82.493726753700003</v>
      </c>
      <c r="R39" s="42">
        <v>2.12</v>
      </c>
      <c r="S39" s="42">
        <v>-18.304273246299999</v>
      </c>
      <c r="T39" s="42">
        <v>-5.8542732462999982</v>
      </c>
      <c r="U39" s="42">
        <v>6.5957267537000028</v>
      </c>
      <c r="V39" s="42">
        <v>102.91800000000001</v>
      </c>
      <c r="W39" s="4">
        <v>-12.450000000000001</v>
      </c>
      <c r="X39" s="49">
        <v>3.0044999122619629</v>
      </c>
      <c r="Y39" s="50">
        <v>3.1721999645233154</v>
      </c>
      <c r="Z39" s="50">
        <v>3.3435499668121338</v>
      </c>
      <c r="AA39" s="4">
        <v>4.0106000900268555</v>
      </c>
    </row>
    <row r="40" spans="1:27" x14ac:dyDescent="0.2">
      <c r="A40" s="10" t="s">
        <v>50</v>
      </c>
      <c r="B40" s="50">
        <v>0.88</v>
      </c>
      <c r="C40" s="69">
        <v>0.29449839999999999</v>
      </c>
      <c r="D40" s="70">
        <v>31.5823</v>
      </c>
      <c r="E40" s="6">
        <v>8.0242369999999993E-2</v>
      </c>
      <c r="F40" s="16">
        <v>2.7555222945950142E-2</v>
      </c>
      <c r="G40" s="6">
        <v>3.4189572205349572E-2</v>
      </c>
      <c r="H40" s="6">
        <v>9.6983269462546984E-2</v>
      </c>
      <c r="I40" s="6">
        <v>0.12721088802056468</v>
      </c>
      <c r="J40" s="6">
        <v>0.14508183826121956</v>
      </c>
      <c r="K40" s="17">
        <v>0.16574974606719994</v>
      </c>
      <c r="L40" s="22">
        <v>0.11271068377557314</v>
      </c>
      <c r="M40" s="23">
        <v>5.9618454520674824E-2</v>
      </c>
      <c r="N40" s="24">
        <v>6.5262252657765085E-3</v>
      </c>
      <c r="O40" s="32">
        <v>125812.28</v>
      </c>
      <c r="P40" s="41">
        <v>24.046753246753248</v>
      </c>
      <c r="Q40" s="42">
        <v>101.52144815999999</v>
      </c>
      <c r="R40" s="42">
        <v>16.648</v>
      </c>
      <c r="S40" s="42">
        <v>-11.442551840000007</v>
      </c>
      <c r="T40" s="42">
        <v>-6.0525518400000076</v>
      </c>
      <c r="U40" s="42">
        <v>-0.66255184000000789</v>
      </c>
      <c r="V40" s="42">
        <v>129.61199999999999</v>
      </c>
      <c r="W40" s="4">
        <v>-5.39</v>
      </c>
      <c r="X40" s="49">
        <v>0.80220001935958862</v>
      </c>
      <c r="Y40" s="50">
        <v>0.78068798780441284</v>
      </c>
      <c r="Z40" s="50">
        <v>0.76850402355194092</v>
      </c>
      <c r="AA40" s="4">
        <v>0.75487899780273438</v>
      </c>
    </row>
    <row r="41" spans="1:27" x14ac:dyDescent="0.2">
      <c r="A41" s="10" t="s">
        <v>57</v>
      </c>
      <c r="B41" s="50">
        <v>1.325</v>
      </c>
      <c r="C41" s="69">
        <v>-0.60090359999999998</v>
      </c>
      <c r="D41" s="70">
        <v>10.32789</v>
      </c>
      <c r="E41" s="6">
        <v>6.9226620000000003E-2</v>
      </c>
      <c r="F41" s="16">
        <v>-5.1058228528908955E-2</v>
      </c>
      <c r="G41" s="6">
        <v>-0.45491110400858747</v>
      </c>
      <c r="H41" s="6">
        <v>-0.12309730815016773</v>
      </c>
      <c r="I41" s="6">
        <v>-0.16787040618825189</v>
      </c>
      <c r="J41" s="6">
        <v>-0.34487022249256749</v>
      </c>
      <c r="K41" s="17">
        <v>-0.54641539838737163</v>
      </c>
      <c r="L41" s="22">
        <v>0.32055933155487293</v>
      </c>
      <c r="M41" s="23">
        <v>2.5154126950595046E-3</v>
      </c>
      <c r="N41" s="24">
        <v>-0.31552850616475359</v>
      </c>
      <c r="O41" s="32">
        <v>390741.38203124999</v>
      </c>
      <c r="P41" s="41">
        <v>5.5014565826330522</v>
      </c>
      <c r="Q41" s="42">
        <v>112.24864832499999</v>
      </c>
      <c r="R41" s="42">
        <v>48.170999999999999</v>
      </c>
      <c r="S41" s="42">
        <v>-35.98235167499999</v>
      </c>
      <c r="T41" s="42">
        <v>-0.28235167499998681</v>
      </c>
      <c r="U41" s="42">
        <v>35.417648325000016</v>
      </c>
      <c r="V41" s="42">
        <v>196.40199999999999</v>
      </c>
      <c r="W41" s="4">
        <v>-35.700000000000003</v>
      </c>
      <c r="X41" s="49">
        <v>1.5110000371932983</v>
      </c>
      <c r="Y41" s="50">
        <v>1.5923000574111938</v>
      </c>
      <c r="Z41" s="50">
        <v>2.0225000381469727</v>
      </c>
      <c r="AA41" s="4">
        <v>2.9211750030517578</v>
      </c>
    </row>
    <row r="42" spans="1:27" x14ac:dyDescent="0.2">
      <c r="A42" s="10" t="s">
        <v>51</v>
      </c>
      <c r="B42" s="50">
        <v>6.6001000000000003</v>
      </c>
      <c r="C42" s="69">
        <v>-2.5095999999999997E-2</v>
      </c>
      <c r="D42" s="70">
        <v>5.8712099999999996</v>
      </c>
      <c r="E42" s="6">
        <v>0.1275867</v>
      </c>
      <c r="F42" s="16">
        <v>1.8043753273090601E-2</v>
      </c>
      <c r="G42" s="6">
        <v>1.1574896063227369E-2</v>
      </c>
      <c r="H42" s="6">
        <v>0.12697000466781772</v>
      </c>
      <c r="I42" s="6">
        <v>0.14730477337821735</v>
      </c>
      <c r="J42" s="6">
        <v>7.9612002968006079E-2</v>
      </c>
      <c r="K42" s="17">
        <v>0.16058470688291471</v>
      </c>
      <c r="L42" s="22">
        <v>0.1132539140640354</v>
      </c>
      <c r="M42" s="23">
        <v>-3.1788625177006424E-2</v>
      </c>
      <c r="N42" s="24">
        <v>-0.17683116441804825</v>
      </c>
      <c r="O42" s="32">
        <v>5739394.9842125</v>
      </c>
      <c r="P42" s="41">
        <v>11.249517353811834</v>
      </c>
      <c r="Q42" s="42">
        <v>321.4091551619</v>
      </c>
      <c r="R42" s="42">
        <v>166.62</v>
      </c>
      <c r="S42" s="42">
        <v>-36.400844838100056</v>
      </c>
      <c r="T42" s="42">
        <v>10.217155161899946</v>
      </c>
      <c r="U42" s="42">
        <v>56.835155161899948</v>
      </c>
      <c r="V42" s="42">
        <v>524.43000000000006</v>
      </c>
      <c r="W42" s="4">
        <v>-46.618000000000002</v>
      </c>
      <c r="X42" s="49">
        <v>5.8565001487731934</v>
      </c>
      <c r="Y42" s="50">
        <v>5.7526998519897461</v>
      </c>
      <c r="Z42" s="50">
        <v>6.1133999824523926</v>
      </c>
      <c r="AA42" s="4">
        <v>5.6868748664855957</v>
      </c>
    </row>
    <row r="43" spans="1:27" x14ac:dyDescent="0.2">
      <c r="A43" s="10" t="s">
        <v>52</v>
      </c>
      <c r="B43" s="50">
        <v>0.94</v>
      </c>
      <c r="C43" s="69">
        <v>-0.76142129999999997</v>
      </c>
      <c r="D43" s="70">
        <v>18.250730000000001</v>
      </c>
      <c r="E43" s="6">
        <v>9.2090379999999999E-2</v>
      </c>
      <c r="F43" s="16">
        <v>-2.1372199887020993E-2</v>
      </c>
      <c r="G43" s="6">
        <v>-0.55730595583925424</v>
      </c>
      <c r="H43" s="6">
        <v>-3.2080345776972941E-2</v>
      </c>
      <c r="I43" s="6">
        <v>-5.2766918101603721E-2</v>
      </c>
      <c r="J43" s="6">
        <v>-0.15947227256437724</v>
      </c>
      <c r="K43" s="17">
        <v>-0.58066555621155203</v>
      </c>
      <c r="L43" s="22">
        <v>0.29783658303080607</v>
      </c>
      <c r="M43" s="23">
        <v>-5.9915496566481874E-2</v>
      </c>
      <c r="N43" s="24">
        <v>-0.41766757616376959</v>
      </c>
      <c r="O43" s="32">
        <v>297045.78687499999</v>
      </c>
      <c r="P43" s="41">
        <v>3.6816540941568947</v>
      </c>
      <c r="Q43" s="42">
        <v>112.27607689999999</v>
      </c>
      <c r="R43" s="42">
        <v>2.165</v>
      </c>
      <c r="S43" s="42">
        <v>-33.439923100000001</v>
      </c>
      <c r="T43" s="42">
        <v>6.7270769000000001</v>
      </c>
      <c r="U43" s="42">
        <v>46.894076900000002</v>
      </c>
      <c r="V43" s="42">
        <v>147.881</v>
      </c>
      <c r="W43" s="4">
        <v>-40.167000000000002</v>
      </c>
      <c r="X43" s="49">
        <v>0.97115498781204224</v>
      </c>
      <c r="Y43" s="50">
        <v>0.99236398935317993</v>
      </c>
      <c r="Z43" s="50">
        <v>1.1183450222015381</v>
      </c>
      <c r="AA43" s="4">
        <v>2.241647481918335</v>
      </c>
    </row>
    <row r="44" spans="1:27" x14ac:dyDescent="0.2">
      <c r="A44" s="10" t="s">
        <v>53</v>
      </c>
      <c r="B44" s="50">
        <v>1.43</v>
      </c>
      <c r="C44" s="69">
        <v>-0.1437126</v>
      </c>
      <c r="D44" s="70">
        <v>4.7212259999999997</v>
      </c>
      <c r="E44" s="6">
        <v>8.6720870000000002E-3</v>
      </c>
      <c r="F44" s="16">
        <v>1.0826355327080428E-3</v>
      </c>
      <c r="G44" s="6">
        <v>-4.3764605267024637E-2</v>
      </c>
      <c r="H44" s="6">
        <v>-3.3457285206139886E-2</v>
      </c>
      <c r="I44" s="6">
        <v>-3.2410871719223966E-2</v>
      </c>
      <c r="J44" s="6">
        <v>-1.3643440734453893E-2</v>
      </c>
      <c r="K44" s="17">
        <v>-7.4757027979096558E-2</v>
      </c>
      <c r="L44" s="22">
        <v>6.6616215435245651E-2</v>
      </c>
      <c r="M44" s="23">
        <v>-7.2536176978460265E-2</v>
      </c>
      <c r="N44" s="24">
        <v>-0.21168856939216618</v>
      </c>
      <c r="O44" s="32">
        <v>240875.63499999998</v>
      </c>
      <c r="P44" s="41">
        <v>7.8540566037735848</v>
      </c>
      <c r="Q44" s="42">
        <v>76.175477950000001</v>
      </c>
      <c r="R44" s="42">
        <v>2.0030000000000001</v>
      </c>
      <c r="S44" s="42">
        <v>-5.0745220499999988</v>
      </c>
      <c r="T44" s="42">
        <v>5.5254779500000009</v>
      </c>
      <c r="U44" s="42">
        <v>16.125477950000001</v>
      </c>
      <c r="V44" s="42">
        <v>83.253</v>
      </c>
      <c r="W44" s="4">
        <v>-10.6</v>
      </c>
      <c r="X44" s="49">
        <v>1.4795000553131104</v>
      </c>
      <c r="Y44" s="50">
        <v>1.4779000282287598</v>
      </c>
      <c r="Z44" s="50">
        <v>1.4497799873352051</v>
      </c>
      <c r="AA44" s="4">
        <v>1.5455399751663208</v>
      </c>
    </row>
    <row r="45" spans="1:27" x14ac:dyDescent="0.2">
      <c r="A45" s="10" t="s">
        <v>58</v>
      </c>
      <c r="B45" s="50">
        <v>0.49909999999999999</v>
      </c>
      <c r="C45" s="69">
        <v>-0.40477040000000003</v>
      </c>
      <c r="D45" s="70">
        <v>9.4458179999999992</v>
      </c>
      <c r="E45" s="6">
        <v>7.6553300000000005E-2</v>
      </c>
      <c r="F45" s="16">
        <v>-0.1491173545090031</v>
      </c>
      <c r="G45" s="6">
        <v>-0.27166762295244995</v>
      </c>
      <c r="H45" s="6">
        <v>-7.3321103168965229E-2</v>
      </c>
      <c r="I45" s="6">
        <v>-0.21150500874373057</v>
      </c>
      <c r="J45" s="6">
        <v>-0.29451442188491805</v>
      </c>
      <c r="K45" s="17">
        <v>-0.42571356872823407</v>
      </c>
      <c r="L45" s="22">
        <v>0.31362052448365318</v>
      </c>
      <c r="M45" s="23">
        <v>-8.2000744696106853E-2</v>
      </c>
      <c r="N45" s="24">
        <v>-0.47762201387586689</v>
      </c>
      <c r="O45" s="32">
        <v>643641.48117499996</v>
      </c>
      <c r="P45" s="41">
        <v>5.0721048360434011</v>
      </c>
      <c r="Q45" s="42">
        <v>84.098107437400003</v>
      </c>
      <c r="R45" s="42">
        <v>58.280999999999999</v>
      </c>
      <c r="S45" s="42">
        <v>-26.374892562599996</v>
      </c>
      <c r="T45" s="42">
        <v>6.8961074374000049</v>
      </c>
      <c r="U45" s="42">
        <v>40.167107437400006</v>
      </c>
      <c r="V45" s="42">
        <v>168.75399999999999</v>
      </c>
      <c r="W45" s="4">
        <v>-33.271000000000001</v>
      </c>
      <c r="X45" s="49">
        <v>0.53859001398086548</v>
      </c>
      <c r="Y45" s="50">
        <v>0.63297802209854126</v>
      </c>
      <c r="Z45" s="50">
        <v>0.70745599269866943</v>
      </c>
      <c r="AA45" s="4">
        <v>0.86907851696014404</v>
      </c>
    </row>
    <row r="46" spans="1:27" x14ac:dyDescent="0.2">
      <c r="A46" s="10" t="s">
        <v>56</v>
      </c>
      <c r="B46" s="50">
        <v>3.3050000000000002</v>
      </c>
      <c r="C46" s="69">
        <v>-0.49924239999999998</v>
      </c>
      <c r="D46" s="70">
        <v>16.230550000000001</v>
      </c>
      <c r="E46" s="6">
        <v>0.22719</v>
      </c>
      <c r="F46" s="16">
        <v>-0.17429364531776614</v>
      </c>
      <c r="G46" s="6">
        <v>-0.34649809412968924</v>
      </c>
      <c r="H46" s="6">
        <v>-0.15978137619675237</v>
      </c>
      <c r="I46" s="6">
        <v>-0.3062261430032972</v>
      </c>
      <c r="J46" s="6">
        <v>-0.38626380247063996</v>
      </c>
      <c r="K46" s="17">
        <v>-0.54661746220965823</v>
      </c>
      <c r="L46" s="22">
        <v>1.4088185141599485E-2</v>
      </c>
      <c r="M46" s="23">
        <v>-0.10378227411105889</v>
      </c>
      <c r="N46" s="24">
        <v>-0.22165273336371716</v>
      </c>
      <c r="O46" s="32">
        <v>2443934.30375</v>
      </c>
      <c r="P46" s="41">
        <v>11.817259067923018</v>
      </c>
      <c r="Q46" s="42">
        <v>233.19668196999999</v>
      </c>
      <c r="R46" s="42">
        <v>88.338999999999999</v>
      </c>
      <c r="S46" s="42">
        <v>-3.2853180300000417</v>
      </c>
      <c r="T46" s="42">
        <v>24.20168196999996</v>
      </c>
      <c r="U46" s="42">
        <v>51.688681969999962</v>
      </c>
      <c r="V46" s="42">
        <v>324.82100000000003</v>
      </c>
      <c r="W46" s="4">
        <v>-27.487000000000002</v>
      </c>
      <c r="X46" s="49">
        <v>3.9335000514984131</v>
      </c>
      <c r="Y46" s="50">
        <v>4.7638001441955566</v>
      </c>
      <c r="Z46" s="50">
        <v>5.3850498199462891</v>
      </c>
      <c r="AA46" s="4">
        <v>7.2896499633789062</v>
      </c>
    </row>
    <row r="47" spans="1:27" x14ac:dyDescent="0.2">
      <c r="A47" s="10" t="s">
        <v>54</v>
      </c>
      <c r="B47" s="50">
        <v>1.3</v>
      </c>
      <c r="C47" s="69">
        <v>-0.30851070000000003</v>
      </c>
      <c r="D47" s="70">
        <v>2.252183</v>
      </c>
      <c r="E47" s="6">
        <v>8.189117000000001E-3</v>
      </c>
      <c r="F47" s="16">
        <v>-1.116662803717372E-2</v>
      </c>
      <c r="G47" s="6">
        <v>-0.17190639855317491</v>
      </c>
      <c r="H47" s="6">
        <v>0.1255460325324087</v>
      </c>
      <c r="I47" s="6">
        <v>0.11297747864840257</v>
      </c>
      <c r="J47" s="6">
        <v>5.2777391621331882E-2</v>
      </c>
      <c r="K47" s="17">
        <v>-7.8350471376837483E-2</v>
      </c>
      <c r="L47" s="22">
        <v>0.14720980903863556</v>
      </c>
      <c r="M47" s="23">
        <v>-0.11199914906603003</v>
      </c>
      <c r="N47" s="24">
        <v>-0.37120810717069563</v>
      </c>
      <c r="O47" s="32">
        <v>147265.23906250001</v>
      </c>
      <c r="P47" s="41">
        <v>4.5381531531531536</v>
      </c>
      <c r="Q47" s="42">
        <v>85.645188199999993</v>
      </c>
      <c r="R47" s="42">
        <v>2.4939999999999998</v>
      </c>
      <c r="S47" s="42">
        <v>-12.607811800000007</v>
      </c>
      <c r="T47" s="42">
        <v>9.5921881999999918</v>
      </c>
      <c r="U47" s="42">
        <v>31.792188199999991</v>
      </c>
      <c r="V47" s="42">
        <v>100.747</v>
      </c>
      <c r="W47" s="4">
        <v>-22.2</v>
      </c>
      <c r="X47" s="49">
        <v>1.1549949645996094</v>
      </c>
      <c r="Y47" s="50">
        <v>1.168038010597229</v>
      </c>
      <c r="Z47" s="50">
        <v>1.2348289489746094</v>
      </c>
      <c r="AA47" s="4">
        <v>1.4105144739151001</v>
      </c>
    </row>
    <row r="48" spans="1:27" x14ac:dyDescent="0.2">
      <c r="A48" s="71" t="s">
        <v>55</v>
      </c>
      <c r="B48" s="52">
        <v>5.9423000000000004</v>
      </c>
      <c r="C48" s="72">
        <v>-0.57372310000000004</v>
      </c>
      <c r="D48" s="73">
        <v>16.004380000000001</v>
      </c>
      <c r="E48" s="19">
        <v>0.25069059999999999</v>
      </c>
      <c r="F48" s="18">
        <v>-2.2165530261944011E-2</v>
      </c>
      <c r="G48" s="19">
        <v>-0.32224320774490733</v>
      </c>
      <c r="H48" s="19">
        <v>0.14055661352998428</v>
      </c>
      <c r="I48" s="19">
        <v>0.11527557139732503</v>
      </c>
      <c r="J48" s="19">
        <v>6.1741230332356789E-2</v>
      </c>
      <c r="K48" s="20">
        <v>-0.24411440624928349</v>
      </c>
      <c r="L48" s="25">
        <v>-3.6259057094764069E-3</v>
      </c>
      <c r="M48" s="26">
        <v>-0.1162805436364287</v>
      </c>
      <c r="N48" s="27">
        <v>-0.22893518156338122</v>
      </c>
      <c r="O48" s="33">
        <v>6281650.6400375003</v>
      </c>
      <c r="P48" s="43">
        <v>10.166778464254195</v>
      </c>
      <c r="Q48" s="44">
        <v>502.86433867670002</v>
      </c>
      <c r="R48" s="44">
        <v>74.907000000000011</v>
      </c>
      <c r="S48" s="44">
        <v>1.8233386766999047</v>
      </c>
      <c r="T48" s="44">
        <v>58.473338676699903</v>
      </c>
      <c r="U48" s="44">
        <v>115.1233386766999</v>
      </c>
      <c r="V48" s="44">
        <v>575.94800000000009</v>
      </c>
      <c r="W48" s="45">
        <v>-56.65</v>
      </c>
      <c r="X48" s="51">
        <v>5.2100000381469727</v>
      </c>
      <c r="Y48" s="52">
        <v>5.3281002044677734</v>
      </c>
      <c r="Z48" s="52">
        <v>5.5967497825622559</v>
      </c>
      <c r="AA48" s="45">
        <v>7.8613748550415039</v>
      </c>
    </row>
    <row r="49" spans="1:27" ht="16" thickBot="1" x14ac:dyDescent="0.25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</row>
    <row r="50" spans="1:27" ht="17" thickTop="1" thickBot="1" x14ac:dyDescent="0.25">
      <c r="F50" s="83" t="s">
        <v>71</v>
      </c>
      <c r="G50" s="83"/>
      <c r="H50" s="83"/>
      <c r="I50" s="83"/>
      <c r="J50" s="83"/>
      <c r="K50" s="83"/>
      <c r="L50" s="83" t="s">
        <v>2</v>
      </c>
      <c r="M50" s="83"/>
      <c r="N50" s="83"/>
      <c r="O50" s="84" t="s">
        <v>72</v>
      </c>
      <c r="P50" s="83" t="s">
        <v>73</v>
      </c>
      <c r="Q50" s="85"/>
      <c r="R50" s="85"/>
      <c r="S50" s="85"/>
      <c r="T50" s="85"/>
      <c r="U50" s="85"/>
      <c r="V50" s="85"/>
      <c r="W50" s="85"/>
      <c r="X50" s="83" t="s">
        <v>74</v>
      </c>
      <c r="Y50" s="85"/>
      <c r="Z50" s="85"/>
      <c r="AA50" s="85"/>
    </row>
    <row r="51" spans="1:27" ht="17" thickTop="1" thickBot="1" x14ac:dyDescent="0.25">
      <c r="F51" s="83" t="s">
        <v>71</v>
      </c>
      <c r="G51" s="83"/>
      <c r="H51" s="83"/>
      <c r="I51" s="83"/>
      <c r="J51" s="83"/>
      <c r="K51" s="83"/>
      <c r="L51" s="83" t="s">
        <v>2</v>
      </c>
      <c r="M51" s="83"/>
      <c r="N51" s="83"/>
      <c r="O51" s="84" t="s">
        <v>72</v>
      </c>
      <c r="P51" s="83" t="s">
        <v>73</v>
      </c>
      <c r="Q51" s="85"/>
      <c r="R51" s="85"/>
      <c r="S51" s="85"/>
      <c r="T51" s="85"/>
      <c r="U51" s="85"/>
      <c r="V51" s="85"/>
      <c r="W51" s="85"/>
      <c r="X51" s="83" t="s">
        <v>74</v>
      </c>
      <c r="Y51" s="85"/>
      <c r="Z51" s="85"/>
      <c r="AA51" s="85"/>
    </row>
    <row r="52" spans="1:27" ht="17" thickTop="1" thickBot="1" x14ac:dyDescent="0.25">
      <c r="F52" s="83" t="s">
        <v>71</v>
      </c>
      <c r="G52" s="83"/>
      <c r="H52" s="83"/>
      <c r="I52" s="83"/>
      <c r="J52" s="83"/>
      <c r="K52" s="83"/>
      <c r="L52" s="83" t="s">
        <v>2</v>
      </c>
      <c r="M52" s="83"/>
      <c r="N52" s="83"/>
      <c r="O52" s="84" t="s">
        <v>72</v>
      </c>
      <c r="P52" s="83" t="s">
        <v>73</v>
      </c>
      <c r="Q52" s="85"/>
      <c r="R52" s="85"/>
      <c r="S52" s="85"/>
      <c r="T52" s="85"/>
      <c r="U52" s="85"/>
      <c r="V52" s="85"/>
      <c r="W52" s="85"/>
      <c r="X52" s="83" t="s">
        <v>74</v>
      </c>
      <c r="Y52" s="85"/>
      <c r="Z52" s="85"/>
      <c r="AA52" s="85"/>
    </row>
    <row r="53" spans="1:27" ht="17" thickTop="1" thickBot="1" x14ac:dyDescent="0.25">
      <c r="F53" s="83" t="s">
        <v>71</v>
      </c>
      <c r="G53" s="83"/>
      <c r="H53" s="83"/>
      <c r="I53" s="83"/>
      <c r="J53" s="83"/>
      <c r="K53" s="83"/>
      <c r="L53" s="83" t="s">
        <v>2</v>
      </c>
      <c r="M53" s="83"/>
      <c r="N53" s="83"/>
      <c r="O53" s="84" t="s">
        <v>72</v>
      </c>
      <c r="P53" s="83" t="s">
        <v>73</v>
      </c>
      <c r="Q53" s="85"/>
      <c r="R53" s="85"/>
      <c r="S53" s="85"/>
      <c r="T53" s="85"/>
      <c r="U53" s="85"/>
      <c r="V53" s="85"/>
      <c r="W53" s="85"/>
      <c r="X53" s="83" t="s">
        <v>74</v>
      </c>
      <c r="Y53" s="85"/>
      <c r="Z53" s="85"/>
      <c r="AA53" s="85"/>
    </row>
    <row r="54" spans="1:27" ht="16" thickTop="1" x14ac:dyDescent="0.2"/>
  </sheetData>
  <conditionalFormatting sqref="F2:K48">
    <cfRule type="cellIs" dxfId="0" priority="1" operator="greaterThan">
      <formula>0</formula>
    </cfRule>
  </conditionalFormatting>
  <conditionalFormatting sqref="O2:O48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{F2F168B6-FF5D-904D-8B0A-DE531124BD99}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F168B6-FF5D-904D-8B0A-DE531124BD9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O2:O48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 Bloomberg Model</vt:lpstr>
      <vt:lpstr>Hard Coded</vt:lpstr>
      <vt:lpstr>Cleaned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id:672101a4a4440000 on NXPGR-TT-778</cp:keywords>
  <cp:lastModifiedBy>Matt Sutherland</cp:lastModifiedBy>
  <dcterms:created xsi:type="dcterms:W3CDTF">2024-10-29T15:41:10Z</dcterms:created>
  <dcterms:modified xsi:type="dcterms:W3CDTF">2024-11-05T16:02:39Z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17a5e9-4f6a-4348-8111-27c1677b95f6_Enabled">
    <vt:lpwstr>true</vt:lpwstr>
  </property>
  <property fmtid="{D5CDD505-2E9C-101B-9397-08002B2CF9AE}" pid="3" name="MSIP_Label_6c17a5e9-4f6a-4348-8111-27c1677b95f6_SetDate">
    <vt:lpwstr>2024-10-29T15:41:00Z</vt:lpwstr>
  </property>
  <property fmtid="{D5CDD505-2E9C-101B-9397-08002B2CF9AE}" pid="4" name="MSIP_Label_6c17a5e9-4f6a-4348-8111-27c1677b95f6_Method">
    <vt:lpwstr>Standard</vt:lpwstr>
  </property>
  <property fmtid="{D5CDD505-2E9C-101B-9397-08002B2CF9AE}" pid="5" name="MSIP_Label_6c17a5e9-4f6a-4348-8111-27c1677b95f6_Name">
    <vt:lpwstr>defa4170-0d19-0005-0004-bc88714345d2</vt:lpwstr>
  </property>
  <property fmtid="{D5CDD505-2E9C-101B-9397-08002B2CF9AE}" pid="6" name="MSIP_Label_6c17a5e9-4f6a-4348-8111-27c1677b95f6_SiteId">
    <vt:lpwstr>c72d88b2-a26b-4838-adfc-99936371baac</vt:lpwstr>
  </property>
  <property fmtid="{D5CDD505-2E9C-101B-9397-08002B2CF9AE}" pid="7" name="MSIP_Label_6c17a5e9-4f6a-4348-8111-27c1677b95f6_ActionId">
    <vt:lpwstr>37bf5f1d-ade2-4bfb-9ed6-00a10b8b2963</vt:lpwstr>
  </property>
  <property fmtid="{D5CDD505-2E9C-101B-9397-08002B2CF9AE}" pid="8" name="MSIP_Label_6c17a5e9-4f6a-4348-8111-27c1677b95f6_ContentBits">
    <vt:lpwstr>0</vt:lpwstr>
  </property>
</Properties>
</file>