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eal\OneDrive\Desktop\bootcamp_hw\"/>
    </mc:Choice>
  </mc:AlternateContent>
  <xr:revisionPtr revIDLastSave="4" documentId="8_{E1B2F19E-5EFB-4525-81A7-706BCA3E3E5E}" xr6:coauthVersionLast="44" xr6:coauthVersionMax="44" xr10:uidLastSave="{95B77B95-6D0B-459C-A26F-84324EFE0F8D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2" i="1"/>
  <c r="X3" i="1"/>
  <c r="X4" i="1"/>
  <c r="X5" i="1"/>
  <c r="X6" i="1"/>
  <c r="X7" i="1"/>
  <c r="X8" i="1"/>
  <c r="X9" i="1"/>
  <c r="X10" i="1"/>
  <c r="X11" i="1"/>
  <c r="X12" i="1"/>
  <c r="X13" i="1"/>
  <c r="X2" i="1"/>
  <c r="W3" i="1"/>
  <c r="W4" i="1"/>
  <c r="W5" i="1"/>
  <c r="W6" i="1"/>
  <c r="W7" i="1"/>
  <c r="W8" i="1"/>
  <c r="W9" i="1"/>
  <c r="W10" i="1"/>
  <c r="W11" i="1"/>
  <c r="W12" i="1"/>
  <c r="W13" i="1"/>
  <c r="W2" i="1"/>
  <c r="V3" i="1" l="1"/>
  <c r="V4" i="1"/>
  <c r="V5" i="1"/>
  <c r="V6" i="1"/>
  <c r="V7" i="1"/>
  <c r="V8" i="1"/>
  <c r="V9" i="1"/>
  <c r="V10" i="1"/>
  <c r="V11" i="1"/>
  <c r="V12" i="1"/>
  <c r="V13" i="1"/>
  <c r="V2" i="1"/>
  <c r="S2" i="1"/>
  <c r="U9" i="1" l="1"/>
  <c r="U13" i="1"/>
  <c r="U12" i="1"/>
  <c r="U11" i="1"/>
  <c r="U10" i="1"/>
  <c r="U8" i="1"/>
  <c r="U7" i="1"/>
  <c r="U6" i="1"/>
  <c r="U5" i="1"/>
  <c r="U4" i="1"/>
  <c r="U3" i="1"/>
  <c r="U2" i="1"/>
  <c r="T3" i="1"/>
  <c r="T2" i="1"/>
  <c r="S3" i="1"/>
  <c r="T13" i="1"/>
  <c r="T12" i="1"/>
  <c r="T11" i="1"/>
  <c r="T10" i="1"/>
  <c r="T9" i="1"/>
  <c r="T8" i="1"/>
  <c r="T7" i="1"/>
  <c r="T6" i="1"/>
  <c r="T4" i="1"/>
  <c r="S4" i="1"/>
  <c r="T5" i="1"/>
  <c r="S8" i="1"/>
  <c r="S13" i="1"/>
  <c r="S12" i="1"/>
  <c r="S11" i="1"/>
  <c r="S10" i="1"/>
  <c r="S9" i="1"/>
  <c r="S7" i="1"/>
  <c r="S6" i="1"/>
  <c r="S5" i="1"/>
  <c r="H3" i="2"/>
  <c r="D3" i="2"/>
  <c r="F13" i="2"/>
  <c r="B13" i="2"/>
  <c r="E13" i="2"/>
  <c r="G12" i="2"/>
  <c r="C12" i="2"/>
  <c r="H7" i="2"/>
  <c r="D7" i="2"/>
  <c r="H8" i="2"/>
  <c r="D8" i="2"/>
  <c r="G3" i="2"/>
  <c r="C3" i="2"/>
  <c r="G8" i="2"/>
  <c r="C8" i="2"/>
  <c r="H10" i="2"/>
  <c r="D10" i="2"/>
  <c r="H5" i="2"/>
  <c r="D5" i="2"/>
  <c r="E2" i="2"/>
  <c r="B2" i="2"/>
  <c r="F2" i="2"/>
  <c r="E6" i="2"/>
  <c r="B6" i="2"/>
  <c r="F6" i="2"/>
  <c r="E4" i="2"/>
  <c r="B4" i="2"/>
  <c r="F4" i="2"/>
  <c r="G13" i="2"/>
  <c r="C13" i="2"/>
  <c r="G7" i="2"/>
  <c r="C7" i="2"/>
  <c r="H4" i="2"/>
  <c r="D4" i="2"/>
  <c r="H6" i="2"/>
  <c r="D6" i="2"/>
  <c r="G11" i="2"/>
  <c r="C11" i="2"/>
  <c r="G10" i="2"/>
  <c r="C10" i="2"/>
  <c r="E11" i="2"/>
  <c r="B11" i="2"/>
  <c r="F11" i="2"/>
  <c r="H12" i="2"/>
  <c r="D12" i="2"/>
  <c r="H11" i="2"/>
  <c r="D11" i="2"/>
  <c r="F7" i="2"/>
  <c r="B7" i="2"/>
  <c r="E7" i="2"/>
  <c r="F12" i="2"/>
  <c r="B12" i="2"/>
  <c r="E12" i="2"/>
  <c r="G5" i="2"/>
  <c r="C5" i="2"/>
  <c r="G2" i="2"/>
  <c r="C2" i="2"/>
  <c r="E5" i="2"/>
  <c r="B5" i="2"/>
  <c r="F5" i="2"/>
  <c r="G9" i="2"/>
  <c r="C9" i="2"/>
  <c r="G4" i="2"/>
  <c r="C4" i="2"/>
  <c r="H9" i="2"/>
  <c r="D9" i="2"/>
  <c r="H13" i="2"/>
  <c r="D13" i="2"/>
  <c r="G6" i="2"/>
  <c r="C6" i="2"/>
  <c r="E8" i="2"/>
  <c r="B8" i="2"/>
  <c r="F8" i="2"/>
  <c r="E3" i="2"/>
  <c r="B3" i="2"/>
  <c r="F3" i="2"/>
  <c r="H2" i="2"/>
  <c r="E9" i="2"/>
  <c r="B9" i="2"/>
  <c r="F9" i="2"/>
  <c r="E10" i="2"/>
  <c r="D2" i="2"/>
  <c r="B10" i="2"/>
  <c r="F10" i="2"/>
</calcChain>
</file>

<file path=xl/sharedStrings.xml><?xml version="1.0" encoding="utf-8"?>
<sst xmlns="http://schemas.openxmlformats.org/spreadsheetml/2006/main" count="24736" uniqueCount="8332">
  <si>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</si>
  <si>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</si>
  <si>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</si>
  <si>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</si>
  <si>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</si>
  <si>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</si>
  <si>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</si>
  <si>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</si>
  <si>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</si>
  <si>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</si>
  <si>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</si>
  <si>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</si>
  <si>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</si>
  <si>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</si>
  <si>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</si>
  <si>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</si>
  <si>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</si>
  <si>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</si>
  <si>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</si>
  <si>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</si>
  <si>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</si>
  <si>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</si>
  <si>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</si>
  <si>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</si>
  <si>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</si>
  <si>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</si>
  <si>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</si>
  <si>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</si>
  <si>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</si>
  <si>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</si>
  <si>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</si>
  <si>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</si>
  <si>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</si>
  <si>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</si>
  <si>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</si>
  <si>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</si>
  <si>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</si>
  <si>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</si>
  <si>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</si>
  <si>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</si>
  <si>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</si>
  <si>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</si>
  <si>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</si>
  <si>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</si>
  <si>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</si>
  <si>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</si>
  <si>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</si>
  <si>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</si>
  <si>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</si>
  <si>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</si>
  <si>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</si>
  <si>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</si>
  <si>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</si>
  <si>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</si>
  <si>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</si>
  <si>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</si>
  <si>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</si>
  <si>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</si>
  <si>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</si>
  <si>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</si>
  <si>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</si>
  <si>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</si>
  <si>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</si>
  <si>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</si>
  <si>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</si>
  <si>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</si>
  <si>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</si>
  <si>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</si>
  <si>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</si>
  <si>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</si>
  <si>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</si>
  <si>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</si>
  <si>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</si>
  <si>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</si>
  <si>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</si>
  <si>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</si>
  <si>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</si>
  <si>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</si>
  <si>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</si>
  <si>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</si>
  <si>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</si>
  <si>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</si>
  <si>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</si>
  <si>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</si>
  <si>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</si>
  <si>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</si>
  <si>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</si>
  <si>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</si>
  <si>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</si>
  <si>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</si>
  <si>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</si>
  <si>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</si>
  <si>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</si>
  <si>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</si>
  <si>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</si>
  <si>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</si>
  <si>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</si>
  <si>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</si>
  <si>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</si>
  <si>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</si>
  <si>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</si>
  <si>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</si>
  <si>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</si>
  <si>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</si>
  <si>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</si>
  <si>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</si>
  <si>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</si>
  <si>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</si>
  <si>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</si>
  <si>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</si>
  <si>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</si>
  <si>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</si>
  <si>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</si>
  <si>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</si>
  <si>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</si>
  <si>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</si>
  <si>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</si>
  <si>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</si>
  <si>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</si>
  <si>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</si>
  <si>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</si>
  <si>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</si>
  <si>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</si>
  <si>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</si>
  <si>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</si>
  <si>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</si>
  <si>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</si>
  <si>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</si>
  <si>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</si>
  <si>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</si>
  <si>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</si>
  <si>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</si>
  <si>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</si>
  <si>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</si>
  <si>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</si>
  <si>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</si>
  <si>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</si>
  <si>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</si>
  <si>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</si>
  <si>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</si>
  <si>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</si>
  <si>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</si>
  <si>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</si>
  <si>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</si>
  <si>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</si>
  <si>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</si>
  <si>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</si>
  <si>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</si>
  <si>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</si>
  <si>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</si>
  <si>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</si>
  <si>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</si>
  <si>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</si>
  <si>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</si>
  <si>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</si>
  <si>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</si>
  <si>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</si>
  <si>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</si>
  <si>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</si>
  <si>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</si>
  <si>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</si>
  <si>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</si>
  <si>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</si>
  <si>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</si>
  <si>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</si>
  <si>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</si>
  <si>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</si>
  <si>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</si>
  <si>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</si>
  <si>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</si>
  <si>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</si>
  <si>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</si>
  <si>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</si>
  <si>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</si>
  <si>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</si>
  <si>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</si>
  <si>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</si>
  <si>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</si>
  <si>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</si>
  <si>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</si>
  <si>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</si>
  <si>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</si>
  <si>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</si>
  <si>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</si>
  <si>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</si>
  <si>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</si>
  <si>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</si>
  <si>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</si>
  <si>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</si>
  <si>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</si>
  <si>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</si>
  <si>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</si>
  <si>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</si>
  <si>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</si>
  <si>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</si>
  <si>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</si>
  <si>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</si>
  <si>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</si>
  <si>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</si>
  <si>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</si>
  <si>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</si>
  <si>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</si>
  <si>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</si>
  <si>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</si>
  <si>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</si>
  <si>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</si>
  <si>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</si>
  <si>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</si>
  <si>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</si>
  <si>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</si>
  <si>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</si>
  <si>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</si>
  <si>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</si>
  <si>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</si>
  <si>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</si>
  <si>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</si>
  <si>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</si>
  <si>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</si>
  <si>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</si>
  <si>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</si>
  <si>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</si>
  <si>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</si>
  <si>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</si>
  <si>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</si>
  <si>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</si>
  <si>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</si>
  <si>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</si>
  <si>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</si>
  <si>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</si>
  <si>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</si>
  <si>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</si>
  <si>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</si>
  <si>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</si>
  <si>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</si>
  <si>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</si>
  <si>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</si>
  <si>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</si>
  <si>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</si>
  <si>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</si>
  <si>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</si>
  <si>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</si>
  <si>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</si>
  <si>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</si>
  <si>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</si>
  <si>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</si>
  <si>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</si>
  <si>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</si>
  <si>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</si>
  <si>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</si>
  <si>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</si>
  <si>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</si>
  <si>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</si>
  <si>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</si>
  <si>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</si>
  <si>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</si>
  <si>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</si>
  <si>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</si>
  <si>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</si>
  <si>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</si>
  <si>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</si>
  <si>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</si>
  <si>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</si>
  <si>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</si>
  <si>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</si>
  <si>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</si>
  <si>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</si>
  <si>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</si>
  <si>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</si>
  <si>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</si>
  <si>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</si>
  <si>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</si>
  <si>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</si>
  <si>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</si>
  <si>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</si>
  <si>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</si>
  <si>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</si>
  <si>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</si>
  <si>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</si>
  <si>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</si>
  <si>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</si>
  <si>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</si>
  <si>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</si>
  <si>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</si>
  <si>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</si>
  <si>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</si>
  <si>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</si>
  <si>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</si>
  <si>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</si>
  <si>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</si>
  <si>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</si>
  <si>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</si>
  <si>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</si>
  <si>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</si>
  <si>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</si>
  <si>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</si>
  <si>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</si>
  <si>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</si>
  <si>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</si>
  <si>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</si>
  <si>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</si>
  <si>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</si>
  <si>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</si>
  <si>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</si>
  <si>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</si>
  <si>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</si>
  <si>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</si>
  <si>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</si>
  <si>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</si>
  <si>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</si>
  <si>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</si>
  <si>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</si>
  <si>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</si>
  <si>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</si>
  <si>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</si>
  <si>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</si>
  <si>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</si>
  <si>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</si>
  <si>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</si>
  <si>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</si>
  <si>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</si>
  <si>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</si>
  <si>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</si>
  <si>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</si>
  <si>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</si>
  <si>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</si>
  <si>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</si>
  <si>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</si>
  <si>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</si>
  <si>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</si>
  <si>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</si>
  <si>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</si>
  <si>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</si>
  <si>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</si>
  <si>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</si>
  <si>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</si>
  <si>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</si>
  <si>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</si>
  <si>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</si>
  <si>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</si>
  <si>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</si>
  <si>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</si>
  <si>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</si>
  <si>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</si>
  <si>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</si>
  <si>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</si>
  <si>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</si>
  <si>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</si>
  <si>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</si>
  <si>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</si>
  <si>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</si>
  <si>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</si>
  <si>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</si>
  <si>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</si>
  <si>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</si>
  <si>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</si>
  <si>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</si>
  <si>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</si>
  <si>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</si>
  <si>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</si>
  <si>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</si>
  <si>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</si>
  <si>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</si>
  <si>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</si>
  <si>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</si>
  <si>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</si>
  <si>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</si>
  <si>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</si>
  <si>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</si>
  <si>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</si>
  <si>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</si>
  <si>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</si>
  <si>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</si>
  <si>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</si>
  <si>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</si>
  <si>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</si>
  <si>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</si>
  <si>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</si>
  <si>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</si>
  <si>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</si>
  <si>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</si>
  <si>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</si>
  <si>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</si>
  <si>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</si>
  <si>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</si>
  <si>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</si>
  <si>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</si>
  <si>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</si>
  <si>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</si>
  <si>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</si>
  <si>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</si>
  <si>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</si>
  <si>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</si>
  <si>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</si>
  <si>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</si>
  <si>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</si>
  <si>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</si>
  <si>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</si>
  <si>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</si>
  <si>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</si>
  <si>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</si>
  <si>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</si>
  <si>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</si>
  <si>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</si>
  <si>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</si>
  <si>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</si>
  <si>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</si>
  <si>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</si>
  <si>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</si>
  <si>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</si>
  <si>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</si>
  <si>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</si>
  <si>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</si>
  <si>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</si>
  <si>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</si>
  <si>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</si>
  <si>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</si>
  <si>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</si>
  <si>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</si>
  <si>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</si>
  <si>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</si>
  <si>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</si>
  <si>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</si>
  <si>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</si>
  <si>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</si>
  <si>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</si>
  <si>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</si>
  <si>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</si>
  <si>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</si>
  <si>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</si>
  <si>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</si>
  <si>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</si>
  <si>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</si>
  <si>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</si>
  <si>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</si>
  <si>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</si>
  <si>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</si>
  <si>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</si>
  <si>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</si>
  <si>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</si>
  <si>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</si>
  <si>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</si>
  <si>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</si>
  <si>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</si>
  <si>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</si>
  <si>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</si>
  <si>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</si>
  <si>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</si>
  <si>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</si>
  <si>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</si>
  <si>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</si>
  <si>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</si>
  <si>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</si>
  <si>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</si>
  <si>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</si>
  <si>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</si>
  <si>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</si>
  <si>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</si>
  <si>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</si>
  <si>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</si>
  <si>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</si>
  <si>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</si>
  <si>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</si>
  <si>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</si>
  <si>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</si>
  <si>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</si>
  <si>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</si>
  <si>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</si>
  <si>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</si>
  <si>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</si>
  <si>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</si>
  <si>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</si>
  <si>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</si>
  <si>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</si>
  <si>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</si>
  <si>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</si>
  <si>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</si>
  <si>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</si>
  <si>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</si>
  <si>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</si>
  <si>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</si>
  <si>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</si>
  <si>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</si>
  <si>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</si>
  <si>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</si>
  <si>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</si>
  <si>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</si>
  <si>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</si>
  <si>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</si>
  <si>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</si>
  <si>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</si>
  <si>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</si>
  <si>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</si>
  <si>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</si>
  <si>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</si>
  <si>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</si>
  <si>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</si>
  <si>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</si>
  <si>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</si>
  <si>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</si>
  <si>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</si>
  <si>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</si>
  <si>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</si>
  <si>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</si>
  <si>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</si>
  <si>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</si>
  <si>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</si>
  <si>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</si>
  <si>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</si>
  <si>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</si>
  <si>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</si>
  <si>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</si>
  <si>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</si>
  <si>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</si>
  <si>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</si>
  <si>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</si>
  <si>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</si>
  <si>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</si>
  <si>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</si>
  <si>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</si>
  <si>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</si>
  <si>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</si>
  <si>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</si>
  <si>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</si>
  <si>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</si>
  <si>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</si>
  <si>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</si>
  <si>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</si>
  <si>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</si>
  <si>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</si>
  <si>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</si>
  <si>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</si>
  <si>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</si>
  <si>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</si>
  <si>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</si>
  <si>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</si>
  <si>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</si>
  <si>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</si>
  <si>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</si>
  <si>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</si>
  <si>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</si>
  <si>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</si>
  <si>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</si>
  <si>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</si>
  <si>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</si>
  <si>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</si>
  <si>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</si>
  <si>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</si>
  <si>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</si>
  <si>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</si>
  <si>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</si>
  <si>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</si>
  <si>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</si>
  <si>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</si>
  <si>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</si>
  <si>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</si>
  <si>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</si>
  <si>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</si>
  <si>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</si>
  <si>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</si>
  <si>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</si>
  <si>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</si>
  <si>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</si>
  <si>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</si>
  <si>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</si>
  <si>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</si>
  <si>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</si>
  <si>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</si>
  <si>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</si>
  <si>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</si>
  <si>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</si>
  <si>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</si>
  <si>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</si>
  <si>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</si>
  <si>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</si>
  <si>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</si>
  <si>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</si>
  <si>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</si>
  <si>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</si>
  <si>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</si>
  <si>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</si>
  <si>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</si>
  <si>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</si>
  <si>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</si>
  <si>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</si>
  <si>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</si>
  <si>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</si>
  <si>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</si>
  <si>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</si>
  <si>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</si>
  <si>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</si>
  <si>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</si>
  <si>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</si>
  <si>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</si>
  <si>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</si>
  <si>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</si>
  <si>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</si>
  <si>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</si>
  <si>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</si>
  <si>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</si>
  <si>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</si>
  <si>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</si>
  <si>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</si>
  <si>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</si>
  <si>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</si>
  <si>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</si>
  <si>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</si>
  <si>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</si>
  <si>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</si>
  <si>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</si>
  <si>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</si>
  <si>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</si>
  <si>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</si>
  <si>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</si>
  <si>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</si>
  <si>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</si>
  <si>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</si>
  <si>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</si>
  <si>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</si>
  <si>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</si>
  <si>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</si>
  <si>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</si>
  <si>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</si>
  <si>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</si>
  <si>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</si>
  <si>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</si>
  <si>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</si>
  <si>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</si>
  <si>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</si>
  <si>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</si>
  <si>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</si>
  <si>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</si>
  <si>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</si>
  <si>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</si>
  <si>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</si>
  <si>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</si>
  <si>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</si>
  <si>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</si>
  <si>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</si>
  <si>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</si>
  <si>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</si>
  <si>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</si>
  <si>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</si>
  <si>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</si>
  <si>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</si>
  <si>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</si>
  <si>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</si>
  <si>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</si>
  <si>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</si>
  <si>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</si>
  <si>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</si>
  <si>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</si>
  <si>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</si>
  <si>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</si>
  <si>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</si>
  <si>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</si>
  <si>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</si>
  <si>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</si>
  <si>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</si>
  <si>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</si>
  <si>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</si>
  <si>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</si>
  <si>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</si>
  <si>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</si>
  <si>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</si>
  <si>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</si>
  <si>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</si>
  <si>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</si>
  <si>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</si>
  <si>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</si>
  <si>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</si>
  <si>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</si>
  <si>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</si>
  <si>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</si>
  <si>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</si>
  <si>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</si>
  <si>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</si>
  <si>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</si>
  <si>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</si>
  <si>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</si>
  <si>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</si>
  <si>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</si>
  <si>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</si>
  <si>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</si>
  <si>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</si>
  <si>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</si>
  <si>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</si>
  <si>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</si>
  <si>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</si>
  <si>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</si>
  <si>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</si>
  <si>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</si>
  <si>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</si>
  <si>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</si>
  <si>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</si>
  <si>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</si>
  <si>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</si>
  <si>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</si>
  <si>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</si>
  <si>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</si>
  <si>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</si>
  <si>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</si>
  <si>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</si>
  <si>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</si>
  <si>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</si>
  <si>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</si>
  <si>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</si>
  <si>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</si>
  <si>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</si>
  <si>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</si>
  <si>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</si>
  <si>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</si>
  <si>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</si>
  <si>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</si>
  <si>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</si>
  <si>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</si>
  <si>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</si>
  <si>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</si>
  <si>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</si>
  <si>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</si>
  <si>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</si>
  <si>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</si>
  <si>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</si>
  <si>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</si>
  <si>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</si>
  <si>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</si>
  <si>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</si>
  <si>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</si>
  <si>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</si>
  <si>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</si>
  <si>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</si>
  <si>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</si>
  <si>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</si>
  <si>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</si>
  <si>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</si>
  <si>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</si>
  <si>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</si>
  <si>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</si>
  <si>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</si>
  <si>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</si>
  <si>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</si>
  <si>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</si>
  <si>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</si>
  <si>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</si>
  <si>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</si>
  <si>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</si>
  <si>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</si>
  <si>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</si>
  <si>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</si>
  <si>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</si>
  <si>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</si>
  <si>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</si>
  <si>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</si>
  <si>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</si>
  <si>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</si>
  <si>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</si>
  <si>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</si>
  <si>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</si>
  <si>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</si>
  <si>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</si>
  <si>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</si>
  <si>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</si>
  <si>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</si>
  <si>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</si>
  <si>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</si>
  <si>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</si>
  <si>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</si>
  <si>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</si>
  <si>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</si>
  <si>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</si>
  <si>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</si>
  <si>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</si>
  <si>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</si>
  <si>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</si>
  <si>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</si>
  <si>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</si>
  <si>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</si>
  <si>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</si>
  <si>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</si>
  <si>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</si>
  <si>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</si>
  <si>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</si>
  <si>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</si>
  <si>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</si>
  <si>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</si>
  <si>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</si>
  <si>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</si>
  <si>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</si>
  <si>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</si>
  <si>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</si>
  <si>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</si>
  <si>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</si>
  <si>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</si>
  <si>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</si>
  <si>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</si>
  <si>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</si>
  <si>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</si>
  <si>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</si>
  <si>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</si>
  <si>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</si>
  <si>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</si>
  <si>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</si>
  <si>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</si>
  <si>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</si>
  <si>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</si>
  <si>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</si>
  <si>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</si>
  <si>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</si>
  <si>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</si>
  <si>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</si>
  <si>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</si>
  <si>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</si>
  <si>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</si>
  <si>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</si>
  <si>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</si>
  <si>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</si>
  <si>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</si>
  <si>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</si>
  <si>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</si>
  <si>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</si>
  <si>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</si>
  <si>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</si>
  <si>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</si>
  <si>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</si>
  <si>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</si>
  <si>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</si>
  <si>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</si>
  <si>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</si>
  <si>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</si>
  <si>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</si>
  <si>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</si>
  <si>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</si>
  <si>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</si>
  <si>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</si>
  <si>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</si>
  <si>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</si>
  <si>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</si>
  <si>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</si>
  <si>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</si>
  <si>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</si>
  <si>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</si>
  <si>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</si>
  <si>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</si>
  <si>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</si>
  <si>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</si>
  <si>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</si>
  <si>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</si>
  <si>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</si>
  <si>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</si>
  <si>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</si>
  <si>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</si>
  <si>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</si>
  <si>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</si>
  <si>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</si>
  <si>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</si>
  <si>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</si>
  <si>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</si>
  <si>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</si>
  <si>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</si>
  <si>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</si>
  <si>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</si>
  <si>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</si>
  <si>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</si>
  <si>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</si>
  <si>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</si>
  <si>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</si>
  <si>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</si>
  <si>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</si>
  <si>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</si>
  <si>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</si>
  <si>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</si>
  <si>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</si>
  <si>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</si>
  <si>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</si>
  <si>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</si>
  <si>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</si>
  <si>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</si>
  <si>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</si>
  <si>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</si>
  <si>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</si>
  <si>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</si>
  <si>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</si>
  <si>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</si>
  <si>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</si>
  <si>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</si>
  <si>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</si>
  <si>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</si>
  <si>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</si>
  <si>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</si>
  <si>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</si>
  <si>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</si>
  <si>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</si>
  <si>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</si>
  <si>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</si>
  <si>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</si>
  <si>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</si>
  <si>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</si>
  <si>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</si>
  <si>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</si>
  <si>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</si>
  <si>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</si>
  <si>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</si>
  <si>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</si>
  <si>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</si>
  <si>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</si>
  <si>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</si>
  <si>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</si>
  <si>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</si>
  <si>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</si>
  <si>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</si>
  <si>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</si>
  <si>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</si>
  <si>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</si>
  <si>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</si>
  <si>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</si>
  <si>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</si>
  <si>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</si>
  <si>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</si>
  <si>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</si>
  <si>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</si>
  <si>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</si>
  <si>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</si>
  <si>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</si>
  <si>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</si>
  <si>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</si>
  <si>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</si>
  <si>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</si>
  <si>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</si>
  <si>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</si>
  <si>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</si>
  <si>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</si>
  <si>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</si>
  <si>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</si>
  <si>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</si>
  <si>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</si>
  <si>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</si>
  <si>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</si>
  <si>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</si>
  <si>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</si>
  <si>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</si>
  <si>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</si>
  <si>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</si>
  <si>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</si>
  <si>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</si>
  <si>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</si>
  <si>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</si>
  <si>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</si>
  <si>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</si>
  <si>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</si>
  <si>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</si>
  <si>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</si>
  <si>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</si>
  <si>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</si>
  <si>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</si>
  <si>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</si>
  <si>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</si>
  <si>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</si>
  <si>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</si>
  <si>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</si>
  <si>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</si>
  <si>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</si>
  <si>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</si>
  <si>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</si>
  <si>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</si>
  <si>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</si>
  <si>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</si>
  <si>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</si>
  <si>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</si>
  <si>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</si>
  <si>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</si>
  <si>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</si>
  <si>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</si>
  <si>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</si>
  <si>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</si>
  <si>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</si>
  <si>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</si>
  <si>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</si>
  <si>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</si>
  <si>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</si>
  <si>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</si>
  <si>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</si>
  <si>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</si>
  <si>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</si>
  <si>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</si>
  <si>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</si>
  <si>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</si>
  <si>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</si>
  <si>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</si>
  <si>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</si>
  <si>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</si>
  <si>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</si>
  <si>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</si>
  <si>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</si>
  <si>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</si>
  <si>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</si>
  <si>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</si>
  <si>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</si>
  <si>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</si>
  <si>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</si>
  <si>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</si>
  <si>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</si>
  <si>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</si>
  <si>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</si>
  <si>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</si>
  <si>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</si>
  <si>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</si>
  <si>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</si>
  <si>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</si>
  <si>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</si>
  <si>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</si>
  <si>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</si>
  <si>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</si>
  <si>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</si>
  <si>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</si>
  <si>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</si>
  <si>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</si>
  <si>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</si>
  <si>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</si>
  <si>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</si>
  <si>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</si>
  <si>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</si>
  <si>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</si>
  <si>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</si>
  <si>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</si>
  <si>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</si>
  <si>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</si>
  <si>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</si>
  <si>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</si>
  <si>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</si>
  <si>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</si>
  <si>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</si>
  <si>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</si>
  <si>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</si>
  <si>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</si>
  <si>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</si>
  <si>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</si>
  <si>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</si>
  <si>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</si>
  <si>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</si>
  <si>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</si>
  <si>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</si>
  <si>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</si>
  <si>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</si>
  <si>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</si>
  <si>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</si>
  <si>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</si>
  <si>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</si>
  <si>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</si>
  <si>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</si>
  <si>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</si>
  <si>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</si>
  <si>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</si>
  <si>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</si>
  <si>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</si>
  <si>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</si>
  <si>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</si>
  <si>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</si>
  <si>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</si>
  <si>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</si>
  <si>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</si>
  <si>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</si>
  <si>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</si>
  <si>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</si>
  <si>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</si>
  <si>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</si>
  <si>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</si>
  <si>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</si>
  <si>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</si>
  <si>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</si>
  <si>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</si>
  <si>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</si>
  <si>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</si>
  <si>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</si>
  <si>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</si>
  <si>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</si>
  <si>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</si>
  <si>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</si>
  <si>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</si>
  <si>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</si>
  <si>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</si>
  <si>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</si>
  <si>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</si>
  <si>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</si>
  <si>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</si>
  <si>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</si>
  <si>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</si>
  <si>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</si>
  <si>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</si>
  <si>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</si>
  <si>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</si>
  <si>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</si>
  <si>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</si>
  <si>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</si>
  <si>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</si>
  <si>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</si>
  <si>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</si>
  <si>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</si>
  <si>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</si>
  <si>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</si>
  <si>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</si>
  <si>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</si>
  <si>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</si>
  <si>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</si>
  <si>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</si>
  <si>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</si>
  <si>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</si>
  <si>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</si>
  <si>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</si>
  <si>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</si>
  <si>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</si>
  <si>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</si>
  <si>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</si>
  <si>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</si>
  <si>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</si>
  <si>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</si>
  <si>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</si>
  <si>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</si>
  <si>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</si>
  <si>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</si>
  <si>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</si>
  <si>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</si>
  <si>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</si>
  <si>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</si>
  <si>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</si>
  <si>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</si>
  <si>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</si>
  <si>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</si>
  <si>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</si>
  <si>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</si>
  <si>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</si>
  <si>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</si>
  <si>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</si>
  <si>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</si>
  <si>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</si>
  <si>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</si>
  <si>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</si>
  <si>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</si>
  <si>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</si>
  <si>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</si>
  <si>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</si>
  <si>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</si>
  <si>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</si>
  <si>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</si>
  <si>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</si>
  <si>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</si>
  <si>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</si>
  <si>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</si>
  <si>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</si>
  <si>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</si>
  <si>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</si>
  <si>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</si>
  <si>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</si>
  <si>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</si>
  <si>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</si>
  <si>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</si>
  <si>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</si>
  <si>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</si>
  <si>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</si>
  <si>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</si>
  <si>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</si>
  <si>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</si>
  <si>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</si>
  <si>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</si>
  <si>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</si>
  <si>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</si>
  <si>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</si>
  <si>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</si>
  <si>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</si>
  <si>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</si>
  <si>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</si>
  <si>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</si>
  <si>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</si>
  <si>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</si>
  <si>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</si>
  <si>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</si>
  <si>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</si>
  <si>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</si>
  <si>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</si>
  <si>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</si>
  <si>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</si>
  <si>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</si>
  <si>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</si>
  <si>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</si>
  <si>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</si>
  <si>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</si>
  <si>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</si>
  <si>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</si>
  <si>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</si>
  <si>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</si>
  <si>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</si>
  <si>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</si>
  <si>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</si>
  <si>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</si>
  <si>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</si>
  <si>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</si>
  <si>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</si>
  <si>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</si>
  <si>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</si>
  <si>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</si>
  <si>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</si>
  <si>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</si>
  <si>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</si>
  <si>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</si>
  <si>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</si>
  <si>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</si>
  <si>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</si>
  <si>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</si>
  <si>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</si>
  <si>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</si>
  <si>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</si>
  <si>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</si>
  <si>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</si>
  <si>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</si>
  <si>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</si>
  <si>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</si>
  <si>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</si>
  <si>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</si>
  <si>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</si>
  <si>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</si>
  <si>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</si>
  <si>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</si>
  <si>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</si>
  <si>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</si>
  <si>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</si>
  <si>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</si>
  <si>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</si>
  <si>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</si>
  <si>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</si>
  <si>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</si>
  <si>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</si>
  <si>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</si>
  <si>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</si>
  <si>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</si>
  <si>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</si>
  <si>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</si>
  <si>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</si>
  <si>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</si>
  <si>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</si>
  <si>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</si>
  <si>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</si>
  <si>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</si>
  <si>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</si>
  <si>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</si>
  <si>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</si>
  <si>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</si>
  <si>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</si>
  <si>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</si>
  <si>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</si>
  <si>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</si>
  <si>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</si>
  <si>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</si>
  <si>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</si>
  <si>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</si>
  <si>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</si>
  <si>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</si>
  <si>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</si>
  <si>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</si>
  <si>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</si>
  <si>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</si>
  <si>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</si>
  <si>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</si>
  <si>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</si>
  <si>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</si>
  <si>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</si>
  <si>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</si>
  <si>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</si>
  <si>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</si>
  <si>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</si>
  <si>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</si>
  <si>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</si>
  <si>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</si>
  <si>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</si>
  <si>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</si>
  <si>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</si>
  <si>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</si>
  <si>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</si>
  <si>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</si>
  <si>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</si>
  <si>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</si>
  <si>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</si>
  <si>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</si>
  <si>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</si>
  <si>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</si>
  <si>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</si>
  <si>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</si>
  <si>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</si>
  <si>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</si>
  <si>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</si>
  <si>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</si>
  <si>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</si>
  <si>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</si>
  <si>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</si>
  <si>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</si>
  <si>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</si>
  <si>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</si>
  <si>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</si>
  <si>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</si>
  <si>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</si>
  <si>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</si>
  <si>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</si>
  <si>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</si>
  <si>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</si>
  <si>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</si>
  <si>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</si>
  <si>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</si>
  <si>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</si>
  <si>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</si>
  <si>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</si>
  <si>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</si>
  <si>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</si>
  <si>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</si>
  <si>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</si>
  <si>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</si>
  <si>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</si>
  <si>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</si>
  <si>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</si>
  <si>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</si>
  <si>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</si>
  <si>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</si>
  <si>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</si>
  <si>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</si>
  <si>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</si>
  <si>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</si>
  <si>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</si>
  <si>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</si>
  <si>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</si>
  <si>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</si>
  <si>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</si>
  <si>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</si>
  <si>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</si>
  <si>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</si>
  <si>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</si>
  <si>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</si>
  <si>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</si>
  <si>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</si>
  <si>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</si>
  <si>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</si>
  <si>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</si>
  <si>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</si>
  <si>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</si>
  <si>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</si>
  <si>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</si>
  <si>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</si>
  <si>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</si>
  <si>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</si>
  <si>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</si>
  <si>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</si>
  <si>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</si>
  <si>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</si>
  <si>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</si>
  <si>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</si>
  <si>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</si>
  <si>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</si>
  <si>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</si>
  <si>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</si>
  <si>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</si>
  <si>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</si>
  <si>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</si>
  <si>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</si>
  <si>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</si>
  <si>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</si>
  <si>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</si>
  <si>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</si>
  <si>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</si>
  <si>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</si>
  <si>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</si>
  <si>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</si>
  <si>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</si>
  <si>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</si>
  <si>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</si>
  <si>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</si>
  <si>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</si>
  <si>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</si>
  <si>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</si>
  <si>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</si>
  <si>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</si>
  <si>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</si>
  <si>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</si>
  <si>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</si>
  <si>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</si>
  <si>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</si>
  <si>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</si>
  <si>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</si>
  <si>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</si>
  <si>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</si>
  <si>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</si>
  <si>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</si>
  <si>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</si>
  <si>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</si>
  <si>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</si>
  <si>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</si>
  <si>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</si>
  <si>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</si>
  <si>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</si>
  <si>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</si>
  <si>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</si>
  <si>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</si>
  <si>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</si>
  <si>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</si>
  <si>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</si>
  <si>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</si>
  <si>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</si>
  <si>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</si>
  <si>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</si>
  <si>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</si>
  <si>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</si>
  <si>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</si>
  <si>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</si>
  <si>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</si>
  <si>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</si>
  <si>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</si>
  <si>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</si>
  <si>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</si>
  <si>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</si>
  <si>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</si>
  <si>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</si>
  <si>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</si>
  <si>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</si>
  <si>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</si>
  <si>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</si>
  <si>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</si>
  <si>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</si>
  <si>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</si>
  <si>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</si>
  <si>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</si>
  <si>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</si>
  <si>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</si>
  <si>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</si>
  <si>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</si>
  <si>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</si>
  <si>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</si>
  <si>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</si>
  <si>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</si>
  <si>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</si>
  <si>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</si>
  <si>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</si>
  <si>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</si>
  <si>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</si>
  <si>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</si>
  <si>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</si>
  <si>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</si>
  <si>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</si>
  <si>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</si>
  <si>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</si>
  <si>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</si>
  <si>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</si>
  <si>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</si>
  <si>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</si>
  <si>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</si>
  <si>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</si>
  <si>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</si>
  <si>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</si>
  <si>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</si>
  <si>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</si>
  <si>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</si>
  <si>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</si>
  <si>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</si>
  <si>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</si>
  <si>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</si>
  <si>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</si>
  <si>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</si>
  <si>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</si>
  <si>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</si>
  <si>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</si>
  <si>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</si>
  <si>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</si>
  <si>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</si>
  <si>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</si>
  <si>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</si>
  <si>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</si>
  <si>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</si>
  <si>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</si>
  <si>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</si>
  <si>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</si>
  <si>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</si>
  <si>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</si>
  <si>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</si>
  <si>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</si>
  <si>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</si>
  <si>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</si>
  <si>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</si>
  <si>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</si>
  <si>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</si>
  <si>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</si>
  <si>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</si>
  <si>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</si>
  <si>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</si>
  <si>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</si>
  <si>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</si>
  <si>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</si>
  <si>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</si>
  <si>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</si>
  <si>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</si>
  <si>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</si>
  <si>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</si>
  <si>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</si>
  <si>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</si>
  <si>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</si>
  <si>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</si>
  <si>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</si>
  <si>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</si>
  <si>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</si>
  <si>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</si>
  <si>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</si>
  <si>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</si>
  <si>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</si>
  <si>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</si>
  <si>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</si>
  <si>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</si>
  <si>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</si>
  <si>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</si>
  <si>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</si>
  <si>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</si>
  <si>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</si>
  <si>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</si>
  <si>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</si>
  <si>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</si>
  <si>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</si>
  <si>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</si>
  <si>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</si>
  <si>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</si>
  <si>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</si>
  <si>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</si>
  <si>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</si>
  <si>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</si>
  <si>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</si>
  <si>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</si>
  <si>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</si>
  <si>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</si>
  <si>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</si>
  <si>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</si>
  <si>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</si>
  <si>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</si>
  <si>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</si>
  <si>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</si>
  <si>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</si>
  <si>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</si>
  <si>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</si>
  <si>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</si>
  <si>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</si>
  <si>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</si>
  <si>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</si>
  <si>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</si>
  <si>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</si>
  <si>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</si>
  <si>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</si>
  <si>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</si>
  <si>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</si>
  <si>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</si>
  <si>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</si>
  <si>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</si>
  <si>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</si>
  <si>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</si>
  <si>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</si>
  <si>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</si>
  <si>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</si>
  <si>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</si>
  <si>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</si>
  <si>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</si>
  <si>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</si>
  <si>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</si>
  <si>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</si>
  <si>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</si>
  <si>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</si>
  <si>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</si>
  <si>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</si>
  <si>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</si>
  <si>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</si>
  <si>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</si>
  <si>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</si>
  <si>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</si>
  <si>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</si>
  <si>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</si>
  <si>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</si>
  <si>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</si>
  <si>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</si>
  <si>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</si>
  <si>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</si>
  <si>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</si>
  <si>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</si>
  <si>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</si>
  <si>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</si>
  <si>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</si>
  <si>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</si>
  <si>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</si>
  <si>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</si>
  <si>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</si>
  <si>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</si>
  <si>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</si>
  <si>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</si>
  <si>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</si>
  <si>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</si>
  <si>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</si>
  <si>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</si>
  <si>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</si>
  <si>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</si>
  <si>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</si>
  <si>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</si>
  <si>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</si>
  <si>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</si>
  <si>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</si>
  <si>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</si>
  <si>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</si>
  <si>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</si>
  <si>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</si>
  <si>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</si>
  <si>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</si>
  <si>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</si>
  <si>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</si>
  <si>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</si>
  <si>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</si>
  <si>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</si>
  <si>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</si>
  <si>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</si>
  <si>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</si>
  <si>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</si>
  <si>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</si>
  <si>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</si>
  <si>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</si>
  <si>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</si>
  <si>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</si>
  <si>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</si>
  <si>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</si>
  <si>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</si>
  <si>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</si>
  <si>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</si>
  <si>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</si>
  <si>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</si>
  <si>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</si>
  <si>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</si>
  <si>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</si>
  <si>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</si>
  <si>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</si>
  <si>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</si>
  <si>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</si>
  <si>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</si>
  <si>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</si>
  <si>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</si>
  <si>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</si>
  <si>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</si>
  <si>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</si>
  <si>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</si>
  <si>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</si>
  <si>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</si>
  <si>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</si>
  <si>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</si>
  <si>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</si>
  <si>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</si>
  <si>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</si>
  <si>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</si>
  <si>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</si>
  <si>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</si>
  <si>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</si>
  <si>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</si>
  <si>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</si>
  <si>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</si>
  <si>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</si>
  <si>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</si>
  <si>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</si>
  <si>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</si>
  <si>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</si>
  <si>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</si>
  <si>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</si>
  <si>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</si>
  <si>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</si>
  <si>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</si>
  <si>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</si>
  <si>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</si>
  <si>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</si>
  <si>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</si>
  <si>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</si>
  <si>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</si>
  <si>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</si>
  <si>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</si>
  <si>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</si>
  <si>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</si>
  <si>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</si>
  <si>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</si>
  <si>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</si>
  <si>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</si>
  <si>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</si>
  <si>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</si>
  <si>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</si>
  <si>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</si>
  <si>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</si>
  <si>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</si>
  <si>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</si>
  <si>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</si>
  <si>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</si>
  <si>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</si>
  <si>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</si>
  <si>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</si>
  <si>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</si>
  <si>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</si>
  <si>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</si>
  <si>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</si>
  <si>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</si>
  <si>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</si>
  <si>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</si>
  <si>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</si>
  <si>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</si>
  <si>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</si>
  <si>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</si>
  <si>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</si>
  <si>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</si>
  <si>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</si>
  <si>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</si>
  <si>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</si>
  <si>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</si>
  <si>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</si>
  <si>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</si>
  <si>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</si>
  <si>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</si>
  <si>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</si>
  <si>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</si>
  <si>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</si>
  <si>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</si>
  <si>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</si>
  <si>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</si>
  <si>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</si>
  <si>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</si>
  <si>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</si>
  <si>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</si>
  <si>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</si>
  <si>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</si>
  <si>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</si>
  <si>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</si>
  <si>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</si>
  <si>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</si>
  <si>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</si>
  <si>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</si>
  <si>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</si>
  <si>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</si>
  <si>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</si>
  <si>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</si>
  <si>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</si>
  <si>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</si>
  <si>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</si>
  <si>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</si>
  <si>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</si>
  <si>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</si>
  <si>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</si>
  <si>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</si>
  <si>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</si>
  <si>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</si>
  <si>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</si>
  <si>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</si>
  <si>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</si>
  <si>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</si>
  <si>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</si>
  <si>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</si>
  <si>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</si>
  <si>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</si>
  <si>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</si>
  <si>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</si>
  <si>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</si>
  <si>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</si>
  <si>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</si>
  <si>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</si>
  <si>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</si>
  <si>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</si>
  <si>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</si>
  <si>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</si>
  <si>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</si>
  <si>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</si>
  <si>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</si>
  <si>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</si>
  <si>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</si>
  <si>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</si>
  <si>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</si>
  <si>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</si>
  <si>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</si>
  <si>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</si>
  <si>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</si>
  <si>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</si>
  <si>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</si>
  <si>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</si>
  <si>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</si>
  <si>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</si>
  <si>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</si>
  <si>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</si>
  <si>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</si>
  <si>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</si>
  <si>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</si>
  <si>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</si>
  <si>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</si>
  <si>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</si>
  <si>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</si>
  <si>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</si>
  <si>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</si>
  <si>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</si>
  <si>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</si>
  <si>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</si>
  <si>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</si>
  <si>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</si>
  <si>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</si>
  <si>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</si>
  <si>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</si>
  <si>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</si>
  <si>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</si>
  <si>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</si>
  <si>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</si>
  <si>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</si>
  <si>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</si>
  <si>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</si>
  <si>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</si>
  <si>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</si>
  <si>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</si>
  <si>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</si>
  <si>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</si>
  <si>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</si>
  <si>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</si>
  <si>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</si>
  <si>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</si>
  <si>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</si>
  <si>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</si>
  <si>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</si>
  <si>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</si>
  <si>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</si>
  <si>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</si>
  <si>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</si>
  <si>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</si>
  <si>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</si>
  <si>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</si>
  <si>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</si>
  <si>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</si>
  <si>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</si>
  <si>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</si>
  <si>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</si>
  <si>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</si>
  <si>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</si>
  <si>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</si>
  <si>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</si>
  <si>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</si>
  <si>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</si>
  <si>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</si>
  <si>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</si>
  <si>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</si>
  <si>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</si>
  <si>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</si>
  <si>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</si>
  <si>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</si>
  <si>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</si>
  <si>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</si>
  <si>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</si>
  <si>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</si>
  <si>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</si>
  <si>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</si>
  <si>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</si>
  <si>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</si>
  <si>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</si>
  <si>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</si>
  <si>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</si>
  <si>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</si>
  <si>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</si>
  <si>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</si>
  <si>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</si>
  <si>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</si>
  <si>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</si>
  <si>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</si>
  <si>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</si>
  <si>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</si>
  <si>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</si>
  <si>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</si>
  <si>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</si>
  <si>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</si>
  <si>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</si>
  <si>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</si>
  <si>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</si>
  <si>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</si>
  <si>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</si>
  <si>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</si>
  <si>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</si>
  <si>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</si>
  <si>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</si>
  <si>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</si>
  <si>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</si>
  <si>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</si>
  <si>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</si>
  <si>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</si>
  <si>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</si>
  <si>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</si>
  <si>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</si>
  <si>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</si>
  <si>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</si>
  <si>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</si>
  <si>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</si>
  <si>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</si>
  <si>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</si>
  <si>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</si>
  <si>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</si>
  <si>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</si>
  <si>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</si>
  <si>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</si>
  <si>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</si>
  <si>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</si>
  <si>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</si>
  <si>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</si>
  <si>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</si>
  <si>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</si>
  <si>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</si>
  <si>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</si>
  <si>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</si>
  <si>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</si>
  <si>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</si>
  <si>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</si>
  <si>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</si>
  <si>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</si>
  <si>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</si>
  <si>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</si>
  <si>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</si>
  <si>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</si>
  <si>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</si>
  <si>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</si>
  <si>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</si>
  <si>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</si>
  <si>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</si>
  <si>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</si>
  <si>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</si>
  <si>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</si>
  <si>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</si>
  <si>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</si>
  <si>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</si>
  <si>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</si>
  <si>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</si>
  <si>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</si>
  <si>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</si>
  <si>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</si>
  <si>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</si>
  <si>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</si>
  <si>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</si>
  <si>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</si>
  <si>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</si>
  <si>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</si>
  <si>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</si>
  <si>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</si>
  <si>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</si>
  <si>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</si>
  <si>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</si>
  <si>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</si>
  <si>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</si>
  <si>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</si>
  <si>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</si>
  <si>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</si>
  <si>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</si>
  <si>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</si>
  <si>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</si>
  <si>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</si>
  <si>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</si>
  <si>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</si>
  <si>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</si>
  <si>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</si>
  <si>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</si>
  <si>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</si>
  <si>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</si>
  <si>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</si>
  <si>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</si>
  <si>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</si>
  <si>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</si>
  <si>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</si>
  <si>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</si>
  <si>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</si>
  <si>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</si>
  <si>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</si>
  <si>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</si>
  <si>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</si>
  <si>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</si>
  <si>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</si>
  <si>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</si>
  <si>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</si>
  <si>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</si>
  <si>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</si>
  <si>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</si>
  <si>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</si>
  <si>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</si>
  <si>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</si>
  <si>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</si>
  <si>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</si>
  <si>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</si>
  <si>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</si>
  <si>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</si>
  <si>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</si>
  <si>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</si>
  <si>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</si>
  <si>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</si>
  <si>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</si>
  <si>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</si>
  <si>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</si>
  <si>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</si>
  <si>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</si>
  <si>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</si>
  <si>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</si>
  <si>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</si>
  <si>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</si>
  <si>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</si>
  <si>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</si>
  <si>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</si>
  <si>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</si>
  <si>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</si>
  <si>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</si>
  <si>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</si>
  <si>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</si>
  <si>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</si>
  <si>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</si>
  <si>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</si>
  <si>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</si>
  <si>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</si>
  <si>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</si>
  <si>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</si>
  <si>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</si>
  <si>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</si>
  <si>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</si>
  <si>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</si>
  <si>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</si>
  <si>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</si>
  <si>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</si>
  <si>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</si>
  <si>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</si>
  <si>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</si>
  <si>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</si>
  <si>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</si>
  <si>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</si>
  <si>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</si>
  <si>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</si>
  <si>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</si>
  <si>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</si>
  <si>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</si>
  <si>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</si>
  <si>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</si>
  <si>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</si>
  <si>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</si>
  <si>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</si>
  <si>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</si>
  <si>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</si>
  <si>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</si>
  <si>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</si>
  <si>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</si>
  <si>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</si>
  <si>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</si>
  <si>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</si>
  <si>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</si>
  <si>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</si>
  <si>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</si>
  <si>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</si>
  <si>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</si>
  <si>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</si>
  <si>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</si>
  <si>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</si>
  <si>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</si>
  <si>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</si>
  <si>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</si>
  <si>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</si>
  <si>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</si>
  <si>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</si>
  <si>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</si>
  <si>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</si>
  <si>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</si>
  <si>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</si>
  <si>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</si>
  <si>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</si>
  <si>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</si>
  <si>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</si>
  <si>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</si>
  <si>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</si>
  <si>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</si>
  <si>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</si>
  <si>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</si>
  <si>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</si>
  <si>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</si>
  <si>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</si>
  <si>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</si>
  <si>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</si>
  <si>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</si>
  <si>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</si>
  <si>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</si>
  <si>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</si>
  <si>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</si>
  <si>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</si>
  <si>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</si>
  <si>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</si>
  <si>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</si>
  <si>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</si>
  <si>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</si>
  <si>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</si>
  <si>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</si>
  <si>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</si>
  <si>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</si>
  <si>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</si>
  <si>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</si>
  <si>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</si>
  <si>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</si>
  <si>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</si>
  <si>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</si>
  <si>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</si>
  <si>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</si>
  <si>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</si>
  <si>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</si>
  <si>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</si>
  <si>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</si>
  <si>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</si>
  <si>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</si>
  <si>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</si>
  <si>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</si>
  <si>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</si>
  <si>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</si>
  <si>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</si>
  <si>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</si>
  <si>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</si>
  <si>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</si>
  <si>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</si>
  <si>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</si>
  <si>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</si>
  <si>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</si>
  <si>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</si>
  <si>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</si>
  <si>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</si>
  <si>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</si>
  <si>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</si>
  <si>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</si>
  <si>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</si>
  <si>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</si>
  <si>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</si>
  <si>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</si>
  <si>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</si>
  <si>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</si>
  <si>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</si>
  <si>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</si>
  <si>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</si>
  <si>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</si>
  <si>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</si>
  <si>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</si>
  <si>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</si>
  <si>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</si>
  <si>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</si>
  <si>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</si>
  <si>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</si>
  <si>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</si>
  <si>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</si>
  <si>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</si>
  <si>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</si>
  <si>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</si>
  <si>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</si>
  <si>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</si>
  <si>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</si>
  <si>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</si>
  <si>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</si>
  <si>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</si>
  <si>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</si>
  <si>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</si>
  <si>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</si>
  <si>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</si>
  <si>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</si>
  <si>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</si>
  <si>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</si>
  <si>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</si>
  <si>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</si>
  <si>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</si>
  <si>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</si>
  <si>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</si>
  <si>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</si>
  <si>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</si>
  <si>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</si>
  <si>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</si>
  <si>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</si>
  <si>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</si>
  <si>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</si>
  <si>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</si>
  <si>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</si>
  <si>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</si>
  <si>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</si>
  <si>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</si>
  <si>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</si>
  <si>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</si>
  <si>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</si>
  <si>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</si>
  <si>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</si>
  <si>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</si>
  <si>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</si>
  <si>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</si>
  <si>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</si>
  <si>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</si>
  <si>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</si>
  <si>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</si>
  <si>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</si>
  <si>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</si>
  <si>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</si>
  <si>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</si>
  <si>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</si>
  <si>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</si>
  <si>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</si>
  <si>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</si>
  <si>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</si>
  <si>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</si>
  <si>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</si>
  <si>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</si>
  <si>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</si>
  <si>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</si>
  <si>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</si>
  <si>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</si>
  <si>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</si>
  <si>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</si>
  <si>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</si>
  <si>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</si>
  <si>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</si>
  <si>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</si>
  <si>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</si>
  <si>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</si>
  <si>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</si>
  <si>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</si>
  <si>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</si>
  <si>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</si>
  <si>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</si>
  <si>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</si>
  <si>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</si>
  <si>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</si>
  <si>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</si>
  <si>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</si>
  <si>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</si>
  <si>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</si>
  <si>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</si>
  <si>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</si>
  <si>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</si>
  <si>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</si>
  <si>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</si>
  <si>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</si>
  <si>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</si>
  <si>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</si>
  <si>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</si>
  <si>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</si>
  <si>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</si>
  <si>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</si>
  <si>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</si>
  <si>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</si>
  <si>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</si>
  <si>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</si>
  <si>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</si>
  <si>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</si>
  <si>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</si>
  <si>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</si>
  <si>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</si>
  <si>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</si>
  <si>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</si>
  <si>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</si>
  <si>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</si>
  <si>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</si>
  <si>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</si>
  <si>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</si>
  <si>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</si>
  <si>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</si>
  <si>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</si>
  <si>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</si>
  <si>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</si>
  <si>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</si>
  <si>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</si>
  <si>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</si>
  <si>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</si>
  <si>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</si>
  <si>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</si>
  <si>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</si>
  <si>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</si>
  <si>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</si>
  <si>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</si>
  <si>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</si>
  <si>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</si>
  <si>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</si>
  <si>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</si>
  <si>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</si>
  <si>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</si>
  <si>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</si>
  <si>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</si>
  <si>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</si>
  <si>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</si>
  <si>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</si>
  <si>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</si>
  <si>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</si>
  <si>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</si>
  <si>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</si>
  <si>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</si>
  <si>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</si>
  <si>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</si>
  <si>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</si>
  <si>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</si>
  <si>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</si>
  <si>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</si>
  <si>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</si>
  <si>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</si>
  <si>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</si>
  <si>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</si>
  <si>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</si>
  <si>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</si>
  <si>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</si>
  <si>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</si>
  <si>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</si>
  <si>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</si>
  <si>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</si>
  <si>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</si>
  <si>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</si>
  <si>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</si>
  <si>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</si>
  <si>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</si>
  <si>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</si>
  <si>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</si>
  <si>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</si>
  <si>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</si>
  <si>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</si>
  <si>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</si>
  <si>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</si>
  <si>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</si>
  <si>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</si>
  <si>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</si>
  <si>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</si>
  <si>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</si>
  <si>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</si>
  <si>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</si>
  <si>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</si>
  <si>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</si>
  <si>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</si>
  <si>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</si>
  <si>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</si>
  <si>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</si>
  <si>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</si>
  <si>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</si>
  <si>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</si>
  <si>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</si>
  <si>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</si>
  <si>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</si>
  <si>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</si>
  <si>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</si>
  <si>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</si>
  <si>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</si>
  <si>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</si>
  <si>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</si>
  <si>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</si>
  <si>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</si>
  <si>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</si>
  <si>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</si>
  <si>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</si>
  <si>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</si>
  <si>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</si>
  <si>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</si>
  <si>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</si>
  <si>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</si>
  <si>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</si>
  <si>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</si>
  <si>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</si>
  <si>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</si>
  <si>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</si>
  <si>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</si>
  <si>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</si>
  <si>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</si>
  <si>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</si>
  <si>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</si>
  <si>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</si>
  <si>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</si>
  <si>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</si>
  <si>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</si>
  <si>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</si>
  <si>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</si>
  <si>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</si>
  <si>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</si>
  <si>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</si>
  <si>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</si>
  <si>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</si>
  <si>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</si>
  <si>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</si>
  <si>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</si>
  <si>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</si>
  <si>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</si>
  <si>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</si>
  <si>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</si>
  <si>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</si>
  <si>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</si>
  <si>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</si>
  <si>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</si>
  <si>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</si>
  <si>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</si>
  <si>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</si>
  <si>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</si>
  <si>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</si>
  <si>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</si>
  <si>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</si>
  <si>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</si>
  <si>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</si>
  <si>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</si>
  <si>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</si>
  <si>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</si>
  <si>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</si>
  <si>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</si>
  <si>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</si>
  <si>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</si>
  <si>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</si>
  <si>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</si>
  <si>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</si>
  <si>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</si>
  <si>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</si>
  <si>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</si>
  <si>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</si>
  <si>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</si>
  <si>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</si>
  <si>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</si>
  <si>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</si>
  <si>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</si>
  <si>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</si>
  <si>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</si>
  <si>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</si>
  <si>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</si>
  <si>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</si>
  <si>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</si>
  <si>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</si>
  <si>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</si>
  <si>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</si>
  <si>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</si>
  <si>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</si>
  <si>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</si>
  <si>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</si>
  <si>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</si>
  <si>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</si>
  <si>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</si>
  <si>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</si>
  <si>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</si>
  <si>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</si>
  <si>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</si>
  <si>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</si>
  <si>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</si>
  <si>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</si>
  <si>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</si>
  <si>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</si>
  <si>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</si>
  <si>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</si>
  <si>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</si>
  <si>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</si>
  <si>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</si>
  <si>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</si>
  <si>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</si>
  <si>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</si>
  <si>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</si>
  <si>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</si>
  <si>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</si>
  <si>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</si>
  <si>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</si>
  <si>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</si>
  <si>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</si>
  <si>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</si>
  <si>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</si>
  <si>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</si>
  <si>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</si>
  <si>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</si>
  <si>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</si>
  <si>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</si>
  <si>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</si>
  <si>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</si>
  <si>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</si>
  <si>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</si>
  <si>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</si>
  <si>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</si>
  <si>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</si>
  <si>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</si>
  <si>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</si>
  <si>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</si>
  <si>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</si>
  <si>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</si>
  <si>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</si>
  <si>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</si>
  <si>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</si>
  <si>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</si>
  <si>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</si>
  <si>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</si>
  <si>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</si>
  <si>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</si>
  <si>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</si>
  <si>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</si>
  <si>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</si>
  <si>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</si>
  <si>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</si>
  <si>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</si>
  <si>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</si>
  <si>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</si>
  <si>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</si>
  <si>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</si>
  <si>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</si>
  <si>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</si>
  <si>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</si>
  <si>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</si>
  <si>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</si>
  <si>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</si>
  <si>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</si>
  <si>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</si>
  <si>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</si>
  <si>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</si>
  <si>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</si>
  <si>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</si>
  <si>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</si>
  <si>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</si>
  <si>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</si>
  <si>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</si>
  <si>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</si>
  <si>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</si>
  <si>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</si>
  <si>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</si>
  <si>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</si>
  <si>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</si>
  <si>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</si>
  <si>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</si>
  <si>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</si>
  <si>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</si>
  <si>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</si>
  <si>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</si>
  <si>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</si>
  <si>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</si>
  <si>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</si>
  <si>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</si>
  <si>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</si>
  <si>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</si>
  <si>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</si>
  <si>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</si>
  <si>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</si>
  <si>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</si>
  <si>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</si>
  <si>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</si>
  <si>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</si>
  <si>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</si>
  <si>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</si>
  <si>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</si>
  <si>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</si>
  <si>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</si>
  <si>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</si>
  <si>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</si>
  <si>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</si>
  <si>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</si>
  <si>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</si>
  <si>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</si>
  <si>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</si>
  <si>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</si>
  <si>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</si>
  <si>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</si>
  <si>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</si>
  <si>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</si>
  <si>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</si>
  <si>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</si>
  <si>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</si>
  <si>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</si>
  <si>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</si>
  <si>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</si>
  <si>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</si>
  <si>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</si>
  <si>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</si>
  <si>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</si>
  <si>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</si>
  <si>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</si>
  <si>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</si>
  <si>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</si>
  <si>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</si>
  <si>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</si>
  <si>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</si>
  <si>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</si>
  <si>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</si>
  <si>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</si>
  <si>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</si>
  <si>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</si>
  <si>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</si>
  <si>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</si>
  <si>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</si>
  <si>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</si>
  <si>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</si>
  <si>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</si>
  <si>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</si>
  <si>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</si>
  <si>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</si>
  <si>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</si>
  <si>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</si>
  <si>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</si>
  <si>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</si>
  <si>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</si>
  <si>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</si>
  <si>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</si>
  <si>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</si>
  <si>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</si>
  <si>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</si>
  <si>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</si>
  <si>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</si>
  <si>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</si>
  <si>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</si>
  <si>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</si>
  <si>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</si>
  <si>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</si>
  <si>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</si>
  <si>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</si>
  <si>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</si>
  <si>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</si>
  <si>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</si>
  <si>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</si>
  <si>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</si>
  <si>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</si>
  <si>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</si>
  <si>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</si>
  <si>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</si>
  <si>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</si>
  <si>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</si>
  <si>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</si>
  <si>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</si>
  <si>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</si>
  <si>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</si>
  <si>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</si>
  <si>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</si>
  <si>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</si>
  <si>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</si>
  <si>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</si>
  <si>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</si>
  <si>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</si>
  <si>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</si>
  <si>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</si>
  <si>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</si>
  <si>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</si>
  <si>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</si>
  <si>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</si>
  <si>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</si>
  <si>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</si>
  <si>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</si>
  <si>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</si>
  <si>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</si>
  <si>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</si>
  <si>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</si>
  <si>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</si>
  <si>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</si>
  <si>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</si>
  <si>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</si>
  <si>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</si>
  <si>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</si>
  <si>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</si>
  <si>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</si>
  <si>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</si>
  <si>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</si>
  <si>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</si>
  <si>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</si>
  <si>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</si>
  <si>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</si>
  <si>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</si>
  <si>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</si>
  <si>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</si>
  <si>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</si>
  <si>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</si>
  <si>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</si>
  <si>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</si>
  <si>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</si>
  <si>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</si>
  <si>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</si>
  <si>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</si>
  <si>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</si>
  <si>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</si>
  <si>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</si>
  <si>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</si>
  <si>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</si>
  <si>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</si>
  <si>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</si>
  <si>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</si>
  <si>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</si>
  <si>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</si>
  <si>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</si>
  <si>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</si>
  <si>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</si>
  <si>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</si>
  <si>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</si>
  <si>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</si>
  <si>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</si>
  <si>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</si>
  <si>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</si>
  <si>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</si>
  <si>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</si>
  <si>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</si>
  <si>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</si>
  <si>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</si>
  <si>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</si>
  <si>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</si>
  <si>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</si>
  <si>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</si>
  <si>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</si>
  <si>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</si>
  <si>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</si>
  <si>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</si>
  <si>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</si>
  <si>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</si>
  <si>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</si>
  <si>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</si>
  <si>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</si>
  <si>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</si>
  <si>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</si>
  <si>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</si>
  <si>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</si>
  <si>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</si>
  <si>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</si>
  <si>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</si>
  <si>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</si>
  <si>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</si>
  <si>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</si>
  <si>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</si>
  <si>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</si>
  <si>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</si>
  <si>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</si>
  <si>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</si>
  <si>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</si>
  <si>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</si>
  <si>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</si>
  <si>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</si>
  <si>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</si>
  <si>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</si>
  <si>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</si>
  <si>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</si>
  <si>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</si>
  <si>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</si>
  <si>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</si>
  <si>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</si>
  <si>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</si>
  <si>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</si>
  <si>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</si>
  <si>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</si>
  <si>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</si>
  <si>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</si>
  <si>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</si>
  <si>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</si>
  <si>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</si>
  <si>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</si>
  <si>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</si>
  <si>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</si>
  <si>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</si>
  <si>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</si>
  <si>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</si>
  <si>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</si>
  <si>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</si>
  <si>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</si>
  <si>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</si>
  <si>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</si>
  <si>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</si>
  <si>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</si>
  <si>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</si>
  <si>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</si>
  <si>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</si>
  <si>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</si>
  <si>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</si>
  <si>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</si>
  <si>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</si>
  <si>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</si>
  <si>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</si>
  <si>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</si>
  <si>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</si>
  <si>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</si>
  <si>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</si>
  <si>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</si>
  <si>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</si>
  <si>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</si>
  <si>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</si>
  <si>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</si>
  <si>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</si>
  <si>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</si>
  <si>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</si>
  <si>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</si>
  <si>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</si>
  <si>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</si>
  <si>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</si>
  <si>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</si>
  <si>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</si>
  <si>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</si>
  <si>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</si>
  <si>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</si>
  <si>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</si>
  <si>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</si>
  <si>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</si>
  <si>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</si>
  <si>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</si>
  <si>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</si>
  <si>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</si>
  <si>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</si>
  <si>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</si>
  <si>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</si>
  <si>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</si>
  <si>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</si>
  <si>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</si>
  <si>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</si>
  <si>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</si>
  <si>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</si>
  <si>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</si>
  <si>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</si>
  <si>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</si>
  <si>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</si>
  <si>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</si>
  <si>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</si>
  <si>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</si>
  <si>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</si>
  <si>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</si>
  <si>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</si>
  <si>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</si>
  <si>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</si>
  <si>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</si>
  <si>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</si>
  <si>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</si>
  <si>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</si>
  <si>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</si>
  <si>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</si>
  <si>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</si>
  <si>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</si>
  <si>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</si>
  <si>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</si>
  <si>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</si>
  <si>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</si>
  <si>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</si>
  <si>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</si>
  <si>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</si>
  <si>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</si>
  <si>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</si>
  <si>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</si>
  <si>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</si>
  <si>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</si>
  <si>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</si>
  <si>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</si>
  <si>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</si>
  <si>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</si>
  <si>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</si>
  <si>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</si>
  <si>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</si>
  <si>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</si>
  <si>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</si>
  <si>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</si>
  <si>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</si>
  <si>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</si>
  <si>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</si>
  <si>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</si>
  <si>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</si>
  <si>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</si>
  <si>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</si>
  <si>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</si>
  <si>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</si>
  <si>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</si>
  <si>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</si>
  <si>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</si>
  <si>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</si>
  <si>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</si>
  <si>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</si>
  <si>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</si>
  <si>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</si>
  <si>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</si>
  <si>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</si>
  <si>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</si>
  <si>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</si>
  <si>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</si>
  <si>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</si>
  <si>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</si>
  <si>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</si>
  <si>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</si>
  <si>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</si>
  <si>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</si>
  <si>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</si>
  <si>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</si>
  <si>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</si>
  <si>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</si>
  <si>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</si>
  <si>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</si>
  <si>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</si>
  <si>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</si>
  <si>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</si>
  <si>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</si>
  <si>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</si>
  <si>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</si>
  <si>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</si>
  <si>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</si>
  <si>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</si>
  <si>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</si>
  <si>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</si>
  <si>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</si>
  <si>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</si>
  <si>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</si>
  <si>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</si>
  <si>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</si>
  <si>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</si>
  <si>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</si>
  <si>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</si>
  <si>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</si>
  <si>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</si>
  <si>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</si>
  <si>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</si>
  <si>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</si>
  <si>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</si>
  <si>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</si>
  <si>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</si>
  <si>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</si>
  <si>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</si>
  <si>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</si>
  <si>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</si>
  <si>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</si>
  <si>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</si>
  <si>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</si>
  <si>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</si>
  <si>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</si>
  <si>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</si>
  <si>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</si>
  <si>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</si>
  <si>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</si>
  <si>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</si>
  <si>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</si>
  <si>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</si>
  <si>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</si>
  <si>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</si>
  <si>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</si>
  <si>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</si>
  <si>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</si>
  <si>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</si>
  <si>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</si>
  <si>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</si>
  <si>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</si>
  <si>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</si>
  <si>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</si>
  <si>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</si>
  <si>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</si>
  <si>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</si>
  <si>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</si>
  <si>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</si>
  <si>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</si>
  <si>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</si>
  <si>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</si>
  <si>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</si>
  <si>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</si>
  <si>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</si>
  <si>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</si>
  <si>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</si>
  <si>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</si>
  <si>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</si>
  <si>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</si>
  <si>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</si>
  <si>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</si>
  <si>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</si>
  <si>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</si>
  <si>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</si>
  <si>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</si>
  <si>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</si>
  <si>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</si>
  <si>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</si>
  <si>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</si>
  <si>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</si>
  <si>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</si>
  <si>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</si>
  <si>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</si>
  <si>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</si>
  <si>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</si>
  <si>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</si>
  <si>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</si>
  <si>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</si>
  <si>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</si>
  <si>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</si>
  <si>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</si>
  <si>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</si>
  <si>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</si>
  <si>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</si>
  <si>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</si>
  <si>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</si>
  <si>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</si>
  <si>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</si>
  <si>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</si>
  <si>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</si>
  <si>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</si>
  <si>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</si>
  <si>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</si>
  <si>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</si>
  <si>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</si>
  <si>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</si>
  <si>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</si>
  <si>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</si>
  <si>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</si>
  <si>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</si>
  <si>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</si>
  <si>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</si>
  <si>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</si>
  <si>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</si>
  <si>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</si>
  <si>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</si>
  <si>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</si>
  <si>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</si>
  <si>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</si>
  <si>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</si>
  <si>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</si>
  <si>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</si>
  <si>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</si>
  <si>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</si>
  <si>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</si>
  <si>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</si>
  <si>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</si>
  <si>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</si>
  <si>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</si>
  <si>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</si>
  <si>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</si>
  <si>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</si>
  <si>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</si>
  <si>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</si>
  <si>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</si>
  <si>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</si>
  <si>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</si>
  <si>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</si>
  <si>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</si>
  <si>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</si>
  <si>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</si>
  <si>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</si>
  <si>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</si>
  <si>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</si>
  <si>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</si>
  <si>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</si>
  <si>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</si>
  <si>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</si>
  <si>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</si>
  <si>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</si>
  <si>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</si>
  <si>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</si>
  <si>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</si>
  <si>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</si>
  <si>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</si>
  <si>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</si>
  <si>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</si>
  <si>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</si>
  <si>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</si>
  <si>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</si>
  <si>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</si>
  <si>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</si>
  <si>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</si>
  <si>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</si>
  <si>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</si>
  <si>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</si>
  <si>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</si>
  <si>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</si>
  <si>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</si>
  <si>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</si>
  <si>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</si>
  <si>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</si>
  <si>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</si>
  <si>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</si>
  <si>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</si>
  <si>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</si>
  <si>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</si>
  <si>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</si>
  <si>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</si>
  <si>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</si>
  <si>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</si>
  <si>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</si>
  <si>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</si>
  <si>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</si>
  <si>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</si>
  <si>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</si>
  <si>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</si>
  <si>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</si>
  <si>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</si>
  <si>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</si>
  <si>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</si>
  <si>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</si>
  <si>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</si>
  <si>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</si>
  <si>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</si>
  <si>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</si>
  <si>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</si>
  <si>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</si>
  <si>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</si>
  <si>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</si>
  <si>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</si>
  <si>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</si>
  <si>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</si>
  <si>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</si>
  <si>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</si>
  <si>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</si>
  <si>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</si>
  <si>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</si>
  <si>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</si>
  <si>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</si>
  <si>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</si>
  <si>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</si>
  <si>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</si>
  <si>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</si>
  <si>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</si>
  <si>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</si>
  <si>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</si>
  <si>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</si>
  <si>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</si>
  <si>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</si>
  <si>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</si>
  <si>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</si>
  <si>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</si>
  <si>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</si>
  <si>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</si>
  <si>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</si>
  <si>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</si>
  <si>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</si>
  <si>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</si>
  <si>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</si>
  <si>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</si>
  <si>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</si>
  <si>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</si>
  <si>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</si>
  <si>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</si>
  <si>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</si>
  <si>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</si>
  <si>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</si>
  <si>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</si>
  <si>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</si>
  <si>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</si>
  <si>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</si>
  <si>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</si>
  <si>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</si>
  <si>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</si>
  <si>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</si>
  <si>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</si>
  <si>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</si>
  <si>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</si>
  <si>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</si>
  <si>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</si>
  <si>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</si>
  <si>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</si>
  <si>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</si>
  <si>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</si>
  <si>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</si>
  <si>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</si>
  <si>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</si>
  <si>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</si>
  <si>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</si>
  <si>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</si>
  <si>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</si>
  <si>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</si>
  <si>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</si>
  <si>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</si>
  <si>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</si>
  <si>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</si>
  <si>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</si>
  <si>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</si>
  <si>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</si>
  <si>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</si>
  <si>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</si>
  <si>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</si>
  <si>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</si>
  <si>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</si>
  <si>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</si>
  <si>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</si>
  <si>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</si>
  <si>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</si>
  <si>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</si>
  <si>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</si>
  <si>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</si>
  <si>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</si>
  <si>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</si>
  <si>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</si>
  <si>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</si>
  <si>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</si>
  <si>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</si>
  <si>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</si>
  <si>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</si>
  <si>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</si>
  <si>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</si>
  <si>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</si>
  <si>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</si>
  <si>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</si>
  <si>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</si>
  <si>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</si>
  <si>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</si>
  <si>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</si>
  <si>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</si>
  <si>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</si>
  <si>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</si>
  <si>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</si>
  <si>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</si>
  <si>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</si>
  <si>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</si>
  <si>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</si>
  <si>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</si>
  <si>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</si>
  <si>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</si>
  <si>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</si>
  <si>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</si>
  <si>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</si>
  <si>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</si>
  <si>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</si>
  <si>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</si>
  <si>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</si>
  <si>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</si>
  <si>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</si>
  <si>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</si>
  <si>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</si>
  <si>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</si>
  <si>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</si>
  <si>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</si>
  <si>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</si>
  <si>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</si>
  <si>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</si>
  <si>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</si>
  <si>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</si>
  <si>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</si>
  <si>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</si>
  <si>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</si>
  <si>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</si>
  <si>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</si>
  <si>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</si>
  <si>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</si>
  <si>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</si>
  <si>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</si>
  <si>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</si>
  <si>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</si>
  <si>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</si>
  <si>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</si>
  <si>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</si>
  <si>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</si>
  <si>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</si>
  <si>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</si>
  <si>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</si>
  <si>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</si>
  <si>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</si>
  <si>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</si>
  <si>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</si>
  <si>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</si>
  <si>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</si>
  <si>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</si>
  <si>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</si>
  <si>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</si>
  <si>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</si>
  <si>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</si>
  <si>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</si>
  <si>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</si>
  <si>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</si>
  <si>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</si>
  <si>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</si>
  <si>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</si>
  <si>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</si>
  <si>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</si>
  <si>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</si>
  <si>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</si>
  <si>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</si>
  <si>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</si>
  <si>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</si>
  <si>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</si>
  <si>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</si>
  <si>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</si>
  <si>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</si>
  <si>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</si>
  <si>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</si>
  <si>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</si>
  <si>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</si>
  <si>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</si>
  <si>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</si>
  <si>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</si>
  <si>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</si>
  <si>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</si>
  <si>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</si>
  <si>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</si>
  <si>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</si>
  <si>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</si>
  <si>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</si>
  <si>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</si>
  <si>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</si>
  <si>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</si>
  <si>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</si>
  <si>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</si>
  <si>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</si>
  <si>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</si>
  <si>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</si>
  <si>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</si>
  <si>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</si>
  <si>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</si>
  <si>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</si>
  <si>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</si>
  <si>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</si>
  <si>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</si>
  <si>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</si>
  <si>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</si>
  <si>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</si>
  <si>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</si>
  <si>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</si>
  <si>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</si>
  <si>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</si>
  <si>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</si>
  <si>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</si>
  <si>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</si>
  <si>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</si>
  <si>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</si>
  <si>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</si>
  <si>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</si>
  <si>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</si>
  <si>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</si>
  <si>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</si>
  <si>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</si>
  <si>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</si>
  <si>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</si>
  <si>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</si>
  <si>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</si>
  <si>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</si>
  <si>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</si>
  <si>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</si>
  <si>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</si>
  <si>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</si>
  <si>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</si>
  <si>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</si>
  <si>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</si>
  <si>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</si>
  <si>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</si>
  <si>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</si>
  <si>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</si>
  <si>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</si>
  <si>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</si>
  <si>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</si>
  <si>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</si>
  <si>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</si>
  <si>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</si>
  <si>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</si>
  <si>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</si>
  <si>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</si>
  <si>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</si>
  <si>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</si>
  <si>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</si>
  <si>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</si>
  <si>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</si>
  <si>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</si>
  <si>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</si>
  <si>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</si>
  <si>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</si>
  <si>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</si>
  <si>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</si>
  <si>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</si>
  <si>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</si>
  <si>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</si>
  <si>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</si>
  <si>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</si>
  <si>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</si>
  <si>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</si>
  <si>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</si>
  <si>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</si>
  <si>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</si>
  <si>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</si>
  <si>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</si>
  <si>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</si>
  <si>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</si>
  <si>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</si>
  <si>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</si>
  <si>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</si>
  <si>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</si>
  <si>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</si>
  <si>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</si>
  <si>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</si>
  <si>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</si>
  <si>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</si>
  <si>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</si>
  <si>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</si>
  <si>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</si>
  <si>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</si>
  <si>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</si>
  <si>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</si>
  <si>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</si>
  <si>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</si>
  <si>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</si>
  <si>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</si>
  <si>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</si>
  <si>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</si>
  <si>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</si>
  <si>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</si>
  <si>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</si>
  <si>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</si>
  <si>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</si>
  <si>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</si>
  <si>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</si>
  <si>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</si>
  <si>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</si>
  <si>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</si>
  <si>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</si>
  <si>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</si>
  <si>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</si>
  <si>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</si>
  <si>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</si>
  <si>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</si>
  <si>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</si>
  <si>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</si>
  <si>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</si>
  <si>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</si>
  <si>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</si>
  <si>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</si>
  <si>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</si>
  <si>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</si>
  <si>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</si>
  <si>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</si>
  <si>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</si>
  <si>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</si>
  <si>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</si>
  <si>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</si>
  <si>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</si>
  <si>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</si>
  <si>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</si>
  <si>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</si>
  <si>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</si>
  <si>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</si>
  <si>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</si>
  <si>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</si>
  <si>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</si>
  <si>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</si>
  <si>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</si>
  <si>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</si>
  <si>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</si>
  <si>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</si>
  <si>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</si>
  <si>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</si>
  <si>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</si>
  <si>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</si>
  <si>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</si>
  <si>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</si>
  <si>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</si>
  <si>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</si>
  <si>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</si>
  <si>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</si>
  <si>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</si>
  <si>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</si>
  <si>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</si>
  <si>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</si>
  <si>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</si>
  <si>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</si>
  <si>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</si>
  <si>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</si>
  <si>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</si>
  <si>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</si>
  <si>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</si>
  <si>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</si>
  <si>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</si>
  <si>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</si>
  <si>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</si>
  <si>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</si>
  <si>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</si>
  <si>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</si>
  <si>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</si>
  <si>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</si>
  <si>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</si>
  <si>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</si>
  <si>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</si>
  <si>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</si>
  <si>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</si>
  <si>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</si>
  <si>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</si>
  <si>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</si>
  <si>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</si>
  <si>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</si>
  <si>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</si>
  <si>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</si>
  <si>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</si>
  <si>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</si>
  <si>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</si>
  <si>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</si>
  <si>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</si>
  <si>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</si>
  <si>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</si>
  <si>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</si>
  <si>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</si>
  <si>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</si>
  <si>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</si>
  <si>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</si>
  <si>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</si>
  <si>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</si>
  <si>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</si>
  <si>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</si>
  <si>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</si>
  <si>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</si>
  <si>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</si>
  <si>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</si>
  <si>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</si>
  <si>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</si>
  <si>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</si>
  <si>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</si>
  <si>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</si>
  <si>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</si>
  <si>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</si>
  <si>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</si>
  <si>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</si>
  <si>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</si>
  <si>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</si>
  <si>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</si>
  <si>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</si>
  <si>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</si>
  <si>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</si>
  <si>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</si>
  <si>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</si>
  <si>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</si>
  <si>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</si>
  <si>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</si>
  <si>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</si>
  <si>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</si>
  <si>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</si>
  <si>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</si>
  <si>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</si>
  <si>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</si>
  <si>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</si>
  <si>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</si>
  <si>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</si>
  <si>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</si>
  <si>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</si>
  <si>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</si>
  <si>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</si>
  <si>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</si>
  <si>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</si>
  <si>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</si>
  <si>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</si>
  <si>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</si>
  <si>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</si>
  <si>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</si>
  <si>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</si>
  <si>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</si>
  <si>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</si>
  <si>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</si>
  <si>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</si>
  <si>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</si>
  <si>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</si>
  <si>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</si>
  <si>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</si>
  <si>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</si>
  <si>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</si>
  <si>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</si>
  <si>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</si>
  <si>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</si>
  <si>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</si>
  <si>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</si>
  <si>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</si>
  <si>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</si>
  <si>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</si>
  <si>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</si>
  <si>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</si>
  <si>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</si>
  <si>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</si>
  <si>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</si>
  <si>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</si>
  <si>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</si>
  <si>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</si>
  <si>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</si>
  <si>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</si>
  <si>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</si>
  <si>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</si>
  <si>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</si>
  <si>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</si>
  <si>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</si>
  <si>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</si>
  <si>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</si>
  <si>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</si>
  <si>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</si>
  <si>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</si>
  <si>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</si>
  <si>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</si>
  <si>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</si>
  <si>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</si>
  <si>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</si>
  <si>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</si>
  <si>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</si>
  <si>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</si>
  <si>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</si>
  <si>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</si>
  <si>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</si>
  <si>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</si>
  <si>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</si>
  <si>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</si>
  <si>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</si>
  <si>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</si>
  <si>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</si>
  <si>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</si>
  <si>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</si>
  <si>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</si>
  <si>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</si>
  <si>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</si>
  <si>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</si>
  <si>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</si>
  <si>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</si>
  <si>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</si>
  <si>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</si>
  <si>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</si>
  <si>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</si>
  <si>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</si>
  <si>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</si>
  <si>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</si>
  <si>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</si>
  <si>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</si>
  <si>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</si>
  <si>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</si>
  <si>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</si>
  <si>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</si>
  <si>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</si>
  <si>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</si>
  <si>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</si>
  <si>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</si>
  <si>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</si>
  <si>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</si>
  <si>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</si>
  <si>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</si>
  <si>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</si>
  <si>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</si>
  <si>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</si>
  <si>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</si>
  <si>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</si>
  <si>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</si>
  <si>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</si>
  <si>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</si>
  <si>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</si>
  <si>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</si>
  <si>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</si>
  <si>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</si>
  <si>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</si>
  <si>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</si>
  <si>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</si>
  <si>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</si>
  <si>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</si>
  <si>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</si>
  <si>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</si>
  <si>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</si>
  <si>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</si>
  <si>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</si>
  <si>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</si>
  <si>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</si>
  <si>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</si>
  <si>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</si>
  <si>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</si>
  <si>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</si>
  <si>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</si>
  <si>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</si>
  <si>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</si>
  <si>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</si>
  <si>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</si>
  <si>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</si>
  <si>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</si>
  <si>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</si>
  <si>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</si>
  <si>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</si>
  <si>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</si>
  <si>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</si>
  <si>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</si>
  <si>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</si>
  <si>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</si>
  <si>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</si>
  <si>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</si>
  <si>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</si>
  <si>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</si>
  <si>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</si>
  <si>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</si>
  <si>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</si>
  <si>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</si>
  <si>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</si>
  <si>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</si>
  <si>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</si>
  <si>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</si>
  <si>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</si>
  <si>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</si>
  <si>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</si>
  <si>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</si>
  <si>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</si>
  <si>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</si>
  <si>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</si>
  <si>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</si>
  <si>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</si>
  <si>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</si>
  <si>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</si>
  <si>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</si>
  <si>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</si>
  <si>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</si>
  <si>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</si>
  <si>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</si>
  <si>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</si>
  <si>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</si>
  <si>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</si>
  <si>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</si>
  <si>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</si>
  <si>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</si>
  <si>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</si>
  <si>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</si>
  <si>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</si>
  <si>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</si>
  <si>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</si>
  <si>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</si>
  <si>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</si>
  <si>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</si>
  <si>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</si>
  <si>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</si>
  <si>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</si>
  <si>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</si>
  <si>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</si>
  <si>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</si>
  <si>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</si>
  <si>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</si>
  <si>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</si>
  <si>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</si>
  <si>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</si>
  <si>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</si>
  <si>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</si>
  <si>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</si>
  <si>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</si>
  <si>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</si>
  <si>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</si>
  <si>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</si>
  <si>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</si>
  <si>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</si>
  <si>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</si>
  <si>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</si>
  <si>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</si>
  <si>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</si>
  <si>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</si>
  <si>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</si>
  <si>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</si>
  <si>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</si>
  <si>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</si>
  <si>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</si>
  <si>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</si>
  <si>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</si>
  <si>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</si>
  <si>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</si>
  <si>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</si>
  <si>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</si>
  <si>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</si>
  <si>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</si>
  <si>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</si>
  <si>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</si>
  <si>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</si>
  <si>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</si>
  <si>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</si>
  <si>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</si>
  <si>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</si>
  <si>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</si>
  <si>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</si>
  <si>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</si>
  <si>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</si>
  <si>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</si>
  <si>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</si>
  <si>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</si>
  <si>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</si>
  <si>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</si>
  <si>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</si>
  <si>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</si>
  <si>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</si>
  <si>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</si>
  <si>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</si>
  <si>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</si>
  <si>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</si>
  <si>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</si>
  <si>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</si>
  <si>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</si>
  <si>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</si>
  <si>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</si>
  <si>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</si>
  <si>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</si>
  <si>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</si>
  <si>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</si>
  <si>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</si>
  <si>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</si>
  <si>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</si>
  <si>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</si>
  <si>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</si>
  <si>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</si>
  <si>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</si>
  <si>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</si>
  <si>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</si>
  <si>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</si>
  <si>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</si>
  <si>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</si>
  <si>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</si>
  <si>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</si>
  <si>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</si>
  <si>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</si>
  <si>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</si>
  <si>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</si>
  <si>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</si>
  <si>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</si>
  <si>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</si>
  <si>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</si>
  <si>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</si>
  <si>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</si>
  <si>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</si>
  <si>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</si>
  <si>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</si>
  <si>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</si>
  <si>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</si>
  <si>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</si>
  <si>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</si>
  <si>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</si>
  <si>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</si>
  <si>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</si>
  <si>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</si>
  <si>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</si>
  <si>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</si>
  <si>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</si>
  <si>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</si>
  <si>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</si>
  <si>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</si>
  <si>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</si>
  <si>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</si>
  <si>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</si>
  <si>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</si>
  <si>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</si>
  <si>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</si>
  <si>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</si>
  <si>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</si>
  <si>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</si>
  <si>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</si>
  <si>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</si>
  <si>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</si>
  <si>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</si>
  <si>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</si>
  <si>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</si>
  <si>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</si>
  <si>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</si>
  <si>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</si>
  <si>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</si>
  <si>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</si>
  <si>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</si>
  <si>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</si>
  <si>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</si>
  <si>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</si>
  <si>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</si>
  <si>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</si>
  <si>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</si>
  <si>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</si>
  <si>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</si>
  <si>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</si>
  <si>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</si>
  <si>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</si>
  <si>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</si>
  <si>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</si>
  <si>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</si>
  <si>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</si>
  <si>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</si>
  <si>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</si>
  <si>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</si>
  <si>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</si>
  <si>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</si>
  <si>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</si>
  <si>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</si>
  <si>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</si>
  <si>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</si>
  <si>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</si>
  <si>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</si>
  <si>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</si>
  <si>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</si>
  <si>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</si>
  <si>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</si>
  <si>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</si>
  <si>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</si>
  <si>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</si>
  <si>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</si>
  <si>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</si>
  <si>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</si>
  <si>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</si>
  <si>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</si>
  <si>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</si>
  <si>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</si>
  <si>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</si>
  <si>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</si>
  <si>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</si>
  <si>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</si>
  <si>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</si>
  <si>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</si>
  <si>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</si>
  <si>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</si>
  <si>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</si>
  <si>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</si>
  <si>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</si>
  <si>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</si>
  <si>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</si>
  <si>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</si>
  <si>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</si>
  <si>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</si>
  <si>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</si>
  <si>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</si>
  <si>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</si>
  <si>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</si>
  <si>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</si>
  <si>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</si>
  <si>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</si>
  <si>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</si>
  <si>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</si>
  <si>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</si>
  <si>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</si>
  <si>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</si>
  <si>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</si>
  <si>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</si>
  <si>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</si>
  <si>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</si>
  <si>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</si>
  <si>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</si>
  <si>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</si>
  <si>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</si>
  <si>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</si>
  <si>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</si>
  <si>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</si>
  <si>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</si>
  <si>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</si>
  <si>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</si>
  <si>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</si>
  <si>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</si>
  <si>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</si>
  <si>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</si>
  <si>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</si>
  <si>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</si>
  <si>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</si>
  <si>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</si>
  <si>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</si>
  <si>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</si>
  <si>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</si>
  <si>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</si>
  <si>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</si>
  <si>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</si>
  <si>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</si>
  <si>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</si>
  <si>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</si>
  <si>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</si>
  <si>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</si>
  <si>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</si>
  <si>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</si>
  <si>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</si>
  <si>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</si>
  <si>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</si>
  <si>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</si>
  <si>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</si>
  <si>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</si>
  <si>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</si>
  <si>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</si>
  <si>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</si>
  <si>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</si>
  <si>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</si>
  <si>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</si>
  <si>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</si>
  <si>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</si>
  <si>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</si>
  <si>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</si>
  <si>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</si>
  <si>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</si>
  <si>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</si>
  <si>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</si>
  <si>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</si>
  <si>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</si>
  <si>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</si>
  <si>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</si>
  <si>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</si>
  <si>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</si>
  <si>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</si>
  <si>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</si>
  <si>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</si>
  <si>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</si>
  <si>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</si>
  <si>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</si>
  <si>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</si>
  <si>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</si>
  <si>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</si>
  <si>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</si>
  <si>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</si>
  <si>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</si>
  <si>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</si>
  <si>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</si>
  <si>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</si>
  <si>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</si>
  <si>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</si>
  <si>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</si>
  <si>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</si>
  <si>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</si>
  <si>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</si>
  <si>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</si>
  <si>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</si>
  <si>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</si>
  <si>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</si>
  <si>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</si>
  <si>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</si>
  <si>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</si>
  <si>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</si>
  <si>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</si>
  <si>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</si>
  <si>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</si>
  <si>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</si>
  <si>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</si>
  <si>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</si>
  <si>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</si>
  <si>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</si>
  <si>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</si>
  <si>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</si>
  <si>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</si>
  <si>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</si>
  <si>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</si>
  <si>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</si>
  <si>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</si>
  <si>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</si>
  <si>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</si>
  <si>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</si>
  <si>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</si>
  <si>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</si>
  <si>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</si>
  <si>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</si>
  <si>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</si>
  <si>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</si>
  <si>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</si>
  <si>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</si>
  <si>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</si>
  <si>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</si>
  <si>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</si>
  <si>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</si>
  <si>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</si>
  <si>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</si>
  <si>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</si>
  <si>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</si>
  <si>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</si>
  <si>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</si>
  <si>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</si>
  <si>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</si>
  <si>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</si>
  <si>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</si>
  <si>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</si>
  <si>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</si>
  <si>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</si>
  <si>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</si>
  <si>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</si>
  <si>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</si>
  <si>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</si>
  <si>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</si>
  <si>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</si>
  <si>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</si>
  <si>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</si>
  <si>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</si>
  <si>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</si>
  <si>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</si>
  <si>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</si>
  <si>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</si>
  <si>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</si>
  <si>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</si>
  <si>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</si>
  <si>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</si>
  <si>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</si>
  <si>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</si>
  <si>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</si>
  <si>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</si>
  <si>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</si>
  <si>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</si>
  <si>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</si>
  <si>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</si>
  <si>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</si>
  <si>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</si>
  <si>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</si>
  <si>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</si>
  <si>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</si>
  <si>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</si>
  <si>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</si>
  <si>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</si>
  <si>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</si>
  <si>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</si>
  <si>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</si>
  <si>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</si>
  <si>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</si>
  <si>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</si>
  <si>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</si>
  <si>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</si>
  <si>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</si>
  <si>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</si>
  <si>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</si>
  <si>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</si>
  <si>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</si>
  <si>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</si>
  <si>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</si>
  <si>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</si>
  <si>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</si>
  <si>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</si>
  <si>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</si>
  <si>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</si>
  <si>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</si>
  <si>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</si>
  <si>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</si>
  <si>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</si>
  <si>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</si>
  <si>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</si>
  <si>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</si>
  <si>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</si>
  <si>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</si>
  <si>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</si>
  <si>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</si>
  <si>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</si>
  <si>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</si>
  <si>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</si>
  <si>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</si>
  <si>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</si>
  <si>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</si>
  <si>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</si>
  <si>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</si>
  <si>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</si>
  <si>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</si>
  <si>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</si>
  <si>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</si>
  <si>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</si>
  <si>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</si>
  <si>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</si>
  <si>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</si>
  <si>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</si>
  <si>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</si>
  <si>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</si>
  <si>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</si>
  <si>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</si>
  <si>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</si>
  <si>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</si>
  <si>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</si>
  <si>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</si>
  <si>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</si>
  <si>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</si>
  <si>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</si>
  <si>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</si>
  <si>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</si>
  <si>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</si>
  <si>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</si>
  <si>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</si>
  <si>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</si>
  <si>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</si>
  <si>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</si>
  <si>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</si>
  <si>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</si>
  <si>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</si>
  <si>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</si>
  <si>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</si>
  <si>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</si>
  <si>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</si>
  <si>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</si>
  <si>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</si>
  <si>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</si>
  <si>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</si>
  <si>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</si>
  <si>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</si>
  <si>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</si>
  <si>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</si>
  <si>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</si>
  <si>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</si>
  <si>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</si>
  <si>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</si>
  <si>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</si>
  <si>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</si>
  <si>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</si>
  <si>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</si>
  <si>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</si>
  <si>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</si>
  <si>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</si>
  <si>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</si>
  <si>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</si>
  <si>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</si>
  <si>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</si>
  <si>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</si>
  <si>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</si>
  <si>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</si>
  <si>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</si>
  <si>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</si>
  <si>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</si>
  <si>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</si>
  <si>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</si>
  <si>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</si>
  <si>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</si>
  <si>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</si>
  <si>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</si>
  <si>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</si>
  <si>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</si>
  <si>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</si>
  <si>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</si>
  <si>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</si>
  <si>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</si>
  <si>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</si>
  <si>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</si>
  <si>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</si>
  <si>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</si>
  <si>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</si>
  <si>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</si>
  <si>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</si>
  <si>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</si>
  <si>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</si>
  <si>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</si>
  <si>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</si>
  <si>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</si>
  <si>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</si>
  <si>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</si>
  <si>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</si>
  <si>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</si>
  <si>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</si>
  <si>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</si>
  <si>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</si>
  <si>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</si>
  <si>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</si>
  <si>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</si>
  <si>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</si>
  <si>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</si>
  <si>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</si>
  <si>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</si>
  <si>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</si>
  <si>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</si>
  <si>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</si>
  <si>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</si>
  <si>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</si>
  <si>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</si>
  <si>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</si>
  <si>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</si>
  <si>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</si>
  <si>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</si>
  <si>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</si>
  <si>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</si>
  <si>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</si>
  <si>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</si>
  <si>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</si>
  <si>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</si>
  <si>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</si>
  <si>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</si>
  <si>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</si>
  <si>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</si>
  <si>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</si>
  <si>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</si>
  <si>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</si>
  <si>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</si>
  <si>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</si>
  <si>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</si>
  <si>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</si>
  <si>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</si>
  <si>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</si>
  <si>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</si>
  <si>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</si>
  <si>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</si>
  <si>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</si>
  <si>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</si>
  <si>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</si>
  <si>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</si>
  <si>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</si>
  <si>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</si>
  <si>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</si>
  <si>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</si>
  <si>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</si>
  <si>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</si>
  <si>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</si>
  <si>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</si>
  <si>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</si>
  <si>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</si>
  <si>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</si>
  <si>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</si>
  <si>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</si>
  <si>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</si>
  <si>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</si>
  <si>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</si>
  <si>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</si>
  <si>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</si>
  <si>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</si>
  <si>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</si>
  <si>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</si>
  <si>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</si>
  <si>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</si>
  <si>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</si>
  <si>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</si>
  <si>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</si>
  <si>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</si>
  <si>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</si>
  <si>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</si>
  <si>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</si>
  <si>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</si>
  <si>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</si>
  <si>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</si>
  <si>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</si>
  <si>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</si>
  <si>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</si>
  <si>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</si>
  <si>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</si>
  <si>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</si>
  <si>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</si>
  <si>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</si>
  <si>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</si>
  <si>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</si>
  <si>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</si>
  <si>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</si>
  <si>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</si>
  <si>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</si>
  <si>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</si>
  <si>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</si>
  <si>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</si>
  <si>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</si>
  <si>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</si>
  <si>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</si>
  <si>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</si>
  <si>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</si>
  <si>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</si>
  <si>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</si>
  <si>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</si>
  <si>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</si>
  <si>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</si>
  <si>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</si>
  <si>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</si>
  <si>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</si>
  <si>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</si>
  <si>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</si>
  <si>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</si>
  <si>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</si>
  <si>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</si>
  <si>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</si>
  <si>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</si>
  <si>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</si>
  <si>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</si>
  <si>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</si>
  <si>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</si>
  <si>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</si>
  <si>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</si>
  <si>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</si>
  <si>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</si>
  <si>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</si>
  <si>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</si>
  <si>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</si>
  <si>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</si>
  <si>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</si>
  <si>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</si>
  <si>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</si>
  <si>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</si>
  <si>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</si>
  <si>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</si>
  <si>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</si>
  <si>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</si>
  <si>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</si>
  <si>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</si>
  <si>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</si>
  <si>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</si>
  <si>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</si>
  <si>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</si>
  <si>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</si>
  <si>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</si>
  <si>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</si>
  <si>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</si>
  <si>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</si>
  <si>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</si>
  <si>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</si>
  <si>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</si>
  <si>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</si>
  <si>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</si>
  <si>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</si>
  <si>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</si>
  <si>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</si>
  <si>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</si>
  <si>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</si>
  <si>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</si>
  <si>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</si>
  <si>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</si>
  <si>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</si>
  <si>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</si>
  <si>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</si>
  <si>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</si>
  <si>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</si>
  <si>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</si>
  <si>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</si>
  <si>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</si>
  <si>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</si>
  <si>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</si>
  <si>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</si>
  <si>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</si>
  <si>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</si>
  <si>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</si>
  <si>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</si>
  <si>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</si>
  <si>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</si>
  <si>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</si>
  <si>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</si>
  <si>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</si>
  <si>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</si>
  <si>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</si>
  <si>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</si>
  <si>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</si>
  <si>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</si>
  <si>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</si>
  <si>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</si>
  <si>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</si>
  <si>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</si>
  <si>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</si>
  <si>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</si>
  <si>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</si>
  <si>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</si>
  <si>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</si>
  <si>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</si>
  <si>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</si>
  <si>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</si>
  <si>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</si>
  <si>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</si>
  <si>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</si>
  <si>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</si>
  <si>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</si>
  <si>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</si>
  <si>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</si>
  <si>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</si>
  <si>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</si>
  <si>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</si>
  <si>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</si>
  <si>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</si>
  <si>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</si>
  <si>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</si>
  <si>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</si>
  <si>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</si>
  <si>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</si>
  <si>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</si>
  <si>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</si>
  <si>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</si>
  <si>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</si>
  <si>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</si>
  <si>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</si>
  <si>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</si>
  <si>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</si>
  <si>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</si>
  <si>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</si>
  <si>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</si>
  <si>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</si>
  <si>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</si>
  <si>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</si>
  <si>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</si>
  <si>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</si>
  <si>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</si>
  <si>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</si>
  <si>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</si>
  <si>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</si>
  <si>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</si>
  <si>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</si>
  <si>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</si>
  <si>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</si>
  <si>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</si>
  <si>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</si>
  <si>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</si>
  <si>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</si>
  <si>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</si>
  <si>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</si>
  <si>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</si>
  <si>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</si>
  <si>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</si>
  <si>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</si>
  <si>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</si>
  <si>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</si>
  <si>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</si>
  <si>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</si>
  <si>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</si>
  <si>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</si>
  <si>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</si>
  <si>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</si>
  <si>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</si>
  <si>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</si>
  <si>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</si>
  <si>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</si>
  <si>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</si>
  <si>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</si>
  <si>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</si>
  <si>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</si>
  <si>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</si>
  <si>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</si>
  <si>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</si>
  <si>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</si>
  <si>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</si>
  <si>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</si>
  <si>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</si>
  <si>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</si>
  <si>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</si>
  <si>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</si>
  <si>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</si>
  <si>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</si>
  <si>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</si>
  <si>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</si>
  <si>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</si>
  <si>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</si>
  <si>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</si>
  <si>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</si>
  <si>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</si>
  <si>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</si>
  <si>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</si>
  <si>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</si>
  <si>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</si>
  <si>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</si>
  <si>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</si>
  <si>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</si>
  <si>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</si>
  <si>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</si>
  <si>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</si>
  <si>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</si>
  <si>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</si>
  <si>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</si>
  <si>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</si>
  <si>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</si>
  <si>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</si>
  <si>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</si>
  <si>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</si>
  <si>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</si>
  <si>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</si>
  <si>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</si>
  <si>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</si>
  <si>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</si>
  <si>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</si>
  <si>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</si>
  <si>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</si>
  <si>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</si>
  <si>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</si>
  <si>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</si>
  <si>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</si>
  <si>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</si>
  <si>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</si>
  <si>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</si>
  <si>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</si>
  <si>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</si>
  <si>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</si>
  <si>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</si>
  <si>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</si>
  <si>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</si>
  <si>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</si>
  <si>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</si>
  <si>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</si>
  <si>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</si>
  <si>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</si>
  <si>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</si>
  <si>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</si>
  <si>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</si>
  <si>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</si>
  <si>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</si>
  <si>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</si>
  <si>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</si>
  <si>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</si>
  <si>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</si>
  <si>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</si>
  <si>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</si>
  <si>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</si>
  <si>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</si>
  <si>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</si>
  <si>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</si>
  <si>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</si>
  <si>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</si>
  <si>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</si>
  <si>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</si>
  <si>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</si>
  <si>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</si>
  <si>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</si>
  <si>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</si>
  <si>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</si>
  <si>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</si>
  <si>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</si>
  <si>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</si>
  <si>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</si>
  <si>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</si>
  <si>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</si>
  <si>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</si>
  <si>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</si>
  <si>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</si>
  <si>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</si>
  <si>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</si>
  <si>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</si>
  <si>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</si>
  <si>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</si>
  <si>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</si>
  <si>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</si>
  <si>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</si>
  <si>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</si>
  <si>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</si>
  <si>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</si>
  <si>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</si>
  <si>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</si>
  <si>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</si>
  <si>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</si>
  <si>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</si>
  <si>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</si>
  <si>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</si>
  <si>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</si>
  <si>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</si>
  <si>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</si>
  <si>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</si>
  <si>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</si>
  <si>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</si>
  <si>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</si>
  <si>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</si>
  <si>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</si>
  <si>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</si>
  <si>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</si>
  <si>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</si>
  <si>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</si>
  <si>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</si>
  <si>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</si>
  <si>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</si>
  <si>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</si>
  <si>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</si>
  <si>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</si>
  <si>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</si>
  <si>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</si>
  <si>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</si>
  <si>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</si>
  <si>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</si>
  <si>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</si>
  <si>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</si>
  <si>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</si>
  <si>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</si>
  <si>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</si>
  <si>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</si>
  <si>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</si>
  <si>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</si>
  <si>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</si>
  <si>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</si>
  <si>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</si>
  <si>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</si>
  <si>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</si>
  <si>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</si>
  <si>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</si>
  <si>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</si>
  <si>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</si>
  <si>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</si>
  <si>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</si>
  <si>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</si>
  <si>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</si>
  <si>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</si>
  <si>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</si>
  <si>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</si>
  <si>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</si>
  <si>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</si>
  <si>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</si>
  <si>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</si>
  <si>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</si>
  <si>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</si>
  <si>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</si>
  <si>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</si>
  <si>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</si>
  <si>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</si>
  <si>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</si>
  <si>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</si>
  <si>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</si>
  <si>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</si>
  <si>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</si>
  <si>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</si>
  <si>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</si>
  <si>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</si>
  <si>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</si>
  <si>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</si>
  <si>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</si>
  <si>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</si>
  <si>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</si>
  <si>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</si>
  <si>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</si>
  <si>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</si>
  <si>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</si>
  <si>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</si>
  <si>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</si>
  <si>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</si>
  <si>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</si>
  <si>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</si>
  <si>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</si>
  <si>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</si>
  <si>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</si>
  <si>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</si>
  <si>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</si>
  <si>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</si>
  <si>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</si>
  <si>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</si>
  <si>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</si>
  <si>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</si>
  <si>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</si>
  <si>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</si>
  <si>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</si>
  <si>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</si>
  <si>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</si>
  <si>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</si>
  <si>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</si>
  <si>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</si>
  <si>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</si>
  <si>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</si>
  <si>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</si>
  <si>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</si>
  <si>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</si>
  <si>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</si>
  <si>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</si>
  <si>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</si>
  <si>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</si>
  <si>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</si>
  <si>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</si>
  <si>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</si>
  <si>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</si>
  <si>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</si>
  <si>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</si>
  <si>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</si>
  <si>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</si>
  <si>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</si>
  <si>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</si>
  <si>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</si>
  <si>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</si>
  <si>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</si>
  <si>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</si>
  <si>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</si>
  <si>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</si>
  <si>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</si>
  <si>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</si>
  <si>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</si>
  <si>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</si>
  <si>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</si>
  <si>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</si>
  <si>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</si>
  <si>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</si>
  <si>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</si>
  <si>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</si>
  <si>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</si>
  <si>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</si>
  <si>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</si>
  <si>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</si>
  <si>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</si>
  <si>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</si>
  <si>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</si>
  <si>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</si>
  <si>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</si>
  <si>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</si>
  <si>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</si>
  <si>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</si>
  <si>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</si>
  <si>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</si>
  <si>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</si>
  <si>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</si>
  <si>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</si>
  <si>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</si>
  <si>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</si>
  <si>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</si>
  <si>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</si>
  <si>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</si>
  <si>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</si>
  <si>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</si>
  <si>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</si>
  <si>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</si>
  <si>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</si>
  <si>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</si>
  <si>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</si>
  <si>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</si>
  <si>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</si>
  <si>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</si>
  <si>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</si>
  <si>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</si>
  <si>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</si>
  <si>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</si>
  <si>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</si>
  <si>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</si>
  <si>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</si>
  <si>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</si>
  <si>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</si>
  <si>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</si>
  <si>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</si>
  <si>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</si>
  <si>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</si>
  <si>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</si>
  <si>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</si>
  <si>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</si>
  <si>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</si>
  <si>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</si>
  <si>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</si>
  <si>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</si>
  <si>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</si>
  <si>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</si>
  <si>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</si>
  <si>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</si>
  <si>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</si>
  <si>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</si>
  <si>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</si>
  <si>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</si>
  <si>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</si>
  <si>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</si>
  <si>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</si>
  <si>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</si>
  <si>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</si>
  <si>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</si>
  <si>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</si>
  <si>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</si>
  <si>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</si>
  <si>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</si>
  <si>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</si>
  <si>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</si>
  <si>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</si>
  <si>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</si>
  <si>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</si>
  <si>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</si>
  <si>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</si>
  <si>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</si>
  <si>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</si>
  <si>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</si>
  <si>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</si>
  <si>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</si>
  <si>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</si>
  <si>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</si>
  <si>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</si>
  <si>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</si>
  <si>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</si>
  <si>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</si>
  <si>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</si>
  <si>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</si>
  <si>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</si>
  <si>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</si>
  <si>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</si>
  <si>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</si>
  <si>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</si>
  <si>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</si>
  <si>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</si>
  <si>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</si>
  <si>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</si>
  <si>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</si>
  <si>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</si>
  <si>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</si>
  <si>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</si>
  <si>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</si>
  <si>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</si>
  <si>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</si>
  <si>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</si>
  <si>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</si>
  <si>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</si>
  <si>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</si>
  <si>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</si>
  <si>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</si>
  <si>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</si>
  <si>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</si>
  <si>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</si>
  <si>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</si>
  <si>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</si>
  <si>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</si>
  <si>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</si>
  <si>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</si>
  <si>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</si>
  <si>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</si>
  <si>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</si>
  <si>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</si>
  <si>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</si>
  <si>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</si>
  <si>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</si>
  <si>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</si>
  <si>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</si>
  <si>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</si>
  <si>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</si>
  <si>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</si>
  <si>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</si>
  <si>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</si>
  <si>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</si>
  <si>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</si>
  <si>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</si>
  <si>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</si>
  <si>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</si>
  <si>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</si>
  <si>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</si>
  <si>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</si>
  <si>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</si>
  <si>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</si>
  <si>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</si>
  <si>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</si>
  <si>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</si>
  <si>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</si>
  <si>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</si>
  <si>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</si>
  <si>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</si>
  <si>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</si>
  <si>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</si>
  <si>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</si>
  <si>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</si>
  <si>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</si>
  <si>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</si>
  <si>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</si>
  <si>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</si>
  <si>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</si>
  <si>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</si>
  <si>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</si>
  <si>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</si>
  <si>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</si>
  <si>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</si>
  <si>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</si>
  <si>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</si>
  <si>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</si>
  <si>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</si>
  <si>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</si>
  <si>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</si>
  <si>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</si>
  <si>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</si>
  <si>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</si>
  <si>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</si>
  <si>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</si>
  <si>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</si>
  <si>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</si>
  <si>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</si>
  <si>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</si>
  <si>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</si>
  <si>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</si>
  <si>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</si>
  <si>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</si>
  <si>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</si>
  <si>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</si>
  <si>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</si>
  <si>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</si>
  <si>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</si>
  <si>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</si>
  <si>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</si>
  <si>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</si>
  <si>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</si>
  <si>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</si>
  <si>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</si>
  <si>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</si>
  <si>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</si>
  <si>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</si>
  <si>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</si>
  <si>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</si>
  <si>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</si>
  <si>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</si>
  <si>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</si>
  <si>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</si>
  <si>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</si>
  <si>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</si>
  <si>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</si>
  <si>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</si>
  <si>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</si>
  <si>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</si>
  <si>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</si>
  <si>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</si>
  <si>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</si>
  <si>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</si>
  <si>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</si>
  <si>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</si>
  <si>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</si>
  <si>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</si>
  <si>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</si>
  <si>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</si>
  <si>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</si>
  <si>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</si>
  <si>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</si>
  <si>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</si>
  <si>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</si>
  <si>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</si>
  <si>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</si>
  <si>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</si>
  <si>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</si>
  <si>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</si>
  <si>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</si>
  <si>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</si>
  <si>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</si>
  <si>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</si>
  <si>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</si>
  <si>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</si>
  <si>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</si>
  <si>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</si>
  <si>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</si>
  <si>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</si>
  <si>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</si>
  <si>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</si>
  <si>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</si>
  <si>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</si>
  <si>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</si>
  <si>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</si>
  <si>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</si>
  <si>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</si>
  <si>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</si>
  <si>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</si>
  <si>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</si>
  <si>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</si>
  <si>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</si>
  <si>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</si>
  <si>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</si>
  <si>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</si>
  <si>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</si>
  <si>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</si>
  <si>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</si>
  <si>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</si>
  <si>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</si>
  <si>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</si>
  <si>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</si>
  <si>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</si>
  <si>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</si>
  <si>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</si>
  <si>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</si>
  <si>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</si>
  <si>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</si>
  <si>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</si>
  <si>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</si>
  <si>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</si>
  <si>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</si>
  <si>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</si>
  <si>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</si>
  <si>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</si>
  <si>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</si>
  <si>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</si>
  <si>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</si>
  <si>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</si>
  <si>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</si>
  <si>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</si>
  <si>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</si>
  <si>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</si>
  <si>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</si>
  <si>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</si>
  <si>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</si>
  <si>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</si>
  <si>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</si>
  <si>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</si>
  <si>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</si>
  <si>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</si>
  <si>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</si>
  <si>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</si>
  <si>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</si>
  <si>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</si>
  <si>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</si>
  <si>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</si>
  <si>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</si>
  <si>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</si>
  <si>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</si>
  <si>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</si>
  <si>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</si>
  <si>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</si>
  <si>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</si>
  <si>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</si>
  <si>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</si>
  <si>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</si>
  <si>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</si>
  <si>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</si>
  <si>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</si>
  <si>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</si>
  <si>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</si>
  <si>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</si>
  <si>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</si>
  <si>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</si>
  <si>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</si>
  <si>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</si>
  <si>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</si>
  <si>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</si>
  <si>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</si>
  <si>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</si>
  <si>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</si>
  <si>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</si>
  <si>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</si>
  <si>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</si>
  <si>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</si>
  <si>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</si>
  <si>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</si>
  <si>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</si>
  <si>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</si>
  <si>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</si>
  <si>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</si>
  <si>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</si>
  <si>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</si>
  <si>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</si>
  <si>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</si>
  <si>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</si>
  <si>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</si>
  <si>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</si>
  <si>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</si>
  <si>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</si>
  <si>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</si>
  <si>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</si>
  <si>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</si>
  <si>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</si>
  <si>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</si>
  <si>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</si>
  <si>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</si>
  <si>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</si>
  <si>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</si>
  <si>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</si>
  <si>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</si>
  <si>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</si>
  <si>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</si>
  <si>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</si>
  <si>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</si>
  <si>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</si>
  <si>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</si>
  <si>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</si>
  <si>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</si>
  <si>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</si>
  <si>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</si>
  <si>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</si>
  <si>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</si>
  <si>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</si>
  <si>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</si>
  <si>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</si>
  <si>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</si>
  <si>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</si>
  <si>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</si>
  <si>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</si>
  <si>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</si>
  <si>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</si>
  <si>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</si>
  <si>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</si>
  <si>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</si>
  <si>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</si>
  <si>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</si>
  <si>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</si>
  <si>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</si>
  <si>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</si>
  <si>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</si>
  <si>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</si>
  <si>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</si>
  <si>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</si>
  <si>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</si>
  <si>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</si>
  <si>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</si>
  <si>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</si>
  <si>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</si>
  <si>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</si>
  <si>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</si>
  <si>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</si>
  <si>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</si>
  <si>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</si>
  <si>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</si>
  <si>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</si>
  <si>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</si>
  <si>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</si>
  <si>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</si>
  <si>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</si>
  <si>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</si>
  <si>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</si>
  <si>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</si>
  <si>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</si>
  <si>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</si>
  <si>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</si>
  <si>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</si>
  <si>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</si>
  <si>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</si>
  <si>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</si>
  <si>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</si>
  <si>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</si>
  <si>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</si>
  <si>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</si>
  <si>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</si>
  <si>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</si>
  <si>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</si>
  <si>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</si>
  <si>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</si>
  <si>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</si>
  <si>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</si>
  <si>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</si>
  <si>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</si>
  <si>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</si>
  <si>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</si>
  <si>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</si>
  <si>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</si>
  <si>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</si>
  <si>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</si>
  <si>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</si>
  <si>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</si>
  <si>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</si>
  <si>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</si>
  <si>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</si>
  <si>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</si>
  <si>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</si>
  <si>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</si>
  <si>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</si>
  <si>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</si>
  <si>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</si>
  <si>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</si>
  <si>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</si>
  <si>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</si>
  <si>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</si>
  <si>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</si>
  <si>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</si>
  <si>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</si>
  <si>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</si>
  <si>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</si>
  <si>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</si>
  <si>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</si>
  <si>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</si>
  <si>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</si>
  <si>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</si>
  <si>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</si>
  <si>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</si>
  <si>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</si>
  <si>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</si>
  <si>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</si>
  <si>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</si>
  <si>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</si>
  <si>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</si>
  <si>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</si>
  <si>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</si>
  <si>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</si>
  <si>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</si>
  <si>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</si>
  <si>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</si>
  <si>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</si>
  <si>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</si>
  <si>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</si>
  <si>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</si>
  <si>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</si>
  <si>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</si>
  <si>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</si>
  <si>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</si>
  <si>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</si>
  <si>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</si>
  <si>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</si>
  <si>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</si>
  <si>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</si>
  <si>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</si>
  <si>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</si>
  <si>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</si>
  <si>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</si>
  <si>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</si>
  <si>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</si>
  <si>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</si>
  <si>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</si>
  <si>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</si>
  <si>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</si>
  <si>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</si>
  <si>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</si>
  <si>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</si>
  <si>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</si>
  <si>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</si>
  <si>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</si>
  <si>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</si>
  <si>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</si>
  <si>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</si>
  <si>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</si>
  <si>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</si>
  <si>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</si>
  <si>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</si>
  <si>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</si>
  <si>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</si>
  <si>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</si>
  <si>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</si>
  <si>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</si>
  <si>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</si>
  <si>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</si>
  <si>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</si>
  <si>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</si>
  <si>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</si>
  <si>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</si>
  <si>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</si>
  <si>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</si>
  <si>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</si>
  <si>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</si>
  <si>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</si>
  <si>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</si>
  <si>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</si>
  <si>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</si>
  <si>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</si>
  <si>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</si>
  <si>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</si>
  <si>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</si>
  <si>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</si>
  <si>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</si>
  <si>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</si>
  <si>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</si>
  <si>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</si>
  <si>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</si>
  <si>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</si>
  <si>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</si>
  <si>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</si>
  <si>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</si>
  <si>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</si>
  <si>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</si>
  <si>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</si>
  <si>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</si>
  <si>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</si>
  <si>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</si>
  <si>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</si>
  <si>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</si>
  <si>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</si>
  <si>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</si>
  <si>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</si>
  <si>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</si>
  <si>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</si>
  <si>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</si>
  <si>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</si>
  <si>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</si>
  <si>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</si>
  <si>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</si>
  <si>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</si>
  <si>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</si>
  <si>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</si>
  <si>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</si>
  <si>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</si>
  <si>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</si>
  <si>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</si>
  <si>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</si>
  <si>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</si>
  <si>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</si>
  <si>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</si>
  <si>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</si>
  <si>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</si>
  <si>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</si>
  <si>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</si>
  <si>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</si>
  <si>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</si>
  <si>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</si>
  <si>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</si>
  <si>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</si>
  <si>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</si>
  <si>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</si>
  <si>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</si>
  <si>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</si>
  <si>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</si>
  <si>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</si>
  <si>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</si>
  <si>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</si>
  <si>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</si>
  <si>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</si>
  <si>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</si>
  <si>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</si>
  <si>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</si>
  <si>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</si>
  <si>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</si>
  <si>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</si>
  <si>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</si>
  <si>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</si>
  <si>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</si>
  <si>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</si>
  <si>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</si>
  <si>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</si>
  <si>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</si>
  <si>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</si>
  <si>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</si>
  <si>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</si>
  <si>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</si>
  <si>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</si>
  <si>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</si>
  <si>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</si>
  <si>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</si>
  <si>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</si>
  <si>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</si>
  <si>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</si>
  <si>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</si>
  <si>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</si>
  <si>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</si>
  <si>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</si>
  <si>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</si>
  <si>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</si>
  <si>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</si>
  <si>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</si>
  <si>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</si>
  <si>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</si>
  <si>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</si>
  <si>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</si>
  <si>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</si>
  <si>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</si>
  <si>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</si>
  <si>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</si>
  <si>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</si>
  <si>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</si>
  <si>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</si>
  <si>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</si>
  <si>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</si>
  <si>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</si>
  <si>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</si>
  <si>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</si>
  <si>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</si>
  <si>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</si>
  <si>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</si>
  <si>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</si>
  <si>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</si>
  <si>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</si>
  <si>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</si>
  <si>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</si>
  <si>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</si>
  <si>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</si>
  <si>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</si>
  <si>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</si>
  <si>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</si>
  <si>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</si>
  <si>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</si>
  <si>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</si>
  <si>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</si>
  <si>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</si>
  <si>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</si>
  <si>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</si>
  <si>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</si>
  <si>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</si>
  <si>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</si>
  <si>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</si>
  <si>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</si>
  <si>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</si>
  <si>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</si>
  <si>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</si>
  <si>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</si>
  <si>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</si>
  <si>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</si>
  <si>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</si>
  <si>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</si>
  <si>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</si>
  <si>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</si>
  <si>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</si>
  <si>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</si>
  <si>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</si>
  <si>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</si>
  <si>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</si>
  <si>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</si>
  <si>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</si>
  <si>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</si>
  <si>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</si>
  <si>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</si>
  <si>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</si>
  <si>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</si>
  <si>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</si>
  <si>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</si>
  <si>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</si>
  <si>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</si>
  <si>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</si>
  <si>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</si>
  <si>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</si>
  <si>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</si>
  <si>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</si>
  <si>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</si>
  <si>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</si>
  <si>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</si>
  <si>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</si>
  <si>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</si>
  <si>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</si>
  <si>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</si>
  <si>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</si>
  <si>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</si>
  <si>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</si>
  <si>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</si>
  <si>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</si>
  <si>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</si>
  <si>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</si>
  <si>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</si>
  <si>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</si>
  <si>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</si>
  <si>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</si>
  <si>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</si>
  <si>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</si>
  <si>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</si>
  <si>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</si>
  <si>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</si>
  <si>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</si>
  <si>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</si>
  <si>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</si>
  <si>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</si>
  <si>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</si>
  <si>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</si>
  <si>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</si>
  <si>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</si>
  <si>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</si>
  <si>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</si>
  <si>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</si>
  <si>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</si>
  <si>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</si>
  <si>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</si>
  <si>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</si>
  <si>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</si>
  <si>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</si>
  <si>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</si>
  <si>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</si>
  <si>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</si>
  <si>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</si>
  <si>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</si>
  <si>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</si>
  <si>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</si>
  <si>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</si>
  <si>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</si>
  <si>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</si>
  <si>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</si>
  <si>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</si>
  <si>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</si>
  <si>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</si>
  <si>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</si>
  <si>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</si>
  <si>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</si>
  <si>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</si>
  <si>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</si>
  <si>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</si>
  <si>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</si>
  <si>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</si>
  <si>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</si>
  <si>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</si>
  <si>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</si>
  <si>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</si>
  <si>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</si>
  <si>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</si>
  <si>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</si>
  <si>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</si>
  <si>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</si>
  <si>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</si>
  <si>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</si>
  <si>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</si>
  <si>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</si>
  <si>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</si>
  <si>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</si>
  <si>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</si>
  <si>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</si>
  <si>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</si>
  <si>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</si>
  <si>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</si>
  <si>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</si>
  <si>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</si>
  <si>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</si>
  <si>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</si>
  <si>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</si>
  <si>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</si>
  <si>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</si>
  <si>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</si>
  <si>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</si>
  <si>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</si>
  <si>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</si>
  <si>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</si>
  <si>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</si>
  <si>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</si>
  <si>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</si>
  <si>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</si>
  <si>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</si>
  <si>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</si>
  <si>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</si>
  <si>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</si>
  <si>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</si>
  <si>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</si>
  <si>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</si>
  <si>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</si>
  <si>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</si>
  <si>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</si>
  <si>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</si>
  <si>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</si>
  <si>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</si>
  <si>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</si>
  <si>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</si>
  <si>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</si>
  <si>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</si>
  <si>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</si>
  <si>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</si>
  <si>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</si>
  <si>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</si>
  <si>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</si>
  <si>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</si>
  <si>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</si>
  <si>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</si>
  <si>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</si>
  <si>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</si>
  <si>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</si>
  <si>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</si>
  <si>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</si>
  <si>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</si>
  <si>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</si>
  <si>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</si>
  <si>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</si>
  <si>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</si>
  <si>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</si>
  <si>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</si>
  <si>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</si>
  <si>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</si>
  <si>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</si>
  <si>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</si>
  <si>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</si>
  <si>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</si>
  <si>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</si>
  <si>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</si>
  <si>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</si>
  <si>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</si>
  <si>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</si>
  <si>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</si>
  <si>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</si>
  <si>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</si>
  <si>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</si>
  <si>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</si>
  <si>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</si>
  <si>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</si>
  <si>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</si>
  <si>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</si>
  <si>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</si>
  <si>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</si>
  <si>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</si>
  <si>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</si>
  <si>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</si>
  <si>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</si>
  <si>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</si>
  <si>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</si>
  <si>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</si>
  <si>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</si>
  <si>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</si>
  <si>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</si>
  <si>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</si>
  <si>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</si>
  <si>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</si>
  <si>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</si>
  <si>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</si>
  <si>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</si>
  <si>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</si>
  <si>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</si>
  <si>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</si>
  <si>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</si>
  <si>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</si>
  <si>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</si>
  <si>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</si>
  <si>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</si>
  <si>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</si>
  <si>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</si>
  <si>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</si>
  <si>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</si>
  <si>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</si>
  <si>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</si>
  <si>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</si>
  <si>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</si>
  <si>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</si>
  <si>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</si>
  <si>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</si>
  <si>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</si>
  <si>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</si>
  <si>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</si>
  <si>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</si>
  <si>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</si>
  <si>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</si>
  <si>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</si>
  <si>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</si>
  <si>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</si>
  <si>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</si>
  <si>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</si>
  <si>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</si>
  <si>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</si>
  <si>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</si>
  <si>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</si>
  <si>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</si>
  <si>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</si>
  <si>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</si>
  <si>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</si>
  <si>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</si>
  <si>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</si>
  <si>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</si>
  <si>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</si>
  <si>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</si>
  <si>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</si>
  <si>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</si>
  <si>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</si>
  <si>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</si>
  <si>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</si>
  <si>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</si>
  <si>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</si>
  <si>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</si>
  <si>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</si>
  <si>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</si>
  <si>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</si>
  <si>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</si>
  <si>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</si>
  <si>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</si>
  <si>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</si>
  <si>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</si>
  <si>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</si>
  <si>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</si>
  <si>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</si>
  <si>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</si>
  <si>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</si>
  <si>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</si>
  <si>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</si>
  <si>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</si>
  <si>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</si>
  <si>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</si>
  <si>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</si>
  <si>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</si>
  <si>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</si>
  <si>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</si>
  <si>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</si>
  <si>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</si>
  <si>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</si>
  <si>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</si>
  <si>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</si>
  <si>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</si>
  <si>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</si>
  <si>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</si>
  <si>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</si>
  <si>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</si>
  <si>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</si>
  <si>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</si>
  <si>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</si>
  <si>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</si>
  <si>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</si>
  <si>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</si>
  <si>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</si>
  <si>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</si>
  <si>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</si>
  <si>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</si>
  <si>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</si>
  <si>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</si>
  <si>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</si>
  <si>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</si>
  <si>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</si>
  <si>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</si>
  <si>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</si>
  <si>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</si>
  <si>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</si>
  <si>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</si>
  <si>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</si>
  <si>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</si>
  <si>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</si>
  <si>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</si>
  <si>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</si>
  <si>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</si>
  <si>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</si>
  <si>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</si>
  <si>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</si>
  <si>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</si>
  <si>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</si>
  <si>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</si>
  <si>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</si>
  <si>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</si>
  <si>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</si>
  <si>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</si>
  <si>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</si>
  <si>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</si>
  <si>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</si>
  <si>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</si>
  <si>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</si>
  <si>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</si>
  <si>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</si>
  <si>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</si>
  <si>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</si>
  <si>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</si>
  <si>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</si>
  <si>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</si>
  <si>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</si>
  <si>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</si>
  <si>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</si>
  <si>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</si>
  <si>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</si>
  <si>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</si>
  <si>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</si>
  <si>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</si>
  <si>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</si>
  <si>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</si>
  <si>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</si>
  <si>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</si>
  <si>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</si>
  <si>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</si>
  <si>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</si>
  <si>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</si>
  <si>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</si>
  <si>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</si>
  <si>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</si>
  <si>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</si>
  <si>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</si>
  <si>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</si>
  <si>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</si>
  <si>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</si>
  <si>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</si>
  <si>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</si>
  <si>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</si>
  <si>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</si>
  <si>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</si>
  <si>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</si>
  <si>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</si>
  <si>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</si>
  <si>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</si>
  <si>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</si>
  <si>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</si>
  <si>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</si>
  <si>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</si>
  <si>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</si>
  <si>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</si>
  <si>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</si>
  <si>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</si>
  <si>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</si>
  <si>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</si>
  <si>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</si>
  <si>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</si>
  <si>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</si>
  <si>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</si>
  <si>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</si>
  <si>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</si>
  <si>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</si>
  <si>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</si>
  <si>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</si>
  <si>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</si>
  <si>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</si>
  <si>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</si>
  <si>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</si>
  <si>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</si>
  <si>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</si>
  <si>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</si>
  <si>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</si>
  <si>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</si>
  <si>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</si>
  <si>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</si>
  <si>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</si>
  <si>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</si>
  <si>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</si>
  <si>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</si>
  <si>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</si>
  <si>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</si>
  <si>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</si>
  <si>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</si>
  <si>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</si>
  <si>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</si>
  <si>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</si>
  <si>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</si>
  <si>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</si>
  <si>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</si>
  <si>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</si>
  <si>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</si>
  <si>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</si>
  <si>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</si>
  <si>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</si>
  <si>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</si>
  <si>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</si>
  <si>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</si>
  <si>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</si>
  <si>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</si>
  <si>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</si>
  <si>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</si>
  <si>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</si>
  <si>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</si>
  <si>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</si>
  <si>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</si>
  <si>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</si>
  <si>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</si>
  <si>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</si>
  <si>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</si>
  <si>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</si>
  <si>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</si>
  <si>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</si>
  <si>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</si>
  <si>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</si>
  <si>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</si>
  <si>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</si>
  <si>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</si>
  <si>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</si>
  <si>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</si>
  <si>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</si>
  <si>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</si>
  <si>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</si>
  <si>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</si>
  <si>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</si>
  <si>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</si>
  <si>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</si>
  <si>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</si>
  <si>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</si>
  <si>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</si>
  <si>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</si>
  <si>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</si>
  <si>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</si>
  <si>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</si>
  <si>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</si>
  <si>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</si>
  <si>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</si>
  <si>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</si>
  <si>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</si>
  <si>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</si>
  <si>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</si>
  <si>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</si>
  <si>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</si>
  <si>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</si>
  <si>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</si>
  <si>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</si>
  <si>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</si>
  <si>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</si>
  <si>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</si>
  <si>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</si>
  <si>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</si>
  <si>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</si>
  <si>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</si>
  <si>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</si>
  <si>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</si>
  <si>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</si>
  <si>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</si>
  <si>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</si>
  <si>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</si>
  <si>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</si>
  <si>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</si>
  <si>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</si>
  <si>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</si>
  <si>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</si>
  <si>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</si>
  <si>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</si>
  <si>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</si>
  <si>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</si>
  <si>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</si>
  <si>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</si>
  <si>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</si>
  <si>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</si>
  <si>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</si>
  <si>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</si>
  <si>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</si>
  <si>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</si>
  <si>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</si>
  <si>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</si>
  <si>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</si>
  <si>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</si>
  <si>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</si>
  <si>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</si>
  <si>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</si>
  <si>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</si>
  <si>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</si>
  <si>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</si>
  <si>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</si>
  <si>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</si>
  <si>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</si>
  <si>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</si>
  <si>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</si>
  <si>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</si>
  <si>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</si>
  <si>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</si>
  <si>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</si>
  <si>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</si>
  <si>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</si>
  <si>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</si>
  <si>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</si>
  <si>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</si>
  <si>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</si>
  <si>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</si>
  <si>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</si>
  <si>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</si>
  <si>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</si>
  <si>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</si>
  <si>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</si>
  <si>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</si>
  <si>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</si>
  <si>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</si>
  <si>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</si>
  <si>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</si>
  <si>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</si>
  <si>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</si>
  <si>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</si>
  <si>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</si>
  <si>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</si>
  <si>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</si>
  <si>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</si>
  <si>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</si>
  <si>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</si>
  <si>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</si>
  <si>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</si>
  <si>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</si>
  <si>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</si>
  <si>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</si>
  <si>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</si>
  <si>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</si>
  <si>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</si>
  <si>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</si>
  <si>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</si>
  <si>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</si>
  <si>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</si>
  <si>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</si>
  <si>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</si>
  <si>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</si>
  <si>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</si>
  <si>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</si>
  <si>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</si>
  <si>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</si>
  <si>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</si>
  <si>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</si>
  <si>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</si>
  <si>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</si>
  <si>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</si>
  <si>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</si>
  <si>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</si>
  <si>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</si>
  <si>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</si>
  <si>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</si>
  <si>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</si>
  <si>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</si>
  <si>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</si>
  <si>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</si>
  <si>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</si>
  <si>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</si>
  <si>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</si>
  <si>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</si>
  <si>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</si>
  <si>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</si>
  <si>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</si>
  <si>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</si>
  <si>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</si>
  <si>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</si>
  <si>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</si>
  <si>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</si>
  <si>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</si>
  <si>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</si>
  <si>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</si>
  <si>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</si>
  <si>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</si>
  <si>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</si>
  <si>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</si>
  <si>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</si>
  <si>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</si>
  <si>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</si>
  <si>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</si>
  <si>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</si>
  <si>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</si>
  <si>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</si>
  <si>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</si>
  <si>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</si>
  <si>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</si>
  <si>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</si>
  <si>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</si>
  <si>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</si>
  <si>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</si>
  <si>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</si>
  <si>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</si>
  <si>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</si>
  <si>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</si>
  <si>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</si>
  <si>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</si>
  <si>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</si>
  <si>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</si>
  <si>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</si>
  <si>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</si>
  <si>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</si>
  <si>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</si>
  <si>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</si>
  <si>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</si>
  <si>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</si>
  <si>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</si>
  <si>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</si>
  <si>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</si>
  <si>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</si>
  <si>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</si>
  <si>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</si>
  <si>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</si>
  <si>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</si>
  <si>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</si>
  <si>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</si>
  <si>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</si>
  <si>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</si>
  <si>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</si>
  <si>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</si>
  <si>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</si>
  <si>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</si>
  <si>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</si>
  <si>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</si>
  <si>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</si>
  <si>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</si>
  <si>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</si>
  <si>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</si>
  <si>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</si>
  <si>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</si>
  <si>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</si>
  <si>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</si>
  <si>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</si>
  <si>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</si>
  <si>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</si>
  <si>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</si>
  <si>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</si>
  <si>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</si>
  <si>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</si>
  <si>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</si>
  <si>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</si>
  <si>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</si>
  <si>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</si>
  <si>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</si>
  <si>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</si>
  <si>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</si>
  <si>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</si>
  <si>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</si>
  <si>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</si>
  <si>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</si>
  <si>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</si>
  <si>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</si>
  <si>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</si>
  <si>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</si>
  <si>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</si>
  <si>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</si>
  <si>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</si>
  <si>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</si>
  <si>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</si>
  <si>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</si>
  <si>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</si>
  <si>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</si>
  <si>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</si>
  <si>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</si>
  <si>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</si>
  <si>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</si>
  <si>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</si>
  <si>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</si>
  <si>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</si>
  <si>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</si>
  <si>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</si>
  <si>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</si>
  <si>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</si>
  <si>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</si>
  <si>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</si>
  <si>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</si>
  <si>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</si>
  <si>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</si>
  <si>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</si>
  <si>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</si>
  <si>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</si>
  <si>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</si>
  <si>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</si>
  <si>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</si>
  <si>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</si>
  <si>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</si>
  <si>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</si>
  <si>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</si>
  <si>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</si>
  <si>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</si>
  <si>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</si>
  <si>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</si>
  <si>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</si>
  <si>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</si>
  <si>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</si>
  <si>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</si>
  <si>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</si>
  <si>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</si>
  <si>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</si>
  <si>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</si>
  <si>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</si>
  <si>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</si>
  <si>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</si>
  <si>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</si>
  <si>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</si>
  <si>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</si>
  <si>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</si>
  <si>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</si>
  <si>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</si>
  <si>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</si>
  <si>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</si>
  <si>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</si>
  <si>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</si>
  <si>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</si>
  <si>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</si>
  <si>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</si>
  <si>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</si>
  <si>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</si>
  <si>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</si>
  <si>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</si>
  <si>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</si>
  <si>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</si>
  <si>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</si>
  <si>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</si>
  <si>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</si>
  <si>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</si>
  <si>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</si>
  <si>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</si>
  <si>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</si>
  <si>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</si>
  <si>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</si>
  <si>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</si>
  <si>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</si>
  <si>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</si>
  <si>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</si>
  <si>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</si>
  <si>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</si>
  <si>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</si>
  <si>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</si>
  <si>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</si>
  <si>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</si>
  <si>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</si>
  <si>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</si>
  <si>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</si>
  <si>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</si>
  <si>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</si>
  <si>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</si>
  <si>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</si>
  <si>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</si>
  <si>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</si>
  <si>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</si>
  <si>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</si>
  <si>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</si>
  <si>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</si>
  <si>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</si>
  <si>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</si>
  <si>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</si>
  <si>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</si>
  <si>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</si>
  <si>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</si>
  <si>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</si>
  <si>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</si>
  <si>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</si>
  <si>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</si>
  <si>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</si>
  <si>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</si>
  <si>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</si>
  <si>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</si>
  <si>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</si>
  <si>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</si>
  <si>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</si>
  <si>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</si>
  <si>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</si>
  <si>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</si>
  <si>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</si>
  <si>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</si>
  <si>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</si>
  <si>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</si>
  <si>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</si>
  <si>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</si>
  <si>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</si>
  <si>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</si>
  <si>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</si>
  <si>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</si>
  <si>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</si>
  <si>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</si>
  <si>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</si>
  <si>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</si>
  <si>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</si>
  <si>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</si>
  <si>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</si>
  <si>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</si>
  <si>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</si>
  <si>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</si>
  <si>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</si>
  <si>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</si>
  <si>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</si>
  <si>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</si>
  <si>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</si>
  <si>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</si>
  <si>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</si>
  <si>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</si>
  <si>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</si>
  <si>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</si>
  <si>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</si>
  <si>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</si>
  <si>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</si>
  <si>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</si>
  <si>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</si>
  <si>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</si>
  <si>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</si>
  <si>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</si>
  <si>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</si>
  <si>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</si>
  <si>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</si>
  <si>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</si>
  <si>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</si>
  <si>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</si>
  <si>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</si>
  <si>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</si>
  <si>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</si>
  <si>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</si>
  <si>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</si>
  <si>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</si>
  <si>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</si>
  <si>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</si>
  <si>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</si>
  <si>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</si>
  <si>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</si>
  <si>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</si>
  <si>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</si>
  <si>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</si>
  <si>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</si>
  <si>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</si>
  <si>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</si>
  <si>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</si>
  <si>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</si>
  <si>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</si>
  <si>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</si>
  <si>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</si>
  <si>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</si>
  <si>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</si>
  <si>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</si>
  <si>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</si>
  <si>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</si>
  <si>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</si>
  <si>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</si>
  <si>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</si>
  <si>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</si>
  <si>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</si>
  <si>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</si>
  <si>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</si>
  <si>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</si>
  <si>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</si>
  <si>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</si>
  <si>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</si>
  <si>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</si>
  <si>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</si>
  <si>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</si>
  <si>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</si>
  <si>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</si>
  <si>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</si>
  <si>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</si>
  <si>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</si>
  <si>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</si>
  <si>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</si>
  <si>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</si>
  <si>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</si>
  <si>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</si>
  <si>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</si>
  <si>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</si>
  <si>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</si>
  <si>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</si>
  <si>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</si>
  <si>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</si>
  <si>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</si>
  <si>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</si>
  <si>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</si>
  <si>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</si>
  <si>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</si>
  <si>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</si>
  <si>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</si>
  <si>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</si>
  <si>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</si>
  <si>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</si>
  <si>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</si>
  <si>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</si>
  <si>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</si>
  <si>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</si>
  <si>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</si>
  <si>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</si>
  <si>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</si>
  <si>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</si>
  <si>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</si>
  <si>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</si>
  <si>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</si>
  <si>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</si>
  <si>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</si>
  <si>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</si>
  <si>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</si>
  <si>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</si>
  <si>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</si>
  <si>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</si>
  <si>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</si>
  <si>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</si>
  <si>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</si>
  <si>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</si>
  <si>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</si>
  <si>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</si>
  <si>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</si>
  <si>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</si>
  <si>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</si>
  <si>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</si>
  <si>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</si>
  <si>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</si>
  <si>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</si>
  <si>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</si>
  <si>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</si>
  <si>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</si>
  <si>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</si>
  <si>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</si>
  <si>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</si>
  <si>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</si>
  <si>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</si>
  <si>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</si>
  <si>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</si>
  <si>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</si>
  <si>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</si>
  <si>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</si>
  <si>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</si>
  <si>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</si>
  <si>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</si>
  <si>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</si>
  <si>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</si>
  <si>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</si>
  <si>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</si>
  <si>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</si>
  <si>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</si>
  <si>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</si>
  <si>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</si>
  <si>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</si>
  <si>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</si>
  <si>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</si>
  <si>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</si>
  <si>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</si>
  <si>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</si>
  <si>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</si>
  <si>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</si>
  <si>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</si>
  <si>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</si>
  <si>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</si>
  <si>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</si>
  <si>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</si>
  <si>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</si>
  <si>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</si>
  <si>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</si>
  <si>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</si>
  <si>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</si>
  <si>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</si>
  <si>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</si>
  <si>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</si>
  <si>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</si>
  <si>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</si>
  <si>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</si>
  <si>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</si>
  <si>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</si>
  <si>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</si>
  <si>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</si>
  <si>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</si>
  <si>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</si>
  <si>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</si>
  <si>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</si>
  <si>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</si>
  <si>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</si>
  <si>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</si>
  <si>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</si>
  <si>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</si>
  <si>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</si>
  <si>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</si>
  <si>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</si>
  <si>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</si>
  <si>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</si>
  <si>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</si>
  <si>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</si>
  <si>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</si>
  <si>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</si>
  <si>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</si>
  <si>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</si>
  <si>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</si>
  <si>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</si>
  <si>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</si>
  <si>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</si>
  <si>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</si>
  <si>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</si>
  <si>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</si>
  <si>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</si>
  <si>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</si>
  <si>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</si>
  <si>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</si>
  <si>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</si>
  <si>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</si>
  <si>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</si>
  <si>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</si>
  <si>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</si>
  <si>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</si>
  <si>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</si>
  <si>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</si>
  <si>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</si>
  <si>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</si>
  <si>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</si>
  <si>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</si>
  <si>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</si>
  <si>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</si>
  <si>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</si>
  <si>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</si>
  <si>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</si>
  <si>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</si>
  <si>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</si>
  <si>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</si>
  <si>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</si>
  <si>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</si>
  <si>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</si>
  <si>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</si>
  <si>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</si>
  <si>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</si>
  <si>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</si>
  <si>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</si>
  <si>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</si>
  <si>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</si>
  <si>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</si>
  <si>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</si>
  <si>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</si>
  <si>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</si>
  <si>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</si>
  <si>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</si>
  <si>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</si>
  <si>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</si>
  <si>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</si>
  <si>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</si>
  <si>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</si>
  <si>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</si>
  <si>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</si>
  <si>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</si>
  <si>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</si>
  <si>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</si>
  <si>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</si>
  <si>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</si>
  <si>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</si>
  <si>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</si>
  <si>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</si>
  <si>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</si>
  <si>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</si>
  <si>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</si>
  <si>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</si>
  <si>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</si>
  <si>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</si>
  <si>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</si>
  <si>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</si>
  <si>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</si>
  <si>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</si>
  <si>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</si>
  <si>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</si>
  <si>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</si>
  <si>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</si>
  <si>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</si>
  <si>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</si>
  <si>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</si>
  <si>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</si>
  <si>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</si>
  <si>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</si>
  <si>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</si>
  <si>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</si>
  <si>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</si>
  <si>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</si>
  <si>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</si>
  <si>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</si>
  <si>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</si>
  <si>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</si>
  <si>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</si>
  <si>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</si>
  <si>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</si>
  <si>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</si>
  <si>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</si>
  <si>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</si>
  <si>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</si>
  <si>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</si>
  <si>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</si>
  <si>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</si>
  <si>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</si>
  <si>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</si>
  <si>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</si>
  <si>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</si>
  <si>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</si>
  <si>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</si>
  <si>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</si>
  <si>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</si>
  <si>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</si>
  <si>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</si>
  <si>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</si>
  <si>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</si>
  <si>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</si>
  <si>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</si>
  <si>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</si>
  <si>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</si>
  <si>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</si>
  <si>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</si>
  <si>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</si>
  <si>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</si>
  <si>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</si>
  <si>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</si>
  <si>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</si>
  <si>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</si>
  <si>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</si>
  <si>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</si>
  <si>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</si>
  <si>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</si>
  <si>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</si>
  <si>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</si>
  <si>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</si>
  <si>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</si>
  <si>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</si>
  <si>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</si>
  <si>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</si>
  <si>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</si>
  <si>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</si>
  <si>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</si>
  <si>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</si>
  <si>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</si>
  <si>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</si>
  <si>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</si>
  <si>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</si>
  <si>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</si>
  <si>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</si>
  <si>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</si>
  <si>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</si>
  <si>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</si>
  <si>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</si>
  <si>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</si>
  <si>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</si>
  <si>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</si>
  <si>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</si>
  <si>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</si>
  <si>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</si>
  <si>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</si>
  <si>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</si>
  <si>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</si>
  <si>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</si>
  <si>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</si>
  <si>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</si>
  <si>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</si>
  <si>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</si>
  <si>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</si>
  <si>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</si>
  <si>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</si>
  <si>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</si>
  <si>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</si>
  <si>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</si>
  <si>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</si>
  <si>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</si>
  <si>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</si>
  <si>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</si>
  <si>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</si>
  <si>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</si>
  <si>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</si>
  <si>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</si>
  <si>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</si>
  <si>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</si>
  <si>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</si>
  <si>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</si>
  <si>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</si>
  <si>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</si>
  <si>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</si>
  <si>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</si>
  <si>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</si>
  <si>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</si>
  <si>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</si>
  <si>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</si>
  <si>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</si>
  <si>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</si>
  <si>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</si>
  <si>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</si>
  <si>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</si>
  <si>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</si>
  <si>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</si>
  <si>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</si>
  <si>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</si>
  <si>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</si>
  <si>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</si>
  <si>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</si>
  <si>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</si>
  <si>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</si>
  <si>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</si>
  <si>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</si>
  <si>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</si>
  <si>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</si>
  <si>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</si>
  <si>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</si>
  <si>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</si>
  <si>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</si>
  <si>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</si>
  <si>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</si>
  <si>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</si>
  <si>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</si>
  <si>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</si>
  <si>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</si>
  <si>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</si>
  <si>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</si>
  <si>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</si>
  <si>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</si>
  <si>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</si>
  <si>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</si>
  <si>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</si>
  <si>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</si>
  <si>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</si>
  <si>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</si>
  <si>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</si>
  <si>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</si>
  <si>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</si>
  <si>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</si>
  <si>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</si>
  <si>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</si>
  <si>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</si>
  <si>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</si>
  <si>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</si>
  <si>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</si>
  <si>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</si>
  <si>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</si>
  <si>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</si>
  <si>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</si>
  <si>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</si>
  <si>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</si>
  <si>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</si>
  <si>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</si>
  <si>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</si>
  <si>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</si>
  <si>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</si>
  <si>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</si>
  <si>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</si>
  <si>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</si>
  <si>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</si>
  <si>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</si>
  <si>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</si>
  <si>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</si>
  <si>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</si>
  <si>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</si>
  <si>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</si>
  <si>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</si>
  <si>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</si>
  <si>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</si>
  <si>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</si>
  <si>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</si>
  <si>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</si>
  <si>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</si>
  <si>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</si>
  <si>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</si>
  <si>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</si>
  <si>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</si>
  <si>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</si>
  <si>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</si>
  <si>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</si>
  <si>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</si>
  <si>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</si>
  <si>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</si>
  <si>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</si>
  <si>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</si>
  <si>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</si>
  <si>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</si>
  <si>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</si>
  <si>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</si>
  <si>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</si>
  <si>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</si>
  <si>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</si>
  <si>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</si>
  <si>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</si>
  <si>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</si>
  <si>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</si>
  <si>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</si>
  <si>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</si>
  <si>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</si>
  <si>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</si>
  <si>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</si>
  <si>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</si>
  <si>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</si>
  <si>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</si>
  <si>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</si>
  <si>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</si>
  <si>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</si>
  <si>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</si>
  <si>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</si>
  <si>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</si>
  <si>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</si>
  <si>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</si>
  <si>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</si>
  <si>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</si>
  <si>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</si>
  <si>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</si>
  <si>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</si>
  <si>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</si>
  <si>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</si>
  <si>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</si>
  <si>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</si>
  <si>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</si>
  <si>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</si>
  <si>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</si>
  <si>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</si>
  <si>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</si>
  <si>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</si>
  <si>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</si>
  <si>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</si>
  <si>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</si>
  <si>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</si>
  <si>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</si>
  <si>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</si>
  <si>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</si>
  <si>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</si>
  <si>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</si>
  <si>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</si>
  <si>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</si>
  <si>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</si>
  <si>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</si>
  <si>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</si>
  <si>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</si>
  <si>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</si>
  <si>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</si>
  <si>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</si>
  <si>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</si>
  <si>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</si>
  <si>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</si>
  <si>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</si>
  <si>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</si>
  <si>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</si>
  <si>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</si>
  <si>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</si>
  <si>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</si>
  <si>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</si>
  <si>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</si>
  <si>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</si>
  <si>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</si>
  <si>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</si>
  <si>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</si>
  <si>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</si>
  <si>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</si>
  <si>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</si>
  <si>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</si>
  <si>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</si>
  <si>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</si>
  <si>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</si>
  <si>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</si>
  <si>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</si>
  <si>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</si>
  <si>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</si>
  <si>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</si>
  <si>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</si>
  <si>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</si>
  <si>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</si>
  <si>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</si>
  <si>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</si>
  <si>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</si>
  <si>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</si>
  <si>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</si>
  <si>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</si>
  <si>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</si>
  <si>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</si>
  <si>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</si>
  <si>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</si>
  <si>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</si>
  <si>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</si>
  <si>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</si>
  <si>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</si>
  <si>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</si>
  <si>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</si>
  <si>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</si>
  <si>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</si>
  <si>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</si>
  <si>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</si>
  <si>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</si>
  <si>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</si>
  <si>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</si>
  <si>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</si>
  <si>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</si>
  <si>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</si>
  <si>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</si>
  <si>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</si>
  <si>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</si>
  <si>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</si>
  <si>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</si>
  <si>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</si>
  <si>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</si>
  <si>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</si>
  <si>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</si>
  <si>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</si>
  <si>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</si>
  <si>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</si>
  <si>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</si>
  <si>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</si>
  <si>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</si>
  <si>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</si>
  <si>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</si>
  <si>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</si>
  <si>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</si>
  <si>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</si>
  <si>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</si>
  <si>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</si>
  <si>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</si>
  <si>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</si>
  <si>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</si>
  <si>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</si>
  <si>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</si>
  <si>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</si>
  <si>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</si>
  <si>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</si>
  <si>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</si>
  <si>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</si>
  <si>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</si>
  <si>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</si>
  <si>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</si>
  <si>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</si>
  <si>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</si>
  <si>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</si>
  <si>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</si>
  <si>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</si>
  <si>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</si>
  <si>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</si>
  <si>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</si>
  <si>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</si>
  <si>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</si>
  <si>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</si>
  <si>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</si>
  <si>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</si>
  <si>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</si>
  <si>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</si>
  <si>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</si>
  <si>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</si>
  <si>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</si>
  <si>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</si>
  <si>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</si>
  <si>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</si>
  <si>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</si>
  <si>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</si>
  <si>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</si>
  <si>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</si>
  <si>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</si>
  <si>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</si>
  <si>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</si>
  <si>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</si>
  <si>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</si>
  <si>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</si>
  <si>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</si>
  <si>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</si>
  <si>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</si>
  <si>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</si>
  <si>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</si>
  <si>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</si>
  <si>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</si>
  <si>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</si>
  <si>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</si>
  <si>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</si>
  <si>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</si>
  <si>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</si>
  <si>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</si>
  <si>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</si>
  <si>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</si>
  <si>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</si>
  <si>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</si>
  <si>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</si>
  <si>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</si>
  <si>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</si>
  <si>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</si>
  <si>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</si>
  <si>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</si>
  <si>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</si>
  <si>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</si>
  <si>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</si>
  <si>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</si>
  <si>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</si>
  <si>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</si>
  <si>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</si>
  <si>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</si>
  <si>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</si>
  <si>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</si>
  <si>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</si>
  <si>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</si>
  <si>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</si>
  <si>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</si>
  <si>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</si>
  <si>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</si>
  <si>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</si>
  <si>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</si>
  <si>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</si>
  <si>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</si>
  <si>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</si>
  <si>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</si>
  <si>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</si>
  <si>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</si>
  <si>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</si>
  <si>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</si>
  <si>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</si>
  <si>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</si>
  <si>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</si>
  <si>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</si>
  <si>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</si>
  <si>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</si>
  <si>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</si>
  <si>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</si>
  <si>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</si>
  <si>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</si>
  <si>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</si>
  <si>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</si>
  <si>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</si>
  <si>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</si>
  <si>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</si>
  <si>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</si>
  <si>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</si>
  <si>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</si>
  <si>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</si>
  <si>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</si>
  <si>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</si>
  <si>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</si>
  <si>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</si>
  <si>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</si>
  <si>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</si>
  <si>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</si>
  <si>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</si>
  <si>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</si>
  <si>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</si>
  <si>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</si>
  <si>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</si>
  <si>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</si>
  <si>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</si>
  <si>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</si>
  <si>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</si>
  <si>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</si>
  <si>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</si>
  <si>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</si>
  <si>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</si>
  <si>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</si>
  <si>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</si>
  <si>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</si>
  <si>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</si>
  <si>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</si>
  <si>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</si>
  <si>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</si>
  <si>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</si>
  <si>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</si>
  <si>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</si>
  <si>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</si>
  <si>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</si>
  <si>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</si>
  <si>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</si>
  <si>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</si>
  <si>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</si>
  <si>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</si>
  <si>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</si>
  <si>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</si>
  <si>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</si>
  <si>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</si>
  <si>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</si>
  <si>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</si>
  <si>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</si>
  <si>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</si>
  <si>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</si>
  <si>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</si>
  <si>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</si>
  <si>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</si>
  <si>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</si>
  <si>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</si>
  <si>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</si>
  <si>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</si>
  <si>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</si>
  <si>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</si>
  <si>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</si>
  <si>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</si>
  <si>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</si>
  <si>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</si>
  <si>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</si>
  <si>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</si>
  <si>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</si>
  <si>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</si>
  <si>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</si>
  <si>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</si>
  <si>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</si>
  <si>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</si>
  <si>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</si>
  <si>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</si>
  <si>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</si>
  <si>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</si>
  <si>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</si>
  <si>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</si>
  <si>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</si>
  <si>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</si>
  <si>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</si>
  <si>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</si>
  <si>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</si>
  <si>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</si>
  <si>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</si>
  <si>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</si>
  <si>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</si>
  <si>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</si>
  <si>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</si>
  <si>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</si>
  <si>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</si>
  <si>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</si>
  <si>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</si>
  <si>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</si>
  <si>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</si>
  <si>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</si>
  <si>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</si>
  <si>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</si>
  <si>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</si>
  <si>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</si>
  <si>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</si>
  <si>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</si>
  <si>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</si>
  <si>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</si>
  <si>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</si>
  <si>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</si>
  <si>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</si>
  <si>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</si>
  <si>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</si>
  <si>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</si>
  <si>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</si>
  <si>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</si>
  <si>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</si>
  <si>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</si>
  <si>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</si>
  <si>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</si>
  <si>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</si>
  <si>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</si>
  <si>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</si>
  <si>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</si>
  <si>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</si>
  <si>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</si>
  <si>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</si>
  <si>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</si>
  <si>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</si>
  <si>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</si>
  <si>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</si>
  <si>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</si>
  <si>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</si>
  <si>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</si>
  <si>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</si>
  <si>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</si>
  <si>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</si>
  <si>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</si>
  <si>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</si>
  <si>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</si>
  <si>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</si>
  <si>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</si>
  <si>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</si>
  <si>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</si>
  <si>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</si>
  <si>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</si>
  <si>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</si>
  <si>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</si>
  <si>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</si>
  <si>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</si>
  <si>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</si>
  <si>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</si>
  <si>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</si>
  <si>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</si>
  <si>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</si>
  <si>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</si>
  <si>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</si>
  <si>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</si>
  <si>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</si>
  <si>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</si>
  <si>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</si>
  <si>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</si>
  <si>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</si>
  <si>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</si>
  <si>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</si>
  <si>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</si>
  <si>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</si>
  <si>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</si>
  <si>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</si>
  <si>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</si>
  <si>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</si>
  <si>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</si>
  <si>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</si>
  <si>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</si>
  <si>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</si>
  <si>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</si>
  <si>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</si>
  <si>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</si>
  <si>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</si>
  <si>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</si>
  <si>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</si>
  <si>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</si>
  <si>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</si>
  <si>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</si>
  <si>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</si>
  <si>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</si>
  <si>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</si>
  <si>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</si>
  <si>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</si>
  <si>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</si>
  <si>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</si>
  <si>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</si>
  <si>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</si>
  <si>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</si>
  <si>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</si>
  <si>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</si>
  <si>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</si>
  <si>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</si>
  <si>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</si>
  <si>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</si>
  <si>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</si>
  <si>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</si>
  <si>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</si>
  <si>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</si>
  <si>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</si>
  <si>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</si>
  <si>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</si>
  <si>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</si>
  <si>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</si>
  <si>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</si>
  <si>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</si>
  <si>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</si>
  <si>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</si>
  <si>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</si>
  <si>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</si>
  <si>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</si>
  <si>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</si>
  <si>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</si>
  <si>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</si>
  <si>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</si>
  <si>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</si>
  <si>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</si>
  <si>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</si>
  <si>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</si>
  <si>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</si>
  <si>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</si>
  <si>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</si>
  <si>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</si>
  <si>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</si>
  <si>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</si>
  <si>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</si>
  <si>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</si>
  <si>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</si>
  <si>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</si>
  <si>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</si>
  <si>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</si>
  <si>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</si>
  <si>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</si>
  <si>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</si>
  <si>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</si>
  <si>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</si>
  <si>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</si>
  <si>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</si>
  <si>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</si>
  <si>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</si>
  <si>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</si>
  <si>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</si>
  <si>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</si>
  <si>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</si>
  <si>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</si>
  <si>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</si>
  <si>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</si>
  <si>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</si>
  <si>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</si>
  <si>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</si>
  <si>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</si>
  <si>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</si>
  <si>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</si>
  <si>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</si>
  <si>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</si>
  <si>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</si>
  <si>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</si>
  <si>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</si>
  <si>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</si>
  <si>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</si>
  <si>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</si>
  <si>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</si>
  <si>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</si>
  <si>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</si>
  <si>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</si>
  <si>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</si>
  <si>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</si>
  <si>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</si>
  <si>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</si>
  <si>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</si>
  <si>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</si>
  <si>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</si>
  <si>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</si>
  <si>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</si>
  <si>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</si>
  <si>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</si>
  <si>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</si>
  <si>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</si>
  <si>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</si>
  <si>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</si>
  <si>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</si>
  <si>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</si>
  <si>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</si>
  <si>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</si>
  <si>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</si>
  <si>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</si>
  <si>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</si>
  <si>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</si>
  <si>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</si>
  <si>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</si>
  <si>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</si>
  <si>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</si>
  <si>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</si>
  <si>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</si>
  <si>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</si>
  <si>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</si>
  <si>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</si>
  <si>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</si>
  <si>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</si>
  <si>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</si>
  <si>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</si>
  <si>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</si>
  <si>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</si>
  <si>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</si>
  <si>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</si>
  <si>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</si>
  <si>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</si>
  <si>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</si>
  <si>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</si>
  <si>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</si>
  <si>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</si>
  <si>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</si>
  <si>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</si>
  <si>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</si>
  <si>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</si>
  <si>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</si>
  <si>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</si>
  <si>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</si>
  <si>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</si>
  <si>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</si>
  <si>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</si>
  <si>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</si>
  <si>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</si>
  <si>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</si>
  <si>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</si>
  <si>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</si>
  <si>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</si>
  <si>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</si>
  <si>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</si>
  <si>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</si>
  <si>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</si>
  <si>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</si>
  <si>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</si>
  <si>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</si>
  <si>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</si>
  <si>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</si>
  <si>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</si>
  <si>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</si>
  <si>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</si>
  <si>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</si>
  <si>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</si>
  <si>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</si>
  <si>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</si>
  <si>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</si>
  <si>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</si>
  <si>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</si>
  <si>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</si>
  <si>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</si>
  <si>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</si>
  <si>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</si>
  <si>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</si>
  <si>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</si>
  <si>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</si>
  <si>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</si>
  <si>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</si>
  <si>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</si>
  <si>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</si>
  <si>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</si>
  <si>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</si>
  <si>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</si>
  <si>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</si>
  <si>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</si>
  <si>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</si>
  <si>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</si>
  <si>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</si>
  <si>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</si>
  <si>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</si>
  <si>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</si>
  <si>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</si>
  <si>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</si>
  <si>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</si>
  <si>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</si>
  <si>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</si>
  <si>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</si>
  <si>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</si>
  <si>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</si>
  <si>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</si>
  <si>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</si>
  <si>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</si>
  <si>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</si>
  <si>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</si>
  <si>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</si>
  <si>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</si>
  <si>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</si>
  <si>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</si>
  <si>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</si>
  <si>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</si>
  <si>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</si>
  <si>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</si>
  <si>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</si>
  <si>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</si>
  <si>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</si>
  <si>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</si>
  <si>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</si>
  <si>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</si>
  <si>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</si>
  <si>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</si>
  <si>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</si>
  <si>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</si>
  <si>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</si>
  <si>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</si>
  <si>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</si>
  <si>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</si>
  <si>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</si>
  <si>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</si>
  <si>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</si>
  <si>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</si>
  <si>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</si>
  <si>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</si>
  <si>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</si>
  <si>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</si>
  <si>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</si>
  <si>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</si>
  <si>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</si>
  <si>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</si>
  <si>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</si>
  <si>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</si>
  <si>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</si>
  <si>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</si>
  <si>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</si>
  <si>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</si>
  <si>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</si>
  <si>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</si>
  <si>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</si>
  <si>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</si>
  <si>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</si>
  <si>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</si>
  <si>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</si>
  <si>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</si>
  <si>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</si>
  <si>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</si>
  <si>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</si>
  <si>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</si>
  <si>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</si>
  <si>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</si>
  <si>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</si>
  <si>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</si>
  <si>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</si>
  <si>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</si>
  <si>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</si>
  <si>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</si>
  <si>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</si>
  <si>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</si>
  <si>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</si>
  <si>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</si>
  <si>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</si>
  <si>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</si>
  <si>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</si>
  <si>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</si>
  <si>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</si>
  <si>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</si>
  <si>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</si>
  <si>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</si>
  <si>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</si>
  <si>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</si>
  <si>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</si>
  <si>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</si>
  <si>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</si>
  <si>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</si>
  <si>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</si>
  <si>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</si>
  <si>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</si>
  <si>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</si>
  <si>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</si>
  <si>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</si>
  <si>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</si>
  <si>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</si>
  <si>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</si>
  <si>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</si>
  <si>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</si>
  <si>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</si>
  <si>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</si>
  <si>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</si>
  <si>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</si>
  <si>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</si>
  <si>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</si>
  <si>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</si>
  <si>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</si>
  <si>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</si>
  <si>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</si>
  <si>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</si>
  <si>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</si>
  <si>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</si>
  <si>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</si>
  <si>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</si>
  <si>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</si>
  <si>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</si>
  <si>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</si>
  <si>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</si>
  <si>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</si>
  <si>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</si>
  <si>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</si>
  <si>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</si>
  <si>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</si>
  <si>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</si>
  <si>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</si>
  <si>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</si>
  <si>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</si>
  <si>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</si>
  <si>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</si>
  <si>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</si>
  <si>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</si>
  <si>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</si>
  <si>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</si>
  <si>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</si>
  <si>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</si>
  <si>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</si>
  <si>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</si>
  <si>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</si>
  <si>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</si>
  <si>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</si>
  <si>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</si>
  <si>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</si>
  <si>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</si>
  <si>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</si>
  <si>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</si>
  <si>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</si>
  <si>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</si>
  <si>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</si>
  <si>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</si>
  <si>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</si>
  <si>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</si>
  <si>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</si>
  <si>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</si>
  <si>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</si>
  <si>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</si>
  <si>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</si>
  <si>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</si>
  <si>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</si>
  <si>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</si>
  <si>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</si>
  <si>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</si>
  <si>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</si>
  <si>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</si>
  <si>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</si>
  <si>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</si>
  <si>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</si>
  <si>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</si>
  <si>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</si>
  <si>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</si>
  <si>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</si>
  <si>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</si>
  <si>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</si>
  <si>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</si>
  <si>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</si>
  <si>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</si>
  <si>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</si>
  <si>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</si>
  <si>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</si>
  <si>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</si>
  <si>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</si>
  <si>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</si>
  <si>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</si>
  <si>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</si>
  <si>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</si>
  <si>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</si>
  <si>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</si>
  <si>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</si>
  <si>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</si>
  <si>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</si>
  <si>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</si>
  <si>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</si>
  <si>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</si>
  <si>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</si>
  <si>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</si>
  <si>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</si>
  <si>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</si>
  <si>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</si>
  <si>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</si>
  <si>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</si>
  <si>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</si>
  <si>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</si>
  <si>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</si>
  <si>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</si>
  <si>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</si>
  <si>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</si>
  <si>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</si>
  <si>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</si>
  <si>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</si>
  <si>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</si>
  <si>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</si>
  <si>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</si>
  <si>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</si>
  <si>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</si>
  <si>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</si>
  <si>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</si>
  <si>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</si>
  <si>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</si>
  <si>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</si>
  <si>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</si>
  <si>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</si>
  <si>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</si>
  <si>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</si>
  <si>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</si>
  <si>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</si>
  <si>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</si>
  <si>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</si>
  <si>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</si>
  <si>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</si>
  <si>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</si>
  <si>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</si>
  <si>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</si>
  <si>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</si>
  <si>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</si>
  <si>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</si>
  <si>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</si>
  <si>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</si>
  <si>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</si>
  <si>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</si>
  <si>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</si>
  <si>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</si>
  <si>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</si>
  <si>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</si>
  <si>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</si>
  <si>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</si>
  <si>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</si>
  <si>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</si>
  <si>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</si>
  <si>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</si>
  <si>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</si>
  <si>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</si>
  <si>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</si>
  <si>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</si>
  <si>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</si>
  <si>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</si>
  <si>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</si>
  <si>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</si>
  <si>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</si>
  <si>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</si>
  <si>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</si>
  <si>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</si>
  <si>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</si>
  <si>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</si>
  <si>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</si>
  <si>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</si>
  <si>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</si>
  <si>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</si>
  <si>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</si>
  <si>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</si>
  <si>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</si>
  <si>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</si>
  <si>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</si>
  <si>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</si>
  <si>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</si>
  <si>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</si>
  <si>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</si>
  <si>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</si>
  <si>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</si>
  <si>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</si>
  <si>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</si>
  <si>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</si>
  <si>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</si>
  <si>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</si>
  <si>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</si>
  <si>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</si>
  <si>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</si>
  <si>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</si>
  <si>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</si>
  <si>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</si>
  <si>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</si>
  <si>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</si>
  <si>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</si>
  <si>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</si>
  <si>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</si>
  <si>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</si>
  <si>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</si>
  <si>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</si>
  <si>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</si>
  <si>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</si>
  <si>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</si>
  <si>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</si>
  <si>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</si>
  <si>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</si>
  <si>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</si>
  <si>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</si>
  <si>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</si>
  <si>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</si>
  <si>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</si>
  <si>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</si>
  <si>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</si>
  <si>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</si>
  <si>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</si>
  <si>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</si>
  <si>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</si>
  <si>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</si>
  <si>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</si>
  <si>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</si>
  <si>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</si>
  <si>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</si>
  <si>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</si>
  <si>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</si>
  <si>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</si>
  <si>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</si>
  <si>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</si>
  <si>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</si>
  <si>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</si>
  <si>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</si>
  <si>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</si>
  <si>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</si>
  <si>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</si>
  <si>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</si>
  <si>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</si>
  <si>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</si>
  <si>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</si>
  <si>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</si>
  <si>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</si>
  <si>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</si>
  <si>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</si>
  <si>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</si>
  <si>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</si>
  <si>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</si>
  <si>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</si>
  <si>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</si>
  <si>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</si>
  <si>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</si>
  <si>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</si>
  <si>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</si>
  <si>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</si>
  <si>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</si>
  <si>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</si>
  <si>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</si>
  <si>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</si>
  <si>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</si>
  <si>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</si>
  <si>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</si>
  <si>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</si>
  <si>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</si>
  <si>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</si>
  <si>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</si>
  <si>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</si>
  <si>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</si>
  <si>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</si>
  <si>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</si>
  <si>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</si>
  <si>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</si>
  <si>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</si>
  <si>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</si>
  <si>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</si>
  <si>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</si>
  <si>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</si>
  <si>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</si>
  <si>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</si>
  <si>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</si>
  <si>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</si>
  <si>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</si>
  <si>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</si>
  <si>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</si>
  <si>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</si>
  <si>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</si>
  <si>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</si>
  <si>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</si>
  <si>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</si>
  <si>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</si>
  <si>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</si>
  <si>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</si>
  <si>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</si>
  <si>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</si>
  <si>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</si>
  <si>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</si>
  <si>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</si>
  <si>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</si>
  <si>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</si>
  <si>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</si>
  <si>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</si>
  <si>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</si>
  <si>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</si>
  <si>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</si>
  <si>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</si>
  <si>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</si>
  <si>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</si>
  <si>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</si>
  <si>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</si>
  <si>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</si>
  <si>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</si>
  <si>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</si>
  <si>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</si>
  <si>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</si>
  <si>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</si>
  <si>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</si>
  <si>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</si>
  <si>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</si>
  <si>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</si>
  <si>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</si>
  <si>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</si>
  <si>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</si>
  <si>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</si>
  <si>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</si>
  <si>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</si>
  <si>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</si>
  <si>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</si>
  <si>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</si>
  <si>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</si>
  <si>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</si>
  <si>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</si>
  <si>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</si>
  <si>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</si>
  <si>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</si>
  <si>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</si>
  <si>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</si>
  <si>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</si>
  <si>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</si>
  <si>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</si>
  <si>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</si>
  <si>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</si>
  <si>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</si>
  <si>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</si>
  <si>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</si>
  <si>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</si>
  <si>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</si>
  <si>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</si>
  <si>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</si>
  <si>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</si>
  <si>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</si>
  <si>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</si>
  <si>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</si>
  <si>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</si>
  <si>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</si>
  <si>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</si>
  <si>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</si>
  <si>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</si>
  <si>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</si>
  <si>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</si>
  <si>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</si>
  <si>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</si>
  <si>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</si>
  <si>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</si>
  <si>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</si>
  <si>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</si>
  <si>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</si>
  <si>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</si>
  <si>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</si>
  <si>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</si>
  <si>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</si>
  <si>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</si>
  <si>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</si>
  <si>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</si>
  <si>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</si>
  <si>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</si>
  <si>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</si>
  <si>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</si>
  <si>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</si>
  <si>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</si>
  <si>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</si>
  <si>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</si>
  <si>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</si>
  <si>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</si>
  <si>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</si>
  <si>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</si>
  <si>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</si>
  <si>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</si>
  <si>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</si>
  <si>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</si>
  <si>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</si>
  <si>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</si>
  <si>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</si>
  <si>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</si>
  <si>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</si>
  <si>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</si>
  <si>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</si>
  <si>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</si>
  <si>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</si>
  <si>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</si>
  <si>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</si>
  <si>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</si>
  <si>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</si>
  <si>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</si>
  <si>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</si>
  <si>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</si>
  <si>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</si>
  <si>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</si>
  <si>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</si>
  <si>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</si>
  <si>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</si>
  <si>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</si>
  <si>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</si>
  <si>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</si>
  <si>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</si>
  <si>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</si>
  <si>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</si>
  <si>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</si>
  <si>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</si>
  <si>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</si>
  <si>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</si>
  <si>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</si>
  <si>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</si>
  <si>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</si>
  <si>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</si>
  <si>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</si>
  <si>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</si>
  <si>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</si>
  <si>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</si>
  <si>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</si>
  <si>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</si>
  <si>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</si>
  <si>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</si>
  <si>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</si>
  <si>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</si>
  <si>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</si>
  <si>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</si>
  <si>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</si>
  <si>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</si>
  <si>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</si>
  <si>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</si>
  <si>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</si>
  <si>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</si>
  <si>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</si>
  <si>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</si>
  <si>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</si>
  <si>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</si>
  <si>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</si>
  <si>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</si>
  <si>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</si>
  <si>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</si>
  <si>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</si>
  <si>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</si>
  <si>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</si>
  <si>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</si>
  <si>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</si>
  <si>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</si>
  <si>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</si>
  <si>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</si>
  <si>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</si>
  <si>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</si>
  <si>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</si>
  <si>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</si>
  <si>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</si>
  <si>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</si>
  <si>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</si>
  <si>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</si>
  <si>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</si>
  <si>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</si>
  <si>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</si>
  <si>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</si>
  <si>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</si>
  <si>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</si>
  <si>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</si>
  <si>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</si>
  <si>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</si>
  <si>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</si>
  <si>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</si>
  <si>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</si>
  <si>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</si>
  <si>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</si>
  <si>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</si>
  <si>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</si>
  <si>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</si>
  <si>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</si>
  <si>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</si>
  <si>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</si>
  <si>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</si>
  <si>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</si>
  <si>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</si>
  <si>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</si>
  <si>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</si>
  <si>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</si>
  <si>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</si>
  <si>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</si>
  <si>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</si>
  <si>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</si>
  <si>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</si>
  <si>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</si>
  <si>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</si>
  <si>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</si>
  <si>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</si>
  <si>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</si>
  <si>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</si>
  <si>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</si>
  <si>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</si>
  <si>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</si>
  <si>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</si>
  <si>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</si>
  <si>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</si>
  <si>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</si>
  <si>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</si>
  <si>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</si>
  <si>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</si>
  <si>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</si>
  <si>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</si>
  <si>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</si>
  <si>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</si>
  <si>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</si>
  <si>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</si>
  <si>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</si>
  <si>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</si>
  <si>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</si>
  <si>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</si>
  <si>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</si>
  <si>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</si>
  <si>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</si>
  <si>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</si>
  <si>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</si>
  <si>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</si>
  <si>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</si>
  <si>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</si>
  <si>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</si>
  <si>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</si>
  <si>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</si>
  <si>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</si>
  <si>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</si>
  <si>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</si>
  <si>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</si>
  <si>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</si>
  <si>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</si>
  <si>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</si>
  <si>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</si>
  <si>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</si>
  <si>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</si>
  <si>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</si>
  <si>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</si>
  <si>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</si>
  <si>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</si>
  <si>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</si>
  <si>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</si>
  <si>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</si>
  <si>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</si>
  <si>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</si>
  <si>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</si>
  <si>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</si>
  <si>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</si>
  <si>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</si>
  <si>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</si>
  <si>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</si>
  <si>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</si>
  <si>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</si>
  <si>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</si>
  <si>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</si>
  <si>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</si>
  <si>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</si>
  <si>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</si>
  <si>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</si>
  <si>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</si>
  <si>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</si>
  <si>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</si>
  <si>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</si>
  <si>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</si>
  <si>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</si>
  <si>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</si>
  <si>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</si>
  <si>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</si>
  <si>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</si>
  <si>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</si>
  <si>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</si>
  <si>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</si>
  <si>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</si>
  <si>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</si>
  <si>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</si>
  <si>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</si>
  <si>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</si>
  <si>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</si>
  <si>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</si>
  <si>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</si>
  <si>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</si>
  <si>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</si>
  <si>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</si>
  <si>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</si>
  <si>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</si>
  <si>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</si>
  <si>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</si>
  <si>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</si>
  <si>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</si>
  <si>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</si>
  <si>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</si>
  <si>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</si>
  <si>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</si>
  <si>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</si>
  <si>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</si>
  <si>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</si>
  <si>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</si>
  <si>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</si>
  <si>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</si>
  <si>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</si>
  <si>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</si>
  <si>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</si>
  <si>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</si>
  <si>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</si>
  <si>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</si>
  <si>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</si>
  <si>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</si>
  <si>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</si>
  <si>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</si>
  <si>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</si>
  <si>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</si>
  <si>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</si>
  <si>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</si>
  <si>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</si>
  <si>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</si>
  <si>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</si>
  <si>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</si>
  <si>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</si>
  <si>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</si>
  <si>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</si>
  <si>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</si>
  <si>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</si>
  <si>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</si>
  <si>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</si>
  <si>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</si>
  <si>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</si>
  <si>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</si>
  <si>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</si>
  <si>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</si>
  <si>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</si>
  <si>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</si>
  <si>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</si>
  <si>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</si>
  <si>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</si>
  <si>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</si>
  <si>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</si>
  <si>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</si>
  <si>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</si>
  <si>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</si>
  <si>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</si>
  <si>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</si>
  <si>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</si>
  <si>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</si>
  <si>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</si>
  <si>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</si>
  <si>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</si>
  <si>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</si>
  <si>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</si>
  <si>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</si>
  <si>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</si>
  <si>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</si>
  <si>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</si>
  <si>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</si>
  <si>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</si>
  <si>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</si>
  <si>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</si>
  <si>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</si>
  <si>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</si>
  <si>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</si>
  <si>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</si>
  <si>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</si>
  <si>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</si>
  <si>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</si>
  <si>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</si>
  <si>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</si>
  <si>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</si>
  <si>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</si>
  <si>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</si>
  <si>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</si>
  <si>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</si>
  <si>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</si>
  <si>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</si>
  <si>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</si>
  <si>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</si>
  <si>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</si>
  <si>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</si>
  <si>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</si>
  <si>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</si>
  <si>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</si>
  <si>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</si>
  <si>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</si>
  <si>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</si>
  <si>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</si>
  <si>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</si>
  <si>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</si>
  <si>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</si>
  <si>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</si>
  <si>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</si>
  <si>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</si>
  <si>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</si>
  <si>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</si>
  <si>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</si>
  <si>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</si>
  <si>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</si>
  <si>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</si>
  <si>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</si>
  <si>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</si>
  <si>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</si>
  <si>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</si>
  <si>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</si>
  <si>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</si>
  <si>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</si>
  <si>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</si>
  <si>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</si>
  <si>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</si>
  <si>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</si>
  <si>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</si>
  <si>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</si>
  <si>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</si>
  <si>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</si>
  <si>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</si>
  <si>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</si>
  <si>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</si>
  <si>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</si>
  <si>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</si>
  <si>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</si>
  <si>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</si>
  <si>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</si>
  <si>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</si>
  <si>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</si>
  <si>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</si>
  <si>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</si>
  <si>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</si>
  <si>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</si>
  <si>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</si>
  <si>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</si>
  <si>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</si>
  <si>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</si>
  <si>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</si>
  <si>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</si>
  <si>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</si>
  <si>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</si>
  <si>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</si>
  <si>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</si>
  <si>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</si>
  <si>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</si>
  <si>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</si>
  <si>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</si>
  <si>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</si>
  <si>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</si>
  <si>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</si>
  <si>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</si>
  <si>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</si>
  <si>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</si>
  <si>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</si>
  <si>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</si>
  <si>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</si>
  <si>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</si>
  <si>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</si>
  <si>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</si>
  <si>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</si>
  <si>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</si>
  <si>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</si>
  <si>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</si>
  <si>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</si>
  <si>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</si>
  <si>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</si>
  <si>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</si>
  <si>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</si>
  <si>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</si>
  <si>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</si>
  <si>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</si>
  <si>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</si>
  <si>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</si>
  <si>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</si>
  <si>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</si>
  <si>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</si>
  <si>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</si>
  <si>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</si>
  <si>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</si>
  <si>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</si>
  <si>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</si>
  <si>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</si>
  <si>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</si>
  <si>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</si>
  <si>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</si>
  <si>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</si>
  <si>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</si>
  <si>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</si>
  <si>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</si>
  <si>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</si>
  <si>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</si>
  <si>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</si>
  <si>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</si>
  <si>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</si>
  <si>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</si>
  <si>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</si>
  <si>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</si>
  <si>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</si>
  <si>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</si>
  <si>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</si>
  <si>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</si>
  <si>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</si>
  <si>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</si>
  <si>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</si>
  <si>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</si>
  <si>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</si>
  <si>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</si>
  <si>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</si>
  <si>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</si>
  <si>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</si>
  <si>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</si>
  <si>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</si>
  <si>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</si>
  <si>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</si>
  <si>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</si>
  <si>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</si>
  <si>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</si>
  <si>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</si>
  <si>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</si>
  <si>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</si>
  <si>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</si>
  <si>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</si>
  <si>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</si>
  <si>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</si>
  <si>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</si>
  <si>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</si>
  <si>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</si>
  <si>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</si>
  <si>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</si>
  <si>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</si>
  <si>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</si>
  <si>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</si>
  <si>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</si>
  <si>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</si>
  <si>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</si>
  <si>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</si>
  <si>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</si>
  <si>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</si>
  <si>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</si>
  <si>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</si>
  <si>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</si>
  <si>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</si>
  <si>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</si>
  <si>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</si>
  <si>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</si>
  <si>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</si>
  <si>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</si>
  <si>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</si>
  <si>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</si>
  <si>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</si>
  <si>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</si>
  <si>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</si>
  <si>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</si>
  <si>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</si>
  <si>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</si>
  <si>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</si>
  <si>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</si>
  <si>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</si>
  <si>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</si>
  <si>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</si>
  <si>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</si>
  <si>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</si>
  <si>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</si>
  <si>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</si>
  <si>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</si>
  <si>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</si>
  <si>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</si>
  <si>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</si>
  <si>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</si>
  <si>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</si>
  <si>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</si>
  <si>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</si>
  <si>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</si>
  <si>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</si>
  <si>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</si>
  <si>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</si>
  <si>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</si>
  <si>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</si>
  <si>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</si>
  <si>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</si>
  <si>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</si>
  <si>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</si>
  <si>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</si>
  <si>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</si>
  <si>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</si>
  <si>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</si>
  <si>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</si>
  <si>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</si>
  <si>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</si>
  <si>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</si>
  <si>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</si>
  <si>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</si>
  <si>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</si>
  <si>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</si>
  <si>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</si>
  <si>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</si>
  <si>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</si>
  <si>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</si>
  <si>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</si>
  <si>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</si>
  <si>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</si>
  <si>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</si>
  <si>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</si>
  <si>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</si>
  <si>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</si>
  <si>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</si>
  <si>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</si>
  <si>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</si>
  <si>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</si>
  <si>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</si>
  <si>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</si>
  <si>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</si>
  <si>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</si>
  <si>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</si>
  <si>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</si>
  <si>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</si>
  <si>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</si>
  <si>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</si>
  <si>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</si>
  <si>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</si>
  <si>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</si>
  <si>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</si>
  <si>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</si>
  <si>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</si>
  <si>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</si>
  <si>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</si>
  <si>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</si>
  <si>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</si>
  <si>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</si>
  <si>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</si>
  <si>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</si>
  <si>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</si>
  <si>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</si>
  <si>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</si>
  <si>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</si>
  <si>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</si>
  <si>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</si>
  <si>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</si>
  <si>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</si>
  <si>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</si>
  <si>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</si>
  <si>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</si>
  <si>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</si>
  <si>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</si>
  <si>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</si>
  <si>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</si>
  <si>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</si>
  <si>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</si>
  <si>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</si>
  <si>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</si>
  <si>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</si>
  <si>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</si>
  <si>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</si>
  <si>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</si>
  <si>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</si>
  <si>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</si>
  <si>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</si>
  <si>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</si>
  <si>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</si>
  <si>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</si>
  <si>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</si>
  <si>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</si>
  <si>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</si>
  <si>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</si>
  <si>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</si>
  <si>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</si>
  <si>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</si>
  <si>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</si>
  <si>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</si>
  <si>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</si>
  <si>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</si>
  <si>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</si>
  <si>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</si>
  <si>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</si>
  <si>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</si>
  <si>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</si>
  <si>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</si>
  <si>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</si>
  <si>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</si>
  <si>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</si>
  <si>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</si>
  <si>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</si>
  <si>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</si>
  <si>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</si>
  <si>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</si>
  <si>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</si>
  <si>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</si>
  <si>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</si>
  <si>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</si>
  <si>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</si>
  <si>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</si>
  <si>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</si>
  <si>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</si>
  <si>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</si>
  <si>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</si>
  <si>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</si>
  <si>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Successful</t>
  </si>
  <si>
    <t>Failed</t>
  </si>
  <si>
    <t>Canceled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</si>
  <si>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</si>
  <si>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</si>
  <si>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</si>
  <si>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</si>
  <si>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</si>
  <si>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</si>
  <si>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Perentage Canceled</t>
  </si>
  <si>
    <t>Percent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</si>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</sst>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115"/>
  <sheetViews>
    <sheetView topLeftCell="J1" zoomScale="55" zoomScaleNormal="55" workbookViewId="0">
      <selection activeCell="AC3" sqref="AB3:AC4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8" max="18" width="30.21875" bestFit="1" customWidth="1"/>
    <col min="19" max="19" width="11.77734375" bestFit="1" customWidth="1"/>
    <col min="21" max="21" width="10.77734375" bestFit="1" customWidth="1"/>
    <col min="22" max="22" width="14" bestFit="1" customWidth="1"/>
    <col min="23" max="23" width="19.88671875" style="6" bestFit="1" customWidth="1"/>
    <col min="24" max="24" width="18.6640625" bestFit="1" customWidth="1"/>
    <col min="25" max="25" width="22.33203125" bestFit="1" customWidth="1"/>
  </cols>
  <sheetData>
    <row r="1" spans="1:2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R1" t="s">
        <v>8318</v>
      </c>
      <c r="S1" t="s">
        <v>8319</v>
      </c>
      <c r="T1" t="s">
        <v>8320</v>
      </c>
      <c r="U1" t="s">
        <v>8321</v>
      </c>
      <c r="V1" t="s">
        <v>8325</v>
      </c>
      <c r="W1" s="6" t="s">
        <v>8329</v>
      </c>
      <c r="X1" t="s">
        <v>8330</v>
      </c>
      <c r="Y1" t="s">
        <v>8331</v>
      </c>
    </row>
    <row r="2" spans="1:2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R2" t="s">
        <v>8306</v>
      </c>
      <c r="S2">
        <f>COUNTIFS($D2:$D4115, "&lt;1000",  $F2:$F4115, "successful")</f>
        <v>322</v>
      </c>
      <c r="T2">
        <f>COUNTIFS($D2:$D4115, "&lt;1000", $F2:$F4115, "failed")</f>
        <v>113</v>
      </c>
      <c r="U2">
        <f>COUNTIFS($D2:$D4115, "&lt;1000", $F2:$F4115, "canceled")</f>
        <v>18</v>
      </c>
      <c r="V2">
        <f>SUM(S2:U2)</f>
        <v>453</v>
      </c>
      <c r="W2" s="6">
        <f>S2/V2</f>
        <v>0.71081677704194257</v>
      </c>
      <c r="X2" s="6">
        <f>T2/V2</f>
        <v>0.24944812362030905</v>
      </c>
      <c r="Y2" s="6">
        <f>U2/V2</f>
        <v>3.9735099337748346E-2</v>
      </c>
    </row>
    <row r="3" spans="1:2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R3" t="s">
        <v>8307</v>
      </c>
      <c r="S3">
        <f>COUNTIFS($D2:$D4115, "&gt;=1000", $D2:$D4115, "&lt;=4999", $F2:$F4115, "successful")</f>
        <v>932</v>
      </c>
      <c r="T3">
        <f>COUNTIFS($D2:$D4115, "&gt;=1000", $D2:$D4115, "&lt;=4999", $F2:$F4115, "failed")</f>
        <v>420</v>
      </c>
      <c r="U3">
        <f>COUNTIFS($D2:$D4115, "&gt;=1000", $D2:$D4115, "&lt;=4999", $F2:$F4115, "canceled")</f>
        <v>60</v>
      </c>
      <c r="V3">
        <f t="shared" ref="V3:V13" si="0">SUM(S3:U3)</f>
        <v>1412</v>
      </c>
      <c r="W3" s="6">
        <f t="shared" ref="W3:W13" si="1">S3/V3</f>
        <v>0.66005665722379603</v>
      </c>
      <c r="X3" s="6">
        <f t="shared" ref="X3:X13" si="2">T3/V3</f>
        <v>0.29745042492917845</v>
      </c>
      <c r="Y3" s="6">
        <f t="shared" ref="Y3:Y13" si="3">U3/V3</f>
        <v>4.2492917847025496E-2</v>
      </c>
    </row>
    <row r="4" spans="1:2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R4" t="s">
        <v>8308</v>
      </c>
      <c r="S4">
        <f>COUNTIFS($D2:$D4115, "&gt;=5000", $D2:$D4115, "&lt;=9999", $F2:$F4115, "successful")</f>
        <v>381</v>
      </c>
      <c r="T4">
        <f>COUNTIFS($D2:$D4115, "&gt;=5000", $D2:$D4115, "&lt;=9999", $F2:$F4115, "failed")</f>
        <v>283</v>
      </c>
      <c r="U4">
        <f>COUNTIFS($D2:$D4115, "&gt;=5000", $D2:$D4115, "&lt;=9999", $F2:$F4115, "canceled")</f>
        <v>52</v>
      </c>
      <c r="V4">
        <f t="shared" si="0"/>
        <v>716</v>
      </c>
      <c r="W4" s="6">
        <f t="shared" si="1"/>
        <v>0.53212290502793291</v>
      </c>
      <c r="X4" s="6">
        <f t="shared" si="2"/>
        <v>0.39525139664804471</v>
      </c>
      <c r="Y4" s="6">
        <f t="shared" si="3"/>
        <v>7.2625698324022353E-2</v>
      </c>
    </row>
    <row r="5" spans="1:2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R5" t="s">
        <v>8309</v>
      </c>
      <c r="S5">
        <f>COUNTIFS($D2:$D4115, "&gt;=10000", $D2:$D4115, "&lt;=14999", $F2:$F4115, "successful")</f>
        <v>168</v>
      </c>
      <c r="T5">
        <f>COUNTIFS($D2:$D4115, "&gt;=10000", $D2:$D4115, "&lt;=14999", $F2:$F4115, "failed")</f>
        <v>144</v>
      </c>
      <c r="U5">
        <f>COUNTIFS($D2:$D4115, "&gt;=10000", $D2:$D4115, "&lt;=14999", $F2:$F4115, "canceled")</f>
        <v>40</v>
      </c>
      <c r="V5">
        <f t="shared" si="0"/>
        <v>352</v>
      </c>
      <c r="W5" s="6">
        <f t="shared" si="1"/>
        <v>0.47727272727272729</v>
      </c>
      <c r="X5" s="6">
        <f t="shared" si="2"/>
        <v>0.40909090909090912</v>
      </c>
      <c r="Y5" s="6">
        <f t="shared" si="3"/>
        <v>0.11363636363636363</v>
      </c>
    </row>
    <row r="6" spans="1:2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R6" t="s">
        <v>8310</v>
      </c>
      <c r="S6">
        <f>COUNTIFS($D2:$D4115, "&gt;=15000", $D2:$D4115, "&lt;=19999", $F2:$F4115, "successful")</f>
        <v>94</v>
      </c>
      <c r="T6">
        <f>COUNTIFS($D2:$D4115, "&gt;=15000", $D2:$D4115, "&lt;=19999", $F2:$F4115, "failed")</f>
        <v>90</v>
      </c>
      <c r="U6">
        <f>COUNTIFS($D2:$D4115, "&gt;=15000", $D2:$D4115, "&lt;=19999", $F2:$F4115, "canceled")</f>
        <v>17</v>
      </c>
      <c r="V6">
        <f t="shared" si="0"/>
        <v>201</v>
      </c>
      <c r="W6" s="6">
        <f t="shared" si="1"/>
        <v>0.46766169154228854</v>
      </c>
      <c r="X6" s="6">
        <f t="shared" si="2"/>
        <v>0.44776119402985076</v>
      </c>
      <c r="Y6" s="6">
        <f t="shared" si="3"/>
        <v>8.45771144278607E-2</v>
      </c>
    </row>
    <row r="7" spans="1:2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R7" t="s">
        <v>8311</v>
      </c>
      <c r="S7">
        <f>COUNTIFS($D2:$D4115, "&gt;=20000", $D2:$D4115, "&lt;=24999", $F2:$F4115, "successful")</f>
        <v>62</v>
      </c>
      <c r="T7">
        <f>COUNTIFS($D2:$D4115, "&gt;=20000", $D2:$D4115, "&lt;=24999", $F2:$F4115, "failed")</f>
        <v>72</v>
      </c>
      <c r="U7">
        <f>COUNTIFS($D2:$D4115, "&gt;=20000", $D2:$D4115, "&lt;=24999", $F2:$F4115, "canceled")</f>
        <v>14</v>
      </c>
      <c r="V7">
        <f t="shared" si="0"/>
        <v>148</v>
      </c>
      <c r="W7" s="6">
        <f t="shared" si="1"/>
        <v>0.41891891891891891</v>
      </c>
      <c r="X7" s="6">
        <f t="shared" si="2"/>
        <v>0.48648648648648651</v>
      </c>
      <c r="Y7" s="6">
        <f t="shared" si="3"/>
        <v>9.45945945945946E-2</v>
      </c>
    </row>
    <row r="8" spans="1:2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R8" t="s">
        <v>8312</v>
      </c>
      <c r="S8">
        <f>COUNTIFS($D2:$D4115, "&gt;=25000", $D2:$D4115, "&lt;=29999", $F2:$F4115, "successful")</f>
        <v>55</v>
      </c>
      <c r="T8">
        <f>COUNTIFS($D2:$D4115, "&gt;=25000", $D2:$D4115, "&lt;=29999", $F2:$F4115, "failed")</f>
        <v>64</v>
      </c>
      <c r="U8">
        <f>COUNTIFS($D2:$D4115, "&gt;=25000", $D2:$D4115, "&lt;=29999", $F2:$F4115, "canceled")</f>
        <v>18</v>
      </c>
      <c r="V8">
        <f t="shared" si="0"/>
        <v>137</v>
      </c>
      <c r="W8" s="6">
        <f t="shared" si="1"/>
        <v>0.40145985401459855</v>
      </c>
      <c r="X8" s="6">
        <f t="shared" si="2"/>
        <v>0.46715328467153283</v>
      </c>
      <c r="Y8" s="6">
        <f t="shared" si="3"/>
        <v>0.13138686131386862</v>
      </c>
    </row>
    <row r="9" spans="1:2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R9" t="s">
        <v>8313</v>
      </c>
      <c r="S9">
        <f>COUNTIFS($D2:$D4115, "&gt;=30000", $D2:$D4115, "&lt;=34999", $F2:$F4115, "successful")</f>
        <v>32</v>
      </c>
      <c r="T9">
        <f>COUNTIFS($D2:$D4115, "&gt;=30000", $D2:$D4115, "&lt;=34999", $F2:$F4115, "failed")</f>
        <v>37</v>
      </c>
      <c r="U9">
        <f>COUNTIFS($D2:$D4115, "&gt;=30000", $D2:$D4115, "&lt;=34999", $F2:$F4115, "canceled")</f>
        <v>13</v>
      </c>
      <c r="V9">
        <f t="shared" si="0"/>
        <v>82</v>
      </c>
      <c r="W9" s="6">
        <f t="shared" si="1"/>
        <v>0.3902439024390244</v>
      </c>
      <c r="X9" s="6">
        <f t="shared" si="2"/>
        <v>0.45121951219512196</v>
      </c>
      <c r="Y9" s="6">
        <f t="shared" si="3"/>
        <v>0.15853658536585366</v>
      </c>
    </row>
    <row r="10" spans="1:2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R10" t="s">
        <v>8314</v>
      </c>
      <c r="S10">
        <f>COUNTIFS($D2:$D4115, "&gt;=35000", $D2:$D4115, "&lt;=39999", $F2:$F4115, "successful")</f>
        <v>26</v>
      </c>
      <c r="T10">
        <f>COUNTIFS($D2:$D4115, "&gt;=35000", $D2:$D4115, "&lt;=39999", $F2:$F4115, "failed")</f>
        <v>22</v>
      </c>
      <c r="U10">
        <f>COUNTIFS($D2:$D4115, "&gt;=35000", $D2:$D4115, "&lt;=39999", $F2:$F4115, "canceled")</f>
        <v>7</v>
      </c>
      <c r="V10">
        <f t="shared" si="0"/>
        <v>55</v>
      </c>
      <c r="W10" s="6">
        <f t="shared" si="1"/>
        <v>0.47272727272727272</v>
      </c>
      <c r="X10" s="6">
        <f t="shared" si="2"/>
        <v>0.4</v>
      </c>
      <c r="Y10" s="6">
        <f t="shared" si="3"/>
        <v>0.12727272727272726</v>
      </c>
    </row>
    <row r="11" spans="1:2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R11" t="s">
        <v>8315</v>
      </c>
      <c r="S11">
        <f>COUNTIFS($D2:$D4115, "&gt;=40000", $D2:$D4115, "&lt;=44999", $F2:$F4115, "successful")</f>
        <v>21</v>
      </c>
      <c r="T11">
        <f>COUNTIFS($D2:$D4115, "&gt;=40000", $D2:$D4115, "&lt;=44999", $F2:$F4115, "failed")</f>
        <v>16</v>
      </c>
      <c r="U11">
        <f>COUNTIFS($D2:$D4115, "&gt;=40000", $D2:$D4115, "&lt;=44999", $F2:$F4115, "canceled")</f>
        <v>6</v>
      </c>
      <c r="V11">
        <f t="shared" si="0"/>
        <v>43</v>
      </c>
      <c r="W11" s="6">
        <f t="shared" si="1"/>
        <v>0.48837209302325579</v>
      </c>
      <c r="X11" s="6">
        <f t="shared" si="2"/>
        <v>0.37209302325581395</v>
      </c>
      <c r="Y11" s="6">
        <f t="shared" si="3"/>
        <v>0.13953488372093023</v>
      </c>
    </row>
    <row r="12" spans="1:2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R12" t="s">
        <v>8316</v>
      </c>
      <c r="S12">
        <f>COUNTIFS($D2:$D4115, "&gt;=45000", $D2:$D4115, "&lt;=49999", $F2:$F4115, "successful")</f>
        <v>6</v>
      </c>
      <c r="T12">
        <f>COUNTIFS($D2:$D4115, "&gt;=45000", $D2:$D4115, "&lt;=49999", $F2:$F4115, "failed")</f>
        <v>11</v>
      </c>
      <c r="U12">
        <f>COUNTIFS($D2:$D4115, "&gt;=45000", $D2:$D4115, "&lt;=49999", $F2:$F4115, "canceled")</f>
        <v>4</v>
      </c>
      <c r="V12">
        <f t="shared" si="0"/>
        <v>21</v>
      </c>
      <c r="W12" s="6">
        <f t="shared" si="1"/>
        <v>0.2857142857142857</v>
      </c>
      <c r="X12" s="6">
        <f t="shared" si="2"/>
        <v>0.52380952380952384</v>
      </c>
      <c r="Y12" s="6">
        <f t="shared" si="3"/>
        <v>0.19047619047619047</v>
      </c>
    </row>
    <row r="13" spans="1:2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R13" t="s">
        <v>8317</v>
      </c>
      <c r="S13">
        <f>COUNTIFS($D2:$D4115, "&gt;=50000", $F2:$F4115, "successful")</f>
        <v>86</v>
      </c>
      <c r="T13">
        <f>COUNTIFS($D2:$D4115, "&gt;=50000", $F2:$F4115, "failed")</f>
        <v>258</v>
      </c>
      <c r="U13">
        <f>COUNTIFS($D2:$D4115, "&gt;=50000", $F2:$F4115, "canceled")</f>
        <v>100</v>
      </c>
      <c r="V13">
        <f t="shared" si="0"/>
        <v>444</v>
      </c>
      <c r="W13" s="6">
        <f t="shared" si="1"/>
        <v>0.19369369369369369</v>
      </c>
      <c r="X13" s="6">
        <f t="shared" si="2"/>
        <v>0.58108108108108103</v>
      </c>
      <c r="Y13" s="6">
        <f t="shared" si="3"/>
        <v>0.22522522522522523</v>
      </c>
    </row>
    <row r="14" spans="1:2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2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2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A9E5-EA00-40AE-995F-0C85B8ED576D}">
  <dimension ref="A1:H13"/>
  <sheetViews>
    <sheetView tabSelected="1" zoomScaleNormal="100" workbookViewId="0">
      <selection activeCell="K11" sqref="K11"/>
    </sheetView>
  </sheetViews>
  <sheetFormatPr defaultRowHeight="14.4" x14ac:dyDescent="0.3"/>
  <cols>
    <col min="1" max="1" width="26.5546875" bestFit="1" customWidth="1"/>
    <col min="2" max="2" width="17.21875" bestFit="1" customWidth="1"/>
    <col min="3" max="3" width="13.33203125" bestFit="1" customWidth="1"/>
    <col min="4" max="4" width="16.109375" bestFit="1" customWidth="1"/>
    <col min="5" max="5" width="12.44140625" bestFit="1" customWidth="1"/>
    <col min="6" max="6" width="19.77734375" bestFit="1" customWidth="1"/>
    <col min="7" max="7" width="16.33203125" bestFit="1" customWidth="1"/>
    <col min="8" max="8" width="17.88671875" bestFit="1" customWidth="1"/>
  </cols>
  <sheetData>
    <row r="1" spans="1:8" x14ac:dyDescent="0.3">
      <c r="A1" s="5" t="s">
        <v>8318</v>
      </c>
      <c r="B1" s="5" t="s">
        <v>8322</v>
      </c>
      <c r="C1" s="5" t="s">
        <v>8323</v>
      </c>
      <c r="D1" s="5" t="s">
        <v>8324</v>
      </c>
      <c r="E1" s="5" t="s">
        <v>8325</v>
      </c>
      <c r="F1" s="5" t="s">
        <v>8326</v>
      </c>
      <c r="G1" s="5" t="s">
        <v>8327</v>
      </c>
      <c r="H1" s="5" t="s">
        <v>8328</v>
      </c>
    </row>
    <row r="2" spans="1:8" x14ac:dyDescent="0.3">
      <c r="A2" t="s">
        <v>8306</v>
      </c>
      <c r="B2">
        <f ca="1">COUNTIFS($D2:$D4115, "&lt;1000",  $F2:$F4115, "successful")</f>
        <v>322</v>
      </c>
      <c r="C2">
        <f ca="1">COUNTIFS($D2:$D4115, "&lt;1000", $F2:$F4115, "failed")</f>
        <v>113</v>
      </c>
      <c r="D2">
        <f ca="1">COUNTIFS($D2:$D4115, "&lt;1000", $F2:$F4115, "canceled")</f>
        <v>18</v>
      </c>
      <c r="E2">
        <f ca="1">SUM(B2:D2)</f>
        <v>453</v>
      </c>
      <c r="F2" s="6">
        <f ca="1">B2/E2</f>
        <v>0.71081677704194257</v>
      </c>
      <c r="G2" s="6">
        <f ca="1">C2/E2</f>
        <v>0.24944812362030905</v>
      </c>
      <c r="H2" s="6">
        <f ca="1">D2/E2</f>
        <v>3.9735099337748346E-2</v>
      </c>
    </row>
    <row r="3" spans="1:8" x14ac:dyDescent="0.3">
      <c r="A3" t="s">
        <v>8307</v>
      </c>
      <c r="B3">
        <f ca="1">COUNTIFS($D2:$D4115, "&gt;=1000", $D2:$D4115, "&lt;=4999", $F2:$F4115, "successful")</f>
        <v>932</v>
      </c>
      <c r="C3">
        <f ca="1">COUNTIFS($D2:$D4115, "&gt;=1000", $D2:$D4115, "&lt;=4999", $F2:$F4115, "failed")</f>
        <v>420</v>
      </c>
      <c r="D3">
        <f ca="1">COUNTIFS($D2:$D4115, "&gt;=1000", $D2:$D4115, "&lt;=4999", $F2:$F4115, "canceled")</f>
        <v>60</v>
      </c>
      <c r="E3">
        <f t="shared" ref="E3:E13" ca="1" si="0">SUM(B3:D3)</f>
        <v>1412</v>
      </c>
      <c r="F3" s="6">
        <f t="shared" ref="F3:F13" ca="1" si="1">B3/E3</f>
        <v>0.66005665722379603</v>
      </c>
      <c r="G3" s="6">
        <f t="shared" ref="G3:G13" ca="1" si="2">C3/E3</f>
        <v>0.29745042492917845</v>
      </c>
      <c r="H3" s="6">
        <f t="shared" ref="H3:H13" ca="1" si="3">D3/E3</f>
        <v>4.2492917847025496E-2</v>
      </c>
    </row>
    <row r="4" spans="1:8" x14ac:dyDescent="0.3">
      <c r="A4" t="s">
        <v>8308</v>
      </c>
      <c r="B4">
        <f ca="1">COUNTIFS($D2:$D4115, "&gt;=5000", $D2:$D4115, "&lt;=9999", $F2:$F4115, "successful")</f>
        <v>381</v>
      </c>
      <c r="C4">
        <f ca="1">COUNTIFS($D2:$D4115, "&gt;=5000", $D2:$D4115, "&lt;=9999", $F2:$F4115, "failed")</f>
        <v>283</v>
      </c>
      <c r="D4">
        <f ca="1">COUNTIFS($D2:$D4115, "&gt;=5000", $D2:$D4115, "&lt;=9999", $F2:$F4115, "canceled")</f>
        <v>52</v>
      </c>
      <c r="E4">
        <f t="shared" ca="1" si="0"/>
        <v>716</v>
      </c>
      <c r="F4" s="6">
        <f t="shared" ca="1" si="1"/>
        <v>0.53212290502793291</v>
      </c>
      <c r="G4" s="6">
        <f t="shared" ca="1" si="2"/>
        <v>0.39525139664804471</v>
      </c>
      <c r="H4" s="6">
        <f t="shared" ca="1" si="3"/>
        <v>7.2625698324022353E-2</v>
      </c>
    </row>
    <row r="5" spans="1:8" x14ac:dyDescent="0.3">
      <c r="A5" t="s">
        <v>8309</v>
      </c>
      <c r="B5">
        <f ca="1">COUNTIFS($D2:$D4115, "&gt;=10000", $D2:$D4115, "&lt;=14999", $F2:$F4115, "successful")</f>
        <v>168</v>
      </c>
      <c r="C5">
        <f ca="1">COUNTIFS($D2:$D4115, "&gt;=10000", $D2:$D4115, "&lt;=14999", $F2:$F4115, "failed")</f>
        <v>144</v>
      </c>
      <c r="D5">
        <f ca="1">COUNTIFS($D2:$D4115, "&gt;=10000", $D2:$D4115, "&lt;=14999", $F2:$F4115, "canceled")</f>
        <v>40</v>
      </c>
      <c r="E5">
        <f t="shared" ca="1" si="0"/>
        <v>352</v>
      </c>
      <c r="F5" s="6">
        <f t="shared" ca="1" si="1"/>
        <v>0.47727272727272729</v>
      </c>
      <c r="G5" s="6">
        <f t="shared" ca="1" si="2"/>
        <v>0.40909090909090912</v>
      </c>
      <c r="H5" s="6">
        <f t="shared" ca="1" si="3"/>
        <v>0.11363636363636363</v>
      </c>
    </row>
    <row r="6" spans="1:8" x14ac:dyDescent="0.3">
      <c r="A6" t="s">
        <v>8310</v>
      </c>
      <c r="B6">
        <f ca="1">COUNTIFS($D2:$D4115, "&gt;=15000", $D2:$D4115, "&lt;=19999", $F2:$F4115, "successful")</f>
        <v>94</v>
      </c>
      <c r="C6">
        <f ca="1">COUNTIFS($D2:$D4115, "&gt;=15000", $D2:$D4115, "&lt;=19999", $F2:$F4115, "failed")</f>
        <v>90</v>
      </c>
      <c r="D6">
        <f ca="1">COUNTIFS($D2:$D4115, "&gt;=15000", $D2:$D4115, "&lt;=19999", $F2:$F4115, "canceled")</f>
        <v>17</v>
      </c>
      <c r="E6">
        <f t="shared" ca="1" si="0"/>
        <v>201</v>
      </c>
      <c r="F6" s="6">
        <f t="shared" ca="1" si="1"/>
        <v>0.46766169154228854</v>
      </c>
      <c r="G6" s="6">
        <f t="shared" ca="1" si="2"/>
        <v>0.44776119402985076</v>
      </c>
      <c r="H6" s="6">
        <f t="shared" ca="1" si="3"/>
        <v>8.45771144278607E-2</v>
      </c>
    </row>
    <row r="7" spans="1:8" x14ac:dyDescent="0.3">
      <c r="A7" t="s">
        <v>8311</v>
      </c>
      <c r="B7">
        <f ca="1">COUNTIFS($D2:$D4115, "&gt;=20000", $D2:$D4115, "&lt;=24999", $F2:$F4115, "successful")</f>
        <v>62</v>
      </c>
      <c r="C7">
        <f ca="1">COUNTIFS($D2:$D4115, "&gt;=20000", $D2:$D4115, "&lt;=24999", $F2:$F4115, "failed")</f>
        <v>72</v>
      </c>
      <c r="D7">
        <f ca="1">COUNTIFS($D2:$D4115, "&gt;=20000", $D2:$D4115, "&lt;=24999", $F2:$F4115, "canceled")</f>
        <v>14</v>
      </c>
      <c r="E7">
        <f t="shared" ca="1" si="0"/>
        <v>148</v>
      </c>
      <c r="F7" s="6">
        <f t="shared" ca="1" si="1"/>
        <v>0.41891891891891891</v>
      </c>
      <c r="G7" s="6">
        <f t="shared" ca="1" si="2"/>
        <v>0.48648648648648651</v>
      </c>
      <c r="H7" s="6">
        <f t="shared" ca="1" si="3"/>
        <v>9.45945945945946E-2</v>
      </c>
    </row>
    <row r="8" spans="1:8" x14ac:dyDescent="0.3">
      <c r="A8" t="s">
        <v>8312</v>
      </c>
      <c r="B8">
        <f ca="1">COUNTIFS($D2:$D4115, "&gt;=25000", $D2:$D4115, "&lt;=29999", $F2:$F4115, "successful")</f>
        <v>55</v>
      </c>
      <c r="C8">
        <f ca="1">COUNTIFS($D2:$D4115, "&gt;=25000", $D2:$D4115, "&lt;=29999", $F2:$F4115, "failed")</f>
        <v>64</v>
      </c>
      <c r="D8">
        <f ca="1">COUNTIFS($D2:$D4115, "&gt;=25000", $D2:$D4115, "&lt;=29999", $F2:$F4115, "canceled")</f>
        <v>18</v>
      </c>
      <c r="E8">
        <f t="shared" ca="1" si="0"/>
        <v>137</v>
      </c>
      <c r="F8" s="6">
        <f t="shared" ca="1" si="1"/>
        <v>0.40145985401459855</v>
      </c>
      <c r="G8" s="6">
        <f t="shared" ca="1" si="2"/>
        <v>0.46715328467153283</v>
      </c>
      <c r="H8" s="6">
        <f t="shared" ca="1" si="3"/>
        <v>0.13138686131386862</v>
      </c>
    </row>
    <row r="9" spans="1:8" x14ac:dyDescent="0.3">
      <c r="A9" t="s">
        <v>8313</v>
      </c>
      <c r="B9">
        <f ca="1">COUNTIFS($D2:$D4115, "&gt;=30000", $D2:$D4115, "&lt;=34999", $F2:$F4115, "successful")</f>
        <v>32</v>
      </c>
      <c r="C9">
        <f ca="1">COUNTIFS($D2:$D4115, "&gt;=30000", $D2:$D4115, "&lt;=34999", $F2:$F4115, "failed")</f>
        <v>37</v>
      </c>
      <c r="D9">
        <f ca="1">COUNTIFS($D2:$D4115, "&gt;=30000", $D2:$D4115, "&lt;=34999", $F2:$F4115, "canceled")</f>
        <v>13</v>
      </c>
      <c r="E9">
        <f t="shared" ca="1" si="0"/>
        <v>82</v>
      </c>
      <c r="F9" s="6">
        <f t="shared" ca="1" si="1"/>
        <v>0.3902439024390244</v>
      </c>
      <c r="G9" s="6">
        <f t="shared" ca="1" si="2"/>
        <v>0.45121951219512196</v>
      </c>
      <c r="H9" s="6">
        <f t="shared" ca="1" si="3"/>
        <v>0.15853658536585366</v>
      </c>
    </row>
    <row r="10" spans="1:8" x14ac:dyDescent="0.3">
      <c r="A10" t="s">
        <v>8314</v>
      </c>
      <c r="B10">
        <f ca="1">COUNTIFS($D2:$D4115, "&gt;=35000", $D2:$D4115, "&lt;=39999", $F2:$F4115, "successful")</f>
        <v>26</v>
      </c>
      <c r="C10">
        <f ca="1">COUNTIFS($D2:$D4115, "&gt;=35000", $D2:$D4115, "&lt;=39999", $F2:$F4115, "failed")</f>
        <v>22</v>
      </c>
      <c r="D10">
        <f ca="1">COUNTIFS($D2:$D4115, "&gt;=35000", $D2:$D4115, "&lt;=39999", $F2:$F4115, "canceled")</f>
        <v>7</v>
      </c>
      <c r="E10">
        <f t="shared" ca="1" si="0"/>
        <v>55</v>
      </c>
      <c r="F10" s="6">
        <f t="shared" ca="1" si="1"/>
        <v>0.47272727272727272</v>
      </c>
      <c r="G10" s="6">
        <f t="shared" ca="1" si="2"/>
        <v>0.4</v>
      </c>
      <c r="H10" s="6">
        <f t="shared" ca="1" si="3"/>
        <v>0.12727272727272726</v>
      </c>
    </row>
    <row r="11" spans="1:8" x14ac:dyDescent="0.3">
      <c r="A11" t="s">
        <v>8315</v>
      </c>
      <c r="B11">
        <f ca="1">COUNTIFS($D2:$D4115, "&gt;=40000", $D2:$D4115, "&lt;=44999", $F2:$F4115, "successful")</f>
        <v>21</v>
      </c>
      <c r="C11">
        <f ca="1">COUNTIFS($D2:$D4115, "&gt;=40000", $D2:$D4115, "&lt;=44999", $F2:$F4115, "failed")</f>
        <v>16</v>
      </c>
      <c r="D11">
        <f ca="1">COUNTIFS($D2:$D4115, "&gt;=40000", $D2:$D4115, "&lt;=44999", $F2:$F4115, "canceled")</f>
        <v>6</v>
      </c>
      <c r="E11">
        <f t="shared" ca="1" si="0"/>
        <v>43</v>
      </c>
      <c r="F11" s="6">
        <f t="shared" ca="1" si="1"/>
        <v>0.48837209302325579</v>
      </c>
      <c r="G11" s="6">
        <f t="shared" ca="1" si="2"/>
        <v>0.37209302325581395</v>
      </c>
      <c r="H11" s="6">
        <f t="shared" ca="1" si="3"/>
        <v>0.13953488372093023</v>
      </c>
    </row>
    <row r="12" spans="1:8" x14ac:dyDescent="0.3">
      <c r="A12" t="s">
        <v>8316</v>
      </c>
      <c r="B12">
        <f ca="1">COUNTIFS($D2:$D4115, "&gt;=45000", $D2:$D4115, "&lt;=49999", $F2:$F4115, "successful")</f>
        <v>6</v>
      </c>
      <c r="C12">
        <f ca="1">COUNTIFS($D2:$D4115, "&gt;=45000", $D2:$D4115, "&lt;=49999", $F2:$F4115, "failed")</f>
        <v>11</v>
      </c>
      <c r="D12">
        <f ca="1">COUNTIFS($D2:$D4115, "&gt;=45000", $D2:$D4115, "&lt;=49999", $F2:$F4115, "canceled")</f>
        <v>4</v>
      </c>
      <c r="E12">
        <f t="shared" ca="1" si="0"/>
        <v>21</v>
      </c>
      <c r="F12" s="6">
        <f t="shared" ca="1" si="1"/>
        <v>0.2857142857142857</v>
      </c>
      <c r="G12" s="6">
        <f t="shared" ca="1" si="2"/>
        <v>0.52380952380952384</v>
      </c>
      <c r="H12" s="6">
        <f t="shared" ca="1" si="3"/>
        <v>0.19047619047619047</v>
      </c>
    </row>
    <row r="13" spans="1:8" x14ac:dyDescent="0.3">
      <c r="A13" t="s">
        <v>8317</v>
      </c>
      <c r="B13">
        <f ca="1">COUNTIFS($D2:$D4115, "&gt;=50000", $F2:$F4115, "successful")</f>
        <v>86</v>
      </c>
      <c r="C13">
        <f ca="1">COUNTIFS($D2:$D4115, "&gt;=50000", $F2:$F4115, "failed")</f>
        <v>258</v>
      </c>
      <c r="D13">
        <f ca="1">COUNTIFS($D2:$D4115, "&gt;=50000", $F2:$F4115, "canceled")</f>
        <v>100</v>
      </c>
      <c r="E13">
        <f t="shared" ca="1" si="0"/>
        <v>444</v>
      </c>
      <c r="F13" s="6">
        <f t="shared" ca="1" si="1"/>
        <v>0.19369369369369369</v>
      </c>
      <c r="G13" s="6">
        <f t="shared" ca="1" si="2"/>
        <v>0.58108108108108103</v>
      </c>
      <c r="H13" s="6">
        <f t="shared" ca="1" si="3"/>
        <v>0.22522522522522523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Susan Roedl</cp:lastModifiedBy>
  <dcterms:created xsi:type="dcterms:W3CDTF">2017-04-20T15:17:24Z</dcterms:created>
  <dcterms:modified xsi:type="dcterms:W3CDTF">2019-09-08T03:54:52Z</dcterms:modified>
</cp:coreProperties>
</file>