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06\Documents\GitHub\SHOTMAN\SHOTMAN\"/>
    </mc:Choice>
  </mc:AlternateContent>
  <xr:revisionPtr revIDLastSave="0" documentId="13_ncr:1_{72C07900-E3C5-4DFF-A4CE-F0D09E0BEDC2}" xr6:coauthVersionLast="47" xr6:coauthVersionMax="47" xr10:uidLastSave="{00000000-0000-0000-0000-000000000000}"/>
  <bookViews>
    <workbookView xWindow="705" yWindow="240" windowWidth="22845" windowHeight="14010" activeTab="2" xr2:uid="{00000000-000D-0000-FFFF-FFFF00000000}"/>
  </bookViews>
  <sheets>
    <sheet name="1125元データ" sheetId="4" r:id="rId1"/>
    <sheet name="概要" sheetId="5" r:id="rId2"/>
    <sheet name="アルファ" sheetId="1" r:id="rId3"/>
    <sheet name="ベータ" sheetId="2" r:id="rId4"/>
    <sheet name="マスタ" sheetId="3" r:id="rId5"/>
  </sheets>
  <definedNames>
    <definedName name="_xlnm._FilterDatabase" localSheetId="2" hidden="1">アルファ!$B$2:$G$55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C11" i="5"/>
  <c r="D11" i="5" s="1"/>
  <c r="C10" i="5"/>
  <c r="D10" i="5" s="1"/>
  <c r="D9" i="5"/>
  <c r="C9" i="5"/>
  <c r="C6" i="5"/>
  <c r="C5" i="5"/>
  <c r="C3" i="5"/>
  <c r="C2" i="5"/>
  <c r="J11" i="4"/>
  <c r="K11" i="4" s="1"/>
  <c r="J10" i="4"/>
  <c r="K10" i="4" s="1"/>
  <c r="K9" i="4"/>
  <c r="J9" i="4"/>
  <c r="J6" i="4"/>
  <c r="J4" i="4" s="1"/>
  <c r="J5" i="4"/>
  <c r="J3" i="4"/>
  <c r="J2" i="4"/>
  <c r="C4" i="5" l="1"/>
  <c r="D4" i="5" s="1"/>
  <c r="E11" i="5"/>
  <c r="E9" i="5"/>
  <c r="E10" i="5"/>
  <c r="L11" i="4"/>
  <c r="L10" i="4"/>
  <c r="K4" i="4"/>
  <c r="L9" i="4"/>
</calcChain>
</file>

<file path=xl/sharedStrings.xml><?xml version="1.0" encoding="utf-8"?>
<sst xmlns="http://schemas.openxmlformats.org/spreadsheetml/2006/main" count="539" uniqueCount="171">
  <si>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</si>
  <si>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</si>
  <si>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</si>
  <si>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</si>
  <si>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</si>
  <si>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</si>
  <si>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</si>
  <si>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</si>
  <si>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</si>
  <si>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</si>
  <si>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</si>
  <si>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</si>
  <si>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</si>
  <si>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</si>
  <si>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</si>
  <si>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</si>
  <si>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</si>
  <si>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</si>
  <si>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</si>
  <si>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</si>
  <si>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</si>
  <si>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</si>
  <si>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</si>
  <si>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</si>
  <si>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</si>
  <si>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</si>
  <si>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</si>
  <si>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</si>
  <si>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</si>
  <si>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</si>
  <si>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</si>
  <si>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</si>
  <si>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―　AI</t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</si>
  <si>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</si>
  <si>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</si>
  <si>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</si>
  <si>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</si>
  <si>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</si>
  <si>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</si>
  <si>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</si>
  <si>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</si>
  <si>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</si>
  <si>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</si>
  <si>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</si>
  <si>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</si>
  <si>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</si>
  <si>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</si>
  <si>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</si>
  <si>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</si>
  <si>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</si>
  <si>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</si>
  <si>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</si>
  <si>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</si>
  <si>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</si>
  <si>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</si>
  <si>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</si>
  <si>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</si>
  <si>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</t>
    <phoneticPr fontId="1"/>
  </si>
  <si>
    <t>　ー　弾</t>
    <rPh sb="3" eb="4">
      <t>タマ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</si>
  <si>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</si>
  <si>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</si>
  <si>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－　ショット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</si>
  <si>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</si>
  <si>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－　ボス武器1</t>
    <rPh sb="5" eb="7">
      <t>ブキ</t>
    </rPh>
    <phoneticPr fontId="1"/>
  </si>
  <si>
    <t>　－　ボス武器2</t>
    <rPh sb="5" eb="7">
      <t>ブキ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</si>
  <si>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</si>
  <si>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</si>
  <si>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攻撃</t>
    <rPh sb="3" eb="5">
      <t>コウゲキ</t>
    </rPh>
    <phoneticPr fontId="1"/>
  </si>
  <si>
    <t>　―　死亡</t>
    <rPh sb="3" eb="5">
      <t>シボウ</t>
    </rPh>
    <phoneticPr fontId="1"/>
  </si>
  <si>
    <t>・ボス1</t>
    <phoneticPr fontId="1"/>
  </si>
  <si>
    <t>　―　死亡演出</t>
    <rPh sb="3" eb="7">
      <t>シボウエンシュツ</t>
    </rPh>
    <phoneticPr fontId="1"/>
  </si>
  <si>
    <t>　―　被弾</t>
    <rPh sb="3" eb="5">
      <t>ヒダン</t>
    </rPh>
    <phoneticPr fontId="1"/>
  </si>
  <si>
    <t>　－　マップスクロール(生成)</t>
    <rPh sb="12" eb="14">
      <t>セイセイ</t>
    </rPh>
    <phoneticPr fontId="1"/>
  </si>
  <si>
    <t>　ー　ゲーム画面</t>
    <phoneticPr fontId="1"/>
  </si>
  <si>
    <t>・ステージギミック</t>
    <phoneticPr fontId="1"/>
  </si>
  <si>
    <t>　―　ギミック1</t>
    <phoneticPr fontId="1"/>
  </si>
  <si>
    <t>　―　ギミック2</t>
    <phoneticPr fontId="1"/>
  </si>
  <si>
    <t>プロト</t>
    <phoneticPr fontId="1"/>
  </si>
  <si>
    <t>ベータ</t>
    <phoneticPr fontId="1"/>
  </si>
  <si>
    <t>マスター</t>
    <phoneticPr fontId="1"/>
  </si>
  <si>
    <t>１月31</t>
    <rPh sb="1" eb="2">
      <t>ガツ</t>
    </rPh>
    <phoneticPr fontId="1"/>
  </si>
  <si>
    <t>完了</t>
    <rPh sb="0" eb="2">
      <t>カンリョウ</t>
    </rPh>
    <phoneticPr fontId="1"/>
  </si>
  <si>
    <t>・地を這うエネミー</t>
    <rPh sb="1" eb="2">
      <t>チ</t>
    </rPh>
    <rPh sb="3" eb="4">
      <t>ハ</t>
    </rPh>
    <phoneticPr fontId="1"/>
  </si>
  <si>
    <t>・空を飛ぶエネミー</t>
    <rPh sb="1" eb="2">
      <t>ソラ</t>
    </rPh>
    <rPh sb="3" eb="4">
      <t>ト</t>
    </rPh>
    <phoneticPr fontId="1"/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</si>
  <si>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</si>
  <si>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</si>
  <si>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</si>
  <si>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</si>
  <si>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B…なくても問題ないがあるといい</t>
    <rPh sb="6" eb="8">
      <t>モンダイ</t>
    </rPh>
    <phoneticPr fontId="1"/>
  </si>
  <si>
    <t>C…なくても問題ない</t>
    <rPh sb="6" eb="8">
      <t>モンダイ</t>
    </rPh>
    <phoneticPr fontId="1"/>
  </si>
  <si>
    <t>S</t>
  </si>
  <si>
    <t>A</t>
  </si>
  <si>
    <t>B</t>
  </si>
  <si>
    <t>バージョン</t>
    <phoneticPr fontId="1"/>
  </si>
  <si>
    <t>プロト</t>
  </si>
  <si>
    <t>α</t>
  </si>
  <si>
    <t>β</t>
  </si>
  <si>
    <t>・素材集め</t>
    <rPh sb="1" eb="3">
      <t>ソザイ</t>
    </rPh>
    <rPh sb="3" eb="4">
      <t>アツ</t>
    </rPh>
    <phoneticPr fontId="1"/>
  </si>
  <si>
    <t>マスター</t>
  </si>
  <si>
    <t>1コスト:3時間 (1日は基本2コスト)</t>
    <phoneticPr fontId="1"/>
  </si>
  <si>
    <t>ビルドテスト</t>
    <phoneticPr fontId="1"/>
  </si>
  <si>
    <t>素材集め</t>
    <rPh sb="0" eb="2">
      <t>ソザイ</t>
    </rPh>
    <rPh sb="2" eb="3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</si>
  <si>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</si>
  <si>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</si>
  <si>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</si>
  <si>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</t>
    <rPh sb="0" eb="1">
      <t>チ</t>
    </rPh>
    <rPh sb="2" eb="3">
      <t>ハ</t>
    </rPh>
    <phoneticPr fontId="1"/>
  </si>
  <si>
    <t>空を飛ぶエネミー</t>
    <rPh sb="0" eb="1">
      <t>ソラ</t>
    </rPh>
    <rPh sb="2" eb="3">
      <t>ト</t>
    </rPh>
    <phoneticPr fontId="1"/>
  </si>
  <si>
    <t>ボス1</t>
  </si>
  <si>
    <t>マップ</t>
  </si>
  <si>
    <t>音処理</t>
    <rPh sb="0" eb="3">
      <t>オトショリ</t>
    </rPh>
    <phoneticPr fontId="1"/>
  </si>
  <si>
    <t>UI</t>
  </si>
  <si>
    <t>UX</t>
  </si>
  <si>
    <t>エフェクト</t>
  </si>
  <si>
    <t>エフェクト実装</t>
    <phoneticPr fontId="1"/>
  </si>
  <si>
    <t>座標回転と拡大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</si>
  <si>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</si>
  <si>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</si>
  <si>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</si>
  <si>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</si>
  <si>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  <phoneticPr fontId="1"/>
  </si>
  <si>
    <t>キャラ</t>
    <phoneticPr fontId="1"/>
  </si>
  <si>
    <t>弾</t>
    <rPh sb="0" eb="1">
      <t>タマ</t>
    </rPh>
    <phoneticPr fontId="1"/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</si>
  <si>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</si>
  <si>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</si>
  <si>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</si>
  <si>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  <phoneticPr fontId="1"/>
  </si>
  <si>
    <t>待機</t>
    <rPh sb="0" eb="2">
      <t>タイキ</t>
    </rPh>
    <phoneticPr fontId="1"/>
  </si>
  <si>
    <t>移動</t>
    <phoneticPr fontId="1"/>
  </si>
  <si>
    <t>ジャンプ</t>
    <phoneticPr fontId="1"/>
  </si>
  <si>
    <t>空中</t>
    <rPh sb="0" eb="2">
      <t>クウチュウ</t>
    </rPh>
    <phoneticPr fontId="1"/>
  </si>
  <si>
    <t>ショット</t>
    <phoneticPr fontId="1"/>
  </si>
  <si>
    <t>ボス武器1</t>
    <rPh sb="2" eb="4">
      <t>ブキ</t>
    </rPh>
    <phoneticPr fontId="1"/>
  </si>
  <si>
    <t>ボス武器2</t>
    <rPh sb="2" eb="4">
      <t>ブキ</t>
    </rPh>
    <phoneticPr fontId="1"/>
  </si>
  <si>
    <t>被弾</t>
    <rPh sb="0" eb="2">
      <t>ヒダン</t>
    </rPh>
    <phoneticPr fontId="1"/>
  </si>
  <si>
    <t>死亡</t>
    <rPh sb="0" eb="2">
      <t>シボウ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</si>
  <si>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</si>
  <si>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</si>
  <si>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被弾</t>
    <rPh sb="0" eb="1">
      <t>タマ</t>
    </rPh>
    <phoneticPr fontId="1"/>
  </si>
  <si>
    <t>AI</t>
    <phoneticPr fontId="1"/>
  </si>
  <si>
    <t>死亡演出</t>
    <rPh sb="0" eb="4">
      <t>シボウエンシュツ</t>
    </rPh>
    <phoneticPr fontId="1"/>
  </si>
  <si>
    <t>マップ設計</t>
    <phoneticPr fontId="1"/>
  </si>
  <si>
    <t>マップ実装</t>
    <phoneticPr fontId="1"/>
  </si>
  <si>
    <t>BGM再生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</si>
  <si>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</si>
  <si>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</si>
  <si>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</si>
  <si>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ゲーム画面</t>
    <phoneticPr fontId="1"/>
  </si>
  <si>
    <t>オプション画面</t>
    <phoneticPr fontId="1"/>
  </si>
  <si>
    <t>カーソル移動</t>
    <phoneticPr fontId="1"/>
  </si>
  <si>
    <t>決定処理</t>
    <phoneticPr fontId="1"/>
  </si>
  <si>
    <t>画面遷移</t>
    <phoneticPr fontId="1"/>
  </si>
  <si>
    <t>エフェクト再生</t>
    <phoneticPr fontId="1"/>
  </si>
  <si>
    <t>エフェクト停止</t>
    <phoneticPr fontId="1"/>
  </si>
  <si>
    <t>プレイヤー操作</t>
    <phoneticPr fontId="1"/>
  </si>
  <si>
    <t>SE再生</t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</si>
  <si>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</si>
  <si>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</si>
  <si>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概要</t>
    <rPh sb="0" eb="2">
      <t>ガイヨウ</t>
    </rPh>
    <phoneticPr fontId="1"/>
  </si>
  <si>
    <t>作業工数について</t>
    <rPh sb="0" eb="2">
      <t>サギョウ</t>
    </rPh>
    <rPh sb="2" eb="4">
      <t>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</si>
  <si>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</si>
  <si>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</si>
  <si>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</si>
  <si>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</si>
  <si>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</si>
  <si>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作業中</t>
  </si>
  <si>
    <t>未着手</t>
  </si>
  <si>
    <t>完了</t>
  </si>
  <si>
    <t>クラスの設計</t>
    <rPh sb="4" eb="6">
      <t>セッケイ</t>
    </rPh>
    <phoneticPr fontId="1"/>
  </si>
  <si>
    <t>ライブラリの設計</t>
    <rPh sb="6" eb="8">
      <t>セッケイ</t>
    </rPh>
    <phoneticPr fontId="1"/>
  </si>
  <si>
    <t>ビルドの確認</t>
    <rPh sb="4" eb="6">
      <t>カクニン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</si>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</sst>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4" xfId="0" applyFill="1" applyBorder="1"/>
    <xf numFmtId="0" fontId="0" fillId="4" borderId="4" xfId="0" applyFill="1" applyBorder="1"/>
    <xf numFmtId="0" fontId="0" fillId="12" borderId="4" xfId="0" applyFill="1" applyBorder="1"/>
    <xf numFmtId="0" fontId="0" fillId="13" borderId="4" xfId="0" applyFill="1" applyBorder="1"/>
    <xf numFmtId="5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5" borderId="0" xfId="0" applyFont="1" applyFill="1"/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003-9E8A-4EE9-A0BA-F4BBD4E95F1D}">
  <dimension ref="A1:L74"/>
  <sheetViews>
    <sheetView workbookViewId="0">
      <selection activeCell="A5" sqref="A5"/>
    </sheetView>
  </sheetViews>
  <sheetFormatPr defaultRowHeight="18.75"/>
  <cols>
    <col min="1" max="1" width="12.625" customWidth="1"/>
    <col min="2" max="2" width="31.625" customWidth="1"/>
    <col min="9" max="9" width="19.375" customWidth="1"/>
    <col min="10" max="10" width="12.25" customWidth="1"/>
    <col min="11" max="11" width="19.625" customWidth="1"/>
    <col min="12" max="12" width="15.75" customWidth="1"/>
    <col min="13" max="13" width="17.25" customWidth="1"/>
  </cols>
  <sheetData>
    <row r="1" spans="1:12">
      <c r="A1" t="s">
        <v>99</v>
      </c>
    </row>
    <row r="2" spans="1:12">
      <c r="B2" s="4" t="s">
        <v>0</v>
      </c>
      <c r="C2" s="24" t="s">
        <v>84</v>
      </c>
      <c r="D2" s="24" t="s">
        <v>93</v>
      </c>
      <c r="E2" s="5" t="s">
        <v>1</v>
      </c>
      <c r="F2" s="16" t="s">
        <v>2</v>
      </c>
      <c r="G2" s="6" t="s">
        <v>3</v>
      </c>
      <c r="I2" s="9" t="s">
        <v>4</v>
      </c>
      <c r="J2">
        <f>SUM(E3:E74)</f>
        <v>104</v>
      </c>
    </row>
    <row r="3" spans="1:12">
      <c r="B3" s="12" t="s">
        <v>5</v>
      </c>
      <c r="C3" s="25" t="s">
        <v>90</v>
      </c>
      <c r="D3" s="25" t="s">
        <v>94</v>
      </c>
      <c r="E3" s="7">
        <v>4</v>
      </c>
      <c r="F3" s="14"/>
      <c r="G3" s="7"/>
      <c r="I3" s="10" t="s">
        <v>6</v>
      </c>
      <c r="J3">
        <f>SUMIF(G3:G74,"完了",E3:E74)</f>
        <v>1</v>
      </c>
      <c r="K3" t="s">
        <v>7</v>
      </c>
    </row>
    <row r="4" spans="1:12">
      <c r="B4" s="12" t="s">
        <v>8</v>
      </c>
      <c r="C4" s="25" t="s">
        <v>90</v>
      </c>
      <c r="D4" s="25" t="s">
        <v>94</v>
      </c>
      <c r="E4" s="7">
        <v>8</v>
      </c>
      <c r="F4" s="14"/>
      <c r="G4" s="7"/>
      <c r="I4" s="11" t="s">
        <v>9</v>
      </c>
      <c r="J4" s="2">
        <f ca="1">NETWORKDAYS(J5,J6)</f>
        <v>50</v>
      </c>
      <c r="K4" s="3">
        <f ca="1" xml:space="preserve"> J3 / J4</f>
        <v>0.02</v>
      </c>
    </row>
    <row r="5" spans="1:12">
      <c r="B5" s="12" t="s">
        <v>97</v>
      </c>
      <c r="C5" s="25" t="s">
        <v>90</v>
      </c>
      <c r="D5" s="25" t="s">
        <v>96</v>
      </c>
      <c r="E5" s="7"/>
      <c r="F5" s="14"/>
      <c r="G5" s="7"/>
      <c r="I5" s="12" t="s">
        <v>10</v>
      </c>
      <c r="J5" s="1">
        <f>DATE(2024,11,1)</f>
        <v>45597</v>
      </c>
    </row>
    <row r="6" spans="1:12">
      <c r="B6" s="7" t="s">
        <v>12</v>
      </c>
      <c r="C6" s="7" t="s">
        <v>90</v>
      </c>
      <c r="D6" s="7" t="s">
        <v>95</v>
      </c>
      <c r="E6" s="7">
        <v>1</v>
      </c>
      <c r="F6" s="14"/>
      <c r="G6" s="7"/>
      <c r="I6" s="13" t="s">
        <v>11</v>
      </c>
      <c r="J6" s="1">
        <f ca="1">TODAY()</f>
        <v>45666</v>
      </c>
    </row>
    <row r="7" spans="1:12">
      <c r="B7" s="7" t="s">
        <v>15</v>
      </c>
      <c r="C7" s="7" t="s">
        <v>90</v>
      </c>
      <c r="D7" s="7" t="s">
        <v>95</v>
      </c>
      <c r="E7" s="7">
        <v>1</v>
      </c>
      <c r="F7" s="14"/>
      <c r="G7" s="7"/>
    </row>
    <row r="8" spans="1:12">
      <c r="B8" s="7" t="s">
        <v>17</v>
      </c>
      <c r="C8" s="7" t="s">
        <v>90</v>
      </c>
      <c r="D8" s="7" t="s">
        <v>95</v>
      </c>
      <c r="E8" s="7">
        <v>1</v>
      </c>
      <c r="F8" s="14"/>
      <c r="G8" s="7"/>
      <c r="K8" t="s">
        <v>13</v>
      </c>
      <c r="L8" t="s">
        <v>14</v>
      </c>
    </row>
    <row r="9" spans="1:12">
      <c r="B9" s="7" t="s">
        <v>19</v>
      </c>
      <c r="C9" s="7" t="s">
        <v>90</v>
      </c>
      <c r="D9" s="7" t="s">
        <v>94</v>
      </c>
      <c r="E9" s="7">
        <v>1</v>
      </c>
      <c r="F9" s="14"/>
      <c r="G9" s="7"/>
      <c r="I9" s="9" t="s">
        <v>16</v>
      </c>
      <c r="J9" s="1">
        <f>DATE(2024,12,20)</f>
        <v>45646</v>
      </c>
      <c r="K9" s="2">
        <f ca="1">NETWORKDAYS(TODAY(),J9)</f>
        <v>-15</v>
      </c>
      <c r="L9" s="3">
        <f ca="1">($J$2 - $J$3) / K9</f>
        <v>-6.8666666666666663</v>
      </c>
    </row>
    <row r="10" spans="1:12">
      <c r="B10" s="7" t="s">
        <v>21</v>
      </c>
      <c r="C10" s="7" t="s">
        <v>90</v>
      </c>
      <c r="D10" s="7" t="s">
        <v>96</v>
      </c>
      <c r="E10" s="7">
        <v>1</v>
      </c>
      <c r="F10" s="14"/>
      <c r="G10" s="7"/>
      <c r="I10" s="15" t="s">
        <v>18</v>
      </c>
      <c r="J10" s="1">
        <f>DATE(2025,1,17)</f>
        <v>45674</v>
      </c>
      <c r="K10" s="2">
        <f ca="1">NETWORKDAYS(TODAY(),J10)</f>
        <v>7</v>
      </c>
      <c r="L10" s="3">
        <f ca="1">($J$2 - $J$3) / K10</f>
        <v>14.714285714285714</v>
      </c>
    </row>
    <row r="11" spans="1:12">
      <c r="B11" s="7" t="s">
        <v>57</v>
      </c>
      <c r="C11" s="7" t="s">
        <v>90</v>
      </c>
      <c r="D11" s="7" t="s">
        <v>94</v>
      </c>
      <c r="E11" s="7">
        <v>2</v>
      </c>
      <c r="F11" s="14"/>
      <c r="G11" s="7"/>
      <c r="I11" s="11" t="s">
        <v>20</v>
      </c>
      <c r="J11" s="1">
        <f>DATE(2025,2,3)</f>
        <v>45691</v>
      </c>
      <c r="K11" s="2">
        <f ca="1">NETWORKDAYS(TODAY(),J11)</f>
        <v>18</v>
      </c>
      <c r="L11" s="3">
        <f ca="1">($J$2 - $J$3) / K11</f>
        <v>5.7222222222222223</v>
      </c>
    </row>
    <row r="12" spans="1:12">
      <c r="B12" s="7" t="s">
        <v>58</v>
      </c>
      <c r="C12" s="7" t="s">
        <v>92</v>
      </c>
      <c r="D12" s="7" t="s">
        <v>94</v>
      </c>
      <c r="E12" s="7">
        <v>1</v>
      </c>
      <c r="F12" s="14"/>
      <c r="G12" s="7"/>
    </row>
    <row r="13" spans="1:12">
      <c r="B13" s="12" t="s">
        <v>22</v>
      </c>
      <c r="C13" s="25" t="s">
        <v>90</v>
      </c>
      <c r="D13" s="25" t="s">
        <v>94</v>
      </c>
      <c r="E13" s="7"/>
      <c r="F13" s="14"/>
      <c r="G13" s="7"/>
    </row>
    <row r="14" spans="1:12">
      <c r="B14" s="7" t="s">
        <v>23</v>
      </c>
      <c r="C14" s="7" t="s">
        <v>90</v>
      </c>
      <c r="D14" s="7" t="s">
        <v>94</v>
      </c>
      <c r="E14" s="7">
        <v>0.5</v>
      </c>
      <c r="F14" s="7"/>
      <c r="G14" s="17"/>
      <c r="I14" s="18" t="s">
        <v>77</v>
      </c>
      <c r="J14" s="1">
        <v>45631</v>
      </c>
    </row>
    <row r="15" spans="1:12">
      <c r="B15" s="7" t="s">
        <v>59</v>
      </c>
      <c r="C15" s="7" t="s">
        <v>90</v>
      </c>
      <c r="D15" s="7" t="s">
        <v>94</v>
      </c>
      <c r="E15" s="7">
        <v>0.5</v>
      </c>
      <c r="F15" s="7"/>
      <c r="G15" s="7"/>
      <c r="I15" s="19" t="s">
        <v>0</v>
      </c>
      <c r="J15" s="1">
        <v>45657</v>
      </c>
    </row>
    <row r="16" spans="1:12">
      <c r="B16" s="7" t="s">
        <v>60</v>
      </c>
      <c r="C16" s="7" t="s">
        <v>90</v>
      </c>
      <c r="D16" s="7" t="s">
        <v>94</v>
      </c>
      <c r="E16" s="7">
        <v>4</v>
      </c>
      <c r="F16" s="7"/>
      <c r="G16" s="7"/>
      <c r="I16" s="20" t="s">
        <v>78</v>
      </c>
      <c r="J16" s="1">
        <v>45306</v>
      </c>
    </row>
    <row r="17" spans="2:10">
      <c r="B17" s="7" t="s">
        <v>62</v>
      </c>
      <c r="C17" s="7" t="s">
        <v>90</v>
      </c>
      <c r="D17" s="7" t="s">
        <v>94</v>
      </c>
      <c r="E17" s="7">
        <v>4</v>
      </c>
      <c r="F17" s="7"/>
      <c r="G17" s="7"/>
      <c r="I17" s="21" t="s">
        <v>79</v>
      </c>
      <c r="J17" s="22" t="s">
        <v>80</v>
      </c>
    </row>
    <row r="18" spans="2:10">
      <c r="B18" s="12" t="s">
        <v>24</v>
      </c>
      <c r="C18" s="25" t="s">
        <v>90</v>
      </c>
      <c r="D18" s="25" t="s">
        <v>96</v>
      </c>
      <c r="E18" s="7"/>
      <c r="F18" s="7"/>
      <c r="G18" s="7"/>
    </row>
    <row r="19" spans="2:10">
      <c r="B19" s="7" t="s">
        <v>25</v>
      </c>
      <c r="C19" s="7" t="s">
        <v>90</v>
      </c>
      <c r="D19" s="7" t="s">
        <v>94</v>
      </c>
      <c r="E19" s="7">
        <v>0.5</v>
      </c>
      <c r="F19" s="7"/>
      <c r="G19" s="7"/>
    </row>
    <row r="20" spans="2:10">
      <c r="B20" s="7" t="s">
        <v>26</v>
      </c>
      <c r="C20" s="7" t="s">
        <v>90</v>
      </c>
      <c r="D20" s="7" t="s">
        <v>94</v>
      </c>
      <c r="E20" s="7">
        <v>0.5</v>
      </c>
      <c r="F20" s="7"/>
      <c r="G20" s="23" t="s">
        <v>81</v>
      </c>
      <c r="I20" t="s">
        <v>85</v>
      </c>
    </row>
    <row r="21" spans="2:10">
      <c r="B21" s="7" t="s">
        <v>27</v>
      </c>
      <c r="C21" s="7" t="s">
        <v>90</v>
      </c>
      <c r="D21" s="7" t="s">
        <v>94</v>
      </c>
      <c r="E21" s="7">
        <v>0.5</v>
      </c>
      <c r="F21" s="7"/>
      <c r="G21" s="23" t="s">
        <v>81</v>
      </c>
      <c r="I21" t="s">
        <v>86</v>
      </c>
    </row>
    <row r="22" spans="2:10">
      <c r="B22" s="7" t="s">
        <v>28</v>
      </c>
      <c r="C22" s="7" t="s">
        <v>90</v>
      </c>
      <c r="D22" s="7" t="s">
        <v>94</v>
      </c>
      <c r="E22" s="7">
        <v>0.5</v>
      </c>
      <c r="F22" s="7"/>
      <c r="G22" s="7"/>
      <c r="I22" t="s">
        <v>87</v>
      </c>
    </row>
    <row r="23" spans="2:10">
      <c r="B23" s="7" t="s">
        <v>29</v>
      </c>
      <c r="C23" s="7" t="s">
        <v>90</v>
      </c>
      <c r="D23" s="7" t="s">
        <v>94</v>
      </c>
      <c r="E23" s="7">
        <v>0.5</v>
      </c>
      <c r="F23" s="7"/>
      <c r="G23" s="7"/>
      <c r="I23" t="s">
        <v>88</v>
      </c>
    </row>
    <row r="24" spans="2:10">
      <c r="B24" s="7" t="s">
        <v>61</v>
      </c>
      <c r="C24" s="7" t="s">
        <v>90</v>
      </c>
      <c r="D24" s="7" t="s">
        <v>94</v>
      </c>
      <c r="E24" s="7">
        <v>0.5</v>
      </c>
      <c r="F24" s="7"/>
      <c r="G24" s="7"/>
      <c r="I24" t="s">
        <v>89</v>
      </c>
    </row>
    <row r="25" spans="2:10">
      <c r="B25" s="7" t="s">
        <v>63</v>
      </c>
      <c r="C25" s="7" t="s">
        <v>90</v>
      </c>
      <c r="D25" s="7" t="s">
        <v>95</v>
      </c>
      <c r="E25" s="7">
        <v>1</v>
      </c>
      <c r="F25" s="7"/>
      <c r="G25" s="7"/>
    </row>
    <row r="26" spans="2:10">
      <c r="B26" s="7" t="s">
        <v>64</v>
      </c>
      <c r="C26" s="7" t="s">
        <v>92</v>
      </c>
      <c r="D26" s="7" t="s">
        <v>96</v>
      </c>
      <c r="E26" s="7">
        <v>1</v>
      </c>
      <c r="F26" s="7"/>
      <c r="G26" s="7"/>
    </row>
    <row r="27" spans="2:10">
      <c r="B27" s="7" t="s">
        <v>30</v>
      </c>
      <c r="C27" s="7" t="s">
        <v>90</v>
      </c>
      <c r="D27" s="7" t="s">
        <v>94</v>
      </c>
      <c r="E27" s="7">
        <v>0.5</v>
      </c>
      <c r="F27" s="7"/>
      <c r="G27" s="7"/>
    </row>
    <row r="28" spans="2:10">
      <c r="B28" s="7" t="s">
        <v>31</v>
      </c>
      <c r="C28" s="7" t="s">
        <v>90</v>
      </c>
      <c r="D28" s="7" t="s">
        <v>94</v>
      </c>
      <c r="E28" s="7">
        <v>0.5</v>
      </c>
      <c r="F28" s="7"/>
      <c r="G28" s="7"/>
    </row>
    <row r="29" spans="2:10">
      <c r="B29" s="12" t="s">
        <v>65</v>
      </c>
      <c r="C29" s="25" t="s">
        <v>90</v>
      </c>
      <c r="D29" s="25" t="s">
        <v>94</v>
      </c>
      <c r="E29" s="7"/>
      <c r="F29" s="7"/>
      <c r="G29" s="7"/>
    </row>
    <row r="30" spans="2:10">
      <c r="B30" s="7" t="s">
        <v>25</v>
      </c>
      <c r="C30" s="7" t="s">
        <v>90</v>
      </c>
      <c r="D30" s="7" t="s">
        <v>94</v>
      </c>
      <c r="E30" s="7">
        <v>0.5</v>
      </c>
      <c r="F30" s="7"/>
      <c r="G30" s="7"/>
    </row>
    <row r="31" spans="2:10">
      <c r="B31" s="7" t="s">
        <v>26</v>
      </c>
      <c r="C31" s="7" t="s">
        <v>90</v>
      </c>
      <c r="D31" s="7" t="s">
        <v>94</v>
      </c>
      <c r="E31" s="7">
        <v>0.5</v>
      </c>
      <c r="F31" s="7"/>
      <c r="G31" s="7"/>
    </row>
    <row r="32" spans="2:10">
      <c r="B32" s="7" t="s">
        <v>66</v>
      </c>
      <c r="C32" s="7" t="s">
        <v>90</v>
      </c>
      <c r="D32" s="7" t="s">
        <v>94</v>
      </c>
      <c r="E32" s="7">
        <v>3</v>
      </c>
      <c r="F32" s="7"/>
      <c r="G32" s="7"/>
    </row>
    <row r="33" spans="2:7">
      <c r="B33" s="7" t="s">
        <v>68</v>
      </c>
      <c r="C33" s="7" t="s">
        <v>90</v>
      </c>
      <c r="D33" s="7" t="s">
        <v>94</v>
      </c>
      <c r="E33" s="7">
        <v>0.5</v>
      </c>
      <c r="F33" s="7"/>
      <c r="G33" s="7"/>
    </row>
    <row r="34" spans="2:7">
      <c r="B34" s="12" t="s">
        <v>82</v>
      </c>
      <c r="C34" s="25" t="s">
        <v>90</v>
      </c>
      <c r="D34" s="25" t="s">
        <v>94</v>
      </c>
      <c r="E34" s="7"/>
      <c r="F34" s="7"/>
      <c r="G34" s="7"/>
    </row>
    <row r="35" spans="2:7">
      <c r="B35" s="7" t="s">
        <v>27</v>
      </c>
      <c r="C35" s="7" t="s">
        <v>90</v>
      </c>
      <c r="D35" s="7" t="s">
        <v>94</v>
      </c>
      <c r="E35" s="7">
        <v>1</v>
      </c>
      <c r="F35" s="7"/>
      <c r="G35" s="7"/>
    </row>
    <row r="36" spans="2:7">
      <c r="B36" s="7" t="s">
        <v>67</v>
      </c>
      <c r="C36" s="7" t="s">
        <v>90</v>
      </c>
      <c r="D36" s="7" t="s">
        <v>94</v>
      </c>
      <c r="E36" s="7">
        <v>1</v>
      </c>
      <c r="F36" s="7"/>
      <c r="G36" s="7"/>
    </row>
    <row r="37" spans="2:7">
      <c r="B37" s="12" t="s">
        <v>83</v>
      </c>
      <c r="C37" s="25" t="s">
        <v>90</v>
      </c>
      <c r="D37" s="25" t="s">
        <v>94</v>
      </c>
      <c r="E37" s="7"/>
      <c r="F37" s="7"/>
      <c r="G37" s="7"/>
    </row>
    <row r="38" spans="2:7">
      <c r="B38" s="7" t="s">
        <v>27</v>
      </c>
      <c r="C38" s="7" t="s">
        <v>90</v>
      </c>
      <c r="D38" s="7" t="s">
        <v>94</v>
      </c>
      <c r="E38" s="7">
        <v>1</v>
      </c>
      <c r="F38" s="7"/>
      <c r="G38" s="7"/>
    </row>
    <row r="39" spans="2:7">
      <c r="B39" s="7" t="s">
        <v>67</v>
      </c>
      <c r="C39" s="7" t="s">
        <v>90</v>
      </c>
      <c r="D39" s="7" t="s">
        <v>94</v>
      </c>
      <c r="E39" s="7">
        <v>1</v>
      </c>
      <c r="F39" s="7"/>
      <c r="G39" s="7"/>
    </row>
    <row r="40" spans="2:7">
      <c r="B40" s="12" t="s">
        <v>69</v>
      </c>
      <c r="C40" s="25" t="s">
        <v>90</v>
      </c>
      <c r="D40" s="25" t="s">
        <v>95</v>
      </c>
      <c r="E40" s="7"/>
      <c r="F40" s="7"/>
      <c r="G40" s="7"/>
    </row>
    <row r="41" spans="2:7">
      <c r="B41" s="7" t="s">
        <v>27</v>
      </c>
      <c r="C41" s="7" t="s">
        <v>90</v>
      </c>
      <c r="D41" s="7" t="s">
        <v>94</v>
      </c>
      <c r="E41" s="7">
        <v>0.5</v>
      </c>
      <c r="F41" s="7"/>
      <c r="G41" s="7"/>
    </row>
    <row r="42" spans="2:7">
      <c r="B42" s="7" t="s">
        <v>67</v>
      </c>
      <c r="C42" s="7" t="s">
        <v>90</v>
      </c>
      <c r="D42" s="7" t="s">
        <v>95</v>
      </c>
      <c r="E42" s="7">
        <v>2</v>
      </c>
      <c r="F42" s="7"/>
      <c r="G42" s="7"/>
    </row>
    <row r="43" spans="2:7">
      <c r="B43" s="7" t="s">
        <v>71</v>
      </c>
      <c r="C43" s="7" t="s">
        <v>90</v>
      </c>
      <c r="D43" s="7" t="s">
        <v>94</v>
      </c>
      <c r="E43" s="7">
        <v>0.5</v>
      </c>
      <c r="F43" s="7"/>
      <c r="G43" s="7"/>
    </row>
    <row r="44" spans="2:7">
      <c r="B44" s="7" t="s">
        <v>32</v>
      </c>
      <c r="C44" s="7" t="s">
        <v>90</v>
      </c>
      <c r="D44" s="7" t="s">
        <v>95</v>
      </c>
      <c r="E44" s="7">
        <v>2</v>
      </c>
      <c r="F44" s="7"/>
      <c r="G44" s="7"/>
    </row>
    <row r="45" spans="2:7">
      <c r="B45" s="7" t="s">
        <v>70</v>
      </c>
      <c r="C45" s="7" t="s">
        <v>90</v>
      </c>
      <c r="D45" s="7" t="s">
        <v>94</v>
      </c>
      <c r="E45" s="7">
        <v>0.5</v>
      </c>
      <c r="F45" s="7"/>
      <c r="G45" s="7"/>
    </row>
    <row r="46" spans="2:7">
      <c r="B46" s="12" t="s">
        <v>74</v>
      </c>
      <c r="C46" s="25" t="s">
        <v>91</v>
      </c>
      <c r="D46" s="25" t="s">
        <v>96</v>
      </c>
      <c r="E46" s="7"/>
      <c r="F46" s="7"/>
      <c r="G46" s="7"/>
    </row>
    <row r="47" spans="2:7">
      <c r="B47" s="7" t="s">
        <v>75</v>
      </c>
      <c r="C47" s="7" t="s">
        <v>90</v>
      </c>
      <c r="D47" s="7" t="s">
        <v>95</v>
      </c>
      <c r="E47" s="7">
        <v>2</v>
      </c>
      <c r="F47" s="7"/>
      <c r="G47" s="7"/>
    </row>
    <row r="48" spans="2:7">
      <c r="B48" s="7" t="s">
        <v>76</v>
      </c>
      <c r="C48" s="7" t="s">
        <v>92</v>
      </c>
      <c r="D48" s="7" t="s">
        <v>96</v>
      </c>
      <c r="E48" s="7">
        <v>2</v>
      </c>
      <c r="F48" s="7"/>
      <c r="G48" s="7"/>
    </row>
    <row r="49" spans="2:7">
      <c r="B49" s="12" t="s">
        <v>33</v>
      </c>
      <c r="C49" s="25" t="s">
        <v>90</v>
      </c>
      <c r="D49" s="25" t="s">
        <v>94</v>
      </c>
      <c r="E49" s="7"/>
      <c r="F49" s="7"/>
      <c r="G49" s="7"/>
    </row>
    <row r="50" spans="2:7">
      <c r="B50" s="7" t="s">
        <v>72</v>
      </c>
      <c r="C50" s="7" t="s">
        <v>90</v>
      </c>
      <c r="D50" s="7" t="s">
        <v>94</v>
      </c>
      <c r="E50" s="7">
        <v>6</v>
      </c>
      <c r="F50" s="7"/>
      <c r="G50" s="7"/>
    </row>
    <row r="51" spans="2:7">
      <c r="B51" s="7" t="s">
        <v>34</v>
      </c>
      <c r="C51" s="7" t="s">
        <v>90</v>
      </c>
      <c r="D51" s="7" t="s">
        <v>94</v>
      </c>
      <c r="E51" s="7">
        <v>6</v>
      </c>
      <c r="F51" s="7"/>
      <c r="G51" s="7"/>
    </row>
    <row r="52" spans="2:7">
      <c r="B52" s="7" t="s">
        <v>35</v>
      </c>
      <c r="C52" s="7"/>
      <c r="D52" s="7"/>
      <c r="E52" s="7">
        <v>3</v>
      </c>
      <c r="F52" s="7"/>
      <c r="G52" s="7"/>
    </row>
    <row r="53" spans="2:7">
      <c r="B53" s="7" t="s">
        <v>36</v>
      </c>
      <c r="C53" s="7"/>
      <c r="D53" s="7"/>
      <c r="E53" s="7">
        <v>3</v>
      </c>
      <c r="F53" s="7"/>
      <c r="G53" s="7"/>
    </row>
    <row r="54" spans="2:7">
      <c r="B54" s="7" t="s">
        <v>37</v>
      </c>
      <c r="C54" s="7" t="s">
        <v>90</v>
      </c>
      <c r="D54" s="7" t="s">
        <v>94</v>
      </c>
      <c r="E54" s="7">
        <v>2</v>
      </c>
      <c r="F54" s="7"/>
      <c r="G54" s="7"/>
    </row>
    <row r="55" spans="2:7">
      <c r="B55" s="12" t="s">
        <v>38</v>
      </c>
      <c r="C55" s="25" t="s">
        <v>90</v>
      </c>
      <c r="D55" s="25" t="s">
        <v>96</v>
      </c>
      <c r="E55" s="7"/>
      <c r="F55" s="7"/>
      <c r="G55" s="7"/>
    </row>
    <row r="56" spans="2:7">
      <c r="B56" s="7" t="s">
        <v>39</v>
      </c>
      <c r="C56" s="7" t="s">
        <v>90</v>
      </c>
      <c r="D56" s="7" t="s">
        <v>95</v>
      </c>
      <c r="E56" s="7">
        <v>1</v>
      </c>
      <c r="F56" s="7"/>
      <c r="G56" s="7"/>
    </row>
    <row r="57" spans="2:7">
      <c r="B57" s="7" t="s">
        <v>40</v>
      </c>
      <c r="C57" s="7" t="s">
        <v>90</v>
      </c>
      <c r="D57" s="7" t="s">
        <v>95</v>
      </c>
      <c r="E57" s="7">
        <v>1</v>
      </c>
      <c r="F57" s="7"/>
      <c r="G57" s="7"/>
    </row>
    <row r="58" spans="2:7">
      <c r="B58" s="7" t="s">
        <v>41</v>
      </c>
      <c r="C58" s="7" t="s">
        <v>91</v>
      </c>
      <c r="D58" s="7" t="s">
        <v>96</v>
      </c>
      <c r="E58" s="7">
        <v>2</v>
      </c>
      <c r="F58" s="7"/>
      <c r="G58" s="7"/>
    </row>
    <row r="59" spans="2:7">
      <c r="B59" s="7" t="s">
        <v>42</v>
      </c>
      <c r="C59" s="7" t="s">
        <v>90</v>
      </c>
      <c r="D59" s="7" t="s">
        <v>96</v>
      </c>
      <c r="E59" s="7">
        <v>2</v>
      </c>
      <c r="F59" s="7"/>
      <c r="G59" s="7"/>
    </row>
    <row r="60" spans="2:7">
      <c r="B60" s="12" t="s">
        <v>43</v>
      </c>
      <c r="C60" s="25" t="s">
        <v>90</v>
      </c>
      <c r="D60" s="25" t="s">
        <v>96</v>
      </c>
      <c r="E60" s="7"/>
      <c r="F60" s="7"/>
      <c r="G60" s="7"/>
    </row>
    <row r="61" spans="2:7">
      <c r="B61" s="7" t="s">
        <v>44</v>
      </c>
      <c r="C61" s="7" t="s">
        <v>90</v>
      </c>
      <c r="D61" s="7" t="s">
        <v>95</v>
      </c>
      <c r="E61" s="7">
        <v>2</v>
      </c>
      <c r="F61" s="7"/>
      <c r="G61" s="7"/>
    </row>
    <row r="62" spans="2:7">
      <c r="B62" s="7" t="s">
        <v>73</v>
      </c>
      <c r="C62" s="7" t="s">
        <v>90</v>
      </c>
      <c r="D62" s="7" t="s">
        <v>95</v>
      </c>
      <c r="E62" s="7">
        <v>4</v>
      </c>
      <c r="F62" s="7"/>
      <c r="G62" s="7"/>
    </row>
    <row r="63" spans="2:7">
      <c r="B63" s="7" t="s">
        <v>45</v>
      </c>
      <c r="C63" s="7" t="s">
        <v>90</v>
      </c>
      <c r="D63" s="7" t="s">
        <v>96</v>
      </c>
      <c r="E63" s="7">
        <v>4</v>
      </c>
      <c r="F63" s="7"/>
      <c r="G63" s="7"/>
    </row>
    <row r="64" spans="2:7">
      <c r="B64" s="12" t="s">
        <v>46</v>
      </c>
      <c r="C64" s="25" t="s">
        <v>90</v>
      </c>
      <c r="D64" s="25" t="s">
        <v>96</v>
      </c>
      <c r="E64" s="7"/>
      <c r="F64" s="7"/>
      <c r="G64" s="7"/>
    </row>
    <row r="65" spans="2:9">
      <c r="B65" s="7" t="s">
        <v>47</v>
      </c>
      <c r="C65" s="7" t="s">
        <v>90</v>
      </c>
      <c r="D65" s="7" t="s">
        <v>95</v>
      </c>
      <c r="E65" s="7">
        <v>1</v>
      </c>
      <c r="F65" s="7"/>
      <c r="G65" s="7"/>
    </row>
    <row r="66" spans="2:9">
      <c r="B66" s="7" t="s">
        <v>48</v>
      </c>
      <c r="C66" s="7" t="s">
        <v>90</v>
      </c>
      <c r="D66" s="7" t="s">
        <v>95</v>
      </c>
      <c r="E66" s="7">
        <v>1</v>
      </c>
      <c r="F66" s="7"/>
      <c r="G66" s="7"/>
    </row>
    <row r="67" spans="2:9">
      <c r="B67" s="7" t="s">
        <v>49</v>
      </c>
      <c r="C67" s="7" t="s">
        <v>90</v>
      </c>
      <c r="D67" s="7" t="s">
        <v>95</v>
      </c>
      <c r="E67" s="7">
        <v>1</v>
      </c>
      <c r="F67" s="7"/>
      <c r="G67" s="7"/>
    </row>
    <row r="68" spans="2:9">
      <c r="B68" s="8" t="s">
        <v>50</v>
      </c>
      <c r="C68" s="8" t="s">
        <v>90</v>
      </c>
      <c r="D68" s="8" t="s">
        <v>96</v>
      </c>
      <c r="E68" s="8">
        <v>3</v>
      </c>
      <c r="F68" s="8"/>
      <c r="G68" s="8"/>
      <c r="I68" s="1"/>
    </row>
    <row r="69" spans="2:9">
      <c r="B69" s="12" t="s">
        <v>51</v>
      </c>
      <c r="C69" s="25" t="s">
        <v>91</v>
      </c>
      <c r="D69" s="25" t="s">
        <v>96</v>
      </c>
      <c r="E69" s="7"/>
      <c r="F69" s="7"/>
      <c r="G69" s="7"/>
      <c r="I69" s="1"/>
    </row>
    <row r="70" spans="2:9">
      <c r="B70" s="7" t="s">
        <v>52</v>
      </c>
      <c r="C70" s="7" t="s">
        <v>91</v>
      </c>
      <c r="D70" s="7" t="s">
        <v>96</v>
      </c>
      <c r="E70" s="7">
        <v>2</v>
      </c>
      <c r="F70" s="7"/>
      <c r="G70" s="7"/>
      <c r="I70" s="1"/>
    </row>
    <row r="71" spans="2:9">
      <c r="B71" s="7" t="s">
        <v>53</v>
      </c>
      <c r="C71" s="7" t="s">
        <v>91</v>
      </c>
      <c r="D71" s="7" t="s">
        <v>96</v>
      </c>
      <c r="E71" s="7">
        <v>1</v>
      </c>
      <c r="F71" s="7"/>
      <c r="G71" s="7"/>
      <c r="I71" s="1"/>
    </row>
    <row r="72" spans="2:9">
      <c r="B72" s="7" t="s">
        <v>54</v>
      </c>
      <c r="C72" s="7" t="s">
        <v>91</v>
      </c>
      <c r="D72" s="7" t="s">
        <v>96</v>
      </c>
      <c r="E72" s="7">
        <v>2</v>
      </c>
      <c r="F72" s="7"/>
      <c r="G72" s="7"/>
    </row>
    <row r="73" spans="2:9">
      <c r="B73" s="7" t="s">
        <v>55</v>
      </c>
      <c r="C73" s="7" t="s">
        <v>90</v>
      </c>
      <c r="D73" s="7" t="s">
        <v>96</v>
      </c>
      <c r="E73" s="7">
        <v>2</v>
      </c>
      <c r="F73" s="7"/>
      <c r="G73" s="7"/>
    </row>
    <row r="74" spans="2:9">
      <c r="B74" s="12" t="s">
        <v>56</v>
      </c>
      <c r="C74" s="25" t="s">
        <v>90</v>
      </c>
      <c r="D74" s="25" t="s">
        <v>98</v>
      </c>
      <c r="E74" s="7">
        <v>2</v>
      </c>
      <c r="F74" s="7"/>
      <c r="G74" s="7"/>
    </row>
  </sheetData>
  <phoneticPr fontId="1"/>
  <dataValidations count="2">
    <dataValidation type="list" allowBlank="1" showInputMessage="1" showErrorMessage="1" sqref="D3:D74" xr:uid="{4D422926-FD38-4AC9-BE25-2B9A4A99CD2D}">
      <formula1>"プロト,α,β,マスター"</formula1>
    </dataValidation>
    <dataValidation type="list" allowBlank="1" showInputMessage="1" showErrorMessage="1" sqref="C3:C74" xr:uid="{AAC26CA6-7D8F-4412-93D7-2883245352C5}">
      <formula1>"S,A,B,C"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D2E1-28C6-45A9-8B2A-E508054AC63F}">
  <dimension ref="B2:E30"/>
  <sheetViews>
    <sheetView workbookViewId="0">
      <selection activeCell="D9" sqref="D9"/>
    </sheetView>
  </sheetViews>
  <sheetFormatPr defaultRowHeight="18.75"/>
  <cols>
    <col min="1" max="1" width="11.375" customWidth="1"/>
    <col min="2" max="2" width="20" customWidth="1"/>
    <col min="3" max="3" width="9.25" bestFit="1" customWidth="1"/>
    <col min="4" max="4" width="17.125" customWidth="1"/>
    <col min="5" max="5" width="15.375" customWidth="1"/>
  </cols>
  <sheetData>
    <row r="2" spans="2:5">
      <c r="B2" s="9" t="s">
        <v>4</v>
      </c>
      <c r="C2">
        <f>SUM(アルファ!F3:F55)</f>
        <v>35.25</v>
      </c>
    </row>
    <row r="3" spans="2:5">
      <c r="B3" s="10" t="s">
        <v>6</v>
      </c>
      <c r="C3">
        <f>SUMIF(アルファ!G3:G55,"完了",アルファ!F3:F55)</f>
        <v>2.5</v>
      </c>
      <c r="D3" t="s">
        <v>7</v>
      </c>
    </row>
    <row r="4" spans="2:5">
      <c r="B4" s="11" t="s">
        <v>9</v>
      </c>
      <c r="C4" s="2">
        <f ca="1">NETWORKDAYS(C5,C6)</f>
        <v>50</v>
      </c>
      <c r="D4" s="3">
        <f ca="1" xml:space="preserve"> C3 / C4</f>
        <v>0.05</v>
      </c>
    </row>
    <row r="5" spans="2:5">
      <c r="B5" s="12" t="s">
        <v>10</v>
      </c>
      <c r="C5" s="1">
        <f>DATE(2024,11,1)</f>
        <v>45597</v>
      </c>
    </row>
    <row r="6" spans="2:5">
      <c r="B6" s="13" t="s">
        <v>11</v>
      </c>
      <c r="C6" s="1">
        <f ca="1">TODAY()</f>
        <v>45666</v>
      </c>
    </row>
    <row r="8" spans="2:5">
      <c r="D8" t="s">
        <v>13</v>
      </c>
      <c r="E8" t="s">
        <v>14</v>
      </c>
    </row>
    <row r="9" spans="2:5">
      <c r="B9" s="9" t="s">
        <v>16</v>
      </c>
      <c r="C9" s="1">
        <f>DATE(2024,12,20)</f>
        <v>45646</v>
      </c>
      <c r="D9" s="2">
        <f ca="1">NETWORKDAYS(TODAY(),C9)</f>
        <v>-15</v>
      </c>
      <c r="E9" s="3">
        <f ca="1">($C$2 - $C$3) / D9</f>
        <v>-2.1833333333333331</v>
      </c>
    </row>
    <row r="10" spans="2:5">
      <c r="B10" s="15" t="s">
        <v>18</v>
      </c>
      <c r="C10" s="1">
        <f>DATE(2025,1,17)</f>
        <v>45674</v>
      </c>
      <c r="D10" s="2">
        <f ca="1">NETWORKDAYS(TODAY(),C10)</f>
        <v>7</v>
      </c>
      <c r="E10" s="3">
        <f ca="1">($C$2 - $C$3) / D10</f>
        <v>4.6785714285714288</v>
      </c>
    </row>
    <row r="11" spans="2:5">
      <c r="B11" s="11" t="s">
        <v>20</v>
      </c>
      <c r="C11" s="1">
        <f>DATE(2025,2,3)</f>
        <v>45691</v>
      </c>
      <c r="D11" s="2">
        <f ca="1">NETWORKDAYS(TODAY(),C11)</f>
        <v>18</v>
      </c>
      <c r="E11" s="3">
        <f ca="1">($C$2 - $C$3) / D11</f>
        <v>1.8194444444444444</v>
      </c>
    </row>
    <row r="14" spans="2:5">
      <c r="B14" s="18" t="s">
        <v>77</v>
      </c>
      <c r="C14" s="1">
        <v>45636</v>
      </c>
    </row>
    <row r="15" spans="2:5">
      <c r="B15" s="19" t="s">
        <v>0</v>
      </c>
      <c r="C15" s="1">
        <v>45657</v>
      </c>
    </row>
    <row r="16" spans="2:5">
      <c r="B16" s="20" t="s">
        <v>78</v>
      </c>
      <c r="C16" s="1">
        <v>45306</v>
      </c>
    </row>
    <row r="17" spans="2:3">
      <c r="B17" s="21" t="s">
        <v>79</v>
      </c>
      <c r="C17" s="22" t="s">
        <v>80</v>
      </c>
    </row>
    <row r="20" spans="2:3">
      <c r="B20" t="s">
        <v>85</v>
      </c>
    </row>
    <row r="21" spans="2:3">
      <c r="B21" t="s">
        <v>86</v>
      </c>
    </row>
    <row r="22" spans="2:3">
      <c r="B22" t="s">
        <v>87</v>
      </c>
    </row>
    <row r="23" spans="2:3">
      <c r="B23" t="s">
        <v>88</v>
      </c>
    </row>
    <row r="24" spans="2:3">
      <c r="B24" t="s">
        <v>89</v>
      </c>
    </row>
    <row r="26" spans="2:3">
      <c r="B26" t="s">
        <v>158</v>
      </c>
    </row>
    <row r="27" spans="2:3">
      <c r="B27" t="s">
        <v>159</v>
      </c>
    </row>
    <row r="28" spans="2:3">
      <c r="B28" t="s">
        <v>160</v>
      </c>
    </row>
    <row r="29" spans="2:3">
      <c r="B29" t="s">
        <v>161</v>
      </c>
    </row>
    <row r="30" spans="2:3">
      <c r="B30" t="s">
        <v>162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5"/>
  <sheetViews>
    <sheetView tabSelected="1" topLeftCell="A22" zoomScale="85" zoomScaleNormal="85" workbookViewId="0">
      <selection activeCell="E4" sqref="E4"/>
    </sheetView>
  </sheetViews>
  <sheetFormatPr defaultRowHeight="18.75"/>
  <cols>
    <col min="1" max="1" width="3.25" customWidth="1"/>
    <col min="2" max="2" width="16" customWidth="1"/>
    <col min="3" max="3" width="23" bestFit="1" customWidth="1"/>
    <col min="4" max="4" width="7.125" bestFit="1" customWidth="1"/>
    <col min="5" max="5" width="11" bestFit="1" customWidth="1"/>
    <col min="6" max="6" width="12.75" customWidth="1"/>
    <col min="7" max="7" width="9.5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2" spans="2:9">
      <c r="B2" s="28" t="s">
        <v>157</v>
      </c>
      <c r="C2" s="29" t="s">
        <v>0</v>
      </c>
      <c r="D2" s="30" t="s">
        <v>84</v>
      </c>
      <c r="E2" s="30" t="s">
        <v>93</v>
      </c>
      <c r="F2" s="31" t="s">
        <v>163</v>
      </c>
      <c r="G2" s="31" t="s">
        <v>125</v>
      </c>
      <c r="I2">
        <f>SUBTOTAL(9,F:F)</f>
        <v>35.25</v>
      </c>
    </row>
    <row r="3" spans="2:9">
      <c r="B3" s="12" t="s">
        <v>155</v>
      </c>
      <c r="C3" s="7" t="s">
        <v>167</v>
      </c>
      <c r="D3" s="26" t="s">
        <v>90</v>
      </c>
      <c r="E3" s="26" t="s">
        <v>94</v>
      </c>
      <c r="F3" s="26">
        <v>1.5</v>
      </c>
      <c r="G3" s="26" t="s">
        <v>164</v>
      </c>
    </row>
    <row r="4" spans="2:9">
      <c r="B4" s="12" t="s">
        <v>156</v>
      </c>
      <c r="C4" s="7" t="s">
        <v>168</v>
      </c>
      <c r="D4" s="26" t="s">
        <v>90</v>
      </c>
      <c r="E4" s="26" t="s">
        <v>94</v>
      </c>
      <c r="F4" s="26">
        <v>3</v>
      </c>
      <c r="G4" s="26" t="s">
        <v>164</v>
      </c>
    </row>
    <row r="5" spans="2:9">
      <c r="B5" s="12" t="s">
        <v>101</v>
      </c>
      <c r="C5" s="7" t="s">
        <v>115</v>
      </c>
      <c r="D5" s="26" t="s">
        <v>90</v>
      </c>
      <c r="E5" s="26" t="s">
        <v>95</v>
      </c>
      <c r="F5" s="26">
        <v>0.25</v>
      </c>
      <c r="G5" s="26" t="s">
        <v>165</v>
      </c>
    </row>
    <row r="6" spans="2:9">
      <c r="B6" s="12" t="s">
        <v>101</v>
      </c>
      <c r="C6" s="7" t="s">
        <v>116</v>
      </c>
      <c r="D6" s="26" t="s">
        <v>90</v>
      </c>
      <c r="E6" s="26" t="s">
        <v>95</v>
      </c>
      <c r="F6" s="26">
        <v>0.25</v>
      </c>
      <c r="G6" s="26" t="s">
        <v>165</v>
      </c>
    </row>
    <row r="7" spans="2:9">
      <c r="B7" s="12" t="s">
        <v>101</v>
      </c>
      <c r="C7" s="7" t="s">
        <v>117</v>
      </c>
      <c r="D7" s="26" t="s">
        <v>90</v>
      </c>
      <c r="E7" s="26" t="s">
        <v>95</v>
      </c>
      <c r="F7" s="26">
        <v>0.25</v>
      </c>
      <c r="G7" s="26" t="s">
        <v>165</v>
      </c>
    </row>
    <row r="8" spans="2:9">
      <c r="B8" s="12" t="s">
        <v>101</v>
      </c>
      <c r="C8" s="7" t="s">
        <v>118</v>
      </c>
      <c r="D8" s="26" t="s">
        <v>90</v>
      </c>
      <c r="E8" s="26" t="s">
        <v>94</v>
      </c>
      <c r="F8" s="26">
        <v>0.25</v>
      </c>
      <c r="G8" s="26" t="s">
        <v>170</v>
      </c>
    </row>
    <row r="9" spans="2:9">
      <c r="B9" s="12" t="s">
        <v>101</v>
      </c>
      <c r="C9" s="7" t="s">
        <v>119</v>
      </c>
      <c r="D9" s="26" t="s">
        <v>90</v>
      </c>
      <c r="E9" s="26" t="s">
        <v>96</v>
      </c>
      <c r="F9" s="26">
        <v>0.5</v>
      </c>
      <c r="G9" s="26" t="s">
        <v>165</v>
      </c>
    </row>
    <row r="10" spans="2:9">
      <c r="B10" s="12" t="s">
        <v>101</v>
      </c>
      <c r="C10" s="7" t="s">
        <v>120</v>
      </c>
      <c r="D10" s="26" t="s">
        <v>90</v>
      </c>
      <c r="E10" s="26" t="s">
        <v>95</v>
      </c>
      <c r="F10" s="26">
        <v>0.75</v>
      </c>
      <c r="G10" s="26" t="s">
        <v>164</v>
      </c>
    </row>
    <row r="11" spans="2:9">
      <c r="B11" s="12" t="s">
        <v>101</v>
      </c>
      <c r="C11" s="7" t="s">
        <v>121</v>
      </c>
      <c r="D11" s="26" t="s">
        <v>92</v>
      </c>
      <c r="E11" s="26" t="s">
        <v>95</v>
      </c>
      <c r="F11" s="26">
        <v>0.5</v>
      </c>
      <c r="G11" s="26" t="s">
        <v>165</v>
      </c>
    </row>
    <row r="12" spans="2:9">
      <c r="B12" s="12" t="s">
        <v>102</v>
      </c>
      <c r="C12" s="7" t="s">
        <v>122</v>
      </c>
      <c r="D12" s="26" t="s">
        <v>90</v>
      </c>
      <c r="E12" s="26" t="s">
        <v>94</v>
      </c>
      <c r="F12" s="26">
        <v>0.25</v>
      </c>
      <c r="G12" s="26" t="s">
        <v>166</v>
      </c>
    </row>
    <row r="13" spans="2:9">
      <c r="B13" s="12" t="s">
        <v>102</v>
      </c>
      <c r="C13" s="7" t="s">
        <v>123</v>
      </c>
      <c r="D13" s="26" t="s">
        <v>90</v>
      </c>
      <c r="E13" s="26" t="s">
        <v>94</v>
      </c>
      <c r="F13" s="26">
        <v>1.5</v>
      </c>
      <c r="G13" s="26" t="s">
        <v>165</v>
      </c>
    </row>
    <row r="14" spans="2:9">
      <c r="B14" s="12" t="s">
        <v>102</v>
      </c>
      <c r="C14" s="7" t="s">
        <v>124</v>
      </c>
      <c r="D14" s="26" t="s">
        <v>90</v>
      </c>
      <c r="E14" s="26" t="s">
        <v>94</v>
      </c>
      <c r="F14" s="26">
        <v>1.5</v>
      </c>
      <c r="G14" s="26" t="s">
        <v>165</v>
      </c>
    </row>
    <row r="15" spans="2:9">
      <c r="B15" s="12" t="s">
        <v>103</v>
      </c>
      <c r="C15" s="7" t="s">
        <v>125</v>
      </c>
      <c r="D15" s="26" t="s">
        <v>90</v>
      </c>
      <c r="E15" s="26" t="s">
        <v>94</v>
      </c>
      <c r="F15" s="26">
        <v>0.25</v>
      </c>
      <c r="G15" s="26" t="s">
        <v>166</v>
      </c>
    </row>
    <row r="16" spans="2:9">
      <c r="B16" s="12" t="s">
        <v>103</v>
      </c>
      <c r="C16" s="7" t="s">
        <v>126</v>
      </c>
      <c r="D16" s="26" t="s">
        <v>90</v>
      </c>
      <c r="E16" s="26" t="s">
        <v>94</v>
      </c>
      <c r="F16" s="26">
        <v>0.25</v>
      </c>
      <c r="G16" s="26" t="s">
        <v>166</v>
      </c>
    </row>
    <row r="17" spans="2:7">
      <c r="B17" s="12" t="s">
        <v>103</v>
      </c>
      <c r="C17" s="7" t="s">
        <v>127</v>
      </c>
      <c r="D17" s="26" t="s">
        <v>90</v>
      </c>
      <c r="E17" s="26" t="s">
        <v>94</v>
      </c>
      <c r="F17" s="26">
        <v>0.25</v>
      </c>
      <c r="G17" s="26" t="s">
        <v>166</v>
      </c>
    </row>
    <row r="18" spans="2:7">
      <c r="B18" s="12" t="s">
        <v>103</v>
      </c>
      <c r="C18" s="7" t="s">
        <v>128</v>
      </c>
      <c r="D18" s="26" t="s">
        <v>90</v>
      </c>
      <c r="E18" s="26" t="s">
        <v>94</v>
      </c>
      <c r="F18" s="26">
        <v>0.25</v>
      </c>
      <c r="G18" s="26" t="s">
        <v>166</v>
      </c>
    </row>
    <row r="19" spans="2:7">
      <c r="B19" s="12" t="s">
        <v>103</v>
      </c>
      <c r="C19" s="7" t="s">
        <v>129</v>
      </c>
      <c r="D19" s="26" t="s">
        <v>90</v>
      </c>
      <c r="E19" s="26" t="s">
        <v>94</v>
      </c>
      <c r="F19" s="26">
        <v>0.25</v>
      </c>
      <c r="G19" s="26" t="s">
        <v>166</v>
      </c>
    </row>
    <row r="20" spans="2:7">
      <c r="B20" s="12" t="s">
        <v>103</v>
      </c>
      <c r="C20" s="7" t="s">
        <v>130</v>
      </c>
      <c r="D20" s="26" t="s">
        <v>90</v>
      </c>
      <c r="E20" s="26" t="s">
        <v>94</v>
      </c>
      <c r="F20" s="26">
        <v>0.25</v>
      </c>
      <c r="G20" s="26" t="s">
        <v>166</v>
      </c>
    </row>
    <row r="21" spans="2:7">
      <c r="B21" s="12" t="s">
        <v>103</v>
      </c>
      <c r="C21" s="7" t="s">
        <v>131</v>
      </c>
      <c r="D21" s="26" t="s">
        <v>90</v>
      </c>
      <c r="E21" s="26" t="s">
        <v>95</v>
      </c>
      <c r="F21" s="26">
        <v>0.5</v>
      </c>
      <c r="G21" s="26" t="s">
        <v>165</v>
      </c>
    </row>
    <row r="22" spans="2:7">
      <c r="B22" s="12" t="s">
        <v>103</v>
      </c>
      <c r="C22" s="7" t="s">
        <v>132</v>
      </c>
      <c r="D22" s="26" t="s">
        <v>92</v>
      </c>
      <c r="E22" s="26" t="s">
        <v>96</v>
      </c>
      <c r="F22" s="26">
        <v>0.5</v>
      </c>
      <c r="G22" s="26" t="s">
        <v>165</v>
      </c>
    </row>
    <row r="23" spans="2:7">
      <c r="B23" s="12" t="s">
        <v>103</v>
      </c>
      <c r="C23" s="7" t="s">
        <v>133</v>
      </c>
      <c r="D23" s="26" t="s">
        <v>90</v>
      </c>
      <c r="E23" s="26" t="s">
        <v>94</v>
      </c>
      <c r="F23" s="26">
        <v>0.25</v>
      </c>
      <c r="G23" s="26" t="s">
        <v>166</v>
      </c>
    </row>
    <row r="24" spans="2:7">
      <c r="B24" s="12" t="s">
        <v>103</v>
      </c>
      <c r="C24" s="7" t="s">
        <v>134</v>
      </c>
      <c r="D24" s="26" t="s">
        <v>90</v>
      </c>
      <c r="E24" s="26" t="s">
        <v>94</v>
      </c>
      <c r="F24" s="26">
        <v>0.25</v>
      </c>
      <c r="G24" s="26" t="s">
        <v>166</v>
      </c>
    </row>
    <row r="25" spans="2:7">
      <c r="B25" s="12" t="s">
        <v>104</v>
      </c>
      <c r="C25" s="7" t="s">
        <v>125</v>
      </c>
      <c r="D25" s="26" t="s">
        <v>90</v>
      </c>
      <c r="E25" s="26" t="s">
        <v>94</v>
      </c>
      <c r="F25" s="26">
        <v>0.25</v>
      </c>
      <c r="G25" s="26" t="s">
        <v>165</v>
      </c>
    </row>
    <row r="26" spans="2:7">
      <c r="B26" s="12" t="s">
        <v>104</v>
      </c>
      <c r="C26" s="7" t="s">
        <v>126</v>
      </c>
      <c r="D26" s="26" t="s">
        <v>90</v>
      </c>
      <c r="E26" s="26" t="s">
        <v>94</v>
      </c>
      <c r="F26" s="26">
        <v>0.25</v>
      </c>
      <c r="G26" s="26" t="s">
        <v>165</v>
      </c>
    </row>
    <row r="27" spans="2:7">
      <c r="B27" s="12" t="s">
        <v>104</v>
      </c>
      <c r="C27" s="7" t="s">
        <v>135</v>
      </c>
      <c r="D27" s="26" t="s">
        <v>90</v>
      </c>
      <c r="E27" s="26" t="s">
        <v>94</v>
      </c>
      <c r="F27" s="26">
        <v>1.25</v>
      </c>
      <c r="G27" s="26" t="s">
        <v>165</v>
      </c>
    </row>
    <row r="28" spans="2:7">
      <c r="B28" s="12" t="s">
        <v>104</v>
      </c>
      <c r="C28" s="7" t="s">
        <v>134</v>
      </c>
      <c r="D28" s="26" t="s">
        <v>90</v>
      </c>
      <c r="E28" s="26" t="s">
        <v>94</v>
      </c>
      <c r="F28" s="26">
        <v>0.25</v>
      </c>
      <c r="G28" s="26" t="s">
        <v>165</v>
      </c>
    </row>
    <row r="29" spans="2:7">
      <c r="B29" s="12" t="s">
        <v>105</v>
      </c>
      <c r="C29" s="7" t="s">
        <v>127</v>
      </c>
      <c r="D29" s="26" t="s">
        <v>90</v>
      </c>
      <c r="E29" s="26" t="s">
        <v>94</v>
      </c>
      <c r="F29" s="26">
        <v>0.5</v>
      </c>
      <c r="G29" s="26" t="s">
        <v>165</v>
      </c>
    </row>
    <row r="30" spans="2:7">
      <c r="B30" s="12" t="s">
        <v>105</v>
      </c>
      <c r="C30" s="7" t="s">
        <v>136</v>
      </c>
      <c r="D30" s="26" t="s">
        <v>90</v>
      </c>
      <c r="E30" s="26" t="s">
        <v>94</v>
      </c>
      <c r="F30" s="26">
        <v>0.5</v>
      </c>
      <c r="G30" s="26" t="s">
        <v>165</v>
      </c>
    </row>
    <row r="31" spans="2:7">
      <c r="B31" s="12" t="s">
        <v>106</v>
      </c>
      <c r="C31" s="7" t="s">
        <v>127</v>
      </c>
      <c r="D31" s="26" t="s">
        <v>90</v>
      </c>
      <c r="E31" s="26" t="s">
        <v>94</v>
      </c>
      <c r="F31" s="26">
        <v>0.5</v>
      </c>
      <c r="G31" s="26" t="s">
        <v>165</v>
      </c>
    </row>
    <row r="32" spans="2:7">
      <c r="B32" s="12" t="s">
        <v>106</v>
      </c>
      <c r="C32" s="7" t="s">
        <v>136</v>
      </c>
      <c r="D32" s="26" t="s">
        <v>90</v>
      </c>
      <c r="E32" s="26" t="s">
        <v>94</v>
      </c>
      <c r="F32" s="26">
        <v>0.5</v>
      </c>
      <c r="G32" s="26" t="s">
        <v>165</v>
      </c>
    </row>
    <row r="33" spans="2:7">
      <c r="B33" s="12" t="s">
        <v>107</v>
      </c>
      <c r="C33" s="7" t="s">
        <v>127</v>
      </c>
      <c r="D33" s="26" t="s">
        <v>90</v>
      </c>
      <c r="E33" s="26" t="s">
        <v>94</v>
      </c>
      <c r="F33" s="26">
        <v>0.25</v>
      </c>
      <c r="G33" s="26" t="s">
        <v>165</v>
      </c>
    </row>
    <row r="34" spans="2:7">
      <c r="B34" s="12" t="s">
        <v>107</v>
      </c>
      <c r="C34" s="7" t="s">
        <v>136</v>
      </c>
      <c r="D34" s="26" t="s">
        <v>90</v>
      </c>
      <c r="E34" s="26" t="s">
        <v>95</v>
      </c>
      <c r="F34" s="26">
        <v>0.75</v>
      </c>
      <c r="G34" s="26" t="s">
        <v>165</v>
      </c>
    </row>
    <row r="35" spans="2:7">
      <c r="B35" s="12" t="s">
        <v>107</v>
      </c>
      <c r="C35" s="7" t="s">
        <v>137</v>
      </c>
      <c r="D35" s="26" t="s">
        <v>90</v>
      </c>
      <c r="E35" s="26" t="s">
        <v>94</v>
      </c>
      <c r="F35" s="26">
        <v>0.25</v>
      </c>
      <c r="G35" s="26" t="s">
        <v>165</v>
      </c>
    </row>
    <row r="36" spans="2:7">
      <c r="B36" s="12" t="s">
        <v>107</v>
      </c>
      <c r="C36" s="7" t="s">
        <v>138</v>
      </c>
      <c r="D36" s="26" t="s">
        <v>90</v>
      </c>
      <c r="E36" s="26" t="s">
        <v>95</v>
      </c>
      <c r="F36" s="26">
        <v>0.75</v>
      </c>
      <c r="G36" s="26" t="s">
        <v>165</v>
      </c>
    </row>
    <row r="37" spans="2:7">
      <c r="B37" s="12" t="s">
        <v>107</v>
      </c>
      <c r="C37" s="7" t="s">
        <v>139</v>
      </c>
      <c r="D37" s="26" t="s">
        <v>90</v>
      </c>
      <c r="E37" s="26" t="s">
        <v>95</v>
      </c>
      <c r="F37" s="26">
        <v>0.25</v>
      </c>
      <c r="G37" s="26" t="s">
        <v>165</v>
      </c>
    </row>
    <row r="38" spans="2:7">
      <c r="B38" s="12" t="s">
        <v>108</v>
      </c>
      <c r="C38" s="7" t="s">
        <v>140</v>
      </c>
      <c r="D38" s="26" t="s">
        <v>90</v>
      </c>
      <c r="E38" s="26" t="s">
        <v>94</v>
      </c>
      <c r="F38" s="26">
        <v>2.25</v>
      </c>
      <c r="G38" s="26" t="s">
        <v>164</v>
      </c>
    </row>
    <row r="39" spans="2:7">
      <c r="B39" s="12" t="s">
        <v>108</v>
      </c>
      <c r="C39" s="7" t="s">
        <v>141</v>
      </c>
      <c r="D39" s="26" t="s">
        <v>90</v>
      </c>
      <c r="E39" s="26" t="s">
        <v>94</v>
      </c>
      <c r="F39" s="26">
        <v>0.75</v>
      </c>
      <c r="G39" s="26" t="s">
        <v>165</v>
      </c>
    </row>
    <row r="40" spans="2:7">
      <c r="B40" s="12" t="s">
        <v>109</v>
      </c>
      <c r="C40" s="7" t="s">
        <v>142</v>
      </c>
      <c r="D40" s="26" t="s">
        <v>90</v>
      </c>
      <c r="E40" s="26" t="s">
        <v>95</v>
      </c>
      <c r="F40" s="26">
        <v>0.5</v>
      </c>
      <c r="G40" s="26" t="s">
        <v>165</v>
      </c>
    </row>
    <row r="41" spans="2:7">
      <c r="B41" s="12" t="s">
        <v>109</v>
      </c>
      <c r="C41" s="7" t="s">
        <v>154</v>
      </c>
      <c r="D41" s="26" t="s">
        <v>90</v>
      </c>
      <c r="E41" s="26" t="s">
        <v>95</v>
      </c>
      <c r="F41" s="26">
        <v>0.5</v>
      </c>
      <c r="G41" s="26" t="s">
        <v>165</v>
      </c>
    </row>
    <row r="42" spans="2:7">
      <c r="B42" s="12" t="s">
        <v>109</v>
      </c>
      <c r="C42" s="7" t="s">
        <v>143</v>
      </c>
      <c r="D42" s="26" t="s">
        <v>91</v>
      </c>
      <c r="E42" s="26" t="s">
        <v>96</v>
      </c>
      <c r="F42" s="26">
        <v>0.75</v>
      </c>
      <c r="G42" s="26" t="s">
        <v>165</v>
      </c>
    </row>
    <row r="43" spans="2:7">
      <c r="B43" s="12" t="s">
        <v>109</v>
      </c>
      <c r="C43" s="7" t="s">
        <v>144</v>
      </c>
      <c r="D43" s="26" t="s">
        <v>90</v>
      </c>
      <c r="E43" s="26" t="s">
        <v>96</v>
      </c>
      <c r="F43" s="26">
        <v>0.75</v>
      </c>
      <c r="G43" s="26" t="s">
        <v>165</v>
      </c>
    </row>
    <row r="44" spans="2:7">
      <c r="B44" s="12" t="s">
        <v>110</v>
      </c>
      <c r="C44" s="7" t="s">
        <v>145</v>
      </c>
      <c r="D44" s="26" t="s">
        <v>90</v>
      </c>
      <c r="E44" s="26" t="s">
        <v>95</v>
      </c>
      <c r="F44" s="26">
        <v>0.75</v>
      </c>
      <c r="G44" s="26" t="s">
        <v>165</v>
      </c>
    </row>
    <row r="45" spans="2:7">
      <c r="B45" s="12" t="s">
        <v>110</v>
      </c>
      <c r="C45" s="7" t="s">
        <v>146</v>
      </c>
      <c r="D45" s="26" t="s">
        <v>90</v>
      </c>
      <c r="E45" s="26" t="s">
        <v>95</v>
      </c>
      <c r="F45" s="26">
        <v>1.5</v>
      </c>
      <c r="G45" s="26" t="s">
        <v>165</v>
      </c>
    </row>
    <row r="46" spans="2:7">
      <c r="B46" s="12" t="s">
        <v>110</v>
      </c>
      <c r="C46" s="7" t="s">
        <v>147</v>
      </c>
      <c r="D46" s="26" t="s">
        <v>90</v>
      </c>
      <c r="E46" s="26" t="s">
        <v>96</v>
      </c>
      <c r="F46" s="26">
        <v>1.5</v>
      </c>
      <c r="G46" s="26" t="s">
        <v>165</v>
      </c>
    </row>
    <row r="47" spans="2:7">
      <c r="B47" s="12" t="s">
        <v>111</v>
      </c>
      <c r="C47" s="7" t="s">
        <v>148</v>
      </c>
      <c r="D47" s="26" t="s">
        <v>90</v>
      </c>
      <c r="E47" s="26" t="s">
        <v>95</v>
      </c>
      <c r="F47" s="26">
        <v>0.5</v>
      </c>
      <c r="G47" s="26" t="s">
        <v>165</v>
      </c>
    </row>
    <row r="48" spans="2:7">
      <c r="B48" s="12" t="s">
        <v>111</v>
      </c>
      <c r="C48" s="7" t="s">
        <v>149</v>
      </c>
      <c r="D48" s="26" t="s">
        <v>90</v>
      </c>
      <c r="E48" s="26" t="s">
        <v>95</v>
      </c>
      <c r="F48" s="26">
        <v>0.5</v>
      </c>
      <c r="G48" s="26" t="s">
        <v>165</v>
      </c>
    </row>
    <row r="49" spans="2:9">
      <c r="B49" s="12" t="s">
        <v>111</v>
      </c>
      <c r="C49" s="7" t="s">
        <v>150</v>
      </c>
      <c r="D49" s="26" t="s">
        <v>90</v>
      </c>
      <c r="E49" s="26" t="s">
        <v>95</v>
      </c>
      <c r="F49" s="26">
        <v>0.5</v>
      </c>
      <c r="G49" s="26" t="s">
        <v>165</v>
      </c>
    </row>
    <row r="50" spans="2:9">
      <c r="B50" s="12" t="s">
        <v>111</v>
      </c>
      <c r="C50" s="8" t="s">
        <v>153</v>
      </c>
      <c r="D50" s="27" t="s">
        <v>90</v>
      </c>
      <c r="E50" s="27" t="s">
        <v>96</v>
      </c>
      <c r="F50" s="27">
        <v>1.25</v>
      </c>
      <c r="G50" s="27" t="s">
        <v>165</v>
      </c>
      <c r="I50" s="1"/>
    </row>
    <row r="51" spans="2:9">
      <c r="B51" s="12" t="s">
        <v>112</v>
      </c>
      <c r="C51" s="7" t="s">
        <v>151</v>
      </c>
      <c r="D51" s="26" t="s">
        <v>91</v>
      </c>
      <c r="E51" s="26" t="s">
        <v>96</v>
      </c>
      <c r="F51" s="26">
        <v>0.75</v>
      </c>
      <c r="G51" s="26" t="s">
        <v>165</v>
      </c>
      <c r="I51" s="1"/>
    </row>
    <row r="52" spans="2:9">
      <c r="B52" s="12" t="s">
        <v>112</v>
      </c>
      <c r="C52" s="7" t="s">
        <v>152</v>
      </c>
      <c r="D52" s="26" t="s">
        <v>91</v>
      </c>
      <c r="E52" s="26" t="s">
        <v>96</v>
      </c>
      <c r="F52" s="26">
        <v>0.5</v>
      </c>
      <c r="G52" s="26" t="s">
        <v>165</v>
      </c>
      <c r="I52" s="1"/>
    </row>
    <row r="53" spans="2:9">
      <c r="B53" s="12" t="s">
        <v>112</v>
      </c>
      <c r="C53" s="7" t="s">
        <v>114</v>
      </c>
      <c r="D53" s="26" t="s">
        <v>91</v>
      </c>
      <c r="E53" s="26" t="s">
        <v>96</v>
      </c>
      <c r="F53" s="26">
        <v>0.75</v>
      </c>
      <c r="G53" s="26" t="s">
        <v>165</v>
      </c>
    </row>
    <row r="54" spans="2:9">
      <c r="B54" s="12" t="s">
        <v>112</v>
      </c>
      <c r="C54" s="7" t="s">
        <v>113</v>
      </c>
      <c r="D54" s="26" t="s">
        <v>90</v>
      </c>
      <c r="E54" s="26" t="s">
        <v>96</v>
      </c>
      <c r="F54" s="26">
        <v>0.75</v>
      </c>
      <c r="G54" s="26" t="s">
        <v>165</v>
      </c>
    </row>
    <row r="55" spans="2:9">
      <c r="B55" s="12" t="s">
        <v>100</v>
      </c>
      <c r="C55" s="7" t="s">
        <v>169</v>
      </c>
      <c r="D55" s="26" t="s">
        <v>90</v>
      </c>
      <c r="E55" s="26" t="s">
        <v>98</v>
      </c>
      <c r="F55" s="26">
        <v>0.75</v>
      </c>
      <c r="G55" s="26" t="s">
        <v>165</v>
      </c>
    </row>
  </sheetData>
  <autoFilter ref="B2:G55" xr:uid="{00000000-0001-0000-0000-000000000000}"/>
  <phoneticPr fontId="1"/>
  <dataValidations count="3">
    <dataValidation type="list" allowBlank="1" showInputMessage="1" showErrorMessage="1" sqref="D3:D55" xr:uid="{454E7D05-2AAB-4E64-A8B3-AF0965AEE79C}">
      <formula1>"S,A,B,C"</formula1>
    </dataValidation>
    <dataValidation type="list" allowBlank="1" showInputMessage="1" showErrorMessage="1" sqref="E3:E55" xr:uid="{562FCF84-6947-4222-9C48-5F079C4953DE}">
      <formula1>"プロト,α,β,マスター"</formula1>
    </dataValidation>
    <dataValidation type="list" allowBlank="1" showInputMessage="1" showErrorMessage="1" sqref="G3:G55" xr:uid="{314D6C1B-1D5B-46EA-8722-41E45A851746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1125元データ</vt:lpstr>
      <vt:lpstr>概要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末原　銀次</cp:lastModifiedBy>
  <cp:revision/>
  <dcterms:created xsi:type="dcterms:W3CDTF">2015-06-05T18:19:34Z</dcterms:created>
  <dcterms:modified xsi:type="dcterms:W3CDTF">2025-01-09T09:56:15Z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