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r\Documents\GitHub\Autophage\Modeling\"/>
    </mc:Choice>
  </mc:AlternateContent>
  <xr:revisionPtr revIDLastSave="0" documentId="13_ncr:1_{AF9CF0C4-B62C-453B-AE78-63F2D685FE61}" xr6:coauthVersionLast="45" xr6:coauthVersionMax="45" xr10:uidLastSave="{00000000-0000-0000-0000-000000000000}"/>
  <bookViews>
    <workbookView xWindow="5790" yWindow="2490" windowWidth="21600" windowHeight="11385" xr2:uid="{725B3335-C8E9-4F11-AB9A-5D20F34552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K6" i="1"/>
  <c r="J6" i="1"/>
  <c r="J7" i="1" s="1"/>
  <c r="I6" i="1"/>
  <c r="H6" i="1"/>
  <c r="H7" i="1" s="1"/>
  <c r="D4" i="1"/>
  <c r="E4" i="1"/>
  <c r="O4" i="1" s="1"/>
  <c r="F4" i="1"/>
  <c r="P4" i="1" s="1"/>
  <c r="I4" i="1"/>
  <c r="C4" i="1"/>
  <c r="M7" i="1"/>
  <c r="N5" i="1"/>
  <c r="O5" i="1"/>
  <c r="P5" i="1"/>
  <c r="M5" i="1"/>
  <c r="N4" i="1"/>
  <c r="M4" i="1"/>
  <c r="N3" i="1"/>
  <c r="O3" i="1"/>
  <c r="P3" i="1"/>
  <c r="M3" i="1"/>
  <c r="I7" i="1"/>
  <c r="F6" i="1"/>
  <c r="E6" i="1"/>
  <c r="D6" i="1"/>
  <c r="C6" i="1"/>
  <c r="K7" i="1"/>
  <c r="H4" i="1"/>
  <c r="I5" i="1"/>
  <c r="J5" i="1"/>
  <c r="K5" i="1"/>
  <c r="H5" i="1"/>
  <c r="J3" i="1"/>
  <c r="K3" i="1"/>
  <c r="I3" i="1"/>
  <c r="H3" i="1"/>
  <c r="K4" i="1" l="1"/>
  <c r="J4" i="1"/>
</calcChain>
</file>

<file path=xl/sharedStrings.xml><?xml version="1.0" encoding="utf-8"?>
<sst xmlns="http://schemas.openxmlformats.org/spreadsheetml/2006/main" count="10" uniqueCount="10">
  <si>
    <t>Mouse</t>
    <phoneticPr fontId="1" type="noConversion"/>
  </si>
  <si>
    <t>Rat</t>
    <phoneticPr fontId="1" type="noConversion"/>
  </si>
  <si>
    <t>Monkey</t>
    <phoneticPr fontId="1" type="noConversion"/>
  </si>
  <si>
    <t>Human</t>
    <phoneticPr fontId="1" type="noConversion"/>
  </si>
  <si>
    <t>CL</t>
    <phoneticPr fontId="1" type="noConversion"/>
  </si>
  <si>
    <t>V2</t>
    <phoneticPr fontId="1" type="noConversion"/>
  </si>
  <si>
    <t>V3</t>
    <phoneticPr fontId="1" type="noConversion"/>
  </si>
  <si>
    <t>Q</t>
    <phoneticPr fontId="1" type="noConversion"/>
  </si>
  <si>
    <t>BrW(g)</t>
    <phoneticPr fontId="1" type="noConversion"/>
  </si>
  <si>
    <t>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</si>
</sst>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2.5848000000000001E-4</c:v>
                </c:pt>
                <c:pt idx="1">
                  <c:v>1.0998360000000001E-3</c:v>
                </c:pt>
                <c:pt idx="2">
                  <c:v>5.5717200000000001E-2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1-4BC4-951F-55390F1C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9936"/>
        <c:axId val="414470264"/>
      </c:scatterChart>
      <c:valAx>
        <c:axId val="41446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0264"/>
        <c:crosses val="autoZero"/>
        <c:crossBetween val="midCat"/>
      </c:valAx>
      <c:valAx>
        <c:axId val="4144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7.1819999999999995E-2</c:v>
                </c:pt>
                <c:pt idx="1">
                  <c:v>0.4978475</c:v>
                </c:pt>
                <c:pt idx="2">
                  <c:v>91.300000000000011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B-48F2-A407-892A2BB6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92832"/>
        <c:axId val="529691520"/>
      </c:scatterChart>
      <c:valAx>
        <c:axId val="52969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691520"/>
        <c:crosses val="autoZero"/>
        <c:crossBetween val="midCat"/>
      </c:valAx>
      <c:valAx>
        <c:axId val="5296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6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1.9386000000000001</c:v>
                </c:pt>
                <c:pt idx="1">
                  <c:v>2.871794</c:v>
                </c:pt>
                <c:pt idx="2">
                  <c:v>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E53-AE1D-5CB3F4C7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5264"/>
        <c:axId val="608021328"/>
      </c:scatterChart>
      <c:valAx>
        <c:axId val="60802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021328"/>
        <c:crosses val="autoZero"/>
        <c:crossBetween val="midCat"/>
      </c:valAx>
      <c:valAx>
        <c:axId val="60802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1.8009000000000002</c:v>
                </c:pt>
                <c:pt idx="1">
                  <c:v>18.656180000000003</c:v>
                </c:pt>
                <c:pt idx="2">
                  <c:v>5.3019999999999996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0A2-A69B-46B64D3F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06008"/>
        <c:axId val="401505024"/>
      </c:scatterChart>
      <c:valAx>
        <c:axId val="401506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05024"/>
        <c:crosses val="autoZero"/>
        <c:crossBetween val="midCat"/>
      </c:valAx>
      <c:valAx>
        <c:axId val="40150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0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 -</a:t>
            </a:r>
            <a:r>
              <a:rPr lang="en-US" altLang="ko-KR" baseline="0"/>
              <a:t> 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Sheet1!$K$3:$K$5</c:f>
              <c:numCache>
                <c:formatCode>General</c:formatCode>
                <c:ptCount val="3"/>
                <c:pt idx="0">
                  <c:v>2.4012000000000003E-4</c:v>
                </c:pt>
                <c:pt idx="1">
                  <c:v>7.1449199999999999E-3</c:v>
                </c:pt>
                <c:pt idx="2">
                  <c:v>1.002078E-2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907-B59F-6C8CB98E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77848"/>
        <c:axId val="414578832"/>
      </c:scatterChart>
      <c:valAx>
        <c:axId val="414577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78832"/>
        <c:crosses val="autoZero"/>
        <c:crossBetween val="midCat"/>
      </c:valAx>
      <c:valAx>
        <c:axId val="41457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7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4890306755343309E-2"/>
          <c:y val="0.12762571800832476"/>
          <c:w val="0.90962392653763002"/>
          <c:h val="0.817321991962374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9.0720000000000012E-5</c:v>
                </c:pt>
                <c:pt idx="1">
                  <c:v>1.7380620000000001E-3</c:v>
                </c:pt>
                <c:pt idx="2">
                  <c:v>0.19625759999999998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EBD-A9A5-B61B69F6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33896"/>
        <c:axId val="414528648"/>
      </c:scatterChart>
      <c:valAx>
        <c:axId val="41453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28648"/>
        <c:crosses val="autoZero"/>
        <c:crossBetween val="midCat"/>
      </c:valAx>
      <c:valAx>
        <c:axId val="414528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3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Sheet1!$I$3:$I$5</c:f>
              <c:numCache>
                <c:formatCode>General</c:formatCode>
                <c:ptCount val="3"/>
                <c:pt idx="0">
                  <c:v>9.5759999999999995E-6</c:v>
                </c:pt>
                <c:pt idx="1">
                  <c:v>1.9066499999999999E-4</c:v>
                </c:pt>
                <c:pt idx="2">
                  <c:v>0.17255700000000002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4561-9A7C-2FB3A111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92280"/>
        <c:axId val="414592936"/>
      </c:scatterChart>
      <c:valAx>
        <c:axId val="414592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92936"/>
        <c:crosses val="autoZero"/>
        <c:crossBetween val="midCat"/>
      </c:valAx>
      <c:valAx>
        <c:axId val="414592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0.252</c:v>
                </c:pt>
                <c:pt idx="1">
                  <c:v>0.96559000000000006</c:v>
                </c:pt>
                <c:pt idx="2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4DD1-BCF6-82ECE4A9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83752"/>
        <c:axId val="414581784"/>
      </c:scatterChart>
      <c:valAx>
        <c:axId val="414583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81784"/>
        <c:crosses val="autoZero"/>
        <c:crossBetween val="midCat"/>
      </c:valAx>
      <c:valAx>
        <c:axId val="414581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2.6599999999999999E-2</c:v>
                </c:pt>
                <c:pt idx="1">
                  <c:v>0.10592499999999999</c:v>
                </c:pt>
                <c:pt idx="2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4740-A150-D775A74D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81744"/>
        <c:axId val="414477480"/>
      </c:scatterChart>
      <c:valAx>
        <c:axId val="41448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7480"/>
        <c:crosses val="autoZero"/>
        <c:crossBetween val="midCat"/>
      </c:valAx>
      <c:valAx>
        <c:axId val="414477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0.71799999999999997</c:v>
                </c:pt>
                <c:pt idx="1">
                  <c:v>0.61102000000000001</c:v>
                </c:pt>
                <c:pt idx="2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96-8EE9-CB0AFA2D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1848"/>
        <c:axId val="402972504"/>
      </c:scatterChart>
      <c:valAx>
        <c:axId val="402971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72504"/>
        <c:crosses val="autoZero"/>
        <c:crossBetween val="midCat"/>
      </c:valAx>
      <c:valAx>
        <c:axId val="402972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3.9694000000000003</c:v>
                </c:pt>
                <c:pt idx="2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8C1-AE9C-884E5D8B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16184"/>
        <c:axId val="401610280"/>
      </c:scatterChart>
      <c:valAx>
        <c:axId val="401616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610280"/>
        <c:crosses val="autoZero"/>
        <c:crossBetween val="midCat"/>
      </c:valAx>
      <c:valAx>
        <c:axId val="401610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6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0.6804</c:v>
                </c:pt>
                <c:pt idx="1">
                  <c:v>4.5382730000000002</c:v>
                </c:pt>
                <c:pt idx="2">
                  <c:v>103.83999999999999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5-428C-A291-FDFC37E4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77616"/>
        <c:axId val="487680240"/>
      </c:scatterChart>
      <c:valAx>
        <c:axId val="487677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680240"/>
        <c:crosses val="autoZero"/>
        <c:crossBetween val="midCat"/>
      </c:valAx>
      <c:valAx>
        <c:axId val="48768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6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18</xdr:row>
      <xdr:rowOff>57149</xdr:rowOff>
    </xdr:from>
    <xdr:to>
      <xdr:col>12</xdr:col>
      <xdr:colOff>581025</xdr:colOff>
      <xdr:row>28</xdr:row>
      <xdr:rowOff>123825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6BB44A2-4E91-442C-B802-E62624DA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552451</xdr:colOff>
      <xdr:row>18</xdr:row>
      <xdr:rowOff>95250</xdr:rowOff>
    </xdr:from>
    <xdr:to>
      <xdr:col>16</xdr:col>
      <xdr:colOff>647701</xdr:colOff>
      <xdr:row>28</xdr:row>
      <xdr:rowOff>142875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2438CB2-A53F-480F-8D10-09CE692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8</xdr:row>
      <xdr:rowOff>38100</xdr:rowOff>
    </xdr:from>
    <xdr:to>
      <xdr:col>12</xdr:col>
      <xdr:colOff>581025</xdr:colOff>
      <xdr:row>18</xdr:row>
      <xdr:rowOff>123826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5C704F5-1F70-4541-92E6-3DA57D80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576262</xdr:colOff>
      <xdr:row>8</xdr:row>
      <xdr:rowOff>9523</xdr:rowOff>
    </xdr:from>
    <xdr:to>
      <xdr:col>16</xdr:col>
      <xdr:colOff>590550</xdr:colOff>
      <xdr:row>18</xdr:row>
      <xdr:rowOff>161924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A6E0CE-37F1-4B4F-A265-8E710DC9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66675</xdr:rowOff>
    </xdr:from>
    <xdr:to>
      <xdr:col>4</xdr:col>
      <xdr:colOff>276225</xdr:colOff>
      <xdr:row>18</xdr:row>
      <xdr:rowOff>123825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719BFEA-08E0-4C62-B097-C5990A0A6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204787</xdr:colOff>
      <xdr:row>8</xdr:row>
      <xdr:rowOff>47623</xdr:rowOff>
    </xdr:from>
    <xdr:to>
      <xdr:col>8</xdr:col>
      <xdr:colOff>361950</xdr:colOff>
      <xdr:row>18</xdr:row>
      <xdr:rowOff>114300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92A7978E-42CB-4B5F-A283-D3EEF1C5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4</xdr:col>
      <xdr:colOff>209550</xdr:colOff>
      <xdr:row>28</xdr:row>
      <xdr:rowOff>28575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4534F32-14B1-4DC4-9DC1-EEC10D2B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204787</xdr:colOff>
      <xdr:row>18</xdr:row>
      <xdr:rowOff>85726</xdr:rowOff>
    </xdr:from>
    <xdr:to>
      <xdr:col>8</xdr:col>
      <xdr:colOff>342900</xdr:colOff>
      <xdr:row>28</xdr:row>
      <xdr:rowOff>104776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4A2B925-D8BB-404D-8178-9B3636776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8</xdr:row>
      <xdr:rowOff>104775</xdr:rowOff>
    </xdr:from>
    <xdr:to>
      <xdr:col>23</xdr:col>
      <xdr:colOff>485775</xdr:colOff>
      <xdr:row>21</xdr:row>
      <xdr:rowOff>123825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1676A46-6F6D-4AB1-BE41-714C1C2F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461962</xdr:colOff>
      <xdr:row>9</xdr:row>
      <xdr:rowOff>38100</xdr:rowOff>
    </xdr:from>
    <xdr:to>
      <xdr:col>28</xdr:col>
      <xdr:colOff>447675</xdr:colOff>
      <xdr:row>19</xdr:row>
      <xdr:rowOff>142875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10BF928-2D33-49B5-A649-108688F0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42862</xdr:colOff>
      <xdr:row>21</xdr:row>
      <xdr:rowOff>104775</xdr:rowOff>
    </xdr:from>
    <xdr:to>
      <xdr:col>23</xdr:col>
      <xdr:colOff>500062</xdr:colOff>
      <xdr:row>34</xdr:row>
      <xdr:rowOff>123825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AB7E7DB9-5AFD-4630-A69F-B2D869FC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119062</xdr:colOff>
      <xdr:row>20</xdr:row>
      <xdr:rowOff>190500</xdr:rowOff>
    </xdr:from>
    <xdr:to>
      <xdr:col>29</xdr:col>
      <xdr:colOff>576262</xdr:colOff>
      <xdr:row>34</xdr:row>
      <xdr:rowOff>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CB898C-D48D-482D-AE0D-DA9A3CC0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51A-EAA4-4315-9A6D-218311285058}">
  <dimension ref="A2:P8"/>
  <sheetViews>
    <sheetView tabSelected="1" topLeftCell="A4" workbookViewId="0">
      <selection activeCell="F9" sqref="F9"/>
    </sheetView>
  </sheetViews>
  <sheetFormatPr defaultRowHeight="16.5" x14ac:dyDescent="0.3"/>
  <sheetData>
    <row r="2" spans="1:16" x14ac:dyDescent="0.3">
      <c r="C2" t="s">
        <v>4</v>
      </c>
      <c r="D2" t="s">
        <v>5</v>
      </c>
      <c r="E2" t="s">
        <v>6</v>
      </c>
      <c r="F2" t="s">
        <v>7</v>
      </c>
      <c r="G2" t="s">
        <v>8</v>
      </c>
      <c r="L2" t="s">
        <v>9</v>
      </c>
    </row>
    <row r="3" spans="1:16" x14ac:dyDescent="0.3">
      <c r="A3" t="s">
        <v>0</v>
      </c>
      <c r="B3">
        <v>2.8000000000000001E-2</v>
      </c>
      <c r="C3">
        <v>0.252</v>
      </c>
      <c r="D3">
        <v>2.6599999999999999E-2</v>
      </c>
      <c r="E3">
        <v>0.71799999999999997</v>
      </c>
      <c r="F3">
        <v>0.66700000000000004</v>
      </c>
      <c r="G3">
        <v>3.6000000000000002E-4</v>
      </c>
      <c r="H3">
        <f>C3*$G$3</f>
        <v>9.0720000000000012E-5</v>
      </c>
      <c r="I3">
        <f>D3*$G$3</f>
        <v>9.5759999999999995E-6</v>
      </c>
      <c r="J3">
        <f t="shared" ref="J3:K3" si="0">E3*$G$3</f>
        <v>2.5848000000000001E-4</v>
      </c>
      <c r="K3">
        <f t="shared" si="0"/>
        <v>2.4012000000000003E-4</v>
      </c>
      <c r="L3">
        <v>2.7</v>
      </c>
      <c r="M3">
        <f>C3*$L$3</f>
        <v>0.6804</v>
      </c>
      <c r="N3">
        <f t="shared" ref="N3:P3" si="1">D3*$L$3</f>
        <v>7.1819999999999995E-2</v>
      </c>
      <c r="O3">
        <f t="shared" si="1"/>
        <v>1.9386000000000001</v>
      </c>
      <c r="P3">
        <f t="shared" si="1"/>
        <v>1.8009000000000002</v>
      </c>
    </row>
    <row r="4" spans="1:16" x14ac:dyDescent="0.3">
      <c r="A4" t="s">
        <v>1</v>
      </c>
      <c r="B4">
        <v>0.223</v>
      </c>
      <c r="C4">
        <f>C8*$B$4</f>
        <v>0.96559000000000006</v>
      </c>
      <c r="D4">
        <f t="shared" ref="D4:F4" si="2">D8*$B$4</f>
        <v>0.10592499999999999</v>
      </c>
      <c r="E4">
        <f t="shared" si="2"/>
        <v>0.61102000000000001</v>
      </c>
      <c r="F4">
        <f t="shared" si="2"/>
        <v>3.9694000000000003</v>
      </c>
      <c r="G4">
        <v>1.8E-3</v>
      </c>
      <c r="H4">
        <f>C4*$G$4</f>
        <v>1.7380620000000001E-3</v>
      </c>
      <c r="I4">
        <f t="shared" ref="I4:K4" si="3">D4*$G$4</f>
        <v>1.9066499999999999E-4</v>
      </c>
      <c r="J4">
        <f t="shared" si="3"/>
        <v>1.0998360000000001E-3</v>
      </c>
      <c r="K4">
        <f t="shared" si="3"/>
        <v>7.1449199999999999E-3</v>
      </c>
      <c r="L4">
        <v>4.7</v>
      </c>
      <c r="M4">
        <f>C4*$L$4</f>
        <v>4.5382730000000002</v>
      </c>
      <c r="N4">
        <f t="shared" ref="N4:P4" si="4">D4*$L$4</f>
        <v>0.4978475</v>
      </c>
      <c r="O4">
        <f t="shared" si="4"/>
        <v>2.871794</v>
      </c>
      <c r="P4">
        <f t="shared" si="4"/>
        <v>18.656180000000003</v>
      </c>
    </row>
    <row r="5" spans="1:16" x14ac:dyDescent="0.3">
      <c r="A5" t="s">
        <v>2</v>
      </c>
      <c r="B5">
        <v>2.31</v>
      </c>
      <c r="C5">
        <v>4.72</v>
      </c>
      <c r="D5">
        <v>4.1500000000000004</v>
      </c>
      <c r="E5">
        <v>1.34</v>
      </c>
      <c r="F5">
        <v>0.24099999999999999</v>
      </c>
      <c r="G5">
        <v>4.1579999999999999E-2</v>
      </c>
      <c r="H5">
        <f>C5*$G$5</f>
        <v>0.19625759999999998</v>
      </c>
      <c r="I5">
        <f t="shared" ref="I5:K5" si="5">D5*$G$5</f>
        <v>0.17255700000000002</v>
      </c>
      <c r="J5">
        <f t="shared" si="5"/>
        <v>5.5717200000000001E-2</v>
      </c>
      <c r="K5">
        <f t="shared" si="5"/>
        <v>1.002078E-2</v>
      </c>
      <c r="L5">
        <v>22</v>
      </c>
      <c r="M5">
        <f>C5*$L$5</f>
        <v>103.83999999999999</v>
      </c>
      <c r="N5">
        <f t="shared" ref="N5:P5" si="6">D5*$L$5</f>
        <v>91.300000000000011</v>
      </c>
      <c r="O5">
        <f t="shared" si="6"/>
        <v>29.48</v>
      </c>
      <c r="P5">
        <f t="shared" si="6"/>
        <v>5.3019999999999996</v>
      </c>
    </row>
    <row r="6" spans="1:16" x14ac:dyDescent="0.3">
      <c r="A6" t="s">
        <v>3</v>
      </c>
      <c r="B6">
        <v>70</v>
      </c>
      <c r="C6" s="1">
        <f>2.942*B6^0.6617</f>
        <v>48.92648785932829</v>
      </c>
      <c r="D6" s="1">
        <f>1.3603*B6^1.1488</f>
        <v>179.17743963538015</v>
      </c>
      <c r="E6" s="1">
        <f>0.5736*B6^0.1619</f>
        <v>1.1411178931960002</v>
      </c>
      <c r="F6" s="1">
        <f>0.1604*B6^(-0.214)</f>
        <v>6.4617980865753044E-2</v>
      </c>
      <c r="G6">
        <v>1.4</v>
      </c>
      <c r="H6">
        <f>0.037*B6^1.7462</f>
        <v>61.675392433923726</v>
      </c>
      <c r="I6">
        <f>0.016*B6^2.2352</f>
        <v>212.95268572469294</v>
      </c>
      <c r="J6">
        <f>0.0142*B6^1.2273</f>
        <v>2.6108214306134827</v>
      </c>
      <c r="K6">
        <f>0.0083*B6^0.8308</f>
        <v>0.28312977513021609</v>
      </c>
      <c r="L6">
        <v>93</v>
      </c>
      <c r="M6">
        <f>34.442*B6^1.1436</f>
        <v>4437.5420450975935</v>
      </c>
    </row>
    <row r="7" spans="1:16" x14ac:dyDescent="0.3">
      <c r="C7">
        <v>5.81</v>
      </c>
      <c r="D7">
        <v>0.78500000000000003</v>
      </c>
      <c r="E7">
        <v>0.443</v>
      </c>
      <c r="F7">
        <v>0.28499999999999998</v>
      </c>
      <c r="H7" s="1">
        <f>H6/$G$6</f>
        <v>44.053851738516947</v>
      </c>
      <c r="I7" s="1">
        <f t="shared" ref="I7:K7" si="7">I6/$G$6</f>
        <v>152.10906123192353</v>
      </c>
      <c r="J7" s="1">
        <f t="shared" ref="J7" si="8">J6/$G$6</f>
        <v>1.8648724504382022</v>
      </c>
      <c r="K7" s="1">
        <f t="shared" ref="K7" si="9">K6/$G$6</f>
        <v>0.20223555366444007</v>
      </c>
      <c r="M7" s="1">
        <f>M6/L6</f>
        <v>47.715505861264447</v>
      </c>
    </row>
    <row r="8" spans="1:16" x14ac:dyDescent="0.3">
      <c r="C8">
        <v>4.33</v>
      </c>
      <c r="D8">
        <v>0.47499999999999998</v>
      </c>
      <c r="E8">
        <v>2.74</v>
      </c>
      <c r="F8">
        <v>17.8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soo</cp:lastModifiedBy>
  <dcterms:created xsi:type="dcterms:W3CDTF">2020-11-25T06:17:01Z</dcterms:created>
  <dcterms:modified xsi:type="dcterms:W3CDTF">2020-11-25T09:23:52Z</dcterms:modified>
</cp:coreProperties>
</file>