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pakistan-my.sharepoint.com/personal/k213195_nu_edu_pk/Documents/FAST -NU/Assignments/Introduction to ICT/Assignment 1/"/>
    </mc:Choice>
  </mc:AlternateContent>
  <xr:revisionPtr revIDLastSave="705" documentId="8_{187F2AC5-D711-4CE6-BBF8-84D2AD4879EB}" xr6:coauthVersionLast="47" xr6:coauthVersionMax="47" xr10:uidLastSave="{E1CC3B2E-2A77-4082-B2C3-52326DB2F802}"/>
  <bookViews>
    <workbookView xWindow="-120" yWindow="-120" windowWidth="20730" windowHeight="11310" activeTab="3" xr2:uid="{A3866D8E-E893-41D6-A3D7-CF00648A9E17}"/>
  </bookViews>
  <sheets>
    <sheet name="Task 1" sheetId="1" r:id="rId1"/>
    <sheet name="Task 2" sheetId="2" r:id="rId2"/>
    <sheet name="Task 3" sheetId="3" r:id="rId3"/>
    <sheet name="Task 4" sheetId="7" r:id="rId4"/>
    <sheet name="Task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7" l="1"/>
  <c r="G10" i="7"/>
  <c r="H10" i="7"/>
  <c r="I10" i="7"/>
  <c r="G11" i="7"/>
  <c r="H11" i="7" s="1"/>
  <c r="I11" i="7" s="1"/>
  <c r="G12" i="7"/>
  <c r="H12" i="7" s="1"/>
  <c r="I12" i="7" s="1"/>
  <c r="G13" i="7"/>
  <c r="H13" i="7"/>
  <c r="I13" i="7" s="1"/>
  <c r="G14" i="7"/>
  <c r="H14" i="7"/>
  <c r="I14" i="7"/>
  <c r="G15" i="7"/>
  <c r="H15" i="7" s="1"/>
  <c r="I15" i="7" s="1"/>
  <c r="G16" i="7"/>
  <c r="H16" i="7" s="1"/>
  <c r="I16" i="7" s="1"/>
  <c r="G17" i="7"/>
  <c r="H17" i="7"/>
  <c r="I17" i="7" s="1"/>
  <c r="G18" i="7"/>
  <c r="H18" i="7"/>
  <c r="I18" i="7"/>
  <c r="C19" i="7"/>
  <c r="D19" i="7"/>
  <c r="E19" i="7"/>
  <c r="F19" i="7"/>
  <c r="D19" i="5"/>
  <c r="D18" i="5"/>
  <c r="B19" i="5"/>
  <c r="B18" i="5"/>
  <c r="D17" i="5"/>
  <c r="B17" i="5"/>
  <c r="E9" i="5"/>
  <c r="E10" i="5"/>
  <c r="E11" i="5"/>
  <c r="E12" i="5"/>
  <c r="E13" i="5"/>
  <c r="E14" i="5"/>
  <c r="E15" i="5"/>
  <c r="E8" i="5"/>
  <c r="C9" i="5"/>
  <c r="F9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F15" i="5" s="1"/>
  <c r="C8" i="5"/>
  <c r="F8" i="5" s="1"/>
  <c r="D11" i="3"/>
  <c r="E11" i="3" s="1"/>
  <c r="F11" i="3" s="1"/>
  <c r="D8" i="3"/>
  <c r="D7" i="3"/>
  <c r="E7" i="3" s="1"/>
  <c r="D12" i="3"/>
  <c r="E12" i="3" s="1"/>
  <c r="F12" i="3" s="1"/>
  <c r="D10" i="3"/>
  <c r="D13" i="3"/>
  <c r="D9" i="3"/>
  <c r="E9" i="3" s="1"/>
  <c r="H19" i="2"/>
  <c r="G19" i="2"/>
  <c r="F19" i="2"/>
  <c r="D19" i="2"/>
  <c r="C19" i="2"/>
  <c r="I8" i="2"/>
  <c r="I9" i="2"/>
  <c r="I10" i="2"/>
  <c r="I11" i="2"/>
  <c r="I12" i="2"/>
  <c r="I13" i="2"/>
  <c r="I14" i="2"/>
  <c r="I15" i="2"/>
  <c r="I16" i="2"/>
  <c r="I7" i="2"/>
  <c r="E8" i="2"/>
  <c r="E9" i="2"/>
  <c r="E10" i="2"/>
  <c r="E11" i="2"/>
  <c r="E12" i="2"/>
  <c r="E13" i="2"/>
  <c r="E14" i="2"/>
  <c r="E15" i="2"/>
  <c r="E16" i="2"/>
  <c r="E7" i="2"/>
  <c r="G13" i="1"/>
  <c r="F13" i="1"/>
  <c r="H8" i="1"/>
  <c r="H9" i="1"/>
  <c r="H10" i="1"/>
  <c r="H11" i="1"/>
  <c r="H12" i="1"/>
  <c r="H7" i="1"/>
  <c r="B12" i="1"/>
  <c r="B11" i="1"/>
  <c r="B10" i="1"/>
  <c r="B9" i="1"/>
  <c r="B8" i="1"/>
  <c r="B7" i="1"/>
  <c r="G19" i="7" l="1"/>
  <c r="H19" i="7" s="1"/>
  <c r="E19" i="2"/>
  <c r="E10" i="3"/>
  <c r="F10" i="3" s="1"/>
  <c r="E8" i="3"/>
  <c r="E13" i="3"/>
  <c r="F13" i="3" s="1"/>
  <c r="D16" i="3"/>
  <c r="F9" i="3"/>
  <c r="F7" i="3"/>
  <c r="E16" i="3" l="1"/>
  <c r="F8" i="3"/>
  <c r="F16" i="3" s="1"/>
</calcChain>
</file>

<file path=xl/sharedStrings.xml><?xml version="1.0" encoding="utf-8"?>
<sst xmlns="http://schemas.openxmlformats.org/spreadsheetml/2006/main" count="160" uniqueCount="119">
  <si>
    <t>OHL West Division</t>
  </si>
  <si>
    <t>G </t>
  </si>
  <si>
    <t>W </t>
  </si>
  <si>
    <t>L </t>
  </si>
  <si>
    <t>T </t>
  </si>
  <si>
    <t>F </t>
  </si>
  <si>
    <t>Erie </t>
  </si>
  <si>
    <t>London </t>
  </si>
  <si>
    <t>Plymouth </t>
  </si>
  <si>
    <t>Sarnia </t>
  </si>
  <si>
    <t>SS Marie </t>
  </si>
  <si>
    <t>Windsor </t>
  </si>
  <si>
    <t>Total:</t>
  </si>
  <si>
    <t>A</t>
  </si>
  <si>
    <t>P</t>
  </si>
  <si>
    <t>Florida Panthers</t>
  </si>
  <si>
    <t>Carkner </t>
  </si>
  <si>
    <t>Ciccarelli </t>
  </si>
  <si>
    <t>Dvorak </t>
  </si>
  <si>
    <t>Eakins </t>
  </si>
  <si>
    <t>Fitzgerald </t>
  </si>
  <si>
    <t>Gagner </t>
  </si>
  <si>
    <t>Garpeniov </t>
  </si>
  <si>
    <t>Johnson </t>
  </si>
  <si>
    <t>Jovanosvski </t>
  </si>
  <si>
    <t>Koziov </t>
  </si>
  <si>
    <t>Team:</t>
  </si>
  <si>
    <t>Player</t>
  </si>
  <si>
    <t>GP</t>
  </si>
  <si>
    <t xml:space="preserve">G </t>
  </si>
  <si>
    <t>Pts</t>
  </si>
  <si>
    <t>+/-</t>
  </si>
  <si>
    <t>PPP</t>
  </si>
  <si>
    <t>PIM</t>
  </si>
  <si>
    <t>PPP Pctg</t>
  </si>
  <si>
    <t>Acme Hat Corporation</t>
  </si>
  <si>
    <t>Name </t>
  </si>
  <si>
    <t>Hours </t>
  </si>
  <si>
    <t>Wage </t>
  </si>
  <si>
    <t>Gross </t>
  </si>
  <si>
    <t>Lachance </t>
  </si>
  <si>
    <t>Warner </t>
  </si>
  <si>
    <t>McKaig </t>
  </si>
  <si>
    <t>Shaw </t>
  </si>
  <si>
    <t>Darrach </t>
  </si>
  <si>
    <t>Ruypers </t>
  </si>
  <si>
    <t>Totals:</t>
  </si>
  <si>
    <t>Taxes</t>
  </si>
  <si>
    <t>Net</t>
  </si>
  <si>
    <t>Course: BTT 1O1 </t>
  </si>
  <si>
    <t>Teacher: Mr. Zain </t>
  </si>
  <si>
    <t>Period:3</t>
  </si>
  <si>
    <t>Student </t>
  </si>
  <si>
    <t>KB </t>
  </si>
  <si>
    <t>WP </t>
  </si>
  <si>
    <t>SS </t>
  </si>
  <si>
    <t>DB </t>
  </si>
  <si>
    <t>Total Percentage</t>
  </si>
  <si>
    <t>Number </t>
  </si>
  <si>
    <t>%</t>
  </si>
  <si>
    <t>Avery, Adam </t>
  </si>
  <si>
    <t>Chow, Samuel </t>
  </si>
  <si>
    <t>Dible, Liz </t>
  </si>
  <si>
    <t>Dow, Julia </t>
  </si>
  <si>
    <t>Frank, Joe </t>
  </si>
  <si>
    <t>Gill, Mary </t>
  </si>
  <si>
    <t>Ip, Henry </t>
  </si>
  <si>
    <t>Joe, Sarah </t>
  </si>
  <si>
    <t>Low, John </t>
  </si>
  <si>
    <t>Total</t>
  </si>
  <si>
    <t>Average</t>
  </si>
  <si>
    <t>Pass/Fail</t>
  </si>
  <si>
    <t>Student</t>
  </si>
  <si>
    <t>Assignment 1</t>
  </si>
  <si>
    <t>Assignment 2</t>
  </si>
  <si>
    <t>Assignment 2 %</t>
  </si>
  <si>
    <t>Assignment 1 %</t>
  </si>
  <si>
    <t>John</t>
  </si>
  <si>
    <t>Sue</t>
  </si>
  <si>
    <t>Pat</t>
  </si>
  <si>
    <t>Sam</t>
  </si>
  <si>
    <t>Mike</t>
  </si>
  <si>
    <t>Jane</t>
  </si>
  <si>
    <t>Maria</t>
  </si>
  <si>
    <t>Len</t>
  </si>
  <si>
    <t>Maximum</t>
  </si>
  <si>
    <t>Minimum</t>
  </si>
  <si>
    <t>Average %</t>
  </si>
  <si>
    <t>= SUM(C3, D3, E3)</t>
  </si>
  <si>
    <t>= (C3 * 2) + (E3 * 1)</t>
  </si>
  <si>
    <t>= SUM(F3:F8)</t>
  </si>
  <si>
    <t>= SUM(G3:G8)</t>
  </si>
  <si>
    <t>Sorting</t>
  </si>
  <si>
    <t xml:space="preserve">Name: </t>
  </si>
  <si>
    <t xml:space="preserve">Roll No: </t>
  </si>
  <si>
    <t>Section:</t>
  </si>
  <si>
    <t>Sufiyaan Usmani</t>
  </si>
  <si>
    <t>21K - 3195</t>
  </si>
  <si>
    <t>BCS - 1J</t>
  </si>
  <si>
    <t>Formula</t>
  </si>
  <si>
    <t>= (C3 / G3) * 100</t>
  </si>
  <si>
    <t>= SUM( (C3 * 1) + (D3 * 1) )</t>
  </si>
  <si>
    <t>= SUM(C3:C12)</t>
  </si>
  <si>
    <t>= B3 * C3</t>
  </si>
  <si>
    <t>= 0.35 * D3</t>
  </si>
  <si>
    <t>= D3 - E3</t>
  </si>
  <si>
    <t>= SUM(D3:D9)</t>
  </si>
  <si>
    <t>Brooksbank</t>
  </si>
  <si>
    <t>= (G10 / $G$9) * 100</t>
  </si>
  <si>
    <t>= SUM(C9, D9, E9, F9)</t>
  </si>
  <si>
    <t>=IF(H10 &gt;= 50%, "Pass", "Fail")</t>
  </si>
  <si>
    <t>= AVERAGE(C10:C18)</t>
  </si>
  <si>
    <t>= (B8/$B$6) * 100</t>
  </si>
  <si>
    <t>= (D8/$D$6) * 100</t>
  </si>
  <si>
    <t>= AVERAGE(B8:B15)</t>
  </si>
  <si>
    <t>= MAX(B8:B15)</t>
  </si>
  <si>
    <t>= MIN(B8:B15)</t>
  </si>
  <si>
    <t>= (C8 + E8) / 2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</si>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</sst>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_-[$$-409]* #,##0.00_ ;_-[$$-409]* \-#,##0.00\ ;_-[$$-409]* &quot;-&quot;??_ ;_-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b/>
      <sz val="12.95"/>
      <color rgb="FF000000"/>
      <name val="Times New Roman"/>
      <family val="1"/>
    </font>
    <font>
      <sz val="12.95"/>
      <color rgb="FF000000"/>
      <name val="Times New Roman"/>
      <family val="1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2"/>
      <color rgb="FF00000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6" xfId="0" applyBorder="1"/>
    <xf numFmtId="0" fontId="6" fillId="0" borderId="7" xfId="0" applyFont="1" applyBorder="1"/>
    <xf numFmtId="0" fontId="6" fillId="0" borderId="7" xfId="0" quotePrefix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1" xfId="0" applyNumberFormat="1" applyBorder="1" applyAlignment="1">
      <alignment vertical="top" wrapText="1"/>
    </xf>
    <xf numFmtId="1" fontId="3" fillId="0" borderId="1" xfId="0" applyNumberFormat="1" applyFont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165" fontId="8" fillId="0" borderId="1" xfId="0" applyNumberFormat="1" applyFont="1" applyBorder="1" applyAlignment="1">
      <alignment horizontal="right" vertical="center" wrapText="1"/>
    </xf>
    <xf numFmtId="0" fontId="0" fillId="0" borderId="17" xfId="0" applyBorder="1"/>
    <xf numFmtId="0" fontId="10" fillId="0" borderId="1" xfId="0" applyFont="1" applyBorder="1" applyAlignment="1">
      <alignment vertical="top" wrapText="1"/>
    </xf>
    <xf numFmtId="0" fontId="6" fillId="0" borderId="22" xfId="0" applyFont="1" applyBorder="1"/>
    <xf numFmtId="0" fontId="6" fillId="0" borderId="23" xfId="0" applyFont="1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5" fillId="0" borderId="30" xfId="0" applyFont="1" applyBorder="1"/>
    <xf numFmtId="0" fontId="5" fillId="0" borderId="31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30" xfId="0" applyFont="1" applyBorder="1"/>
    <xf numFmtId="164" fontId="10" fillId="0" borderId="23" xfId="1" applyNumberFormat="1" applyFont="1" applyBorder="1"/>
    <xf numFmtId="166" fontId="12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13" fillId="0" borderId="0" xfId="0" applyFont="1"/>
    <xf numFmtId="0" fontId="0" fillId="0" borderId="38" xfId="0" applyBorder="1" applyAlignment="1">
      <alignment vertical="top" wrapText="1"/>
    </xf>
    <xf numFmtId="0" fontId="0" fillId="0" borderId="39" xfId="0" applyBorder="1" applyAlignment="1">
      <alignment vertical="top" wrapText="1"/>
    </xf>
    <xf numFmtId="0" fontId="4" fillId="0" borderId="38" xfId="0" applyFont="1" applyBorder="1" applyAlignment="1">
      <alignment vertical="center" wrapText="1"/>
    </xf>
    <xf numFmtId="0" fontId="10" fillId="0" borderId="39" xfId="0" applyFont="1" applyBorder="1" applyAlignment="1">
      <alignment vertical="top"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4" fillId="0" borderId="43" xfId="0" applyFont="1" applyBorder="1" applyAlignment="1">
      <alignment vertical="center" wrapText="1"/>
    </xf>
    <xf numFmtId="0" fontId="0" fillId="0" borderId="44" xfId="0" applyBorder="1"/>
    <xf numFmtId="0" fontId="19" fillId="0" borderId="22" xfId="0" applyFont="1" applyFill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32" xfId="0" applyBorder="1" applyAlignment="1">
      <alignment horizontal="left"/>
    </xf>
    <xf numFmtId="165" fontId="8" fillId="0" borderId="1" xfId="0" applyNumberFormat="1" applyFont="1" applyBorder="1" applyAlignment="1">
      <alignment vertical="center" wrapText="1"/>
    </xf>
    <xf numFmtId="2" fontId="8" fillId="0" borderId="1" xfId="0" applyNumberFormat="1" applyFont="1" applyBorder="1" applyAlignment="1">
      <alignment vertical="center" wrapText="1"/>
    </xf>
    <xf numFmtId="166" fontId="12" fillId="0" borderId="1" xfId="0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9" fillId="0" borderId="39" xfId="0" applyFont="1" applyBorder="1" applyAlignment="1">
      <alignment vertical="top" wrapText="1"/>
    </xf>
    <xf numFmtId="166" fontId="12" fillId="0" borderId="39" xfId="0" applyNumberFormat="1" applyFont="1" applyBorder="1" applyAlignment="1">
      <alignment vertical="center" wrapText="1"/>
    </xf>
    <xf numFmtId="166" fontId="12" fillId="0" borderId="39" xfId="0" applyNumberFormat="1" applyFont="1" applyBorder="1" applyAlignment="1">
      <alignment vertical="top" wrapText="1"/>
    </xf>
    <xf numFmtId="0" fontId="0" fillId="0" borderId="17" xfId="0" applyBorder="1" applyAlignment="1">
      <alignment horizontal="left" vertical="center" indent="15"/>
    </xf>
    <xf numFmtId="1" fontId="0" fillId="0" borderId="0" xfId="0" applyNumberFormat="1" applyBorder="1"/>
    <xf numFmtId="1" fontId="0" fillId="0" borderId="40" xfId="0" applyNumberFormat="1" applyBorder="1"/>
    <xf numFmtId="166" fontId="10" fillId="0" borderId="39" xfId="0" applyNumberFormat="1" applyFont="1" applyBorder="1" applyAlignment="1">
      <alignment vertical="top" wrapText="1"/>
    </xf>
    <xf numFmtId="0" fontId="11" fillId="0" borderId="22" xfId="0" applyFont="1" applyBorder="1" applyAlignment="1">
      <alignment horizontal="left"/>
    </xf>
    <xf numFmtId="0" fontId="11" fillId="0" borderId="32" xfId="0" applyFont="1" applyBorder="1" applyAlignment="1">
      <alignment horizontal="left"/>
    </xf>
    <xf numFmtId="0" fontId="11" fillId="0" borderId="0" xfId="0" applyFont="1"/>
    <xf numFmtId="0" fontId="6" fillId="0" borderId="0" xfId="0" applyFont="1"/>
    <xf numFmtId="0" fontId="20" fillId="0" borderId="0" xfId="0" applyFont="1" applyAlignment="1"/>
    <xf numFmtId="0" fontId="21" fillId="0" borderId="0" xfId="0" applyFont="1"/>
    <xf numFmtId="164" fontId="0" fillId="0" borderId="7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Border="1"/>
    <xf numFmtId="0" fontId="22" fillId="0" borderId="38" xfId="0" applyFont="1" applyBorder="1" applyAlignment="1">
      <alignment vertical="top" wrapText="1"/>
    </xf>
    <xf numFmtId="0" fontId="23" fillId="0" borderId="1" xfId="0" applyFont="1" applyBorder="1" applyAlignment="1">
      <alignment horizontal="right" vertical="center" wrapText="1"/>
    </xf>
    <xf numFmtId="0" fontId="24" fillId="0" borderId="1" xfId="0" applyFont="1" applyBorder="1" applyAlignment="1">
      <alignment vertical="top" wrapText="1"/>
    </xf>
    <xf numFmtId="0" fontId="23" fillId="0" borderId="2" xfId="0" applyFont="1" applyBorder="1" applyAlignment="1">
      <alignment horizontal="center" vertical="center" wrapText="1"/>
    </xf>
    <xf numFmtId="0" fontId="22" fillId="0" borderId="12" xfId="0" applyFont="1" applyBorder="1"/>
    <xf numFmtId="0" fontId="25" fillId="0" borderId="38" xfId="0" applyFont="1" applyBorder="1" applyAlignment="1">
      <alignment vertical="center" wrapText="1"/>
    </xf>
    <xf numFmtId="0" fontId="25" fillId="0" borderId="1" xfId="0" applyFont="1" applyBorder="1" applyAlignment="1">
      <alignment horizontal="right" vertical="center" wrapText="1"/>
    </xf>
    <xf numFmtId="9" fontId="24" fillId="0" borderId="2" xfId="1" applyFont="1" applyBorder="1" applyAlignment="1">
      <alignment vertical="top" wrapText="1"/>
    </xf>
    <xf numFmtId="0" fontId="22" fillId="0" borderId="13" xfId="0" applyFont="1" applyBorder="1"/>
    <xf numFmtId="0" fontId="25" fillId="0" borderId="10" xfId="0" applyFont="1" applyBorder="1" applyAlignment="1">
      <alignment horizontal="right" vertical="center" wrapText="1"/>
    </xf>
    <xf numFmtId="0" fontId="24" fillId="0" borderId="10" xfId="0" applyFont="1" applyBorder="1" applyAlignment="1">
      <alignment vertical="top" wrapText="1"/>
    </xf>
    <xf numFmtId="9" fontId="24" fillId="0" borderId="4" xfId="1" applyFont="1" applyBorder="1" applyAlignment="1">
      <alignment vertical="top" wrapText="1"/>
    </xf>
    <xf numFmtId="0" fontId="22" fillId="0" borderId="17" xfId="0" applyFont="1" applyBorder="1"/>
    <xf numFmtId="0" fontId="22" fillId="0" borderId="11" xfId="0" applyFont="1" applyBorder="1"/>
    <xf numFmtId="165" fontId="24" fillId="0" borderId="12" xfId="0" applyNumberFormat="1" applyFont="1" applyBorder="1"/>
    <xf numFmtId="165" fontId="24" fillId="0" borderId="11" xfId="0" applyNumberFormat="1" applyFont="1" applyBorder="1"/>
    <xf numFmtId="9" fontId="24" fillId="0" borderId="11" xfId="1" applyFont="1" applyBorder="1"/>
    <xf numFmtId="0" fontId="22" fillId="0" borderId="14" xfId="0" applyFont="1" applyBorder="1"/>
    <xf numFmtId="0" fontId="22" fillId="0" borderId="40" xfId="0" applyFont="1" applyBorder="1"/>
    <xf numFmtId="0" fontId="25" fillId="0" borderId="22" xfId="0" applyFont="1" applyFill="1" applyBorder="1" applyAlignment="1">
      <alignment vertical="center" wrapText="1"/>
    </xf>
    <xf numFmtId="0" fontId="22" fillId="0" borderId="22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2" xfId="0" applyFont="1" applyBorder="1"/>
    <xf numFmtId="0" fontId="22" fillId="0" borderId="44" xfId="0" applyFont="1" applyBorder="1"/>
    <xf numFmtId="0" fontId="23" fillId="0" borderId="45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0" fillId="0" borderId="22" xfId="0" applyFill="1" applyBorder="1" applyAlignment="1">
      <alignment vertical="center"/>
    </xf>
    <xf numFmtId="0" fontId="11" fillId="0" borderId="22" xfId="0" applyFont="1" applyBorder="1" applyAlignment="1"/>
    <xf numFmtId="0" fontId="0" fillId="0" borderId="22" xfId="0" applyBorder="1" applyAlignment="1"/>
    <xf numFmtId="0" fontId="16" fillId="0" borderId="19" xfId="0" applyFont="1" applyFill="1" applyBorder="1" applyAlignment="1">
      <alignment vertical="center" wrapText="1"/>
    </xf>
    <xf numFmtId="0" fontId="15" fillId="0" borderId="7" xfId="0" quotePrefix="1" applyFont="1" applyBorder="1" applyAlignment="1">
      <alignment horizontal="left" vertical="center"/>
    </xf>
    <xf numFmtId="0" fontId="15" fillId="0" borderId="23" xfId="0" quotePrefix="1" applyFont="1" applyBorder="1" applyAlignment="1">
      <alignment horizontal="left" vertical="center"/>
    </xf>
    <xf numFmtId="0" fontId="15" fillId="0" borderId="33" xfId="0" quotePrefix="1" applyFont="1" applyBorder="1" applyAlignment="1">
      <alignment horizontal="left" vertical="center"/>
    </xf>
    <xf numFmtId="0" fontId="15" fillId="0" borderId="34" xfId="0" quotePrefix="1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left" vertical="center" wrapText="1"/>
    </xf>
    <xf numFmtId="0" fontId="4" fillId="0" borderId="23" xfId="0" quotePrefix="1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 wrapText="1"/>
    </xf>
    <xf numFmtId="0" fontId="16" fillId="0" borderId="50" xfId="0" applyFont="1" applyFill="1" applyBorder="1" applyAlignment="1">
      <alignment horizontal="center" vertical="center" wrapText="1"/>
    </xf>
    <xf numFmtId="0" fontId="16" fillId="0" borderId="51" xfId="0" applyFont="1" applyFill="1" applyBorder="1" applyAlignment="1">
      <alignment horizontal="center" vertical="center" wrapText="1"/>
    </xf>
    <xf numFmtId="0" fontId="0" fillId="0" borderId="7" xfId="0" quotePrefix="1" applyBorder="1" applyAlignment="1">
      <alignment horizontal="left"/>
    </xf>
    <xf numFmtId="0" fontId="0" fillId="0" borderId="33" xfId="0" quotePrefix="1" applyBorder="1" applyAlignment="1">
      <alignment horizontal="left"/>
    </xf>
    <xf numFmtId="0" fontId="0" fillId="0" borderId="33" xfId="0" applyBorder="1" applyAlignment="1">
      <alignment horizontal="left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11" fillId="0" borderId="33" xfId="0" quotePrefix="1" applyFont="1" applyBorder="1" applyAlignment="1">
      <alignment horizontal="left"/>
    </xf>
    <xf numFmtId="0" fontId="11" fillId="0" borderId="7" xfId="0" quotePrefix="1" applyFont="1" applyBorder="1" applyAlignment="1">
      <alignment horizontal="left"/>
    </xf>
    <xf numFmtId="0" fontId="11" fillId="0" borderId="46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2" fillId="0" borderId="7" xfId="0" quotePrefix="1" applyFont="1" applyBorder="1" applyAlignment="1">
      <alignment horizontal="left"/>
    </xf>
    <xf numFmtId="0" fontId="22" fillId="0" borderId="33" xfId="0" quotePrefix="1" applyFont="1" applyBorder="1" applyAlignment="1">
      <alignment horizontal="left"/>
    </xf>
    <xf numFmtId="0" fontId="25" fillId="0" borderId="46" xfId="0" applyFont="1" applyFill="1" applyBorder="1" applyAlignment="1">
      <alignment horizontal="center" vertical="center" wrapText="1"/>
    </xf>
    <xf numFmtId="0" fontId="25" fillId="0" borderId="47" xfId="0" applyFont="1" applyFill="1" applyBorder="1" applyAlignment="1">
      <alignment horizontal="center" vertical="center" wrapText="1"/>
    </xf>
    <xf numFmtId="0" fontId="25" fillId="0" borderId="4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22" xfId="0" applyBorder="1" applyAlignment="1">
      <alignment horizontal="left" vertical="center"/>
    </xf>
    <xf numFmtId="0" fontId="0" fillId="0" borderId="46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4</xdr:row>
      <xdr:rowOff>1</xdr:rowOff>
    </xdr:from>
    <xdr:to>
      <xdr:col>0</xdr:col>
      <xdr:colOff>314326</xdr:colOff>
      <xdr:row>4</xdr:row>
      <xdr:rowOff>285751</xdr:rowOff>
    </xdr:to>
    <xdr:pic>
      <xdr:nvPicPr>
        <xdr:cNvPr id="5" name="Graphic 4" descr="Ice hockey with solid fill">
          <a:extLst>
            <a:ext uri="{FF2B5EF4-FFF2-40B4-BE49-F238E27FC236}">
              <a16:creationId xmlns:a16="http://schemas.microsoft.com/office/drawing/2014/main" id="{C0C6EE87-2493-40B9-9BBD-5CCDEE1DD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576" y="1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457202</xdr:colOff>
      <xdr:row>4</xdr:row>
      <xdr:rowOff>5226</xdr:rowOff>
    </xdr:from>
    <xdr:to>
      <xdr:col>9</xdr:col>
      <xdr:colOff>9527</xdr:colOff>
      <xdr:row>4</xdr:row>
      <xdr:rowOff>290976</xdr:rowOff>
    </xdr:to>
    <xdr:pic>
      <xdr:nvPicPr>
        <xdr:cNvPr id="6" name="Graphic 5" descr="Ice hockey with solid fill">
          <a:extLst>
            <a:ext uri="{FF2B5EF4-FFF2-40B4-BE49-F238E27FC236}">
              <a16:creationId xmlns:a16="http://schemas.microsoft.com/office/drawing/2014/main" id="{492978CB-0B2B-4170-8B42-AD1CED384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376289" flipH="1">
          <a:off x="5334002" y="776751"/>
          <a:ext cx="2857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745500</xdr:colOff>
      <xdr:row>3</xdr:row>
      <xdr:rowOff>190529</xdr:rowOff>
    </xdr:from>
    <xdr:to>
      <xdr:col>1</xdr:col>
      <xdr:colOff>179849</xdr:colOff>
      <xdr:row>4</xdr:row>
      <xdr:rowOff>272578</xdr:rowOff>
    </xdr:to>
    <xdr:pic>
      <xdr:nvPicPr>
        <xdr:cNvPr id="3" name="Graphic 2" descr="Leprechaun hat with solid fill">
          <a:extLst>
            <a:ext uri="{FF2B5EF4-FFF2-40B4-BE49-F238E27FC236}">
              <a16:creationId xmlns:a16="http://schemas.microsoft.com/office/drawing/2014/main" id="{E31254EC-1EF6-4E94-A3D7-61B54302D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9784294">
          <a:off x="745500" y="809654"/>
          <a:ext cx="282074" cy="282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0B1D-4EB2-4E41-BD11-BA412D162FB7}">
  <sheetPr>
    <pageSetUpPr fitToPage="1"/>
  </sheetPr>
  <dimension ref="A1:K21"/>
  <sheetViews>
    <sheetView view="pageLayout" topLeftCell="A8" zoomScaleNormal="100" workbookViewId="0">
      <selection activeCell="B16" sqref="B16:D16"/>
    </sheetView>
  </sheetViews>
  <sheetFormatPr defaultRowHeight="15" x14ac:dyDescent="0.25"/>
  <cols>
    <col min="1" max="1" width="12.140625" bestFit="1" customWidth="1"/>
    <col min="6" max="6" width="11.5703125" customWidth="1"/>
    <col min="10" max="10" width="14.42578125" customWidth="1"/>
  </cols>
  <sheetData>
    <row r="1" spans="1:11" ht="21" x14ac:dyDescent="0.25">
      <c r="A1" s="42" t="s">
        <v>93</v>
      </c>
      <c r="B1" s="125" t="s">
        <v>96</v>
      </c>
      <c r="C1" s="125"/>
      <c r="J1" s="39"/>
      <c r="K1" s="40"/>
    </row>
    <row r="2" spans="1:11" ht="16.5" x14ac:dyDescent="0.25">
      <c r="A2" s="42" t="s">
        <v>94</v>
      </c>
      <c r="B2" s="125" t="s">
        <v>97</v>
      </c>
      <c r="C2" s="125"/>
      <c r="J2" s="41"/>
      <c r="K2" s="40"/>
    </row>
    <row r="3" spans="1:11" ht="16.5" x14ac:dyDescent="0.25">
      <c r="A3" s="42" t="s">
        <v>95</v>
      </c>
      <c r="B3" s="125" t="s">
        <v>98</v>
      </c>
      <c r="C3" s="125"/>
      <c r="J3" s="41"/>
    </row>
    <row r="4" spans="1:11" ht="17.25" thickBot="1" x14ac:dyDescent="0.3">
      <c r="J4" s="41"/>
    </row>
    <row r="5" spans="1:11" ht="23.25" thickBot="1" x14ac:dyDescent="0.3">
      <c r="A5" s="126" t="s">
        <v>0</v>
      </c>
      <c r="B5" s="127"/>
      <c r="C5" s="127"/>
      <c r="D5" s="127"/>
      <c r="E5" s="127"/>
      <c r="F5" s="127"/>
      <c r="G5" s="127"/>
      <c r="H5" s="128"/>
      <c r="J5" s="41"/>
    </row>
    <row r="6" spans="1:11" ht="17.25" thickBot="1" x14ac:dyDescent="0.3">
      <c r="A6" s="43"/>
      <c r="B6" s="2" t="s">
        <v>1</v>
      </c>
      <c r="C6" s="3" t="s">
        <v>2</v>
      </c>
      <c r="D6" s="4" t="s">
        <v>3</v>
      </c>
      <c r="E6" s="2" t="s">
        <v>4</v>
      </c>
      <c r="F6" s="2" t="s">
        <v>5</v>
      </c>
      <c r="G6" s="1" t="s">
        <v>13</v>
      </c>
      <c r="H6" s="44" t="s">
        <v>14</v>
      </c>
      <c r="J6" s="41"/>
    </row>
    <row r="7" spans="1:11" ht="17.25" thickBot="1" x14ac:dyDescent="0.3">
      <c r="A7" s="45" t="s">
        <v>6</v>
      </c>
      <c r="B7" s="18">
        <f t="shared" ref="B7:B12" si="0">SUM(C7,D7,E7)</f>
        <v>51</v>
      </c>
      <c r="C7" s="6">
        <v>22</v>
      </c>
      <c r="D7" s="6">
        <v>26</v>
      </c>
      <c r="E7" s="6">
        <v>3</v>
      </c>
      <c r="F7" s="6">
        <v>188</v>
      </c>
      <c r="G7" s="6">
        <v>213</v>
      </c>
      <c r="H7" s="46">
        <f>(C7*2) + (E7 * 1)</f>
        <v>47</v>
      </c>
      <c r="J7" s="41"/>
    </row>
    <row r="8" spans="1:11" ht="17.25" thickBot="1" x14ac:dyDescent="0.3">
      <c r="A8" s="45" t="s">
        <v>7</v>
      </c>
      <c r="B8" s="18">
        <f t="shared" si="0"/>
        <v>50</v>
      </c>
      <c r="C8" s="6">
        <v>31</v>
      </c>
      <c r="D8" s="6">
        <v>16</v>
      </c>
      <c r="E8" s="6">
        <v>3</v>
      </c>
      <c r="F8" s="6">
        <v>236</v>
      </c>
      <c r="G8" s="6">
        <v>183</v>
      </c>
      <c r="H8" s="46">
        <f t="shared" ref="H8:H12" si="1">(C8*2) + (E8 * 1)</f>
        <v>65</v>
      </c>
      <c r="J8" s="40"/>
    </row>
    <row r="9" spans="1:11" ht="17.25" thickBot="1" x14ac:dyDescent="0.3">
      <c r="A9" s="45" t="s">
        <v>8</v>
      </c>
      <c r="B9" s="18">
        <f t="shared" si="0"/>
        <v>45</v>
      </c>
      <c r="C9" s="6">
        <v>27</v>
      </c>
      <c r="D9" s="6">
        <v>17</v>
      </c>
      <c r="E9" s="6">
        <v>1</v>
      </c>
      <c r="F9" s="6">
        <v>199</v>
      </c>
      <c r="G9" s="6">
        <v>170</v>
      </c>
      <c r="H9" s="46">
        <f t="shared" si="1"/>
        <v>55</v>
      </c>
      <c r="J9" s="40"/>
    </row>
    <row r="10" spans="1:11" ht="17.25" thickBot="1" x14ac:dyDescent="0.3">
      <c r="A10" s="45" t="s">
        <v>9</v>
      </c>
      <c r="B10" s="18">
        <f t="shared" si="0"/>
        <v>49</v>
      </c>
      <c r="C10" s="6">
        <v>23</v>
      </c>
      <c r="D10" s="6">
        <v>18</v>
      </c>
      <c r="E10" s="6">
        <v>8</v>
      </c>
      <c r="F10" s="6">
        <v>187</v>
      </c>
      <c r="G10" s="6">
        <v>176</v>
      </c>
      <c r="H10" s="46">
        <f t="shared" si="1"/>
        <v>54</v>
      </c>
      <c r="J10" s="40"/>
    </row>
    <row r="11" spans="1:11" ht="17.25" thickBot="1" x14ac:dyDescent="0.3">
      <c r="A11" s="45" t="s">
        <v>10</v>
      </c>
      <c r="B11" s="18">
        <f t="shared" si="0"/>
        <v>47</v>
      </c>
      <c r="C11" s="6">
        <v>14</v>
      </c>
      <c r="D11" s="6">
        <v>29</v>
      </c>
      <c r="E11" s="6">
        <v>4</v>
      </c>
      <c r="F11" s="6">
        <v>187</v>
      </c>
      <c r="G11" s="6">
        <v>230</v>
      </c>
      <c r="H11" s="46">
        <f t="shared" si="1"/>
        <v>32</v>
      </c>
    </row>
    <row r="12" spans="1:11" ht="17.25" thickBot="1" x14ac:dyDescent="0.3">
      <c r="A12" s="45" t="s">
        <v>11</v>
      </c>
      <c r="B12" s="18">
        <f t="shared" si="0"/>
        <v>51</v>
      </c>
      <c r="C12" s="6">
        <v>14</v>
      </c>
      <c r="D12" s="6">
        <v>31</v>
      </c>
      <c r="E12" s="6">
        <v>6</v>
      </c>
      <c r="F12" s="6">
        <v>208</v>
      </c>
      <c r="G12" s="6">
        <v>252</v>
      </c>
      <c r="H12" s="46">
        <f t="shared" si="1"/>
        <v>34</v>
      </c>
    </row>
    <row r="13" spans="1:11" ht="17.25" thickBot="1" x14ac:dyDescent="0.3">
      <c r="A13" s="43"/>
      <c r="B13" s="1"/>
      <c r="C13" s="1"/>
      <c r="D13" s="129" t="s">
        <v>12</v>
      </c>
      <c r="E13" s="130"/>
      <c r="F13" s="18">
        <f>SUM(F7:F12)</f>
        <v>1205</v>
      </c>
      <c r="G13" s="18">
        <f>SUM(G7:G12)</f>
        <v>1224</v>
      </c>
      <c r="H13" s="44"/>
    </row>
    <row r="14" spans="1:11" ht="15.75" thickBot="1" x14ac:dyDescent="0.3">
      <c r="A14" s="17"/>
      <c r="B14" s="40"/>
      <c r="C14" s="40"/>
      <c r="D14" s="40"/>
      <c r="E14" s="40"/>
      <c r="F14" s="40"/>
      <c r="G14" s="40"/>
      <c r="H14" s="47"/>
    </row>
    <row r="15" spans="1:11" ht="21.75" customHeight="1" thickBot="1" x14ac:dyDescent="0.3">
      <c r="A15" s="118" t="s">
        <v>118</v>
      </c>
      <c r="B15" s="135" t="s">
        <v>99</v>
      </c>
      <c r="C15" s="136"/>
      <c r="D15" s="137"/>
      <c r="E15" s="40"/>
      <c r="F15" s="39" t="s">
        <v>92</v>
      </c>
      <c r="G15" s="40"/>
      <c r="H15" s="47"/>
    </row>
    <row r="16" spans="1:11" ht="17.25" thickBot="1" x14ac:dyDescent="0.3">
      <c r="A16" s="52">
        <v>2</v>
      </c>
      <c r="B16" s="131" t="s">
        <v>88</v>
      </c>
      <c r="C16" s="131"/>
      <c r="D16" s="132"/>
      <c r="E16" s="40"/>
      <c r="F16" s="5" t="s">
        <v>6</v>
      </c>
      <c r="G16" s="40"/>
      <c r="H16" s="47"/>
    </row>
    <row r="17" spans="1:8" ht="17.25" thickBot="1" x14ac:dyDescent="0.3">
      <c r="A17" s="53">
        <v>3</v>
      </c>
      <c r="B17" s="119" t="s">
        <v>89</v>
      </c>
      <c r="C17" s="133"/>
      <c r="D17" s="134"/>
      <c r="E17" s="40"/>
      <c r="F17" s="5" t="s">
        <v>7</v>
      </c>
      <c r="G17" s="40"/>
      <c r="H17" s="47"/>
    </row>
    <row r="18" spans="1:8" ht="17.25" thickBot="1" x14ac:dyDescent="0.3">
      <c r="A18" s="123">
        <v>4</v>
      </c>
      <c r="B18" s="119" t="s">
        <v>90</v>
      </c>
      <c r="C18" s="119"/>
      <c r="D18" s="120"/>
      <c r="E18" s="40"/>
      <c r="F18" s="5" t="s">
        <v>8</v>
      </c>
      <c r="G18" s="40"/>
      <c r="H18" s="47"/>
    </row>
    <row r="19" spans="1:8" ht="17.25" thickBot="1" x14ac:dyDescent="0.3">
      <c r="A19" s="124"/>
      <c r="B19" s="121" t="s">
        <v>91</v>
      </c>
      <c r="C19" s="121"/>
      <c r="D19" s="122"/>
      <c r="E19" s="40"/>
      <c r="F19" s="5" t="s">
        <v>9</v>
      </c>
      <c r="G19" s="40"/>
      <c r="H19" s="47"/>
    </row>
    <row r="20" spans="1:8" ht="17.25" thickBot="1" x14ac:dyDescent="0.3">
      <c r="A20" s="17"/>
      <c r="B20" s="40"/>
      <c r="C20" s="40"/>
      <c r="D20" s="40"/>
      <c r="E20" s="40"/>
      <c r="F20" s="5" t="s">
        <v>10</v>
      </c>
      <c r="G20" s="40"/>
      <c r="H20" s="47"/>
    </row>
    <row r="21" spans="1:8" ht="17.25" thickBot="1" x14ac:dyDescent="0.3">
      <c r="A21" s="48"/>
      <c r="B21" s="49"/>
      <c r="C21" s="49"/>
      <c r="D21" s="49"/>
      <c r="E21" s="49"/>
      <c r="F21" s="50" t="s">
        <v>11</v>
      </c>
      <c r="G21" s="49"/>
      <c r="H21" s="51"/>
    </row>
  </sheetData>
  <sortState xmlns:xlrd2="http://schemas.microsoft.com/office/spreadsheetml/2017/richdata2" ref="J2:J7">
    <sortCondition ref="J2:J7"/>
  </sortState>
  <mergeCells count="11">
    <mergeCell ref="B18:D18"/>
    <mergeCell ref="B19:D19"/>
    <mergeCell ref="A18:A19"/>
    <mergeCell ref="B1:C1"/>
    <mergeCell ref="B2:C2"/>
    <mergeCell ref="B3:C3"/>
    <mergeCell ref="A5:H5"/>
    <mergeCell ref="D13:E13"/>
    <mergeCell ref="B16:D16"/>
    <mergeCell ref="B17:D17"/>
    <mergeCell ref="B15:D15"/>
  </mergeCells>
  <pageMargins left="0.7" right="0.7" top="0.75" bottom="0.75" header="0.3" footer="0.3"/>
  <pageSetup orientation="portrait" horizontalDpi="1200" verticalDpi="1200" r:id="rId1"/>
  <headerFooter>
    <oddHeader>&amp;CSufiyaan Usmani</oddHeader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5808-0F65-4CA9-B97E-0054704818D7}">
  <sheetPr>
    <pageSetUpPr fitToPage="1"/>
  </sheetPr>
  <dimension ref="A1:I24"/>
  <sheetViews>
    <sheetView view="pageLayout" topLeftCell="A15" zoomScaleNormal="100" workbookViewId="0">
      <selection activeCell="B26" sqref="B26"/>
    </sheetView>
  </sheetViews>
  <sheetFormatPr defaultRowHeight="15" x14ac:dyDescent="0.25"/>
  <cols>
    <col min="9" max="9" width="11" bestFit="1" customWidth="1"/>
  </cols>
  <sheetData>
    <row r="1" spans="1:9" x14ac:dyDescent="0.25">
      <c r="A1" s="42" t="s">
        <v>93</v>
      </c>
      <c r="B1" s="125" t="s">
        <v>96</v>
      </c>
      <c r="C1" s="125"/>
    </row>
    <row r="2" spans="1:9" x14ac:dyDescent="0.25">
      <c r="A2" s="42" t="s">
        <v>94</v>
      </c>
      <c r="B2" s="125" t="s">
        <v>97</v>
      </c>
      <c r="C2" s="125"/>
    </row>
    <row r="3" spans="1:9" x14ac:dyDescent="0.25">
      <c r="A3" s="42" t="s">
        <v>95</v>
      </c>
      <c r="B3" s="125" t="s">
        <v>98</v>
      </c>
      <c r="C3" s="125"/>
    </row>
    <row r="4" spans="1:9" ht="15.75" thickBot="1" x14ac:dyDescent="0.3"/>
    <row r="5" spans="1:9" ht="23.25" x14ac:dyDescent="0.35">
      <c r="A5" s="141" t="s">
        <v>15</v>
      </c>
      <c r="B5" s="142"/>
      <c r="C5" s="142"/>
      <c r="D5" s="142"/>
      <c r="E5" s="142"/>
      <c r="F5" s="142"/>
      <c r="G5" s="142"/>
      <c r="H5" s="142"/>
      <c r="I5" s="143"/>
    </row>
    <row r="6" spans="1:9" ht="18.75" x14ac:dyDescent="0.3">
      <c r="A6" s="19" t="s">
        <v>27</v>
      </c>
      <c r="B6" s="8" t="s">
        <v>28</v>
      </c>
      <c r="C6" s="8" t="s">
        <v>29</v>
      </c>
      <c r="D6" s="8" t="s">
        <v>13</v>
      </c>
      <c r="E6" s="8" t="s">
        <v>30</v>
      </c>
      <c r="F6" s="9" t="s">
        <v>31</v>
      </c>
      <c r="G6" s="8" t="s">
        <v>32</v>
      </c>
      <c r="H6" s="8" t="s">
        <v>33</v>
      </c>
      <c r="I6" s="20" t="s">
        <v>34</v>
      </c>
    </row>
    <row r="7" spans="1:9" x14ac:dyDescent="0.25">
      <c r="A7" s="21" t="s">
        <v>16</v>
      </c>
      <c r="B7" s="10">
        <v>53</v>
      </c>
      <c r="C7" s="10">
        <v>1</v>
      </c>
      <c r="D7" s="10">
        <v>4</v>
      </c>
      <c r="E7" s="30">
        <f>SUM((C7*1) +(D7*1))</f>
        <v>5</v>
      </c>
      <c r="F7" s="10">
        <v>1</v>
      </c>
      <c r="G7" s="10">
        <v>45</v>
      </c>
      <c r="H7" s="10">
        <v>25</v>
      </c>
      <c r="I7" s="33">
        <f>C7/G7</f>
        <v>2.2222222222222223E-2</v>
      </c>
    </row>
    <row r="8" spans="1:9" x14ac:dyDescent="0.25">
      <c r="A8" s="21" t="s">
        <v>17</v>
      </c>
      <c r="B8" s="10">
        <v>43</v>
      </c>
      <c r="C8" s="10">
        <v>14</v>
      </c>
      <c r="D8" s="10">
        <v>6</v>
      </c>
      <c r="E8" s="30">
        <f t="shared" ref="E8:E16" si="0">SUM((C8*1) +(D8*1))</f>
        <v>20</v>
      </c>
      <c r="F8" s="10">
        <v>17</v>
      </c>
      <c r="G8" s="10">
        <v>48</v>
      </c>
      <c r="H8" s="10">
        <v>125</v>
      </c>
      <c r="I8" s="33">
        <f t="shared" ref="I8:I16" si="1">C8/G8</f>
        <v>0.29166666666666669</v>
      </c>
    </row>
    <row r="9" spans="1:9" x14ac:dyDescent="0.25">
      <c r="A9" s="21" t="s">
        <v>18</v>
      </c>
      <c r="B9" s="10">
        <v>40</v>
      </c>
      <c r="C9" s="10">
        <v>8</v>
      </c>
      <c r="D9" s="10">
        <v>11</v>
      </c>
      <c r="E9" s="30">
        <f t="shared" si="0"/>
        <v>19</v>
      </c>
      <c r="F9" s="10">
        <v>-4</v>
      </c>
      <c r="G9" s="10">
        <v>6</v>
      </c>
      <c r="H9" s="10">
        <v>55</v>
      </c>
      <c r="I9" s="33">
        <f t="shared" si="1"/>
        <v>1.3333333333333333</v>
      </c>
    </row>
    <row r="10" spans="1:9" x14ac:dyDescent="0.25">
      <c r="A10" s="21" t="s">
        <v>19</v>
      </c>
      <c r="B10" s="10">
        <v>11</v>
      </c>
      <c r="C10" s="10">
        <v>0</v>
      </c>
      <c r="D10" s="10">
        <v>1</v>
      </c>
      <c r="E10" s="30">
        <f t="shared" si="0"/>
        <v>1</v>
      </c>
      <c r="F10" s="10">
        <v>0</v>
      </c>
      <c r="G10" s="10">
        <v>23</v>
      </c>
      <c r="H10" s="10">
        <v>8</v>
      </c>
      <c r="I10" s="33">
        <f t="shared" si="1"/>
        <v>0</v>
      </c>
    </row>
    <row r="11" spans="1:9" x14ac:dyDescent="0.25">
      <c r="A11" s="21" t="s">
        <v>20</v>
      </c>
      <c r="B11" s="10">
        <v>57</v>
      </c>
      <c r="C11" s="10">
        <v>9</v>
      </c>
      <c r="D11" s="10">
        <v>5</v>
      </c>
      <c r="E11" s="30">
        <f t="shared" si="0"/>
        <v>14</v>
      </c>
      <c r="F11" s="10">
        <v>4</v>
      </c>
      <c r="G11" s="10">
        <v>41</v>
      </c>
      <c r="H11" s="10">
        <v>89</v>
      </c>
      <c r="I11" s="33">
        <f t="shared" si="1"/>
        <v>0.21951219512195122</v>
      </c>
    </row>
    <row r="12" spans="1:9" x14ac:dyDescent="0.25">
      <c r="A12" s="21" t="s">
        <v>21</v>
      </c>
      <c r="B12" s="10">
        <v>53</v>
      </c>
      <c r="C12" s="10">
        <v>15</v>
      </c>
      <c r="D12" s="10">
        <v>18</v>
      </c>
      <c r="E12" s="30">
        <f t="shared" si="0"/>
        <v>33</v>
      </c>
      <c r="F12" s="10">
        <v>-13</v>
      </c>
      <c r="G12" s="10">
        <v>41</v>
      </c>
      <c r="H12" s="10">
        <v>105</v>
      </c>
      <c r="I12" s="33">
        <f t="shared" si="1"/>
        <v>0.36585365853658536</v>
      </c>
    </row>
    <row r="13" spans="1:9" x14ac:dyDescent="0.25">
      <c r="A13" s="21" t="s">
        <v>22</v>
      </c>
      <c r="B13" s="10">
        <v>26</v>
      </c>
      <c r="C13" s="10">
        <v>1</v>
      </c>
      <c r="D13" s="10">
        <v>2</v>
      </c>
      <c r="E13" s="30">
        <f t="shared" si="0"/>
        <v>3</v>
      </c>
      <c r="F13" s="10">
        <v>-3</v>
      </c>
      <c r="G13" s="10">
        <v>4</v>
      </c>
      <c r="H13" s="10">
        <v>33</v>
      </c>
      <c r="I13" s="33">
        <f t="shared" si="1"/>
        <v>0.25</v>
      </c>
    </row>
    <row r="14" spans="1:9" x14ac:dyDescent="0.25">
      <c r="A14" s="21" t="s">
        <v>23</v>
      </c>
      <c r="B14" s="10">
        <v>6</v>
      </c>
      <c r="C14" s="10">
        <v>0</v>
      </c>
      <c r="D14" s="10">
        <v>2</v>
      </c>
      <c r="E14" s="30">
        <f t="shared" si="0"/>
        <v>2</v>
      </c>
      <c r="F14" s="10">
        <v>-2</v>
      </c>
      <c r="G14" s="10">
        <v>9</v>
      </c>
      <c r="H14" s="10">
        <v>3</v>
      </c>
      <c r="I14" s="33">
        <f t="shared" si="1"/>
        <v>0</v>
      </c>
    </row>
    <row r="15" spans="1:9" x14ac:dyDescent="0.25">
      <c r="A15" s="21" t="s">
        <v>24</v>
      </c>
      <c r="B15" s="10">
        <v>56</v>
      </c>
      <c r="C15" s="10">
        <v>6</v>
      </c>
      <c r="D15" s="10">
        <v>6</v>
      </c>
      <c r="E15" s="30">
        <f t="shared" si="0"/>
        <v>12</v>
      </c>
      <c r="F15" s="10">
        <v>20</v>
      </c>
      <c r="G15" s="10">
        <v>84</v>
      </c>
      <c r="H15" s="10">
        <v>86</v>
      </c>
      <c r="I15" s="33">
        <f t="shared" si="1"/>
        <v>7.1428571428571425E-2</v>
      </c>
    </row>
    <row r="16" spans="1:9" x14ac:dyDescent="0.25">
      <c r="A16" s="22" t="s">
        <v>25</v>
      </c>
      <c r="B16" s="11">
        <v>42</v>
      </c>
      <c r="C16" s="11">
        <v>7</v>
      </c>
      <c r="D16" s="11">
        <v>6</v>
      </c>
      <c r="E16" s="31">
        <f t="shared" si="0"/>
        <v>13</v>
      </c>
      <c r="F16" s="11">
        <v>-11</v>
      </c>
      <c r="G16" s="11">
        <v>4</v>
      </c>
      <c r="H16" s="11">
        <v>99</v>
      </c>
      <c r="I16" s="33">
        <f t="shared" si="1"/>
        <v>1.75</v>
      </c>
    </row>
    <row r="17" spans="1:9" x14ac:dyDescent="0.25">
      <c r="A17" s="23"/>
      <c r="B17" s="12"/>
      <c r="C17" s="12"/>
      <c r="D17" s="12"/>
      <c r="E17" s="12"/>
      <c r="F17" s="12"/>
      <c r="G17" s="12"/>
      <c r="H17" s="12"/>
      <c r="I17" s="24"/>
    </row>
    <row r="18" spans="1:9" x14ac:dyDescent="0.25">
      <c r="A18" s="25"/>
      <c r="B18" s="7"/>
      <c r="C18" s="7"/>
      <c r="D18" s="7"/>
      <c r="E18" s="7"/>
      <c r="F18" s="7"/>
      <c r="G18" s="7"/>
      <c r="H18" s="7"/>
      <c r="I18" s="26"/>
    </row>
    <row r="19" spans="1:9" ht="15.75" thickBot="1" x14ac:dyDescent="0.3">
      <c r="A19" s="27" t="s">
        <v>26</v>
      </c>
      <c r="B19" s="28"/>
      <c r="C19" s="32">
        <f t="shared" ref="C19:H19" si="2">SUM(C7:C16)</f>
        <v>61</v>
      </c>
      <c r="D19" s="32">
        <f t="shared" si="2"/>
        <v>61</v>
      </c>
      <c r="E19" s="32">
        <f t="shared" si="2"/>
        <v>122</v>
      </c>
      <c r="F19" s="32">
        <f t="shared" si="2"/>
        <v>9</v>
      </c>
      <c r="G19" s="32">
        <f t="shared" si="2"/>
        <v>305</v>
      </c>
      <c r="H19" s="32">
        <f t="shared" si="2"/>
        <v>628</v>
      </c>
      <c r="I19" s="29"/>
    </row>
    <row r="20" spans="1:9" x14ac:dyDescent="0.25">
      <c r="A20" s="17"/>
      <c r="B20" s="40"/>
      <c r="C20" s="40"/>
      <c r="D20" s="40"/>
      <c r="E20" s="40"/>
      <c r="F20" s="40"/>
      <c r="G20" s="40"/>
      <c r="H20" s="40"/>
      <c r="I20" s="47"/>
    </row>
    <row r="21" spans="1:9" x14ac:dyDescent="0.25">
      <c r="A21" s="117" t="s">
        <v>118</v>
      </c>
      <c r="B21" s="144" t="s">
        <v>99</v>
      </c>
      <c r="C21" s="145"/>
      <c r="D21" s="146"/>
      <c r="E21" s="40"/>
      <c r="F21" s="40"/>
      <c r="G21" s="40"/>
      <c r="H21" s="40"/>
      <c r="I21" s="47"/>
    </row>
    <row r="22" spans="1:9" x14ac:dyDescent="0.25">
      <c r="A22" s="54">
        <v>3</v>
      </c>
      <c r="B22" s="138" t="s">
        <v>101</v>
      </c>
      <c r="C22" s="138"/>
      <c r="D22" s="138"/>
      <c r="E22" s="40"/>
      <c r="F22" s="40"/>
      <c r="G22" s="40"/>
      <c r="H22" s="40"/>
      <c r="I22" s="47"/>
    </row>
    <row r="23" spans="1:9" x14ac:dyDescent="0.25">
      <c r="A23" s="54">
        <v>4</v>
      </c>
      <c r="B23" s="138" t="s">
        <v>100</v>
      </c>
      <c r="C23" s="138"/>
      <c r="D23" s="138"/>
      <c r="E23" s="40"/>
      <c r="F23" s="40"/>
      <c r="G23" s="40"/>
      <c r="H23" s="40"/>
      <c r="I23" s="47"/>
    </row>
    <row r="24" spans="1:9" ht="15.75" thickBot="1" x14ac:dyDescent="0.3">
      <c r="A24" s="55">
        <v>6</v>
      </c>
      <c r="B24" s="139" t="s">
        <v>102</v>
      </c>
      <c r="C24" s="140"/>
      <c r="D24" s="140"/>
      <c r="E24" s="49"/>
      <c r="F24" s="49"/>
      <c r="G24" s="49"/>
      <c r="H24" s="49"/>
      <c r="I24" s="51"/>
    </row>
  </sheetData>
  <mergeCells count="8">
    <mergeCell ref="B23:D23"/>
    <mergeCell ref="B24:D24"/>
    <mergeCell ref="B1:C1"/>
    <mergeCell ref="B2:C2"/>
    <mergeCell ref="B3:C3"/>
    <mergeCell ref="A5:I5"/>
    <mergeCell ref="B22:D22"/>
    <mergeCell ref="B21:D21"/>
  </mergeCells>
  <pageMargins left="0.7" right="0.7" top="0.75" bottom="0.75" header="0.3" footer="0.3"/>
  <pageSetup scale="98" orientation="portrait" horizontalDpi="1200" verticalDpi="1200" r:id="rId1"/>
  <headerFooter>
    <oddHeader>&amp;CSufiyaan Usmani</oddHeader>
    <oddFooter>&amp;C&amp;D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7198-9008-4ADF-ABDD-E65A51D626CB}">
  <dimension ref="A1:F22"/>
  <sheetViews>
    <sheetView view="pageLayout" topLeftCell="A8" zoomScaleNormal="100" workbookViewId="0">
      <selection activeCell="A25" sqref="A25"/>
    </sheetView>
  </sheetViews>
  <sheetFormatPr defaultRowHeight="15" x14ac:dyDescent="0.25"/>
  <cols>
    <col min="1" max="1" width="12.7109375" customWidth="1"/>
    <col min="2" max="3" width="9.28515625" bestFit="1" customWidth="1"/>
    <col min="4" max="4" width="13" customWidth="1"/>
    <col min="5" max="6" width="10" bestFit="1" customWidth="1"/>
  </cols>
  <sheetData>
    <row r="1" spans="1:6" x14ac:dyDescent="0.25">
      <c r="A1" s="42" t="s">
        <v>93</v>
      </c>
      <c r="B1" s="125" t="s">
        <v>96</v>
      </c>
      <c r="C1" s="125"/>
    </row>
    <row r="2" spans="1:6" x14ac:dyDescent="0.25">
      <c r="A2" s="42" t="s">
        <v>94</v>
      </c>
      <c r="B2" s="125" t="s">
        <v>97</v>
      </c>
      <c r="C2" s="125"/>
    </row>
    <row r="3" spans="1:6" s="38" customFormat="1" ht="18.75" customHeight="1" x14ac:dyDescent="0.25">
      <c r="A3" s="42" t="s">
        <v>95</v>
      </c>
      <c r="B3" s="125" t="s">
        <v>98</v>
      </c>
      <c r="C3" s="125"/>
    </row>
    <row r="4" spans="1:6" ht="15.75" thickBot="1" x14ac:dyDescent="0.3"/>
    <row r="5" spans="1:6" ht="23.25" thickBot="1" x14ac:dyDescent="0.3">
      <c r="A5" s="126" t="s">
        <v>35</v>
      </c>
      <c r="B5" s="127"/>
      <c r="C5" s="127"/>
      <c r="D5" s="127"/>
      <c r="E5" s="127"/>
      <c r="F5" s="128"/>
    </row>
    <row r="6" spans="1:6" ht="17.25" thickBot="1" x14ac:dyDescent="0.3">
      <c r="A6" s="59" t="s">
        <v>36</v>
      </c>
      <c r="B6" s="2" t="s">
        <v>37</v>
      </c>
      <c r="C6" s="2" t="s">
        <v>38</v>
      </c>
      <c r="D6" s="2" t="s">
        <v>39</v>
      </c>
      <c r="E6" s="2" t="s">
        <v>47</v>
      </c>
      <c r="F6" s="60" t="s">
        <v>48</v>
      </c>
    </row>
    <row r="7" spans="1:6" ht="33.75" thickBot="1" x14ac:dyDescent="0.3">
      <c r="A7" s="45" t="s">
        <v>107</v>
      </c>
      <c r="B7" s="56">
        <v>29</v>
      </c>
      <c r="C7" s="57">
        <v>31</v>
      </c>
      <c r="D7" s="58">
        <f t="shared" ref="D7:D13" si="0">B7*C7</f>
        <v>899</v>
      </c>
      <c r="E7" s="58">
        <f t="shared" ref="E7:E13" si="1">0.35 * D7</f>
        <v>314.64999999999998</v>
      </c>
      <c r="F7" s="61">
        <f t="shared" ref="F7:F13" si="2">D7 - E7</f>
        <v>584.35</v>
      </c>
    </row>
    <row r="8" spans="1:6" ht="17.25" thickBot="1" x14ac:dyDescent="0.3">
      <c r="A8" s="45" t="s">
        <v>44</v>
      </c>
      <c r="B8" s="16">
        <v>15</v>
      </c>
      <c r="C8" s="15">
        <v>18.54</v>
      </c>
      <c r="D8" s="34">
        <f t="shared" si="0"/>
        <v>278.09999999999997</v>
      </c>
      <c r="E8" s="34">
        <f t="shared" si="1"/>
        <v>97.33499999999998</v>
      </c>
      <c r="F8" s="62">
        <f t="shared" si="2"/>
        <v>180.76499999999999</v>
      </c>
    </row>
    <row r="9" spans="1:6" ht="17.25" thickBot="1" x14ac:dyDescent="0.3">
      <c r="A9" s="45" t="s">
        <v>40</v>
      </c>
      <c r="B9" s="16">
        <v>40.5</v>
      </c>
      <c r="C9" s="15">
        <v>16</v>
      </c>
      <c r="D9" s="34">
        <f t="shared" si="0"/>
        <v>648</v>
      </c>
      <c r="E9" s="34">
        <f t="shared" si="1"/>
        <v>226.79999999999998</v>
      </c>
      <c r="F9" s="62">
        <f t="shared" si="2"/>
        <v>421.20000000000005</v>
      </c>
    </row>
    <row r="10" spans="1:6" ht="17.25" thickBot="1" x14ac:dyDescent="0.3">
      <c r="A10" s="45" t="s">
        <v>42</v>
      </c>
      <c r="B10" s="16">
        <v>27.75</v>
      </c>
      <c r="C10" s="15">
        <v>29.85</v>
      </c>
      <c r="D10" s="34">
        <f t="shared" si="0"/>
        <v>828.33750000000009</v>
      </c>
      <c r="E10" s="34">
        <f t="shared" si="1"/>
        <v>289.91812500000003</v>
      </c>
      <c r="F10" s="62">
        <f t="shared" si="2"/>
        <v>538.41937500000006</v>
      </c>
    </row>
    <row r="11" spans="1:6" ht="17.25" thickBot="1" x14ac:dyDescent="0.3">
      <c r="A11" s="45" t="s">
        <v>45</v>
      </c>
      <c r="B11" s="16">
        <v>14.75</v>
      </c>
      <c r="C11" s="15">
        <v>15.75</v>
      </c>
      <c r="D11" s="34">
        <f t="shared" si="0"/>
        <v>232.3125</v>
      </c>
      <c r="E11" s="34">
        <f t="shared" si="1"/>
        <v>81.309374999999989</v>
      </c>
      <c r="F11" s="62">
        <f t="shared" si="2"/>
        <v>151.00312500000001</v>
      </c>
    </row>
    <row r="12" spans="1:6" ht="17.25" thickBot="1" x14ac:dyDescent="0.3">
      <c r="A12" s="45" t="s">
        <v>43</v>
      </c>
      <c r="B12" s="16">
        <v>38</v>
      </c>
      <c r="C12" s="15">
        <v>32</v>
      </c>
      <c r="D12" s="34">
        <f t="shared" si="0"/>
        <v>1216</v>
      </c>
      <c r="E12" s="34">
        <f t="shared" si="1"/>
        <v>425.59999999999997</v>
      </c>
      <c r="F12" s="62">
        <f t="shared" si="2"/>
        <v>790.40000000000009</v>
      </c>
    </row>
    <row r="13" spans="1:6" ht="17.25" thickBot="1" x14ac:dyDescent="0.3">
      <c r="A13" s="45" t="s">
        <v>41</v>
      </c>
      <c r="B13" s="16">
        <v>39.5</v>
      </c>
      <c r="C13" s="15">
        <v>36</v>
      </c>
      <c r="D13" s="34">
        <f t="shared" si="0"/>
        <v>1422</v>
      </c>
      <c r="E13" s="34">
        <f t="shared" si="1"/>
        <v>497.7</v>
      </c>
      <c r="F13" s="62">
        <f t="shared" si="2"/>
        <v>924.3</v>
      </c>
    </row>
    <row r="14" spans="1:6" x14ac:dyDescent="0.25">
      <c r="A14" s="63"/>
      <c r="B14" s="64"/>
      <c r="C14" s="64"/>
      <c r="D14" s="64"/>
      <c r="E14" s="64"/>
      <c r="F14" s="65"/>
    </row>
    <row r="15" spans="1:6" ht="15.75" thickBot="1" x14ac:dyDescent="0.3">
      <c r="A15" s="63"/>
      <c r="B15" s="64"/>
      <c r="C15" s="64"/>
      <c r="D15" s="64"/>
      <c r="E15" s="64"/>
      <c r="F15" s="65"/>
    </row>
    <row r="16" spans="1:6" ht="17.25" thickBot="1" x14ac:dyDescent="0.3">
      <c r="A16" s="43"/>
      <c r="B16" s="13"/>
      <c r="C16" s="14" t="s">
        <v>46</v>
      </c>
      <c r="D16" s="35">
        <f>SUM(D7:D13)</f>
        <v>5523.75</v>
      </c>
      <c r="E16" s="35">
        <f>SUM(E7:E13)</f>
        <v>1933.3125</v>
      </c>
      <c r="F16" s="66">
        <f>SUM(F7:F13)</f>
        <v>3590.4375</v>
      </c>
    </row>
    <row r="17" spans="1:6" x14ac:dyDescent="0.25">
      <c r="A17" s="17"/>
      <c r="B17" s="40"/>
      <c r="C17" s="40"/>
      <c r="D17" s="40"/>
      <c r="E17" s="40"/>
      <c r="F17" s="47"/>
    </row>
    <row r="18" spans="1:6" ht="15.75" x14ac:dyDescent="0.25">
      <c r="A18" s="116" t="s">
        <v>118</v>
      </c>
      <c r="B18" s="149" t="s">
        <v>99</v>
      </c>
      <c r="C18" s="150"/>
      <c r="D18" s="40"/>
      <c r="E18" s="40"/>
      <c r="F18" s="47"/>
    </row>
    <row r="19" spans="1:6" ht="15.75" x14ac:dyDescent="0.25">
      <c r="A19" s="67">
        <v>2</v>
      </c>
      <c r="B19" s="148" t="s">
        <v>103</v>
      </c>
      <c r="C19" s="148"/>
      <c r="D19" s="40"/>
      <c r="E19" s="40"/>
      <c r="F19" s="47"/>
    </row>
    <row r="20" spans="1:6" ht="15.75" x14ac:dyDescent="0.25">
      <c r="A20" s="67">
        <v>3</v>
      </c>
      <c r="B20" s="148" t="s">
        <v>104</v>
      </c>
      <c r="C20" s="148"/>
      <c r="D20" s="40"/>
      <c r="E20" s="40"/>
      <c r="F20" s="47"/>
    </row>
    <row r="21" spans="1:6" ht="15.75" x14ac:dyDescent="0.25">
      <c r="A21" s="67">
        <v>4</v>
      </c>
      <c r="B21" s="148" t="s">
        <v>105</v>
      </c>
      <c r="C21" s="148"/>
      <c r="D21" s="40"/>
      <c r="E21" s="40"/>
      <c r="F21" s="47"/>
    </row>
    <row r="22" spans="1:6" ht="16.5" thickBot="1" x14ac:dyDescent="0.3">
      <c r="A22" s="68">
        <v>5</v>
      </c>
      <c r="B22" s="147" t="s">
        <v>106</v>
      </c>
      <c r="C22" s="147"/>
      <c r="D22" s="49"/>
      <c r="E22" s="49"/>
      <c r="F22" s="51"/>
    </row>
  </sheetData>
  <sortState xmlns:xlrd2="http://schemas.microsoft.com/office/spreadsheetml/2017/richdata2" ref="A7:F13">
    <sortCondition ref="A7:A13"/>
  </sortState>
  <mergeCells count="9">
    <mergeCell ref="B22:C22"/>
    <mergeCell ref="B1:C1"/>
    <mergeCell ref="B2:C2"/>
    <mergeCell ref="B3:C3"/>
    <mergeCell ref="A5:F5"/>
    <mergeCell ref="B19:C19"/>
    <mergeCell ref="B20:C20"/>
    <mergeCell ref="B21:C21"/>
    <mergeCell ref="B18:C18"/>
  </mergeCells>
  <pageMargins left="0.7" right="0.7" top="0.75" bottom="0.75" header="0.3" footer="0.3"/>
  <pageSetup orientation="portrait" horizontalDpi="1200" verticalDpi="1200" r:id="rId1"/>
  <headerFooter>
    <oddHeader>&amp;CSufiyaan Usmani</oddHeader>
    <oddFooter>&amp;C27 November 2021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242-4882-41A1-9120-B6EA439A7920}">
  <dimension ref="A1:I25"/>
  <sheetViews>
    <sheetView tabSelected="1" topLeftCell="A8" workbookViewId="0">
      <selection activeCell="A20" sqref="A20"/>
    </sheetView>
  </sheetViews>
  <sheetFormatPr defaultRowHeight="15" x14ac:dyDescent="0.25"/>
  <cols>
    <col min="1" max="1" width="17.7109375" customWidth="1"/>
    <col min="2" max="2" width="12.28515625" customWidth="1"/>
    <col min="8" max="8" width="15.7109375" customWidth="1"/>
    <col min="9" max="9" width="11.42578125" customWidth="1"/>
  </cols>
  <sheetData>
    <row r="1" spans="1:9" ht="18.75" x14ac:dyDescent="0.3">
      <c r="A1" s="70" t="s">
        <v>93</v>
      </c>
      <c r="B1" s="159" t="s">
        <v>96</v>
      </c>
      <c r="C1" s="159"/>
      <c r="D1" s="159"/>
      <c r="E1" s="84"/>
      <c r="F1" s="84"/>
      <c r="G1" s="84"/>
      <c r="H1" s="84"/>
      <c r="I1" s="84"/>
    </row>
    <row r="2" spans="1:9" ht="18.75" x14ac:dyDescent="0.3">
      <c r="A2" s="70" t="s">
        <v>94</v>
      </c>
      <c r="B2" s="159" t="s">
        <v>97</v>
      </c>
      <c r="C2" s="159"/>
      <c r="D2" s="159"/>
      <c r="E2" s="84"/>
      <c r="F2" s="84"/>
      <c r="G2" s="84"/>
      <c r="H2" s="84"/>
      <c r="I2" s="84"/>
    </row>
    <row r="3" spans="1:9" ht="18.75" x14ac:dyDescent="0.3">
      <c r="A3" s="70" t="s">
        <v>95</v>
      </c>
      <c r="B3" s="159" t="s">
        <v>98</v>
      </c>
      <c r="C3" s="159"/>
      <c r="D3" s="159"/>
      <c r="E3" s="84"/>
      <c r="F3" s="84"/>
      <c r="G3" s="84"/>
      <c r="H3" s="84"/>
      <c r="I3" s="85"/>
    </row>
    <row r="4" spans="1:9" ht="19.5" thickBot="1" x14ac:dyDescent="0.35">
      <c r="A4" s="84"/>
      <c r="B4" s="84"/>
      <c r="C4" s="84"/>
      <c r="D4" s="84"/>
      <c r="E4" s="84"/>
      <c r="F4" s="84"/>
      <c r="G4" s="84"/>
      <c r="H4" s="84"/>
      <c r="I4" s="84"/>
    </row>
    <row r="5" spans="1:9" ht="19.5" thickBot="1" x14ac:dyDescent="0.3">
      <c r="A5" s="151" t="s">
        <v>49</v>
      </c>
      <c r="B5" s="152"/>
      <c r="C5" s="152"/>
      <c r="D5" s="152"/>
      <c r="E5" s="152"/>
      <c r="F5" s="152"/>
      <c r="G5" s="152"/>
      <c r="H5" s="152"/>
      <c r="I5" s="153"/>
    </row>
    <row r="6" spans="1:9" ht="19.5" thickBot="1" x14ac:dyDescent="0.3">
      <c r="A6" s="151" t="s">
        <v>50</v>
      </c>
      <c r="B6" s="152"/>
      <c r="C6" s="152"/>
      <c r="D6" s="152"/>
      <c r="E6" s="152"/>
      <c r="F6" s="152"/>
      <c r="G6" s="152"/>
      <c r="H6" s="152"/>
      <c r="I6" s="153"/>
    </row>
    <row r="7" spans="1:9" ht="19.5" thickBot="1" x14ac:dyDescent="0.3">
      <c r="A7" s="151" t="s">
        <v>51</v>
      </c>
      <c r="B7" s="152"/>
      <c r="C7" s="152"/>
      <c r="D7" s="152"/>
      <c r="E7" s="152"/>
      <c r="F7" s="152"/>
      <c r="G7" s="152"/>
      <c r="H7" s="152"/>
      <c r="I7" s="153"/>
    </row>
    <row r="8" spans="1:9" ht="38.25" thickBot="1" x14ac:dyDescent="0.3">
      <c r="A8" s="110" t="s">
        <v>36</v>
      </c>
      <c r="B8" s="111" t="s">
        <v>52</v>
      </c>
      <c r="C8" s="111" t="s">
        <v>53</v>
      </c>
      <c r="D8" s="111" t="s">
        <v>54</v>
      </c>
      <c r="E8" s="111" t="s">
        <v>55</v>
      </c>
      <c r="F8" s="111" t="s">
        <v>56</v>
      </c>
      <c r="G8" s="114" t="s">
        <v>69</v>
      </c>
      <c r="H8" s="112" t="s">
        <v>57</v>
      </c>
      <c r="I8" s="113" t="s">
        <v>71</v>
      </c>
    </row>
    <row r="9" spans="1:9" ht="19.5" thickBot="1" x14ac:dyDescent="0.35">
      <c r="A9" s="86"/>
      <c r="B9" s="87" t="s">
        <v>58</v>
      </c>
      <c r="C9" s="87">
        <v>30</v>
      </c>
      <c r="D9" s="87">
        <v>35</v>
      </c>
      <c r="E9" s="87">
        <v>25</v>
      </c>
      <c r="F9" s="87">
        <v>30</v>
      </c>
      <c r="G9" s="88">
        <f t="shared" ref="G9:G18" si="0">SUM(C9,D9,E9,F9)</f>
        <v>120</v>
      </c>
      <c r="H9" s="89" t="s">
        <v>59</v>
      </c>
      <c r="I9" s="90"/>
    </row>
    <row r="10" spans="1:9" ht="19.5" thickBot="1" x14ac:dyDescent="0.35">
      <c r="A10" s="91" t="s">
        <v>60</v>
      </c>
      <c r="B10" s="92">
        <v>1203</v>
      </c>
      <c r="C10" s="92">
        <v>25</v>
      </c>
      <c r="D10" s="92">
        <v>31</v>
      </c>
      <c r="E10" s="92">
        <v>19</v>
      </c>
      <c r="F10" s="92">
        <v>21</v>
      </c>
      <c r="G10" s="88">
        <f t="shared" si="0"/>
        <v>96</v>
      </c>
      <c r="H10" s="93">
        <f t="shared" ref="H10:H19" si="1" xml:space="preserve"> G10 / $G$9</f>
        <v>0.8</v>
      </c>
      <c r="I10" s="90" t="str">
        <f t="shared" ref="I10:I18" si="2">IF(H10&gt;=50%,"Pass","Fail")</f>
        <v>Pass</v>
      </c>
    </row>
    <row r="11" spans="1:9" ht="19.5" thickBot="1" x14ac:dyDescent="0.35">
      <c r="A11" s="91" t="s">
        <v>61</v>
      </c>
      <c r="B11" s="92">
        <v>2219</v>
      </c>
      <c r="C11" s="92">
        <v>10</v>
      </c>
      <c r="D11" s="92">
        <v>15</v>
      </c>
      <c r="E11" s="92">
        <v>10</v>
      </c>
      <c r="F11" s="92">
        <v>14</v>
      </c>
      <c r="G11" s="88">
        <f t="shared" si="0"/>
        <v>49</v>
      </c>
      <c r="H11" s="93">
        <f t="shared" si="1"/>
        <v>0.40833333333333333</v>
      </c>
      <c r="I11" s="90" t="str">
        <f t="shared" si="2"/>
        <v>Fail</v>
      </c>
    </row>
    <row r="12" spans="1:9" ht="19.5" thickBot="1" x14ac:dyDescent="0.35">
      <c r="A12" s="91" t="s">
        <v>62</v>
      </c>
      <c r="B12" s="92">
        <v>1721</v>
      </c>
      <c r="C12" s="92">
        <v>22</v>
      </c>
      <c r="D12" s="92">
        <v>30</v>
      </c>
      <c r="E12" s="92">
        <v>20</v>
      </c>
      <c r="F12" s="92">
        <v>22</v>
      </c>
      <c r="G12" s="88">
        <f t="shared" si="0"/>
        <v>94</v>
      </c>
      <c r="H12" s="93">
        <f t="shared" si="1"/>
        <v>0.78333333333333333</v>
      </c>
      <c r="I12" s="94" t="str">
        <f t="shared" si="2"/>
        <v>Pass</v>
      </c>
    </row>
    <row r="13" spans="1:9" ht="19.5" thickBot="1" x14ac:dyDescent="0.35">
      <c r="A13" s="91" t="s">
        <v>63</v>
      </c>
      <c r="B13" s="92">
        <v>1604</v>
      </c>
      <c r="C13" s="92">
        <v>24</v>
      </c>
      <c r="D13" s="92">
        <v>29</v>
      </c>
      <c r="E13" s="92">
        <v>20</v>
      </c>
      <c r="F13" s="92">
        <v>20</v>
      </c>
      <c r="G13" s="88">
        <f t="shared" si="0"/>
        <v>93</v>
      </c>
      <c r="H13" s="93">
        <f t="shared" si="1"/>
        <v>0.77500000000000002</v>
      </c>
      <c r="I13" s="90" t="str">
        <f t="shared" si="2"/>
        <v>Pass</v>
      </c>
    </row>
    <row r="14" spans="1:9" ht="19.5" thickBot="1" x14ac:dyDescent="0.35">
      <c r="A14" s="91" t="s">
        <v>64</v>
      </c>
      <c r="B14" s="92">
        <v>1798</v>
      </c>
      <c r="C14" s="92">
        <v>26</v>
      </c>
      <c r="D14" s="92">
        <v>29</v>
      </c>
      <c r="E14" s="92">
        <v>22</v>
      </c>
      <c r="F14" s="92">
        <v>28</v>
      </c>
      <c r="G14" s="88">
        <f t="shared" si="0"/>
        <v>105</v>
      </c>
      <c r="H14" s="93">
        <f t="shared" si="1"/>
        <v>0.875</v>
      </c>
      <c r="I14" s="90" t="str">
        <f t="shared" si="2"/>
        <v>Pass</v>
      </c>
    </row>
    <row r="15" spans="1:9" ht="19.5" thickBot="1" x14ac:dyDescent="0.35">
      <c r="A15" s="91" t="s">
        <v>65</v>
      </c>
      <c r="B15" s="92">
        <v>1115</v>
      </c>
      <c r="C15" s="92">
        <v>25</v>
      </c>
      <c r="D15" s="92">
        <v>30</v>
      </c>
      <c r="E15" s="92">
        <v>20</v>
      </c>
      <c r="F15" s="92">
        <v>25</v>
      </c>
      <c r="G15" s="88">
        <f t="shared" si="0"/>
        <v>100</v>
      </c>
      <c r="H15" s="93">
        <f t="shared" si="1"/>
        <v>0.83333333333333337</v>
      </c>
      <c r="I15" s="90" t="str">
        <f t="shared" si="2"/>
        <v>Pass</v>
      </c>
    </row>
    <row r="16" spans="1:9" ht="19.5" thickBot="1" x14ac:dyDescent="0.35">
      <c r="A16" s="91" t="s">
        <v>66</v>
      </c>
      <c r="B16" s="92">
        <v>1214</v>
      </c>
      <c r="C16" s="92">
        <v>29</v>
      </c>
      <c r="D16" s="92">
        <v>32</v>
      </c>
      <c r="E16" s="92">
        <v>23</v>
      </c>
      <c r="F16" s="92">
        <v>27</v>
      </c>
      <c r="G16" s="88">
        <f t="shared" si="0"/>
        <v>111</v>
      </c>
      <c r="H16" s="93">
        <f t="shared" si="1"/>
        <v>0.92500000000000004</v>
      </c>
      <c r="I16" s="94" t="str">
        <f t="shared" si="2"/>
        <v>Pass</v>
      </c>
    </row>
    <row r="17" spans="1:9" ht="19.5" thickBot="1" x14ac:dyDescent="0.35">
      <c r="A17" s="91" t="s">
        <v>67</v>
      </c>
      <c r="B17" s="92">
        <v>2021</v>
      </c>
      <c r="C17" s="92">
        <v>19</v>
      </c>
      <c r="D17" s="92">
        <v>21</v>
      </c>
      <c r="E17" s="92">
        <v>18</v>
      </c>
      <c r="F17" s="92">
        <v>20</v>
      </c>
      <c r="G17" s="88">
        <f t="shared" si="0"/>
        <v>78</v>
      </c>
      <c r="H17" s="93">
        <f t="shared" si="1"/>
        <v>0.65</v>
      </c>
      <c r="I17" s="90" t="str">
        <f t="shared" si="2"/>
        <v>Pass</v>
      </c>
    </row>
    <row r="18" spans="1:9" ht="19.5" thickBot="1" x14ac:dyDescent="0.35">
      <c r="A18" s="91" t="s">
        <v>68</v>
      </c>
      <c r="B18" s="95">
        <v>2015</v>
      </c>
      <c r="C18" s="95">
        <v>22</v>
      </c>
      <c r="D18" s="95">
        <v>21</v>
      </c>
      <c r="E18" s="95">
        <v>19</v>
      </c>
      <c r="F18" s="95">
        <v>18</v>
      </c>
      <c r="G18" s="96">
        <f t="shared" si="0"/>
        <v>80</v>
      </c>
      <c r="H18" s="97">
        <f t="shared" si="1"/>
        <v>0.66666666666666663</v>
      </c>
      <c r="I18" s="90" t="str">
        <f t="shared" si="2"/>
        <v>Pass</v>
      </c>
    </row>
    <row r="19" spans="1:9" ht="19.5" thickBot="1" x14ac:dyDescent="0.35">
      <c r="A19" s="98"/>
      <c r="B19" s="99" t="s">
        <v>70</v>
      </c>
      <c r="C19" s="100">
        <f>AVERAGE(C10:C18)</f>
        <v>22.444444444444443</v>
      </c>
      <c r="D19" s="100">
        <f>AVERAGE(D10:D18)</f>
        <v>26.444444444444443</v>
      </c>
      <c r="E19" s="101">
        <f>AVERAGE(E10:E18)</f>
        <v>19</v>
      </c>
      <c r="F19" s="101">
        <f>AVERAGE(F10:F18)</f>
        <v>21.666666666666668</v>
      </c>
      <c r="G19" s="100">
        <f>AVERAGE(G10:G18)</f>
        <v>89.555555555555557</v>
      </c>
      <c r="H19" s="102">
        <f t="shared" si="1"/>
        <v>0.74629629629629635</v>
      </c>
      <c r="I19" s="103"/>
    </row>
    <row r="20" spans="1:9" ht="18.75" x14ac:dyDescent="0.3">
      <c r="A20" s="98"/>
      <c r="B20" s="85"/>
      <c r="C20" s="85"/>
      <c r="D20" s="85"/>
      <c r="E20" s="85"/>
      <c r="F20" s="85"/>
      <c r="G20" s="85"/>
      <c r="H20" s="85"/>
      <c r="I20" s="104"/>
    </row>
    <row r="21" spans="1:9" ht="18.75" x14ac:dyDescent="0.3">
      <c r="A21" s="105" t="s">
        <v>118</v>
      </c>
      <c r="B21" s="156" t="s">
        <v>99</v>
      </c>
      <c r="C21" s="157"/>
      <c r="D21" s="158"/>
      <c r="E21" s="85"/>
      <c r="F21" s="85"/>
      <c r="G21" s="85"/>
      <c r="H21" s="85"/>
      <c r="I21" s="104"/>
    </row>
    <row r="22" spans="1:9" ht="18.75" x14ac:dyDescent="0.3">
      <c r="A22" s="106">
        <v>2</v>
      </c>
      <c r="B22" s="154" t="s">
        <v>108</v>
      </c>
      <c r="C22" s="154"/>
      <c r="D22" s="154"/>
      <c r="E22" s="85"/>
      <c r="F22" s="85"/>
      <c r="G22" s="85"/>
      <c r="H22" s="85"/>
      <c r="I22" s="104"/>
    </row>
    <row r="23" spans="1:9" ht="18.75" x14ac:dyDescent="0.3">
      <c r="A23" s="106"/>
      <c r="B23" s="154" t="s">
        <v>109</v>
      </c>
      <c r="C23" s="154"/>
      <c r="D23" s="154"/>
      <c r="E23" s="85"/>
      <c r="F23" s="85"/>
      <c r="G23" s="85"/>
      <c r="H23" s="85"/>
      <c r="I23" s="104"/>
    </row>
    <row r="24" spans="1:9" ht="18.75" x14ac:dyDescent="0.3">
      <c r="A24" s="106">
        <v>6</v>
      </c>
      <c r="B24" s="154" t="s">
        <v>110</v>
      </c>
      <c r="C24" s="154"/>
      <c r="D24" s="154"/>
      <c r="E24" s="85"/>
      <c r="F24" s="85"/>
      <c r="G24" s="85"/>
      <c r="H24" s="85"/>
      <c r="I24" s="104"/>
    </row>
    <row r="25" spans="1:9" ht="19.5" thickBot="1" x14ac:dyDescent="0.35">
      <c r="A25" s="107"/>
      <c r="B25" s="155" t="s">
        <v>111</v>
      </c>
      <c r="C25" s="155"/>
      <c r="D25" s="155"/>
      <c r="E25" s="108"/>
      <c r="F25" s="108"/>
      <c r="G25" s="108"/>
      <c r="H25" s="108"/>
      <c r="I25" s="109"/>
    </row>
  </sheetData>
  <mergeCells count="11">
    <mergeCell ref="B1:D1"/>
    <mergeCell ref="B2:D2"/>
    <mergeCell ref="B3:D3"/>
    <mergeCell ref="A5:I5"/>
    <mergeCell ref="A6:I6"/>
    <mergeCell ref="A7:I7"/>
    <mergeCell ref="B22:D22"/>
    <mergeCell ref="B23:D23"/>
    <mergeCell ref="B24:D24"/>
    <mergeCell ref="B25:D25"/>
    <mergeCell ref="B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0727-E762-4CD6-AC20-AC92E143A9D0}">
  <dimension ref="A1:F27"/>
  <sheetViews>
    <sheetView view="pageLayout" topLeftCell="A15" zoomScaleNormal="100" workbookViewId="0">
      <selection activeCell="B29" sqref="B29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6.42578125" bestFit="1" customWidth="1"/>
    <col min="4" max="4" width="14.140625" bestFit="1" customWidth="1"/>
    <col min="5" max="5" width="16.42578125" bestFit="1" customWidth="1"/>
    <col min="6" max="6" width="11.28515625" bestFit="1" customWidth="1"/>
  </cols>
  <sheetData>
    <row r="1" spans="1:6" ht="15.75" x14ac:dyDescent="0.25">
      <c r="A1" s="69" t="s">
        <v>93</v>
      </c>
      <c r="B1" s="160" t="s">
        <v>96</v>
      </c>
      <c r="C1" s="160"/>
      <c r="D1" s="72"/>
    </row>
    <row r="2" spans="1:6" ht="15.75" x14ac:dyDescent="0.25">
      <c r="A2" s="69" t="s">
        <v>94</v>
      </c>
      <c r="B2" s="160" t="s">
        <v>97</v>
      </c>
      <c r="C2" s="160"/>
      <c r="D2" s="71"/>
    </row>
    <row r="3" spans="1:6" ht="15.75" x14ac:dyDescent="0.25">
      <c r="A3" s="69" t="s">
        <v>95</v>
      </c>
      <c r="B3" s="160" t="s">
        <v>98</v>
      </c>
      <c r="C3" s="160"/>
      <c r="D3" s="71"/>
    </row>
    <row r="4" spans="1:6" ht="15.75" thickBot="1" x14ac:dyDescent="0.3"/>
    <row r="5" spans="1:6" ht="15.75" x14ac:dyDescent="0.25">
      <c r="A5" s="81" t="s">
        <v>72</v>
      </c>
      <c r="B5" s="82" t="s">
        <v>73</v>
      </c>
      <c r="C5" s="82" t="s">
        <v>76</v>
      </c>
      <c r="D5" s="82" t="s">
        <v>74</v>
      </c>
      <c r="E5" s="82" t="s">
        <v>75</v>
      </c>
      <c r="F5" s="83" t="s">
        <v>87</v>
      </c>
    </row>
    <row r="6" spans="1:6" x14ac:dyDescent="0.25">
      <c r="A6" s="74"/>
      <c r="B6" s="36">
        <v>35</v>
      </c>
      <c r="C6" s="36"/>
      <c r="D6" s="36">
        <v>55</v>
      </c>
      <c r="E6" s="36"/>
      <c r="F6" s="75"/>
    </row>
    <row r="7" spans="1:6" x14ac:dyDescent="0.25">
      <c r="A7" s="74"/>
      <c r="B7" s="36"/>
      <c r="C7" s="36"/>
      <c r="D7" s="36"/>
      <c r="E7" s="36"/>
      <c r="F7" s="75"/>
    </row>
    <row r="8" spans="1:6" x14ac:dyDescent="0.25">
      <c r="A8" s="74" t="s">
        <v>77</v>
      </c>
      <c r="B8" s="36">
        <v>34</v>
      </c>
      <c r="C8" s="73">
        <f>B8/$B$6</f>
        <v>0.97142857142857142</v>
      </c>
      <c r="D8" s="36">
        <v>45</v>
      </c>
      <c r="E8" s="73">
        <f>D8/$D$6</f>
        <v>0.81818181818181823</v>
      </c>
      <c r="F8" s="76">
        <f>(C8+E8)/2</f>
        <v>0.89480519480519483</v>
      </c>
    </row>
    <row r="9" spans="1:6" x14ac:dyDescent="0.25">
      <c r="A9" s="74" t="s">
        <v>78</v>
      </c>
      <c r="B9" s="36">
        <v>31</v>
      </c>
      <c r="C9" s="73">
        <f t="shared" ref="C9:C15" si="0">B9/$B$6</f>
        <v>0.88571428571428568</v>
      </c>
      <c r="D9" s="36">
        <v>49</v>
      </c>
      <c r="E9" s="73">
        <f t="shared" ref="E9:E15" si="1">D9/$D$6</f>
        <v>0.89090909090909087</v>
      </c>
      <c r="F9" s="76">
        <f t="shared" ref="F9:F15" si="2">(C9+E9)/2</f>
        <v>0.88831168831168827</v>
      </c>
    </row>
    <row r="10" spans="1:6" x14ac:dyDescent="0.25">
      <c r="A10" s="74" t="s">
        <v>79</v>
      </c>
      <c r="B10" s="36">
        <v>28</v>
      </c>
      <c r="C10" s="73">
        <f t="shared" si="0"/>
        <v>0.8</v>
      </c>
      <c r="D10" s="36">
        <v>51</v>
      </c>
      <c r="E10" s="73">
        <f t="shared" si="1"/>
        <v>0.92727272727272725</v>
      </c>
      <c r="F10" s="76">
        <f t="shared" si="2"/>
        <v>0.86363636363636365</v>
      </c>
    </row>
    <row r="11" spans="1:6" x14ac:dyDescent="0.25">
      <c r="A11" s="74" t="s">
        <v>80</v>
      </c>
      <c r="B11" s="36">
        <v>22</v>
      </c>
      <c r="C11" s="73">
        <f t="shared" si="0"/>
        <v>0.62857142857142856</v>
      </c>
      <c r="D11" s="36">
        <v>36</v>
      </c>
      <c r="E11" s="73">
        <f t="shared" si="1"/>
        <v>0.65454545454545454</v>
      </c>
      <c r="F11" s="76">
        <f t="shared" si="2"/>
        <v>0.64155844155844155</v>
      </c>
    </row>
    <row r="12" spans="1:6" x14ac:dyDescent="0.25">
      <c r="A12" s="74" t="s">
        <v>81</v>
      </c>
      <c r="B12" s="36">
        <v>18</v>
      </c>
      <c r="C12" s="73">
        <f t="shared" si="0"/>
        <v>0.51428571428571423</v>
      </c>
      <c r="D12" s="36">
        <v>38</v>
      </c>
      <c r="E12" s="73">
        <f t="shared" si="1"/>
        <v>0.69090909090909092</v>
      </c>
      <c r="F12" s="76">
        <f t="shared" si="2"/>
        <v>0.60259740259740258</v>
      </c>
    </row>
    <row r="13" spans="1:6" x14ac:dyDescent="0.25">
      <c r="A13" s="74" t="s">
        <v>82</v>
      </c>
      <c r="B13" s="36">
        <v>7</v>
      </c>
      <c r="C13" s="73">
        <f t="shared" si="0"/>
        <v>0.2</v>
      </c>
      <c r="D13" s="36">
        <v>31</v>
      </c>
      <c r="E13" s="73">
        <f t="shared" si="1"/>
        <v>0.5636363636363636</v>
      </c>
      <c r="F13" s="76">
        <f t="shared" si="2"/>
        <v>0.38181818181818183</v>
      </c>
    </row>
    <row r="14" spans="1:6" x14ac:dyDescent="0.25">
      <c r="A14" s="74" t="s">
        <v>83</v>
      </c>
      <c r="B14" s="36">
        <v>29</v>
      </c>
      <c r="C14" s="73">
        <f t="shared" si="0"/>
        <v>0.82857142857142863</v>
      </c>
      <c r="D14" s="36">
        <v>36</v>
      </c>
      <c r="E14" s="73">
        <f t="shared" si="1"/>
        <v>0.65454545454545454</v>
      </c>
      <c r="F14" s="76">
        <f t="shared" si="2"/>
        <v>0.74155844155844153</v>
      </c>
    </row>
    <row r="15" spans="1:6" x14ac:dyDescent="0.25">
      <c r="A15" s="74" t="s">
        <v>84</v>
      </c>
      <c r="B15" s="36">
        <v>26</v>
      </c>
      <c r="C15" s="73">
        <f t="shared" si="0"/>
        <v>0.74285714285714288</v>
      </c>
      <c r="D15" s="36">
        <v>29</v>
      </c>
      <c r="E15" s="73">
        <f t="shared" si="1"/>
        <v>0.52727272727272723</v>
      </c>
      <c r="F15" s="76">
        <f t="shared" si="2"/>
        <v>0.63506493506493511</v>
      </c>
    </row>
    <row r="16" spans="1:6" x14ac:dyDescent="0.25">
      <c r="A16" s="74"/>
      <c r="B16" s="36"/>
      <c r="C16" s="36"/>
      <c r="D16" s="36"/>
      <c r="E16" s="36"/>
      <c r="F16" s="75"/>
    </row>
    <row r="17" spans="1:6" x14ac:dyDescent="0.25">
      <c r="A17" s="74" t="s">
        <v>70</v>
      </c>
      <c r="B17" s="37">
        <f>AVERAGE(B8:B15)</f>
        <v>24.375</v>
      </c>
      <c r="C17" s="36"/>
      <c r="D17" s="37">
        <f>AVERAGE(D8:D15)</f>
        <v>39.375</v>
      </c>
      <c r="E17" s="36"/>
      <c r="F17" s="75"/>
    </row>
    <row r="18" spans="1:6" x14ac:dyDescent="0.25">
      <c r="A18" s="74" t="s">
        <v>85</v>
      </c>
      <c r="B18" s="37">
        <f>MAX(B8:B15)</f>
        <v>34</v>
      </c>
      <c r="C18" s="36"/>
      <c r="D18" s="37">
        <f>MAX(D8:D15)</f>
        <v>51</v>
      </c>
      <c r="E18" s="36"/>
      <c r="F18" s="75"/>
    </row>
    <row r="19" spans="1:6" x14ac:dyDescent="0.25">
      <c r="A19" s="74" t="s">
        <v>86</v>
      </c>
      <c r="B19" s="37">
        <f>MIN(B8:B15)</f>
        <v>7</v>
      </c>
      <c r="C19" s="36"/>
      <c r="D19" s="37">
        <f>MIN(D8:D15)</f>
        <v>29</v>
      </c>
      <c r="E19" s="36"/>
      <c r="F19" s="75"/>
    </row>
    <row r="20" spans="1:6" x14ac:dyDescent="0.25">
      <c r="A20" s="77"/>
      <c r="B20" s="78"/>
      <c r="C20" s="78"/>
      <c r="D20" s="78"/>
      <c r="E20" s="78"/>
      <c r="F20" s="79"/>
    </row>
    <row r="21" spans="1:6" x14ac:dyDescent="0.25">
      <c r="A21" s="115" t="s">
        <v>118</v>
      </c>
      <c r="B21" s="162" t="s">
        <v>99</v>
      </c>
      <c r="C21" s="163"/>
      <c r="D21" s="40"/>
      <c r="E21" s="40"/>
      <c r="F21" s="47"/>
    </row>
    <row r="22" spans="1:6" x14ac:dyDescent="0.25">
      <c r="A22" s="161">
        <v>2</v>
      </c>
      <c r="B22" s="138" t="s">
        <v>112</v>
      </c>
      <c r="C22" s="138"/>
      <c r="D22" s="40"/>
      <c r="E22" s="40"/>
      <c r="F22" s="47"/>
    </row>
    <row r="23" spans="1:6" x14ac:dyDescent="0.25">
      <c r="A23" s="161"/>
      <c r="B23" s="138" t="s">
        <v>113</v>
      </c>
      <c r="C23" s="138"/>
      <c r="D23" s="40"/>
      <c r="E23" s="40"/>
      <c r="F23" s="47"/>
    </row>
    <row r="24" spans="1:6" x14ac:dyDescent="0.25">
      <c r="A24" s="161">
        <v>3</v>
      </c>
      <c r="B24" s="138" t="s">
        <v>114</v>
      </c>
      <c r="C24" s="138"/>
      <c r="D24" s="40"/>
      <c r="E24" s="40"/>
      <c r="F24" s="47"/>
    </row>
    <row r="25" spans="1:6" x14ac:dyDescent="0.25">
      <c r="A25" s="161"/>
      <c r="B25" s="138" t="s">
        <v>115</v>
      </c>
      <c r="C25" s="138"/>
      <c r="D25" s="40"/>
      <c r="E25" s="40"/>
      <c r="F25" s="47"/>
    </row>
    <row r="26" spans="1:6" x14ac:dyDescent="0.25">
      <c r="A26" s="161"/>
      <c r="B26" s="138" t="s">
        <v>116</v>
      </c>
      <c r="C26" s="138"/>
      <c r="D26" s="40"/>
      <c r="E26" s="40"/>
      <c r="F26" s="47"/>
    </row>
    <row r="27" spans="1:6" ht="15.75" thickBot="1" x14ac:dyDescent="0.3">
      <c r="A27" s="80">
        <v>5</v>
      </c>
      <c r="B27" s="139" t="s">
        <v>117</v>
      </c>
      <c r="C27" s="139"/>
      <c r="D27" s="49"/>
      <c r="E27" s="49"/>
      <c r="F27" s="51"/>
    </row>
  </sheetData>
  <mergeCells count="12">
    <mergeCell ref="A22:A23"/>
    <mergeCell ref="A24:A26"/>
    <mergeCell ref="B26:C26"/>
    <mergeCell ref="B21:C21"/>
    <mergeCell ref="B27:C27"/>
    <mergeCell ref="B1:C1"/>
    <mergeCell ref="B22:C22"/>
    <mergeCell ref="B23:C23"/>
    <mergeCell ref="B24:C24"/>
    <mergeCell ref="B25:C25"/>
    <mergeCell ref="B2:C2"/>
    <mergeCell ref="B3:C3"/>
  </mergeCells>
  <pageMargins left="0.7" right="0.7" top="0.75" bottom="0.75" header="0.3" footer="0.3"/>
  <pageSetup orientation="portrait" horizontalDpi="1200" verticalDpi="1200" r:id="rId1"/>
  <headerFooter>
    <oddHeader>&amp;CSufiyaan Usmani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Sufyan</dc:creator>
  <cp:lastModifiedBy>Sufiyaan Usmani</cp:lastModifiedBy>
  <cp:lastPrinted>2021-11-29T14:24:38Z</cp:lastPrinted>
  <dcterms:created xsi:type="dcterms:W3CDTF">2021-11-27T13:22:28Z</dcterms:created>
  <dcterms:modified xsi:type="dcterms:W3CDTF">2021-12-01T15:24:43Z</dcterms:modified>
</cp:coreProperties>
</file>