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fyan\Desktop\"/>
    </mc:Choice>
  </mc:AlternateContent>
  <xr:revisionPtr revIDLastSave="0" documentId="13_ncr:1_{743456BC-836C-4F1A-B9A0-F71875E365AD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Student Data" sheetId="1" r:id="rId1"/>
    <sheet name="Question 4" sheetId="4" r:id="rId2"/>
    <sheet name="Question 5 (a)" sheetId="8" r:id="rId3"/>
    <sheet name="Question 5 (b)" sheetId="10" r:id="rId4"/>
  </sheet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2" i="1"/>
  <c r="S7" i="1"/>
  <c r="S6" i="1"/>
  <c r="S5" i="1"/>
  <c r="S4" i="1"/>
  <c r="S3" i="1"/>
  <c r="S2" i="1"/>
  <c r="K3" i="1" a="1"/>
  <c r="K3" i="1" s="1"/>
  <c r="K4" i="1" a="1"/>
  <c r="K4" i="1"/>
  <c r="K5" i="1" a="1"/>
  <c r="K5" i="1" s="1"/>
  <c r="K6" i="1" a="1"/>
  <c r="K6" i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/>
  <c r="K13" i="1" a="1"/>
  <c r="K13" i="1" s="1"/>
  <c r="K14" i="1" a="1"/>
  <c r="K14" i="1"/>
  <c r="K15" i="1" a="1"/>
  <c r="K15" i="1" s="1"/>
  <c r="K16" i="1" a="1"/>
  <c r="K16" i="1"/>
  <c r="K17" i="1" a="1"/>
  <c r="K17" i="1" s="1"/>
  <c r="K18" i="1" a="1"/>
  <c r="K18" i="1"/>
  <c r="K19" i="1" a="1"/>
  <c r="K19" i="1" s="1"/>
  <c r="K20" i="1" a="1"/>
  <c r="K20" i="1"/>
  <c r="K21" i="1" a="1"/>
  <c r="K21" i="1" s="1"/>
  <c r="K22" i="1" a="1"/>
  <c r="K22" i="1"/>
  <c r="K23" i="1" a="1"/>
  <c r="K23" i="1" s="1"/>
  <c r="K24" i="1" a="1"/>
  <c r="K24" i="1"/>
  <c r="K25" i="1" a="1"/>
  <c r="K25" i="1" s="1"/>
  <c r="K26" i="1" a="1"/>
  <c r="K26" i="1"/>
  <c r="K27" i="1" a="1"/>
  <c r="K27" i="1" s="1"/>
  <c r="K28" i="1" a="1"/>
  <c r="K28" i="1"/>
  <c r="K29" i="1" a="1"/>
  <c r="K29" i="1" s="1"/>
  <c r="K30" i="1" a="1"/>
  <c r="K30" i="1"/>
  <c r="K31" i="1" a="1"/>
  <c r="K31" i="1" s="1"/>
  <c r="K32" i="1" a="1"/>
  <c r="K32" i="1"/>
  <c r="K33" i="1" a="1"/>
  <c r="K33" i="1" s="1"/>
  <c r="K34" i="1" a="1"/>
  <c r="K34" i="1"/>
  <c r="K35" i="1" a="1"/>
  <c r="K35" i="1" s="1"/>
  <c r="K36" i="1" a="1"/>
  <c r="K36" i="1"/>
  <c r="K2" i="1" a="1"/>
  <c r="K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<sst xmlns="http://schemas.openxmlformats.org/spreadsheetml/2006/main" count="206" uniqueCount="81">
  <si>
    <t>Gender</t>
  </si>
  <si>
    <t>Department</t>
  </si>
  <si>
    <t>Alina</t>
  </si>
  <si>
    <t>Female</t>
  </si>
  <si>
    <t>Male</t>
  </si>
  <si>
    <t>Abbas</t>
  </si>
  <si>
    <t>Bilal</t>
  </si>
  <si>
    <t>Beena</t>
  </si>
  <si>
    <t>Bushra</t>
  </si>
  <si>
    <t>Daud</t>
  </si>
  <si>
    <t>Emad</t>
  </si>
  <si>
    <t>Ehsaan</t>
  </si>
  <si>
    <t>Esha</t>
  </si>
  <si>
    <t>Emaan</t>
  </si>
  <si>
    <t>Fawad</t>
  </si>
  <si>
    <t>Farheen</t>
  </si>
  <si>
    <t>Farooq</t>
  </si>
  <si>
    <t>Farhan</t>
  </si>
  <si>
    <t>Fariha</t>
  </si>
  <si>
    <t>Ghazanfar</t>
  </si>
  <si>
    <t>Gillani</t>
  </si>
  <si>
    <t>Huba</t>
  </si>
  <si>
    <t>Hoorain</t>
  </si>
  <si>
    <t>Hamza</t>
  </si>
  <si>
    <t>Kashif</t>
  </si>
  <si>
    <t>Maham</t>
  </si>
  <si>
    <t>Laiba</t>
  </si>
  <si>
    <t>Mansoor</t>
  </si>
  <si>
    <t>Parvaiz</t>
  </si>
  <si>
    <t>Rashid</t>
  </si>
  <si>
    <t>Suleman</t>
  </si>
  <si>
    <t>Salma</t>
  </si>
  <si>
    <t>Tooba</t>
  </si>
  <si>
    <t>Tariq</t>
  </si>
  <si>
    <t>Umair</t>
  </si>
  <si>
    <t>Zubair</t>
  </si>
  <si>
    <t>Waleed</t>
  </si>
  <si>
    <t>Uzair</t>
  </si>
  <si>
    <t>Wania</t>
  </si>
  <si>
    <t>StudentID</t>
  </si>
  <si>
    <t>StudentName</t>
  </si>
  <si>
    <t>Semester</t>
  </si>
  <si>
    <t>Quiz 1 (10)</t>
  </si>
  <si>
    <t>Quiz 2 (10)</t>
  </si>
  <si>
    <t>Mid Term (30)</t>
  </si>
  <si>
    <t>Final (50)</t>
  </si>
  <si>
    <t>Grade</t>
  </si>
  <si>
    <t>Remarks</t>
  </si>
  <si>
    <t>Attendance (%)</t>
  </si>
  <si>
    <t>Computer Science</t>
  </si>
  <si>
    <t>BBA</t>
  </si>
  <si>
    <t>Electrical Engg</t>
  </si>
  <si>
    <t>Commerce</t>
  </si>
  <si>
    <t>II</t>
  </si>
  <si>
    <t>IV</t>
  </si>
  <si>
    <t>VI</t>
  </si>
  <si>
    <t>VIII</t>
  </si>
  <si>
    <t>No. of Students</t>
  </si>
  <si>
    <t>A+</t>
  </si>
  <si>
    <t>A</t>
  </si>
  <si>
    <t>B</t>
  </si>
  <si>
    <t>C</t>
  </si>
  <si>
    <t>D</t>
  </si>
  <si>
    <t>F</t>
  </si>
  <si>
    <t>Percentage</t>
  </si>
  <si>
    <t>Row Labels</t>
  </si>
  <si>
    <t>Failed</t>
  </si>
  <si>
    <t>Passed</t>
  </si>
  <si>
    <t>Column Labels</t>
  </si>
  <si>
    <t>Average of Total</t>
  </si>
  <si>
    <t>Count of Remarks</t>
  </si>
  <si>
    <t>Max of Percentage</t>
  </si>
  <si>
    <t>Highest Marks</t>
  </si>
  <si>
    <t>QUESTION 4 (a)</t>
  </si>
  <si>
    <t>QUESTION 4 (c)</t>
  </si>
  <si>
    <t>QUESTION 4 (b)</t>
  </si>
  <si>
    <t>Quiz 1</t>
  </si>
  <si>
    <t>Quiz 2</t>
  </si>
  <si>
    <t>Mid Term</t>
  </si>
  <si>
    <t>Final</t>
  </si>
  <si>
    <t>Count of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</si>
</sst>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1" fillId="0" borderId="11" xfId="0" applyFont="1" applyFill="1" applyBorder="1" applyAlignment="1">
      <alignment horizontal="center" vertical="center"/>
    </xf>
    <xf numFmtId="0" fontId="0" fillId="0" borderId="6" xfId="0" applyBorder="1"/>
    <xf numFmtId="0" fontId="1" fillId="0" borderId="10" xfId="0" applyFont="1" applyFill="1" applyBorder="1" applyAlignment="1">
      <alignment horizontal="center" vertical="center"/>
    </xf>
    <xf numFmtId="2" fontId="0" fillId="0" borderId="10" xfId="0" applyNumberFormat="1" applyBorder="1"/>
    <xf numFmtId="1" fontId="0" fillId="0" borderId="10" xfId="0" applyNumberFormat="1" applyBorder="1"/>
    <xf numFmtId="0" fontId="4" fillId="0" borderId="10" xfId="0" applyFont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31"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[21K-3195.xlsx]Question 5 (a)!PivotTable7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5 (a)'!$B$1:$B$2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'Question 5 (a)'!$A$3:$A$6</c:f>
              <c:strCache>
                <c:ptCount val="4"/>
                <c:pt idx="0">
                  <c:v>II</c:v>
                </c:pt>
                <c:pt idx="1">
                  <c:v>IV</c:v>
                </c:pt>
                <c:pt idx="2">
                  <c:v>VI</c:v>
                </c:pt>
                <c:pt idx="3">
                  <c:v>VIII</c:v>
                </c:pt>
              </c:strCache>
            </c:strRef>
          </c:cat>
          <c:val>
            <c:numRef>
              <c:f>'Question 5 (a)'!$B$3:$B$6</c:f>
              <c:numCache>
                <c:formatCode>General</c:formatCode>
                <c:ptCount val="4"/>
                <c:pt idx="0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C-42F0-A139-3259C071CA0E}"/>
            </c:ext>
          </c:extLst>
        </c:ser>
        <c:ser>
          <c:idx val="1"/>
          <c:order val="1"/>
          <c:tx>
            <c:strRef>
              <c:f>'Question 5 (a)'!$C$1:$C$2</c:f>
              <c:strCache>
                <c:ptCount val="1"/>
                <c:pt idx="0">
                  <c:v>A+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'Question 5 (a)'!$A$3:$A$6</c:f>
              <c:strCache>
                <c:ptCount val="4"/>
                <c:pt idx="0">
                  <c:v>II</c:v>
                </c:pt>
                <c:pt idx="1">
                  <c:v>IV</c:v>
                </c:pt>
                <c:pt idx="2">
                  <c:v>VI</c:v>
                </c:pt>
                <c:pt idx="3">
                  <c:v>VIII</c:v>
                </c:pt>
              </c:strCache>
            </c:strRef>
          </c:cat>
          <c:val>
            <c:numRef>
              <c:f>'Question 5 (a)'!$C$3:$C$6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EC-42F0-A139-3259C071CA0E}"/>
            </c:ext>
          </c:extLst>
        </c:ser>
        <c:ser>
          <c:idx val="2"/>
          <c:order val="2"/>
          <c:tx>
            <c:strRef>
              <c:f>'Question 5 (a)'!$D$1:$D$2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'Question 5 (a)'!$A$3:$A$6</c:f>
              <c:strCache>
                <c:ptCount val="4"/>
                <c:pt idx="0">
                  <c:v>II</c:v>
                </c:pt>
                <c:pt idx="1">
                  <c:v>IV</c:v>
                </c:pt>
                <c:pt idx="2">
                  <c:v>VI</c:v>
                </c:pt>
                <c:pt idx="3">
                  <c:v>VIII</c:v>
                </c:pt>
              </c:strCache>
            </c:strRef>
          </c:cat>
          <c:val>
            <c:numRef>
              <c:f>'Question 5 (a)'!$D$3:$D$6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EC-42F0-A139-3259C071CA0E}"/>
            </c:ext>
          </c:extLst>
        </c:ser>
        <c:ser>
          <c:idx val="3"/>
          <c:order val="3"/>
          <c:tx>
            <c:strRef>
              <c:f>'Question 5 (a)'!$E$1:$E$2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'Question 5 (a)'!$A$3:$A$6</c:f>
              <c:strCache>
                <c:ptCount val="4"/>
                <c:pt idx="0">
                  <c:v>II</c:v>
                </c:pt>
                <c:pt idx="1">
                  <c:v>IV</c:v>
                </c:pt>
                <c:pt idx="2">
                  <c:v>VI</c:v>
                </c:pt>
                <c:pt idx="3">
                  <c:v>VIII</c:v>
                </c:pt>
              </c:strCache>
            </c:strRef>
          </c:cat>
          <c:val>
            <c:numRef>
              <c:f>'Question 5 (a)'!$E$3:$E$6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EC-42F0-A139-3259C071CA0E}"/>
            </c:ext>
          </c:extLst>
        </c:ser>
        <c:ser>
          <c:idx val="4"/>
          <c:order val="4"/>
          <c:tx>
            <c:strRef>
              <c:f>'Question 5 (a)'!$F$1:$F$2</c:f>
              <c:strCache>
                <c:ptCount val="1"/>
                <c:pt idx="0">
                  <c:v>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'Question 5 (a)'!$A$3:$A$6</c:f>
              <c:strCache>
                <c:ptCount val="4"/>
                <c:pt idx="0">
                  <c:v>II</c:v>
                </c:pt>
                <c:pt idx="1">
                  <c:v>IV</c:v>
                </c:pt>
                <c:pt idx="2">
                  <c:v>VI</c:v>
                </c:pt>
                <c:pt idx="3">
                  <c:v>VIII</c:v>
                </c:pt>
              </c:strCache>
            </c:strRef>
          </c:cat>
          <c:val>
            <c:numRef>
              <c:f>'Question 5 (a)'!$F$3:$F$6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EC-42F0-A139-3259C071CA0E}"/>
            </c:ext>
          </c:extLst>
        </c:ser>
        <c:ser>
          <c:idx val="5"/>
          <c:order val="5"/>
          <c:tx>
            <c:strRef>
              <c:f>'Question 5 (a)'!$G$1:$G$2</c:f>
              <c:strCache>
                <c:ptCount val="1"/>
                <c:pt idx="0">
                  <c:v>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'Question 5 (a)'!$A$3:$A$6</c:f>
              <c:strCache>
                <c:ptCount val="4"/>
                <c:pt idx="0">
                  <c:v>II</c:v>
                </c:pt>
                <c:pt idx="1">
                  <c:v>IV</c:v>
                </c:pt>
                <c:pt idx="2">
                  <c:v>VI</c:v>
                </c:pt>
                <c:pt idx="3">
                  <c:v>VIII</c:v>
                </c:pt>
              </c:strCache>
            </c:strRef>
          </c:cat>
          <c:val>
            <c:numRef>
              <c:f>'Question 5 (a)'!$G$3:$G$6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EC-42F0-A139-3259C071C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39276528"/>
        <c:axId val="1639287344"/>
      </c:barChart>
      <c:catAx>
        <c:axId val="163927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39287344"/>
        <c:crosses val="autoZero"/>
        <c:auto val="1"/>
        <c:lblAlgn val="ctr"/>
        <c:lblOffset val="100"/>
        <c:noMultiLvlLbl val="0"/>
      </c:catAx>
      <c:valAx>
        <c:axId val="163928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3927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[21K-3195.xlsx]Question 5 (b)!PivotTable9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'Question 5 (b)'!$B$3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cat>
            <c:strRef>
              <c:f>'Question 5 (b)'!$A$4:$A$7</c:f>
              <c:strCache>
                <c:ptCount val="4"/>
                <c:pt idx="0">
                  <c:v>BBA</c:v>
                </c:pt>
                <c:pt idx="1">
                  <c:v>Commerce</c:v>
                </c:pt>
                <c:pt idx="2">
                  <c:v>Computer Science</c:v>
                </c:pt>
                <c:pt idx="3">
                  <c:v>Electrical Engg</c:v>
                </c:pt>
              </c:strCache>
            </c:strRef>
          </c:cat>
          <c:val>
            <c:numRef>
              <c:f>'Question 5 (b)'!$B$4:$B$7</c:f>
              <c:numCache>
                <c:formatCode>0.00</c:formatCode>
                <c:ptCount val="4"/>
                <c:pt idx="0">
                  <c:v>92.2</c:v>
                </c:pt>
                <c:pt idx="1">
                  <c:v>92.3</c:v>
                </c:pt>
                <c:pt idx="2">
                  <c:v>84.7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67-49D7-8D9A-63841C2B0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0</xdr:row>
      <xdr:rowOff>9525</xdr:rowOff>
    </xdr:from>
    <xdr:to>
      <xdr:col>15</xdr:col>
      <xdr:colOff>485775</xdr:colOff>
      <xdr:row>18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49D6D4-861F-4F45-B301-21E8D0D7D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2</xdr:row>
      <xdr:rowOff>66674</xdr:rowOff>
    </xdr:from>
    <xdr:to>
      <xdr:col>12</xdr:col>
      <xdr:colOff>200025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7DC48-2AB6-467C-BF5B-4BC47F9AC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fyan" refreshedDate="44527.577417245368" createdVersion="7" refreshedVersion="7" minRefreshableVersion="3" recordCount="36" xr:uid="{ADA01E1D-D8D8-4788-B92B-46AB391864E9}">
  <cacheSource type="worksheet">
    <worksheetSource ref="A1:O1048576" sheet="Student Data"/>
  </cacheSource>
  <cacheFields count="15">
    <cacheField name="StudentID" numFmtId="0">
      <sharedItems containsString="0" containsBlank="1" containsNumber="1" containsInteger="1" minValue="1001" maxValue="1035"/>
    </cacheField>
    <cacheField name="StudentName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Department" numFmtId="0">
      <sharedItems containsBlank="1" count="5">
        <s v="Computer Science"/>
        <s v="Electrical Engg"/>
        <s v="Commerce"/>
        <s v="BBA"/>
        <m/>
      </sharedItems>
    </cacheField>
    <cacheField name="Semester" numFmtId="0">
      <sharedItems containsBlank="1" count="5">
        <s v="II"/>
        <s v="IV"/>
        <s v="VI"/>
        <s v="VIII"/>
        <m/>
      </sharedItems>
    </cacheField>
    <cacheField name="Attendance (%)" numFmtId="0">
      <sharedItems containsString="0" containsBlank="1" containsNumber="1" minValue="0.37" maxValue="0.92"/>
    </cacheField>
    <cacheField name="Quiz 1 (10)" numFmtId="0">
      <sharedItems containsString="0" containsBlank="1" containsNumber="1" minValue="4" maxValue="9.4"/>
    </cacheField>
    <cacheField name="Quiz 2 (10)" numFmtId="0">
      <sharedItems containsString="0" containsBlank="1" containsNumber="1" minValue="4.5999999999999996" maxValue="9.4"/>
    </cacheField>
    <cacheField name="Mid Term (30)" numFmtId="0">
      <sharedItems containsString="0" containsBlank="1" containsNumber="1" containsInteger="1" minValue="13" maxValue="28"/>
    </cacheField>
    <cacheField name="Final (50)" numFmtId="0">
      <sharedItems containsString="0" containsBlank="1" containsNumber="1" minValue="24" maxValue="46"/>
    </cacheField>
    <cacheField name="Grade" numFmtId="0">
      <sharedItems containsBlank="1"/>
    </cacheField>
    <cacheField name="Percentage" numFmtId="0">
      <sharedItems containsString="0" containsBlank="1" containsNumber="1" minValue="45.800000000000004" maxValue="92.3" count="34">
        <n v="81.599999999999994"/>
        <n v="78.8"/>
        <n v="72.3"/>
        <n v="68.399999999999991"/>
        <n v="74.699999999999989"/>
        <n v="63.800000000000004"/>
        <n v="61.199999999999996"/>
        <n v="59.300000000000004"/>
        <n v="88.100000000000009"/>
        <n v="76.5"/>
        <n v="92.3"/>
        <n v="52.7"/>
        <n v="60.900000000000006"/>
        <n v="53.4"/>
        <n v="45.800000000000004"/>
        <n v="55.300000000000004"/>
        <n v="53.800000000000004"/>
        <n v="65.7"/>
        <n v="66.5"/>
        <n v="68.3"/>
        <n v="72.699999999999989"/>
        <n v="71"/>
        <n v="92.2"/>
        <n v="50.300000000000004"/>
        <n v="67"/>
        <n v="84.7"/>
        <n v="57"/>
        <n v="56.1"/>
        <n v="60.3"/>
        <n v="69.2"/>
        <n v="90.100000000000009"/>
        <n v="80"/>
        <n v="80.72999999999999"/>
        <m/>
      </sharedItems>
    </cacheField>
    <cacheField name="Remarks" numFmtId="0">
      <sharedItems containsBlank="1" count="3">
        <s v="Passed"/>
        <s v="Failed"/>
        <m/>
      </sharedItems>
    </cacheField>
    <cacheField name="Grade2" numFmtId="0">
      <sharedItems containsBlank="1"/>
    </cacheField>
    <cacheField name="No. of Students" numFmtId="0">
      <sharedItems containsString="0" containsBlank="1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fyan" refreshedDate="44527.610280671295" createdVersion="7" refreshedVersion="7" minRefreshableVersion="3" recordCount="36" xr:uid="{344FF968-D151-45EB-A4B2-9FE1F69903F9}">
  <cacheSource type="worksheet">
    <worksheetSource ref="A1:S1048576" sheet="Student Data"/>
  </cacheSource>
  <cacheFields count="19">
    <cacheField name="StudentID" numFmtId="0">
      <sharedItems containsString="0" containsBlank="1" containsNumber="1" containsInteger="1" minValue="1001" maxValue="1035"/>
    </cacheField>
    <cacheField name="StudentName" numFmtId="0">
      <sharedItems containsBlank="1"/>
    </cacheField>
    <cacheField name="Gender" numFmtId="0">
      <sharedItems containsBlank="1"/>
    </cacheField>
    <cacheField name="Department" numFmtId="0">
      <sharedItems containsBlank="1" count="5">
        <s v="Computer Science"/>
        <s v="Electrical Engg"/>
        <s v="Commerce"/>
        <s v="BBA"/>
        <m/>
      </sharedItems>
    </cacheField>
    <cacheField name="Semester" numFmtId="0">
      <sharedItems containsBlank="1" count="5">
        <s v="II"/>
        <s v="IV"/>
        <s v="VI"/>
        <s v="VIII"/>
        <m/>
      </sharedItems>
    </cacheField>
    <cacheField name="Attendance (%)" numFmtId="0">
      <sharedItems containsString="0" containsBlank="1" containsNumber="1" minValue="0.37" maxValue="0.92"/>
    </cacheField>
    <cacheField name="Quiz 1 (10)" numFmtId="0">
      <sharedItems containsString="0" containsBlank="1" containsNumber="1" minValue="4" maxValue="9.4"/>
    </cacheField>
    <cacheField name="Quiz 2 (10)" numFmtId="0">
      <sharedItems containsString="0" containsBlank="1" containsNumber="1" minValue="4.5999999999999996" maxValue="9.4"/>
    </cacheField>
    <cacheField name="Mid Term (30)" numFmtId="0">
      <sharedItems containsString="0" containsBlank="1" containsNumber="1" containsInteger="1" minValue="13" maxValue="28"/>
    </cacheField>
    <cacheField name="Final (50)" numFmtId="0">
      <sharedItems containsString="0" containsBlank="1" containsNumber="1" minValue="24" maxValue="46"/>
    </cacheField>
    <cacheField name="Grade" numFmtId="0">
      <sharedItems containsBlank="1" count="7">
        <s v="A"/>
        <s v="B"/>
        <s v="C"/>
        <s v="D"/>
        <s v="A+"/>
        <s v="F"/>
        <m/>
      </sharedItems>
    </cacheField>
    <cacheField name="Percentage" numFmtId="0">
      <sharedItems containsString="0" containsBlank="1" containsNumber="1" minValue="45.800000000000004" maxValue="92.3" count="34">
        <n v="81.599999999999994"/>
        <n v="78.8"/>
        <n v="72.3"/>
        <n v="68.399999999999991"/>
        <n v="74.699999999999989"/>
        <n v="63.800000000000004"/>
        <n v="61.199999999999996"/>
        <n v="59.300000000000004"/>
        <n v="88.100000000000009"/>
        <n v="76.5"/>
        <n v="92.3"/>
        <n v="52.7"/>
        <n v="60.900000000000006"/>
        <n v="53.4"/>
        <n v="45.800000000000004"/>
        <n v="55.300000000000004"/>
        <n v="53.800000000000004"/>
        <n v="65.7"/>
        <n v="66.5"/>
        <n v="68.3"/>
        <n v="72.699999999999989"/>
        <n v="71"/>
        <n v="92.2"/>
        <n v="50.300000000000004"/>
        <n v="67"/>
        <n v="84.7"/>
        <n v="57"/>
        <n v="56.1"/>
        <n v="60.3"/>
        <n v="69.2"/>
        <n v="90.100000000000009"/>
        <n v="80"/>
        <n v="80.72999999999999"/>
        <m/>
      </sharedItems>
    </cacheField>
    <cacheField name="Remarks" numFmtId="0">
      <sharedItems containsBlank="1"/>
    </cacheField>
    <cacheField name="Quiz 1" numFmtId="0">
      <sharedItems containsString="0" containsBlank="1" containsNumber="1" minValue="40" maxValue="94"/>
    </cacheField>
    <cacheField name="Quiz 2" numFmtId="0">
      <sharedItems containsString="0" containsBlank="1" containsNumber="1" minValue="46" maxValue="94" count="26">
        <n v="81"/>
        <n v="68"/>
        <n v="75"/>
        <n v="73"/>
        <n v="76"/>
        <n v="52"/>
        <n v="64"/>
        <n v="62"/>
        <n v="92"/>
        <n v="83"/>
        <n v="90.999999999999986"/>
        <n v="82"/>
        <n v="48"/>
        <n v="46"/>
        <n v="61"/>
        <n v="72"/>
        <n v="79"/>
        <n v="94"/>
        <n v="55.999999999999993"/>
        <n v="88.000000000000014"/>
        <n v="57.000000000000007"/>
        <n v="59.000000000000007"/>
        <n v="89"/>
        <n v="84.000000000000014"/>
        <n v="86.300000000000011"/>
        <m/>
      </sharedItems>
    </cacheField>
    <cacheField name="Mid Term" numFmtId="0">
      <sharedItems containsString="0" containsBlank="1" containsNumber="1" minValue="43.333333333333336" maxValue="93.333333333333329"/>
    </cacheField>
    <cacheField name="Final" numFmtId="0">
      <sharedItems containsString="0" containsBlank="1" containsNumber="1" minValue="48" maxValue="92"/>
    </cacheField>
    <cacheField name="Grade2" numFmtId="0">
      <sharedItems containsBlank="1"/>
    </cacheField>
    <cacheField name="No. of Students" numFmtId="0">
      <sharedItems containsString="0" containsBlank="1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n v="1001"/>
    <s v="Alina"/>
    <x v="0"/>
    <x v="0"/>
    <x v="0"/>
    <n v="0.88"/>
    <n v="8"/>
    <n v="8.1"/>
    <n v="26"/>
    <n v="39.5"/>
    <s v="A"/>
    <x v="0"/>
    <x v="0"/>
    <s v="A+"/>
    <n v="3"/>
  </r>
  <r>
    <n v="1002"/>
    <s v="Abbas"/>
    <x v="1"/>
    <x v="1"/>
    <x v="1"/>
    <n v="0.67"/>
    <n v="6.5"/>
    <n v="6.8"/>
    <n v="27"/>
    <n v="38.5"/>
    <s v="B"/>
    <x v="1"/>
    <x v="1"/>
    <s v="A"/>
    <n v="5"/>
  </r>
  <r>
    <n v="1003"/>
    <s v="Bilal"/>
    <x v="1"/>
    <x v="0"/>
    <x v="2"/>
    <n v="0.81"/>
    <n v="7.8"/>
    <n v="7.5"/>
    <n v="23"/>
    <n v="34"/>
    <s v="B"/>
    <x v="2"/>
    <x v="0"/>
    <s v="B"/>
    <n v="7"/>
  </r>
  <r>
    <n v="1004"/>
    <s v="Beena"/>
    <x v="0"/>
    <x v="1"/>
    <x v="3"/>
    <n v="0.76"/>
    <n v="7.1"/>
    <n v="7.3"/>
    <n v="21"/>
    <n v="33"/>
    <s v="C"/>
    <x v="3"/>
    <x v="0"/>
    <s v="C"/>
    <n v="10"/>
  </r>
  <r>
    <n v="1005"/>
    <s v="Bushra"/>
    <x v="0"/>
    <x v="2"/>
    <x v="0"/>
    <n v="0.79"/>
    <n v="7.6"/>
    <n v="7.6"/>
    <n v="25"/>
    <n v="34.5"/>
    <s v="B"/>
    <x v="4"/>
    <x v="0"/>
    <s v="D"/>
    <n v="9"/>
  </r>
  <r>
    <n v="1006"/>
    <s v="Daud"/>
    <x v="1"/>
    <x v="0"/>
    <x v="1"/>
    <n v="0.48"/>
    <n v="4.0999999999999996"/>
    <n v="5.2"/>
    <n v="22"/>
    <n v="32.5"/>
    <s v="C"/>
    <x v="5"/>
    <x v="1"/>
    <s v="F"/>
    <n v="1"/>
  </r>
  <r>
    <n v="1007"/>
    <s v="Emad"/>
    <x v="1"/>
    <x v="1"/>
    <x v="3"/>
    <n v="0.52"/>
    <n v="5.3"/>
    <n v="6.4"/>
    <n v="19"/>
    <n v="30.5"/>
    <s v="C"/>
    <x v="6"/>
    <x v="1"/>
    <m/>
    <m/>
  </r>
  <r>
    <n v="1008"/>
    <s v="Ehsaan"/>
    <x v="1"/>
    <x v="3"/>
    <x v="2"/>
    <n v="0.66"/>
    <n v="6.1"/>
    <n v="6.2"/>
    <n v="18"/>
    <n v="29"/>
    <s v="D"/>
    <x v="7"/>
    <x v="1"/>
    <m/>
    <m/>
  </r>
  <r>
    <n v="1009"/>
    <s v="Esha"/>
    <x v="0"/>
    <x v="3"/>
    <x v="0"/>
    <n v="0.92"/>
    <n v="9.4"/>
    <n v="9.1999999999999993"/>
    <n v="27"/>
    <n v="42.5"/>
    <s v="A"/>
    <x v="8"/>
    <x v="0"/>
    <m/>
    <m/>
  </r>
  <r>
    <n v="1010"/>
    <s v="Emaan"/>
    <x v="0"/>
    <x v="1"/>
    <x v="3"/>
    <n v="0.8"/>
    <n v="8.1999999999999993"/>
    <n v="8.3000000000000007"/>
    <n v="25"/>
    <n v="35"/>
    <s v="B"/>
    <x v="9"/>
    <x v="0"/>
    <m/>
    <m/>
  </r>
  <r>
    <n v="1011"/>
    <s v="Fawad"/>
    <x v="1"/>
    <x v="2"/>
    <x v="1"/>
    <n v="0.91"/>
    <n v="9.1999999999999993"/>
    <n v="9.1"/>
    <n v="28"/>
    <n v="46"/>
    <s v="A+"/>
    <x v="10"/>
    <x v="0"/>
    <m/>
    <m/>
  </r>
  <r>
    <n v="1012"/>
    <s v="Farheen"/>
    <x v="0"/>
    <x v="0"/>
    <x v="0"/>
    <n v="0.37"/>
    <n v="4"/>
    <n v="6.2"/>
    <n v="14"/>
    <n v="28.5"/>
    <s v="D"/>
    <x v="11"/>
    <x v="1"/>
    <m/>
    <m/>
  </r>
  <r>
    <n v="1013"/>
    <s v="Farooq"/>
    <x v="1"/>
    <x v="1"/>
    <x v="2"/>
    <n v="0.56000000000000005"/>
    <n v="5.2"/>
    <n v="8.1999999999999993"/>
    <n v="18"/>
    <n v="29.5"/>
    <s v="C"/>
    <x v="12"/>
    <x v="1"/>
    <m/>
    <m/>
  </r>
  <r>
    <n v="1014"/>
    <s v="Farhan"/>
    <x v="1"/>
    <x v="3"/>
    <x v="1"/>
    <n v="0.43"/>
    <n v="4.5999999999999996"/>
    <n v="4.8"/>
    <n v="16"/>
    <n v="28"/>
    <s v="D"/>
    <x v="13"/>
    <x v="1"/>
    <m/>
    <m/>
  </r>
  <r>
    <n v="1015"/>
    <s v="Fariha"/>
    <x v="0"/>
    <x v="3"/>
    <x v="0"/>
    <n v="0.41"/>
    <n v="4.2"/>
    <n v="4.5999999999999996"/>
    <n v="13"/>
    <n v="24"/>
    <s v="F"/>
    <x v="14"/>
    <x v="1"/>
    <m/>
    <m/>
  </r>
  <r>
    <n v="1016"/>
    <s v="Ghazanfar"/>
    <x v="1"/>
    <x v="2"/>
    <x v="0"/>
    <n v="0.59"/>
    <n v="5.7"/>
    <n v="6.1"/>
    <n v="17"/>
    <n v="26.5"/>
    <s v="D"/>
    <x v="15"/>
    <x v="1"/>
    <m/>
    <m/>
  </r>
  <r>
    <n v="1017"/>
    <s v="Gillani"/>
    <x v="1"/>
    <x v="2"/>
    <x v="1"/>
    <n v="0.65"/>
    <n v="6.2"/>
    <n v="6.1"/>
    <n v="16"/>
    <n v="25.5"/>
    <s v="D"/>
    <x v="16"/>
    <x v="1"/>
    <m/>
    <m/>
  </r>
  <r>
    <n v="1018"/>
    <s v="Huba"/>
    <x v="0"/>
    <x v="0"/>
    <x v="1"/>
    <n v="0.76"/>
    <n v="7.5"/>
    <n v="7.2"/>
    <n v="20"/>
    <n v="31"/>
    <s v="C"/>
    <x v="17"/>
    <x v="0"/>
    <m/>
    <m/>
  </r>
  <r>
    <n v="1019"/>
    <s v="Hoorain"/>
    <x v="0"/>
    <x v="1"/>
    <x v="3"/>
    <n v="0.72"/>
    <n v="7.3"/>
    <n v="7.2"/>
    <n v="20"/>
    <n v="32"/>
    <s v="C"/>
    <x v="18"/>
    <x v="0"/>
    <m/>
    <m/>
  </r>
  <r>
    <n v="1020"/>
    <s v="Hamza"/>
    <x v="1"/>
    <x v="0"/>
    <x v="0"/>
    <n v="0.69"/>
    <n v="7"/>
    <n v="7.3"/>
    <n v="21"/>
    <n v="33"/>
    <s v="C"/>
    <x v="19"/>
    <x v="1"/>
    <m/>
    <m/>
  </r>
  <r>
    <n v="1021"/>
    <s v="Kashif"/>
    <x v="1"/>
    <x v="0"/>
    <x v="3"/>
    <n v="0.7"/>
    <n v="7.1"/>
    <n v="7.6"/>
    <n v="23"/>
    <n v="35"/>
    <s v="B"/>
    <x v="20"/>
    <x v="0"/>
    <m/>
    <m/>
  </r>
  <r>
    <n v="1022"/>
    <s v="Laiba"/>
    <x v="0"/>
    <x v="3"/>
    <x v="1"/>
    <n v="0.78"/>
    <n v="7.1"/>
    <n v="7.9"/>
    <n v="22"/>
    <n v="34"/>
    <s v="B"/>
    <x v="21"/>
    <x v="0"/>
    <m/>
    <m/>
  </r>
  <r>
    <n v="1023"/>
    <s v="Maham"/>
    <x v="0"/>
    <x v="3"/>
    <x v="2"/>
    <n v="0.9"/>
    <n v="9.3000000000000007"/>
    <n v="9.4"/>
    <n v="28"/>
    <n v="45.5"/>
    <s v="A+"/>
    <x v="22"/>
    <x v="0"/>
    <m/>
    <m/>
  </r>
  <r>
    <n v="1024"/>
    <s v="Mansoor"/>
    <x v="1"/>
    <x v="1"/>
    <x v="2"/>
    <n v="0.42"/>
    <n v="4.7"/>
    <n v="5.6"/>
    <n v="14"/>
    <n v="26"/>
    <s v="D"/>
    <x v="23"/>
    <x v="1"/>
    <m/>
    <m/>
  </r>
  <r>
    <n v="1025"/>
    <s v="Parvaiz"/>
    <x v="1"/>
    <x v="1"/>
    <x v="3"/>
    <n v="0.77"/>
    <n v="7.8"/>
    <n v="8.1999999999999993"/>
    <n v="21"/>
    <n v="30"/>
    <s v="C"/>
    <x v="24"/>
    <x v="0"/>
    <m/>
    <m/>
  </r>
  <r>
    <n v="1026"/>
    <s v="Rashid"/>
    <x v="1"/>
    <x v="2"/>
    <x v="0"/>
    <n v="0.84"/>
    <n v="8.6"/>
    <n v="8.1"/>
    <n v="24"/>
    <n v="34"/>
    <s v="B"/>
    <x v="4"/>
    <x v="0"/>
    <m/>
    <m/>
  </r>
  <r>
    <n v="1027"/>
    <s v="Suleman"/>
    <x v="1"/>
    <x v="0"/>
    <x v="2"/>
    <n v="0.86"/>
    <n v="8.9"/>
    <n v="8.8000000000000007"/>
    <n v="26"/>
    <n v="41"/>
    <s v="A"/>
    <x v="25"/>
    <x v="0"/>
    <m/>
    <m/>
  </r>
  <r>
    <n v="1028"/>
    <s v="Salma"/>
    <x v="0"/>
    <x v="3"/>
    <x v="1"/>
    <n v="0.49"/>
    <n v="5.0999999999999996"/>
    <n v="5.6"/>
    <n v="16"/>
    <n v="26"/>
    <s v="D"/>
    <x v="11"/>
    <x v="1"/>
    <m/>
    <m/>
  </r>
  <r>
    <n v="1029"/>
    <s v="Tooba"/>
    <x v="0"/>
    <x v="0"/>
    <x v="2"/>
    <n v="0.52"/>
    <n v="5.3"/>
    <n v="5.7"/>
    <n v="18"/>
    <n v="28"/>
    <s v="D"/>
    <x v="26"/>
    <x v="1"/>
    <m/>
    <m/>
  </r>
  <r>
    <n v="1030"/>
    <s v="Tariq"/>
    <x v="1"/>
    <x v="2"/>
    <x v="2"/>
    <n v="0.51"/>
    <n v="5.2"/>
    <n v="5.9"/>
    <n v="18"/>
    <n v="27"/>
    <s v="D"/>
    <x v="27"/>
    <x v="1"/>
    <m/>
    <m/>
  </r>
  <r>
    <n v="1031"/>
    <s v="Umair"/>
    <x v="1"/>
    <x v="2"/>
    <x v="1"/>
    <n v="0.67"/>
    <n v="6.4"/>
    <n v="5.9"/>
    <n v="19"/>
    <n v="29"/>
    <s v="C"/>
    <x v="28"/>
    <x v="1"/>
    <m/>
    <m/>
  </r>
  <r>
    <n v="1032"/>
    <s v="Uzair"/>
    <x v="1"/>
    <x v="1"/>
    <x v="3"/>
    <n v="0.63"/>
    <n v="6.9"/>
    <n v="7.3"/>
    <n v="21"/>
    <n v="34"/>
    <s v="C"/>
    <x v="29"/>
    <x v="1"/>
    <m/>
    <m/>
  </r>
  <r>
    <n v="1033"/>
    <s v="Wania"/>
    <x v="0"/>
    <x v="3"/>
    <x v="0"/>
    <n v="0.91"/>
    <n v="9.1999999999999993"/>
    <n v="8.9"/>
    <n v="27"/>
    <n v="45"/>
    <s v="A+"/>
    <x v="30"/>
    <x v="0"/>
    <m/>
    <m/>
  </r>
  <r>
    <n v="1034"/>
    <s v="Waleed"/>
    <x v="1"/>
    <x v="1"/>
    <x v="2"/>
    <n v="0.82"/>
    <n v="8.6"/>
    <n v="8.4"/>
    <n v="25"/>
    <n v="38"/>
    <s v="A"/>
    <x v="31"/>
    <x v="0"/>
    <m/>
    <m/>
  </r>
  <r>
    <n v="1035"/>
    <s v="Zubair"/>
    <x v="1"/>
    <x v="0"/>
    <x v="3"/>
    <n v="0.73"/>
    <n v="8.1"/>
    <n v="8.6300000000000008"/>
    <n v="25"/>
    <n v="39"/>
    <s v="A"/>
    <x v="32"/>
    <x v="0"/>
    <m/>
    <m/>
  </r>
  <r>
    <m/>
    <m/>
    <x v="2"/>
    <x v="4"/>
    <x v="4"/>
    <m/>
    <m/>
    <m/>
    <m/>
    <m/>
    <m/>
    <x v="33"/>
    <x v="2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n v="1001"/>
    <s v="Alina"/>
    <s v="Female"/>
    <x v="0"/>
    <x v="0"/>
    <n v="0.88"/>
    <n v="8"/>
    <n v="8.1"/>
    <n v="26"/>
    <n v="39.5"/>
    <x v="0"/>
    <x v="0"/>
    <s v="Passed"/>
    <n v="80"/>
    <x v="0"/>
    <n v="86.666666666666671"/>
    <n v="79"/>
    <s v="A+"/>
    <n v="3"/>
  </r>
  <r>
    <n v="1002"/>
    <s v="Abbas"/>
    <s v="Male"/>
    <x v="1"/>
    <x v="1"/>
    <n v="0.67"/>
    <n v="6.5"/>
    <n v="6.8"/>
    <n v="27"/>
    <n v="38.5"/>
    <x v="1"/>
    <x v="1"/>
    <s v="Failed"/>
    <n v="65"/>
    <x v="1"/>
    <n v="90"/>
    <n v="77"/>
    <s v="A"/>
    <n v="5"/>
  </r>
  <r>
    <n v="1003"/>
    <s v="Bilal"/>
    <s v="Male"/>
    <x v="0"/>
    <x v="2"/>
    <n v="0.81"/>
    <n v="7.8"/>
    <n v="7.5"/>
    <n v="23"/>
    <n v="34"/>
    <x v="1"/>
    <x v="2"/>
    <s v="Passed"/>
    <n v="78"/>
    <x v="2"/>
    <n v="76.666666666666671"/>
    <n v="68"/>
    <s v="B"/>
    <n v="7"/>
  </r>
  <r>
    <n v="1004"/>
    <s v="Beena"/>
    <s v="Female"/>
    <x v="1"/>
    <x v="3"/>
    <n v="0.76"/>
    <n v="7.1"/>
    <n v="7.3"/>
    <n v="21"/>
    <n v="33"/>
    <x v="2"/>
    <x v="3"/>
    <s v="Passed"/>
    <n v="71"/>
    <x v="3"/>
    <n v="70"/>
    <n v="66"/>
    <s v="C"/>
    <n v="10"/>
  </r>
  <r>
    <n v="1005"/>
    <s v="Bushra"/>
    <s v="Female"/>
    <x v="2"/>
    <x v="0"/>
    <n v="0.79"/>
    <n v="7.6"/>
    <n v="7.6"/>
    <n v="25"/>
    <n v="34.5"/>
    <x v="1"/>
    <x v="4"/>
    <s v="Passed"/>
    <n v="76"/>
    <x v="4"/>
    <n v="83.333333333333343"/>
    <n v="69"/>
    <s v="D"/>
    <n v="9"/>
  </r>
  <r>
    <n v="1006"/>
    <s v="Daud"/>
    <s v="Male"/>
    <x v="0"/>
    <x v="1"/>
    <n v="0.48"/>
    <n v="4.0999999999999996"/>
    <n v="5.2"/>
    <n v="22"/>
    <n v="32.5"/>
    <x v="2"/>
    <x v="5"/>
    <s v="Failed"/>
    <n v="41"/>
    <x v="5"/>
    <n v="73.333333333333329"/>
    <n v="65"/>
    <s v="F"/>
    <n v="1"/>
  </r>
  <r>
    <n v="1007"/>
    <s v="Emad"/>
    <s v="Male"/>
    <x v="1"/>
    <x v="3"/>
    <n v="0.52"/>
    <n v="5.3"/>
    <n v="6.4"/>
    <n v="19"/>
    <n v="30.5"/>
    <x v="2"/>
    <x v="6"/>
    <s v="Failed"/>
    <n v="53"/>
    <x v="6"/>
    <n v="63.333333333333329"/>
    <n v="61"/>
    <m/>
    <m/>
  </r>
  <r>
    <n v="1008"/>
    <s v="Ehsaan"/>
    <s v="Male"/>
    <x v="3"/>
    <x v="2"/>
    <n v="0.66"/>
    <n v="6.1"/>
    <n v="6.2"/>
    <n v="18"/>
    <n v="29"/>
    <x v="3"/>
    <x v="7"/>
    <s v="Failed"/>
    <n v="61"/>
    <x v="7"/>
    <n v="60"/>
    <n v="57.999999999999993"/>
    <m/>
    <m/>
  </r>
  <r>
    <n v="1009"/>
    <s v="Esha"/>
    <s v="Female"/>
    <x v="3"/>
    <x v="0"/>
    <n v="0.92"/>
    <n v="9.4"/>
    <n v="9.1999999999999993"/>
    <n v="27"/>
    <n v="42.5"/>
    <x v="0"/>
    <x v="8"/>
    <s v="Passed"/>
    <n v="94"/>
    <x v="8"/>
    <n v="90"/>
    <n v="85"/>
    <m/>
    <m/>
  </r>
  <r>
    <n v="1010"/>
    <s v="Emaan"/>
    <s v="Female"/>
    <x v="1"/>
    <x v="3"/>
    <n v="0.8"/>
    <n v="8.1999999999999993"/>
    <n v="8.3000000000000007"/>
    <n v="25"/>
    <n v="35"/>
    <x v="1"/>
    <x v="9"/>
    <s v="Passed"/>
    <n v="82"/>
    <x v="9"/>
    <n v="83.333333333333343"/>
    <n v="70"/>
    <m/>
    <m/>
  </r>
  <r>
    <n v="1011"/>
    <s v="Fawad"/>
    <s v="Male"/>
    <x v="2"/>
    <x v="1"/>
    <n v="0.91"/>
    <n v="9.1999999999999993"/>
    <n v="9.1"/>
    <n v="28"/>
    <n v="46"/>
    <x v="4"/>
    <x v="10"/>
    <s v="Passed"/>
    <n v="92"/>
    <x v="10"/>
    <n v="93.333333333333329"/>
    <n v="92"/>
    <m/>
    <m/>
  </r>
  <r>
    <n v="1012"/>
    <s v="Farheen"/>
    <s v="Female"/>
    <x v="0"/>
    <x v="0"/>
    <n v="0.37"/>
    <n v="4"/>
    <n v="6.2"/>
    <n v="14"/>
    <n v="28.5"/>
    <x v="3"/>
    <x v="11"/>
    <s v="Failed"/>
    <n v="40"/>
    <x v="7"/>
    <n v="46.666666666666664"/>
    <n v="56.999999999999993"/>
    <m/>
    <m/>
  </r>
  <r>
    <n v="1013"/>
    <s v="Farooq"/>
    <s v="Male"/>
    <x v="1"/>
    <x v="2"/>
    <n v="0.56000000000000005"/>
    <n v="5.2"/>
    <n v="8.1999999999999993"/>
    <n v="18"/>
    <n v="29.5"/>
    <x v="2"/>
    <x v="12"/>
    <s v="Failed"/>
    <n v="52"/>
    <x v="11"/>
    <n v="60"/>
    <n v="59"/>
    <m/>
    <m/>
  </r>
  <r>
    <n v="1014"/>
    <s v="Farhan"/>
    <s v="Male"/>
    <x v="3"/>
    <x v="1"/>
    <n v="0.43"/>
    <n v="4.5999999999999996"/>
    <n v="4.8"/>
    <n v="16"/>
    <n v="28"/>
    <x v="3"/>
    <x v="13"/>
    <s v="Failed"/>
    <n v="46"/>
    <x v="12"/>
    <n v="53.333333333333336"/>
    <n v="56.000000000000007"/>
    <m/>
    <m/>
  </r>
  <r>
    <n v="1015"/>
    <s v="Fariha"/>
    <s v="Female"/>
    <x v="3"/>
    <x v="0"/>
    <n v="0.41"/>
    <n v="4.2"/>
    <n v="4.5999999999999996"/>
    <n v="13"/>
    <n v="24"/>
    <x v="5"/>
    <x v="14"/>
    <s v="Failed"/>
    <n v="42.000000000000007"/>
    <x v="13"/>
    <n v="43.333333333333336"/>
    <n v="48"/>
    <m/>
    <m/>
  </r>
  <r>
    <n v="1016"/>
    <s v="Ghazanfar"/>
    <s v="Male"/>
    <x v="2"/>
    <x v="0"/>
    <n v="0.59"/>
    <n v="5.7"/>
    <n v="6.1"/>
    <n v="17"/>
    <n v="26.5"/>
    <x v="3"/>
    <x v="15"/>
    <s v="Failed"/>
    <n v="57.000000000000007"/>
    <x v="14"/>
    <n v="56.666666666666664"/>
    <n v="53"/>
    <m/>
    <m/>
  </r>
  <r>
    <n v="1017"/>
    <s v="Gillani"/>
    <s v="Male"/>
    <x v="2"/>
    <x v="1"/>
    <n v="0.65"/>
    <n v="6.2"/>
    <n v="6.1"/>
    <n v="16"/>
    <n v="25.5"/>
    <x v="3"/>
    <x v="16"/>
    <s v="Failed"/>
    <n v="62"/>
    <x v="14"/>
    <n v="53.333333333333336"/>
    <n v="51"/>
    <m/>
    <m/>
  </r>
  <r>
    <n v="1018"/>
    <s v="Huba"/>
    <s v="Female"/>
    <x v="0"/>
    <x v="1"/>
    <n v="0.76"/>
    <n v="7.5"/>
    <n v="7.2"/>
    <n v="20"/>
    <n v="31"/>
    <x v="2"/>
    <x v="17"/>
    <s v="Passed"/>
    <n v="75"/>
    <x v="15"/>
    <n v="66.666666666666657"/>
    <n v="62"/>
    <m/>
    <m/>
  </r>
  <r>
    <n v="1019"/>
    <s v="Hoorain"/>
    <s v="Female"/>
    <x v="1"/>
    <x v="3"/>
    <n v="0.72"/>
    <n v="7.3"/>
    <n v="7.2"/>
    <n v="20"/>
    <n v="32"/>
    <x v="2"/>
    <x v="18"/>
    <s v="Passed"/>
    <n v="73"/>
    <x v="15"/>
    <n v="66.666666666666657"/>
    <n v="64"/>
    <m/>
    <m/>
  </r>
  <r>
    <n v="1020"/>
    <s v="Hamza"/>
    <s v="Male"/>
    <x v="0"/>
    <x v="0"/>
    <n v="0.69"/>
    <n v="7"/>
    <n v="7.3"/>
    <n v="21"/>
    <n v="33"/>
    <x v="2"/>
    <x v="19"/>
    <s v="Failed"/>
    <n v="70"/>
    <x v="3"/>
    <n v="70"/>
    <n v="66"/>
    <m/>
    <m/>
  </r>
  <r>
    <n v="1021"/>
    <s v="Kashif"/>
    <s v="Male"/>
    <x v="0"/>
    <x v="3"/>
    <n v="0.7"/>
    <n v="7.1"/>
    <n v="7.6"/>
    <n v="23"/>
    <n v="35"/>
    <x v="1"/>
    <x v="20"/>
    <s v="Passed"/>
    <n v="71"/>
    <x v="4"/>
    <n v="76.666666666666671"/>
    <n v="70"/>
    <m/>
    <m/>
  </r>
  <r>
    <n v="1022"/>
    <s v="Laiba"/>
    <s v="Female"/>
    <x v="3"/>
    <x v="1"/>
    <n v="0.78"/>
    <n v="7.1"/>
    <n v="7.9"/>
    <n v="22"/>
    <n v="34"/>
    <x v="1"/>
    <x v="21"/>
    <s v="Passed"/>
    <n v="71"/>
    <x v="16"/>
    <n v="73.333333333333329"/>
    <n v="68"/>
    <m/>
    <m/>
  </r>
  <r>
    <n v="1023"/>
    <s v="Maham"/>
    <s v="Female"/>
    <x v="3"/>
    <x v="2"/>
    <n v="0.9"/>
    <n v="9.3000000000000007"/>
    <n v="9.4"/>
    <n v="28"/>
    <n v="45.5"/>
    <x v="4"/>
    <x v="22"/>
    <s v="Passed"/>
    <n v="93"/>
    <x v="17"/>
    <n v="93.333333333333329"/>
    <n v="91"/>
    <m/>
    <m/>
  </r>
  <r>
    <n v="1024"/>
    <s v="Mansoor"/>
    <s v="Male"/>
    <x v="1"/>
    <x v="2"/>
    <n v="0.42"/>
    <n v="4.7"/>
    <n v="5.6"/>
    <n v="14"/>
    <n v="26"/>
    <x v="3"/>
    <x v="23"/>
    <s v="Failed"/>
    <n v="47"/>
    <x v="18"/>
    <n v="46.666666666666664"/>
    <n v="52"/>
    <m/>
    <m/>
  </r>
  <r>
    <n v="1025"/>
    <s v="Parvaiz"/>
    <s v="Male"/>
    <x v="1"/>
    <x v="3"/>
    <n v="0.77"/>
    <n v="7.8"/>
    <n v="8.1999999999999993"/>
    <n v="21"/>
    <n v="30"/>
    <x v="2"/>
    <x v="24"/>
    <s v="Passed"/>
    <n v="78"/>
    <x v="11"/>
    <n v="70"/>
    <n v="60"/>
    <m/>
    <m/>
  </r>
  <r>
    <n v="1026"/>
    <s v="Rashid"/>
    <s v="Male"/>
    <x v="2"/>
    <x v="0"/>
    <n v="0.84"/>
    <n v="8.6"/>
    <n v="8.1"/>
    <n v="24"/>
    <n v="34"/>
    <x v="1"/>
    <x v="4"/>
    <s v="Passed"/>
    <n v="86"/>
    <x v="0"/>
    <n v="80"/>
    <n v="68"/>
    <m/>
    <m/>
  </r>
  <r>
    <n v="1027"/>
    <s v="Suleman"/>
    <s v="Male"/>
    <x v="0"/>
    <x v="2"/>
    <n v="0.86"/>
    <n v="8.9"/>
    <n v="8.8000000000000007"/>
    <n v="26"/>
    <n v="41"/>
    <x v="0"/>
    <x v="25"/>
    <s v="Passed"/>
    <n v="89"/>
    <x v="19"/>
    <n v="86.666666666666671"/>
    <n v="82"/>
    <m/>
    <m/>
  </r>
  <r>
    <n v="1028"/>
    <s v="Salma"/>
    <s v="Female"/>
    <x v="3"/>
    <x v="1"/>
    <n v="0.49"/>
    <n v="5.0999999999999996"/>
    <n v="5.6"/>
    <n v="16"/>
    <n v="26"/>
    <x v="3"/>
    <x v="11"/>
    <s v="Failed"/>
    <n v="51"/>
    <x v="18"/>
    <n v="53.333333333333336"/>
    <n v="52"/>
    <m/>
    <m/>
  </r>
  <r>
    <n v="1029"/>
    <s v="Tooba"/>
    <s v="Female"/>
    <x v="0"/>
    <x v="2"/>
    <n v="0.52"/>
    <n v="5.3"/>
    <n v="5.7"/>
    <n v="18"/>
    <n v="28"/>
    <x v="3"/>
    <x v="26"/>
    <s v="Failed"/>
    <n v="53"/>
    <x v="20"/>
    <n v="60"/>
    <n v="56.000000000000007"/>
    <m/>
    <m/>
  </r>
  <r>
    <n v="1030"/>
    <s v="Tariq"/>
    <s v="Male"/>
    <x v="2"/>
    <x v="2"/>
    <n v="0.51"/>
    <n v="5.2"/>
    <n v="5.9"/>
    <n v="18"/>
    <n v="27"/>
    <x v="3"/>
    <x v="27"/>
    <s v="Failed"/>
    <n v="52"/>
    <x v="21"/>
    <n v="60"/>
    <n v="54"/>
    <m/>
    <m/>
  </r>
  <r>
    <n v="1031"/>
    <s v="Umair"/>
    <s v="Male"/>
    <x v="2"/>
    <x v="1"/>
    <n v="0.67"/>
    <n v="6.4"/>
    <n v="5.9"/>
    <n v="19"/>
    <n v="29"/>
    <x v="2"/>
    <x v="28"/>
    <s v="Failed"/>
    <n v="64"/>
    <x v="21"/>
    <n v="63.333333333333329"/>
    <n v="57.999999999999993"/>
    <m/>
    <m/>
  </r>
  <r>
    <n v="1032"/>
    <s v="Uzair"/>
    <s v="Male"/>
    <x v="1"/>
    <x v="3"/>
    <n v="0.63"/>
    <n v="6.9"/>
    <n v="7.3"/>
    <n v="21"/>
    <n v="34"/>
    <x v="2"/>
    <x v="29"/>
    <s v="Failed"/>
    <n v="69"/>
    <x v="3"/>
    <n v="70"/>
    <n v="68"/>
    <m/>
    <m/>
  </r>
  <r>
    <n v="1033"/>
    <s v="Wania"/>
    <s v="Female"/>
    <x v="3"/>
    <x v="0"/>
    <n v="0.91"/>
    <n v="9.1999999999999993"/>
    <n v="8.9"/>
    <n v="27"/>
    <n v="45"/>
    <x v="4"/>
    <x v="30"/>
    <s v="Passed"/>
    <n v="92"/>
    <x v="22"/>
    <n v="90"/>
    <n v="90"/>
    <m/>
    <m/>
  </r>
  <r>
    <n v="1034"/>
    <s v="Waleed"/>
    <s v="Male"/>
    <x v="1"/>
    <x v="2"/>
    <n v="0.82"/>
    <n v="8.6"/>
    <n v="8.4"/>
    <n v="25"/>
    <n v="38"/>
    <x v="0"/>
    <x v="31"/>
    <s v="Passed"/>
    <n v="86"/>
    <x v="23"/>
    <n v="83.333333333333343"/>
    <n v="76"/>
    <m/>
    <m/>
  </r>
  <r>
    <n v="1035"/>
    <s v="Zubair"/>
    <s v="Male"/>
    <x v="0"/>
    <x v="3"/>
    <n v="0.73"/>
    <n v="8.1"/>
    <n v="8.6300000000000008"/>
    <n v="25"/>
    <n v="39"/>
    <x v="0"/>
    <x v="32"/>
    <s v="Passed"/>
    <n v="81"/>
    <x v="24"/>
    <n v="83.333333333333343"/>
    <n v="78"/>
    <m/>
    <m/>
  </r>
  <r>
    <m/>
    <m/>
    <m/>
    <x v="4"/>
    <x v="4"/>
    <m/>
    <m/>
    <m/>
    <m/>
    <m/>
    <x v="6"/>
    <x v="33"/>
    <m/>
    <m/>
    <x v="2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047BDB-C2FD-4541-85F3-3D18F204432E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Department">
  <location ref="H3:I7" firstHeaderRow="1" firstDataRow="1" firstDataCol="1"/>
  <pivotFields count="15">
    <pivotField showAll="0"/>
    <pivotField showAll="0"/>
    <pivotField showAll="0"/>
    <pivotField axis="axisRow" showAll="0">
      <items count="6">
        <item x="3"/>
        <item x="2"/>
        <item x="0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Highest Marks" fld="11" subtotal="max" baseField="3" baseItem="0" numFmtId="2"/>
  </dataFields>
  <formats count="6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3" type="button" dataOnly="0" labelOnly="1" outline="0" axis="axisRow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outline="0" axis="axisValues" fieldPosition="0"/>
    </format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E8939-7317-4DCB-8FE8-D089DA5AF12C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Semester">
  <location ref="E3:F7" firstHeaderRow="1" firstDataRow="1" firstDataCol="1"/>
  <pivotFields count="15"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5">
        <item x="14"/>
        <item x="23"/>
        <item x="11"/>
        <item x="13"/>
        <item x="16"/>
        <item x="15"/>
        <item x="27"/>
        <item x="26"/>
        <item x="7"/>
        <item x="28"/>
        <item x="12"/>
        <item x="6"/>
        <item x="5"/>
        <item x="17"/>
        <item x="18"/>
        <item x="24"/>
        <item x="19"/>
        <item x="3"/>
        <item x="29"/>
        <item x="21"/>
        <item x="2"/>
        <item x="20"/>
        <item x="4"/>
        <item x="9"/>
        <item x="1"/>
        <item x="31"/>
        <item x="32"/>
        <item x="0"/>
        <item x="25"/>
        <item x="8"/>
        <item x="30"/>
        <item x="22"/>
        <item x="10"/>
        <item x="33"/>
        <item t="default"/>
      </items>
    </pivotField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Total" fld="11" subtotal="average" baseField="4" baseItem="0" numFmtId="2"/>
  </dataFields>
  <formats count="6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4" type="button" dataOnly="0" labelOnly="1" outline="0" axis="axisRow" fieldPosition="0"/>
    </format>
    <format dxfId="19">
      <pivotArea dataOnly="0" labelOnly="1" fieldPosition="0">
        <references count="1">
          <reference field="4" count="0"/>
        </references>
      </pivotArea>
    </format>
    <format dxfId="18">
      <pivotArea dataOnly="0" labelOnly="1" outline="0" axis="axisValues" fieldPosition="0"/>
    </format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10438-2F27-4C59-A46E-81BE6DCD7EBD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Gender">
  <location ref="A3:C6" firstHeaderRow="1" firstDataRow="2" firstDataCol="1"/>
  <pivotFields count="15"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h="1" x="2"/>
        <item t="default"/>
      </items>
    </pivotField>
    <pivotField showAll="0"/>
    <pivotField showAll="0"/>
  </pivotFields>
  <rowFields count="1">
    <field x="2"/>
  </rowFields>
  <rowItems count="2">
    <i>
      <x/>
    </i>
    <i>
      <x v="1"/>
    </i>
  </rowItems>
  <colFields count="1">
    <field x="12"/>
  </colFields>
  <colItems count="2">
    <i>
      <x/>
    </i>
    <i>
      <x v="1"/>
    </i>
  </colItems>
  <dataFields count="1">
    <dataField name="Count of Remarks" fld="12" subtotal="count" baseField="0" baseItem="0"/>
  </dataFields>
  <formats count="8">
    <format dxfId="30">
      <pivotArea type="all" dataOnly="0" outline="0" fieldPosition="0"/>
    </format>
    <format dxfId="29">
      <pivotArea outline="0" collapsedLevelsAreSubtotals="1" fieldPosition="0"/>
    </format>
    <format dxfId="28">
      <pivotArea type="origin" dataOnly="0" labelOnly="1" outline="0" fieldPosition="0"/>
    </format>
    <format dxfId="27">
      <pivotArea field="12" type="button" dataOnly="0" labelOnly="1" outline="0" axis="axisCol" fieldPosition="0"/>
    </format>
    <format dxfId="26">
      <pivotArea type="topRight" dataOnly="0" labelOnly="1" outline="0" fieldPosition="0"/>
    </format>
    <format dxfId="25">
      <pivotArea field="2" type="button" dataOnly="0" labelOnly="1" outline="0" axis="axisRow" fieldPosition="0"/>
    </format>
    <format dxfId="24">
      <pivotArea dataOnly="0" labelOnly="1" fieldPosition="0">
        <references count="1">
          <reference field="2" count="0"/>
        </references>
      </pivotArea>
    </format>
    <format dxfId="23">
      <pivotArea dataOnly="0" labelOnly="1" fieldPosition="0">
        <references count="1">
          <reference field="1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539FE-2CB6-418A-A1E4-349FE1162029}" name="PivotTable7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1:G6" firstHeaderRow="1" firstDataRow="2" firstDataCol="1"/>
  <pivotFields count="19"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8">
        <item x="0"/>
        <item x="4"/>
        <item x="1"/>
        <item x="2"/>
        <item x="3"/>
        <item x="5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>
      <x v="3"/>
    </i>
  </rowItems>
  <colFields count="1">
    <field x="1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Grade" fld="10" subtotal="count" baseField="0" baseItem="0"/>
  </dataFields>
  <formats count="10"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10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4" type="button" dataOnly="0" labelOnly="1" outline="0" axis="axisRow" fieldPosition="0"/>
    </format>
    <format dxfId="4">
      <pivotArea dataOnly="0" labelOnly="1" fieldPosition="0">
        <references count="1">
          <reference field="4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10" count="0"/>
        </references>
      </pivotArea>
    </format>
    <format dxfId="1">
      <pivotArea dataOnly="0" labelOnly="1" grandCol="1" outline="0" fieldPosition="0"/>
    </format>
  </formats>
  <chartFormats count="12">
    <chartFormat chart="0" format="8" series="1">
      <pivotArea type="data" outline="0" fieldPosition="0">
        <references count="1">
          <reference field="10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10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10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10" count="1" selected="0">
            <x v="4"/>
          </reference>
        </references>
      </pivotArea>
    </chartFormat>
    <chartFormat chart="0" format="12" series="1">
      <pivotArea type="data" outline="0" fieldPosition="0">
        <references count="1">
          <reference field="10" count="1" selected="0">
            <x v="5"/>
          </reference>
        </references>
      </pivotArea>
    </chartFormat>
    <chartFormat chart="0" format="13" series="1">
      <pivotArea type="data" outline="0" fieldPosition="0">
        <references count="1">
          <reference field="10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B08F5-7C22-4B07-886D-F39C98198968}" name="PivotTable9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3:B7" firstHeaderRow="1" firstDataRow="1" firstDataCol="1"/>
  <pivotFields count="19">
    <pivotField showAll="0"/>
    <pivotField showAll="0"/>
    <pivotField showAll="0"/>
    <pivotField axis="axisRow" showAll="0">
      <items count="6">
        <item x="3"/>
        <item x="2"/>
        <item x="0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35">
        <item x="14"/>
        <item x="23"/>
        <item x="11"/>
        <item x="13"/>
        <item x="16"/>
        <item x="15"/>
        <item x="27"/>
        <item x="26"/>
        <item x="7"/>
        <item x="28"/>
        <item x="12"/>
        <item x="6"/>
        <item x="5"/>
        <item x="17"/>
        <item x="18"/>
        <item x="24"/>
        <item x="19"/>
        <item x="3"/>
        <item x="29"/>
        <item x="21"/>
        <item x="2"/>
        <item x="20"/>
        <item x="4"/>
        <item x="9"/>
        <item x="1"/>
        <item x="31"/>
        <item x="32"/>
        <item x="0"/>
        <item x="25"/>
        <item x="8"/>
        <item x="30"/>
        <item x="22"/>
        <item x="10"/>
        <item h="1"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Max of Percentage" fld="11" subtotal="max" baseField="3" baseItem="0" numFmtId="2"/>
  </dataFields>
  <formats count="1">
    <format dxfId="0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S36"/>
  <sheetViews>
    <sheetView topLeftCell="F1" zoomScale="80" zoomScaleNormal="80" workbookViewId="0">
      <selection activeCell="S18" sqref="S18"/>
    </sheetView>
  </sheetViews>
  <sheetFormatPr defaultColWidth="8.85546875" defaultRowHeight="15" x14ac:dyDescent="0.25"/>
  <cols>
    <col min="1" max="1" width="15.42578125" customWidth="1"/>
    <col min="2" max="2" width="18.7109375" customWidth="1"/>
    <col min="3" max="3" width="13.140625" customWidth="1"/>
    <col min="4" max="4" width="22.140625" customWidth="1"/>
    <col min="5" max="6" width="22.42578125" customWidth="1"/>
    <col min="7" max="7" width="15.7109375" customWidth="1"/>
    <col min="8" max="8" width="23.42578125" customWidth="1"/>
    <col min="9" max="9" width="32.42578125" customWidth="1"/>
    <col min="10" max="10" width="26.85546875" customWidth="1"/>
    <col min="11" max="11" width="10" customWidth="1"/>
    <col min="12" max="13" width="14.85546875" customWidth="1"/>
    <col min="14" max="15" width="8.42578125" bestFit="1" customWidth="1"/>
    <col min="16" max="16" width="12.28515625" bestFit="1" customWidth="1"/>
    <col min="17" max="17" width="6.85546875" bestFit="1" customWidth="1"/>
    <col min="18" max="18" width="9.140625" bestFit="1" customWidth="1"/>
    <col min="19" max="19" width="21.5703125" bestFit="1" customWidth="1"/>
  </cols>
  <sheetData>
    <row r="1" spans="1:19" ht="19.5" thickBot="1" x14ac:dyDescent="0.3">
      <c r="A1" s="1" t="s">
        <v>39</v>
      </c>
      <c r="B1" s="1" t="s">
        <v>40</v>
      </c>
      <c r="C1" s="1" t="s">
        <v>0</v>
      </c>
      <c r="D1" s="1" t="s">
        <v>1</v>
      </c>
      <c r="E1" s="1" t="s">
        <v>41</v>
      </c>
      <c r="F1" s="1" t="s">
        <v>48</v>
      </c>
      <c r="G1" s="1" t="s">
        <v>42</v>
      </c>
      <c r="H1" s="1" t="s">
        <v>43</v>
      </c>
      <c r="I1" s="1" t="s">
        <v>44</v>
      </c>
      <c r="J1" s="1" t="s">
        <v>45</v>
      </c>
      <c r="K1" s="2" t="s">
        <v>46</v>
      </c>
      <c r="L1" s="2" t="s">
        <v>64</v>
      </c>
      <c r="M1" s="25" t="s">
        <v>47</v>
      </c>
      <c r="N1" s="27" t="s">
        <v>76</v>
      </c>
      <c r="O1" s="27" t="s">
        <v>77</v>
      </c>
      <c r="P1" s="27" t="s">
        <v>78</v>
      </c>
      <c r="Q1" s="27" t="s">
        <v>79</v>
      </c>
      <c r="R1" s="3" t="s">
        <v>46</v>
      </c>
      <c r="S1" s="3" t="s">
        <v>57</v>
      </c>
    </row>
    <row r="2" spans="1:19" ht="15.75" thickBot="1" x14ac:dyDescent="0.3">
      <c r="A2" s="5">
        <v>1001</v>
      </c>
      <c r="B2" s="8" t="s">
        <v>2</v>
      </c>
      <c r="C2" s="5" t="s">
        <v>3</v>
      </c>
      <c r="D2" s="8" t="s">
        <v>49</v>
      </c>
      <c r="E2" s="5" t="s">
        <v>53</v>
      </c>
      <c r="F2" s="11">
        <v>0.88</v>
      </c>
      <c r="G2" s="13">
        <v>8</v>
      </c>
      <c r="H2" s="8">
        <v>8.1</v>
      </c>
      <c r="I2" s="13">
        <v>26</v>
      </c>
      <c r="J2" s="8">
        <v>39.5</v>
      </c>
      <c r="K2" s="5" t="str" cm="1">
        <f t="array" ref="K2">_xlfn.IFS(L2&gt;=90,"A+",L2&gt;=80,"A",L2&gt;=70,"B",L2&gt;=60,"C",L2&gt;=50,"D",L2&gt;=0,"F")</f>
        <v>A</v>
      </c>
      <c r="L2" s="18">
        <f>SUM(J2,I2,H2,G2)</f>
        <v>81.599999999999994</v>
      </c>
      <c r="M2" s="26" t="str">
        <f>IF(AND(N2&gt;=40%, O2&gt;=40%,P2&gt;=50%, Q2&gt;=50%, F2&gt;=70%),"Passed","Failed")</f>
        <v>Passed</v>
      </c>
      <c r="N2" s="22">
        <f>(G2/10) * 100</f>
        <v>80</v>
      </c>
      <c r="O2" s="22">
        <f>(H2/10) * 100</f>
        <v>81</v>
      </c>
      <c r="P2" s="28">
        <f>(I2/30) * 100</f>
        <v>86.666666666666671</v>
      </c>
      <c r="Q2" s="29">
        <f>(J2/50)*100</f>
        <v>79</v>
      </c>
      <c r="R2" s="5" t="s">
        <v>58</v>
      </c>
      <c r="S2" s="4">
        <f>COUNTIF(K:K,"A+")</f>
        <v>3</v>
      </c>
    </row>
    <row r="3" spans="1:19" ht="15.75" thickBot="1" x14ac:dyDescent="0.3">
      <c r="A3" s="6">
        <v>1002</v>
      </c>
      <c r="B3" s="9" t="s">
        <v>5</v>
      </c>
      <c r="C3" s="6" t="s">
        <v>4</v>
      </c>
      <c r="D3" s="9" t="s">
        <v>51</v>
      </c>
      <c r="E3" s="6" t="s">
        <v>54</v>
      </c>
      <c r="F3" s="11">
        <v>0.67</v>
      </c>
      <c r="G3" s="6">
        <v>6.5</v>
      </c>
      <c r="H3" s="9">
        <v>6.8</v>
      </c>
      <c r="I3" s="14">
        <v>27</v>
      </c>
      <c r="J3" s="9">
        <v>38.5</v>
      </c>
      <c r="K3" s="5" t="str" cm="1">
        <f t="array" ref="K3">_xlfn.IFS(L3&gt;=90,"A+",L3&gt;=80,"A",L3&gt;=70,"B",L3&gt;=60,"C",L3&gt;=50,"D",L3&gt;=0,"F")</f>
        <v>B</v>
      </c>
      <c r="L3" s="18">
        <f t="shared" ref="L3:L36" si="0">SUM(J3,I3,H3,G3)</f>
        <v>78.8</v>
      </c>
      <c r="M3" s="26" t="str">
        <f t="shared" ref="M3:M36" si="1">IF(AND(N3&gt;=40%, O3&gt;=40%,P3&gt;=50%, Q3&gt;=50%, F3&gt;=70%),"Passed","Failed")</f>
        <v>Failed</v>
      </c>
      <c r="N3" s="22">
        <f t="shared" ref="N3:N36" si="2">(G3/10) * 100</f>
        <v>65</v>
      </c>
      <c r="O3" s="22">
        <f t="shared" ref="O3:O36" si="3">(H3/10) * 100</f>
        <v>68</v>
      </c>
      <c r="P3" s="28">
        <f t="shared" ref="P3:P36" si="4">(I3/30) * 100</f>
        <v>90</v>
      </c>
      <c r="Q3" s="29">
        <f t="shared" ref="Q3:Q36" si="5">(J3/50)*100</f>
        <v>77</v>
      </c>
      <c r="R3" s="6" t="s">
        <v>59</v>
      </c>
      <c r="S3" s="4">
        <f>COUNTIF(K:K,"A")</f>
        <v>5</v>
      </c>
    </row>
    <row r="4" spans="1:19" ht="15.75" thickBot="1" x14ac:dyDescent="0.3">
      <c r="A4" s="6">
        <v>1003</v>
      </c>
      <c r="B4" s="9" t="s">
        <v>6</v>
      </c>
      <c r="C4" s="6" t="s">
        <v>4</v>
      </c>
      <c r="D4" s="9" t="s">
        <v>49</v>
      </c>
      <c r="E4" s="6" t="s">
        <v>55</v>
      </c>
      <c r="F4" s="11">
        <v>0.81</v>
      </c>
      <c r="G4" s="6">
        <v>7.8</v>
      </c>
      <c r="H4" s="9">
        <v>7.5</v>
      </c>
      <c r="I4" s="14">
        <v>23</v>
      </c>
      <c r="J4" s="17">
        <v>34</v>
      </c>
      <c r="K4" s="5" t="str" cm="1">
        <f t="array" ref="K4">_xlfn.IFS(L4&gt;=90,"A+",L4&gt;=80,"A",L4&gt;=70,"B",L4&gt;=60,"C",L4&gt;=50,"D",L4&gt;=0,"F")</f>
        <v>B</v>
      </c>
      <c r="L4" s="18">
        <f t="shared" si="0"/>
        <v>72.3</v>
      </c>
      <c r="M4" s="26" t="str">
        <f t="shared" si="1"/>
        <v>Passed</v>
      </c>
      <c r="N4" s="22">
        <f t="shared" si="2"/>
        <v>78</v>
      </c>
      <c r="O4" s="22">
        <f t="shared" si="3"/>
        <v>75</v>
      </c>
      <c r="P4" s="28">
        <f t="shared" si="4"/>
        <v>76.666666666666671</v>
      </c>
      <c r="Q4" s="29">
        <f t="shared" si="5"/>
        <v>68</v>
      </c>
      <c r="R4" s="6" t="s">
        <v>60</v>
      </c>
      <c r="S4" s="4">
        <f>COUNTIF(K:K,"B")</f>
        <v>7</v>
      </c>
    </row>
    <row r="5" spans="1:19" ht="15.75" thickBot="1" x14ac:dyDescent="0.3">
      <c r="A5" s="6">
        <v>1004</v>
      </c>
      <c r="B5" s="9" t="s">
        <v>7</v>
      </c>
      <c r="C5" s="6" t="s">
        <v>3</v>
      </c>
      <c r="D5" s="9" t="s">
        <v>51</v>
      </c>
      <c r="E5" s="6" t="s">
        <v>56</v>
      </c>
      <c r="F5" s="11">
        <v>0.76</v>
      </c>
      <c r="G5" s="6">
        <v>7.1</v>
      </c>
      <c r="H5" s="9">
        <v>7.3</v>
      </c>
      <c r="I5" s="14">
        <v>21</v>
      </c>
      <c r="J5" s="17">
        <v>33</v>
      </c>
      <c r="K5" s="5" t="str" cm="1">
        <f t="array" ref="K5">_xlfn.IFS(L5&gt;=90,"A+",L5&gt;=80,"A",L5&gt;=70,"B",L5&gt;=60,"C",L5&gt;=50,"D",L5&gt;=0,"F")</f>
        <v>C</v>
      </c>
      <c r="L5" s="18">
        <f t="shared" si="0"/>
        <v>68.399999999999991</v>
      </c>
      <c r="M5" s="26" t="str">
        <f t="shared" si="1"/>
        <v>Passed</v>
      </c>
      <c r="N5" s="22">
        <f t="shared" si="2"/>
        <v>71</v>
      </c>
      <c r="O5" s="22">
        <f t="shared" si="3"/>
        <v>73</v>
      </c>
      <c r="P5" s="28">
        <f t="shared" si="4"/>
        <v>70</v>
      </c>
      <c r="Q5" s="29">
        <f t="shared" si="5"/>
        <v>66</v>
      </c>
      <c r="R5" s="6" t="s">
        <v>61</v>
      </c>
      <c r="S5" s="4">
        <f>COUNTIF(K:K,"C")</f>
        <v>10</v>
      </c>
    </row>
    <row r="6" spans="1:19" ht="15.75" thickBot="1" x14ac:dyDescent="0.3">
      <c r="A6" s="6">
        <v>1005</v>
      </c>
      <c r="B6" s="9" t="s">
        <v>8</v>
      </c>
      <c r="C6" s="6" t="s">
        <v>3</v>
      </c>
      <c r="D6" s="9" t="s">
        <v>52</v>
      </c>
      <c r="E6" s="6" t="s">
        <v>53</v>
      </c>
      <c r="F6" s="11">
        <v>0.79</v>
      </c>
      <c r="G6" s="6">
        <v>7.6</v>
      </c>
      <c r="H6" s="9">
        <v>7.6</v>
      </c>
      <c r="I6" s="14">
        <v>25</v>
      </c>
      <c r="J6" s="9">
        <v>34.5</v>
      </c>
      <c r="K6" s="5" t="str" cm="1">
        <f t="array" ref="K6">_xlfn.IFS(L6&gt;=90,"A+",L6&gt;=80,"A",L6&gt;=70,"B",L6&gt;=60,"C",L6&gt;=50,"D",L6&gt;=0,"F")</f>
        <v>B</v>
      </c>
      <c r="L6" s="18">
        <f t="shared" si="0"/>
        <v>74.699999999999989</v>
      </c>
      <c r="M6" s="26" t="str">
        <f t="shared" si="1"/>
        <v>Passed</v>
      </c>
      <c r="N6" s="22">
        <f t="shared" si="2"/>
        <v>76</v>
      </c>
      <c r="O6" s="22">
        <f t="shared" si="3"/>
        <v>76</v>
      </c>
      <c r="P6" s="28">
        <f t="shared" si="4"/>
        <v>83.333333333333343</v>
      </c>
      <c r="Q6" s="29">
        <f t="shared" si="5"/>
        <v>69</v>
      </c>
      <c r="R6" s="6" t="s">
        <v>62</v>
      </c>
      <c r="S6" s="4">
        <f>COUNTIF(K:K,"D")</f>
        <v>9</v>
      </c>
    </row>
    <row r="7" spans="1:19" ht="15.75" thickBot="1" x14ac:dyDescent="0.3">
      <c r="A7" s="6">
        <v>1006</v>
      </c>
      <c r="B7" s="9" t="s">
        <v>9</v>
      </c>
      <c r="C7" s="6" t="s">
        <v>4</v>
      </c>
      <c r="D7" s="9" t="s">
        <v>49</v>
      </c>
      <c r="E7" s="6" t="s">
        <v>54</v>
      </c>
      <c r="F7" s="11">
        <v>0.48</v>
      </c>
      <c r="G7" s="6">
        <v>4.0999999999999996</v>
      </c>
      <c r="H7" s="9">
        <v>5.2</v>
      </c>
      <c r="I7" s="14">
        <v>22</v>
      </c>
      <c r="J7" s="9">
        <v>32.5</v>
      </c>
      <c r="K7" s="5" t="str" cm="1">
        <f t="array" ref="K7">_xlfn.IFS(L7&gt;=90,"A+",L7&gt;=80,"A",L7&gt;=70,"B",L7&gt;=60,"C",L7&gt;=50,"D",L7&gt;=0,"F")</f>
        <v>C</v>
      </c>
      <c r="L7" s="18">
        <f t="shared" si="0"/>
        <v>63.800000000000004</v>
      </c>
      <c r="M7" s="26" t="str">
        <f t="shared" si="1"/>
        <v>Failed</v>
      </c>
      <c r="N7" s="22">
        <f t="shared" si="2"/>
        <v>41</v>
      </c>
      <c r="O7" s="22">
        <f t="shared" si="3"/>
        <v>52</v>
      </c>
      <c r="P7" s="28">
        <f t="shared" si="4"/>
        <v>73.333333333333329</v>
      </c>
      <c r="Q7" s="29">
        <f t="shared" si="5"/>
        <v>65</v>
      </c>
      <c r="R7" s="7" t="s">
        <v>63</v>
      </c>
      <c r="S7" s="4">
        <f>COUNTIF(K:K,"F")</f>
        <v>1</v>
      </c>
    </row>
    <row r="8" spans="1:19" ht="15.75" thickBot="1" x14ac:dyDescent="0.3">
      <c r="A8" s="6">
        <v>1007</v>
      </c>
      <c r="B8" s="9" t="s">
        <v>10</v>
      </c>
      <c r="C8" s="6" t="s">
        <v>4</v>
      </c>
      <c r="D8" s="9" t="s">
        <v>51</v>
      </c>
      <c r="E8" s="6" t="s">
        <v>56</v>
      </c>
      <c r="F8" s="11">
        <v>0.52</v>
      </c>
      <c r="G8" s="6">
        <v>5.3</v>
      </c>
      <c r="H8" s="9">
        <v>6.4</v>
      </c>
      <c r="I8" s="14">
        <v>19</v>
      </c>
      <c r="J8" s="9">
        <v>30.5</v>
      </c>
      <c r="K8" s="5" t="str" cm="1">
        <f t="array" ref="K8">_xlfn.IFS(L8&gt;=90,"A+",L8&gt;=80,"A",L8&gt;=70,"B",L8&gt;=60,"C",L8&gt;=50,"D",L8&gt;=0,"F")</f>
        <v>C</v>
      </c>
      <c r="L8" s="18">
        <f t="shared" si="0"/>
        <v>61.199999999999996</v>
      </c>
      <c r="M8" s="26" t="str">
        <f t="shared" si="1"/>
        <v>Failed</v>
      </c>
      <c r="N8" s="22">
        <f t="shared" si="2"/>
        <v>53</v>
      </c>
      <c r="O8" s="22">
        <f t="shared" si="3"/>
        <v>64</v>
      </c>
      <c r="P8" s="28">
        <f t="shared" si="4"/>
        <v>63.333333333333329</v>
      </c>
      <c r="Q8" s="29">
        <f t="shared" si="5"/>
        <v>61</v>
      </c>
    </row>
    <row r="9" spans="1:19" ht="15.75" thickBot="1" x14ac:dyDescent="0.3">
      <c r="A9" s="6">
        <v>1008</v>
      </c>
      <c r="B9" s="9" t="s">
        <v>11</v>
      </c>
      <c r="C9" s="6" t="s">
        <v>4</v>
      </c>
      <c r="D9" s="9" t="s">
        <v>50</v>
      </c>
      <c r="E9" s="6" t="s">
        <v>55</v>
      </c>
      <c r="F9" s="11">
        <v>0.66</v>
      </c>
      <c r="G9" s="6">
        <v>6.1</v>
      </c>
      <c r="H9" s="9">
        <v>6.2</v>
      </c>
      <c r="I9" s="14">
        <v>18</v>
      </c>
      <c r="J9" s="17">
        <v>29</v>
      </c>
      <c r="K9" s="5" t="str" cm="1">
        <f t="array" ref="K9">_xlfn.IFS(L9&gt;=90,"A+",L9&gt;=80,"A",L9&gt;=70,"B",L9&gt;=60,"C",L9&gt;=50,"D",L9&gt;=0,"F")</f>
        <v>D</v>
      </c>
      <c r="L9" s="18">
        <f t="shared" si="0"/>
        <v>59.300000000000004</v>
      </c>
      <c r="M9" s="26" t="str">
        <f t="shared" si="1"/>
        <v>Failed</v>
      </c>
      <c r="N9" s="22">
        <f t="shared" si="2"/>
        <v>61</v>
      </c>
      <c r="O9" s="22">
        <f t="shared" si="3"/>
        <v>62</v>
      </c>
      <c r="P9" s="28">
        <f t="shared" si="4"/>
        <v>60</v>
      </c>
      <c r="Q9" s="29">
        <f t="shared" si="5"/>
        <v>57.999999999999993</v>
      </c>
    </row>
    <row r="10" spans="1:19" ht="15.75" thickBot="1" x14ac:dyDescent="0.3">
      <c r="A10" s="6">
        <v>1009</v>
      </c>
      <c r="B10" s="9" t="s">
        <v>12</v>
      </c>
      <c r="C10" s="6" t="s">
        <v>3</v>
      </c>
      <c r="D10" s="9" t="s">
        <v>50</v>
      </c>
      <c r="E10" s="6" t="s">
        <v>53</v>
      </c>
      <c r="F10" s="11">
        <v>0.92</v>
      </c>
      <c r="G10" s="6">
        <v>9.4</v>
      </c>
      <c r="H10" s="9">
        <v>9.1999999999999993</v>
      </c>
      <c r="I10" s="14">
        <v>27</v>
      </c>
      <c r="J10" s="9">
        <v>42.5</v>
      </c>
      <c r="K10" s="5" t="str" cm="1">
        <f t="array" ref="K10">_xlfn.IFS(L10&gt;=90,"A+",L10&gt;=80,"A",L10&gt;=70,"B",L10&gt;=60,"C",L10&gt;=50,"D",L10&gt;=0,"F")</f>
        <v>A</v>
      </c>
      <c r="L10" s="18">
        <f t="shared" si="0"/>
        <v>88.100000000000009</v>
      </c>
      <c r="M10" s="26" t="str">
        <f t="shared" si="1"/>
        <v>Passed</v>
      </c>
      <c r="N10" s="22">
        <f t="shared" si="2"/>
        <v>94</v>
      </c>
      <c r="O10" s="22">
        <f t="shared" si="3"/>
        <v>92</v>
      </c>
      <c r="P10" s="28">
        <f t="shared" si="4"/>
        <v>90</v>
      </c>
      <c r="Q10" s="29">
        <f t="shared" si="5"/>
        <v>85</v>
      </c>
    </row>
    <row r="11" spans="1:19" ht="15.75" thickBot="1" x14ac:dyDescent="0.3">
      <c r="A11" s="6">
        <v>1010</v>
      </c>
      <c r="B11" s="9" t="s">
        <v>13</v>
      </c>
      <c r="C11" s="6" t="s">
        <v>3</v>
      </c>
      <c r="D11" s="9" t="s">
        <v>51</v>
      </c>
      <c r="E11" s="6" t="s">
        <v>56</v>
      </c>
      <c r="F11" s="11">
        <v>0.8</v>
      </c>
      <c r="G11" s="6">
        <v>8.1999999999999993</v>
      </c>
      <c r="H11" s="9">
        <v>8.3000000000000007</v>
      </c>
      <c r="I11" s="14">
        <v>25</v>
      </c>
      <c r="J11" s="17">
        <v>35</v>
      </c>
      <c r="K11" s="5" t="str" cm="1">
        <f t="array" ref="K11">_xlfn.IFS(L11&gt;=90,"A+",L11&gt;=80,"A",L11&gt;=70,"B",L11&gt;=60,"C",L11&gt;=50,"D",L11&gt;=0,"F")</f>
        <v>B</v>
      </c>
      <c r="L11" s="18">
        <f t="shared" si="0"/>
        <v>76.5</v>
      </c>
      <c r="M11" s="26" t="str">
        <f t="shared" si="1"/>
        <v>Passed</v>
      </c>
      <c r="N11" s="22">
        <f t="shared" si="2"/>
        <v>82</v>
      </c>
      <c r="O11" s="22">
        <f t="shared" si="3"/>
        <v>83</v>
      </c>
      <c r="P11" s="28">
        <f t="shared" si="4"/>
        <v>83.333333333333343</v>
      </c>
      <c r="Q11" s="29">
        <f t="shared" si="5"/>
        <v>70</v>
      </c>
    </row>
    <row r="12" spans="1:19" ht="15.75" thickBot="1" x14ac:dyDescent="0.3">
      <c r="A12" s="6">
        <v>1011</v>
      </c>
      <c r="B12" s="9" t="s">
        <v>14</v>
      </c>
      <c r="C12" s="6" t="s">
        <v>4</v>
      </c>
      <c r="D12" s="9" t="s">
        <v>52</v>
      </c>
      <c r="E12" s="6" t="s">
        <v>54</v>
      </c>
      <c r="F12" s="11">
        <v>0.91</v>
      </c>
      <c r="G12" s="6">
        <v>9.1999999999999993</v>
      </c>
      <c r="H12" s="9">
        <v>9.1</v>
      </c>
      <c r="I12" s="14">
        <v>28</v>
      </c>
      <c r="J12" s="17">
        <v>46</v>
      </c>
      <c r="K12" s="5" t="str" cm="1">
        <f t="array" ref="K12">_xlfn.IFS(L12&gt;=90,"A+",L12&gt;=80,"A",L12&gt;=70,"B",L12&gt;=60,"C",L12&gt;=50,"D",L12&gt;=0,"F")</f>
        <v>A+</v>
      </c>
      <c r="L12" s="18">
        <f t="shared" si="0"/>
        <v>92.3</v>
      </c>
      <c r="M12" s="26" t="str">
        <f t="shared" si="1"/>
        <v>Passed</v>
      </c>
      <c r="N12" s="22">
        <f t="shared" si="2"/>
        <v>92</v>
      </c>
      <c r="O12" s="22">
        <f t="shared" si="3"/>
        <v>90.999999999999986</v>
      </c>
      <c r="P12" s="28">
        <f t="shared" si="4"/>
        <v>93.333333333333329</v>
      </c>
      <c r="Q12" s="29">
        <f t="shared" si="5"/>
        <v>92</v>
      </c>
    </row>
    <row r="13" spans="1:19" ht="15.75" thickBot="1" x14ac:dyDescent="0.3">
      <c r="A13" s="6">
        <v>1012</v>
      </c>
      <c r="B13" s="9" t="s">
        <v>15</v>
      </c>
      <c r="C13" s="6" t="s">
        <v>3</v>
      </c>
      <c r="D13" s="9" t="s">
        <v>49</v>
      </c>
      <c r="E13" s="6" t="s">
        <v>53</v>
      </c>
      <c r="F13" s="11">
        <v>0.37</v>
      </c>
      <c r="G13" s="14">
        <v>4</v>
      </c>
      <c r="H13" s="9">
        <v>6.2</v>
      </c>
      <c r="I13" s="14">
        <v>14</v>
      </c>
      <c r="J13" s="9">
        <v>28.5</v>
      </c>
      <c r="K13" s="5" t="str" cm="1">
        <f t="array" ref="K13">_xlfn.IFS(L13&gt;=90,"A+",L13&gt;=80,"A",L13&gt;=70,"B",L13&gt;=60,"C",L13&gt;=50,"D",L13&gt;=0,"F")</f>
        <v>D</v>
      </c>
      <c r="L13" s="18">
        <f t="shared" si="0"/>
        <v>52.7</v>
      </c>
      <c r="M13" s="26" t="str">
        <f t="shared" si="1"/>
        <v>Failed</v>
      </c>
      <c r="N13" s="22">
        <f t="shared" si="2"/>
        <v>40</v>
      </c>
      <c r="O13" s="22">
        <f t="shared" si="3"/>
        <v>62</v>
      </c>
      <c r="P13" s="28">
        <f t="shared" si="4"/>
        <v>46.666666666666664</v>
      </c>
      <c r="Q13" s="29">
        <f t="shared" si="5"/>
        <v>56.999999999999993</v>
      </c>
    </row>
    <row r="14" spans="1:19" ht="15.75" thickBot="1" x14ac:dyDescent="0.3">
      <c r="A14" s="6">
        <v>1013</v>
      </c>
      <c r="B14" s="9" t="s">
        <v>16</v>
      </c>
      <c r="C14" s="6" t="s">
        <v>4</v>
      </c>
      <c r="D14" s="9" t="s">
        <v>51</v>
      </c>
      <c r="E14" s="6" t="s">
        <v>55</v>
      </c>
      <c r="F14" s="11">
        <v>0.56000000000000005</v>
      </c>
      <c r="G14" s="6">
        <v>5.2</v>
      </c>
      <c r="H14" s="9">
        <v>8.1999999999999993</v>
      </c>
      <c r="I14" s="14">
        <v>18</v>
      </c>
      <c r="J14" s="9">
        <v>29.5</v>
      </c>
      <c r="K14" s="5" t="str" cm="1">
        <f t="array" ref="K14">_xlfn.IFS(L14&gt;=90,"A+",L14&gt;=80,"A",L14&gt;=70,"B",L14&gt;=60,"C",L14&gt;=50,"D",L14&gt;=0,"F")</f>
        <v>C</v>
      </c>
      <c r="L14" s="18">
        <f t="shared" si="0"/>
        <v>60.900000000000006</v>
      </c>
      <c r="M14" s="26" t="str">
        <f t="shared" si="1"/>
        <v>Failed</v>
      </c>
      <c r="N14" s="22">
        <f t="shared" si="2"/>
        <v>52</v>
      </c>
      <c r="O14" s="22">
        <f t="shared" si="3"/>
        <v>82</v>
      </c>
      <c r="P14" s="28">
        <f t="shared" si="4"/>
        <v>60</v>
      </c>
      <c r="Q14" s="29">
        <f t="shared" si="5"/>
        <v>59</v>
      </c>
    </row>
    <row r="15" spans="1:19" ht="15.75" thickBot="1" x14ac:dyDescent="0.3">
      <c r="A15" s="6">
        <v>1014</v>
      </c>
      <c r="B15" s="9" t="s">
        <v>17</v>
      </c>
      <c r="C15" s="6" t="s">
        <v>4</v>
      </c>
      <c r="D15" s="9" t="s">
        <v>50</v>
      </c>
      <c r="E15" s="6" t="s">
        <v>54</v>
      </c>
      <c r="F15" s="11">
        <v>0.43</v>
      </c>
      <c r="G15" s="6">
        <v>4.5999999999999996</v>
      </c>
      <c r="H15" s="9">
        <v>4.8</v>
      </c>
      <c r="I15" s="14">
        <v>16</v>
      </c>
      <c r="J15" s="17">
        <v>28</v>
      </c>
      <c r="K15" s="5" t="str" cm="1">
        <f t="array" ref="K15">_xlfn.IFS(L15&gt;=90,"A+",L15&gt;=80,"A",L15&gt;=70,"B",L15&gt;=60,"C",L15&gt;=50,"D",L15&gt;=0,"F")</f>
        <v>D</v>
      </c>
      <c r="L15" s="18">
        <f t="shared" si="0"/>
        <v>53.4</v>
      </c>
      <c r="M15" s="26" t="str">
        <f t="shared" si="1"/>
        <v>Failed</v>
      </c>
      <c r="N15" s="22">
        <f t="shared" si="2"/>
        <v>46</v>
      </c>
      <c r="O15" s="22">
        <f t="shared" si="3"/>
        <v>48</v>
      </c>
      <c r="P15" s="28">
        <f t="shared" si="4"/>
        <v>53.333333333333336</v>
      </c>
      <c r="Q15" s="29">
        <f t="shared" si="5"/>
        <v>56.000000000000007</v>
      </c>
    </row>
    <row r="16" spans="1:19" ht="15.75" thickBot="1" x14ac:dyDescent="0.3">
      <c r="A16" s="6">
        <v>1015</v>
      </c>
      <c r="B16" s="9" t="s">
        <v>18</v>
      </c>
      <c r="C16" s="6" t="s">
        <v>3</v>
      </c>
      <c r="D16" s="9" t="s">
        <v>50</v>
      </c>
      <c r="E16" s="6" t="s">
        <v>53</v>
      </c>
      <c r="F16" s="11">
        <v>0.41</v>
      </c>
      <c r="G16" s="6">
        <v>4.2</v>
      </c>
      <c r="H16" s="9">
        <v>4.5999999999999996</v>
      </c>
      <c r="I16" s="14">
        <v>13</v>
      </c>
      <c r="J16" s="17">
        <v>24</v>
      </c>
      <c r="K16" s="5" t="str" cm="1">
        <f t="array" ref="K16">_xlfn.IFS(L16&gt;=90,"A+",L16&gt;=80,"A",L16&gt;=70,"B",L16&gt;=60,"C",L16&gt;=50,"D",L16&gt;=0,"F")</f>
        <v>F</v>
      </c>
      <c r="L16" s="18">
        <f t="shared" si="0"/>
        <v>45.800000000000004</v>
      </c>
      <c r="M16" s="26" t="str">
        <f t="shared" si="1"/>
        <v>Failed</v>
      </c>
      <c r="N16" s="22">
        <f t="shared" si="2"/>
        <v>42.000000000000007</v>
      </c>
      <c r="O16" s="22">
        <f t="shared" si="3"/>
        <v>46</v>
      </c>
      <c r="P16" s="28">
        <f t="shared" si="4"/>
        <v>43.333333333333336</v>
      </c>
      <c r="Q16" s="29">
        <f t="shared" si="5"/>
        <v>48</v>
      </c>
    </row>
    <row r="17" spans="1:17" ht="15.75" thickBot="1" x14ac:dyDescent="0.3">
      <c r="A17" s="6">
        <v>1016</v>
      </c>
      <c r="B17" s="9" t="s">
        <v>19</v>
      </c>
      <c r="C17" s="6" t="s">
        <v>4</v>
      </c>
      <c r="D17" s="9" t="s">
        <v>52</v>
      </c>
      <c r="E17" s="6" t="s">
        <v>53</v>
      </c>
      <c r="F17" s="11">
        <v>0.59</v>
      </c>
      <c r="G17" s="6">
        <v>5.7</v>
      </c>
      <c r="H17" s="9">
        <v>6.1</v>
      </c>
      <c r="I17" s="14">
        <v>17</v>
      </c>
      <c r="J17" s="9">
        <v>26.5</v>
      </c>
      <c r="K17" s="5" t="str" cm="1">
        <f t="array" ref="K17">_xlfn.IFS(L17&gt;=90,"A+",L17&gt;=80,"A",L17&gt;=70,"B",L17&gt;=60,"C",L17&gt;=50,"D",L17&gt;=0,"F")</f>
        <v>D</v>
      </c>
      <c r="L17" s="18">
        <f t="shared" si="0"/>
        <v>55.300000000000004</v>
      </c>
      <c r="M17" s="26" t="str">
        <f t="shared" si="1"/>
        <v>Failed</v>
      </c>
      <c r="N17" s="22">
        <f t="shared" si="2"/>
        <v>57.000000000000007</v>
      </c>
      <c r="O17" s="22">
        <f t="shared" si="3"/>
        <v>61</v>
      </c>
      <c r="P17" s="28">
        <f t="shared" si="4"/>
        <v>56.666666666666664</v>
      </c>
      <c r="Q17" s="29">
        <f t="shared" si="5"/>
        <v>53</v>
      </c>
    </row>
    <row r="18" spans="1:17" ht="15.75" thickBot="1" x14ac:dyDescent="0.3">
      <c r="A18" s="6">
        <v>1017</v>
      </c>
      <c r="B18" s="9" t="s">
        <v>20</v>
      </c>
      <c r="C18" s="6" t="s">
        <v>4</v>
      </c>
      <c r="D18" s="9" t="s">
        <v>52</v>
      </c>
      <c r="E18" s="6" t="s">
        <v>54</v>
      </c>
      <c r="F18" s="11">
        <v>0.65</v>
      </c>
      <c r="G18" s="6">
        <v>6.2</v>
      </c>
      <c r="H18" s="9">
        <v>6.1</v>
      </c>
      <c r="I18" s="14">
        <v>16</v>
      </c>
      <c r="J18" s="9">
        <v>25.5</v>
      </c>
      <c r="K18" s="5" t="str" cm="1">
        <f t="array" ref="K18">_xlfn.IFS(L18&gt;=90,"A+",L18&gt;=80,"A",L18&gt;=70,"B",L18&gt;=60,"C",L18&gt;=50,"D",L18&gt;=0,"F")</f>
        <v>D</v>
      </c>
      <c r="L18" s="18">
        <f t="shared" si="0"/>
        <v>53.800000000000004</v>
      </c>
      <c r="M18" s="26" t="str">
        <f t="shared" si="1"/>
        <v>Failed</v>
      </c>
      <c r="N18" s="22">
        <f t="shared" si="2"/>
        <v>62</v>
      </c>
      <c r="O18" s="22">
        <f t="shared" si="3"/>
        <v>61</v>
      </c>
      <c r="P18" s="28">
        <f t="shared" si="4"/>
        <v>53.333333333333336</v>
      </c>
      <c r="Q18" s="29">
        <f t="shared" si="5"/>
        <v>51</v>
      </c>
    </row>
    <row r="19" spans="1:17" ht="15.75" thickBot="1" x14ac:dyDescent="0.3">
      <c r="A19" s="6">
        <v>1018</v>
      </c>
      <c r="B19" s="9" t="s">
        <v>21</v>
      </c>
      <c r="C19" s="6" t="s">
        <v>3</v>
      </c>
      <c r="D19" s="9" t="s">
        <v>49</v>
      </c>
      <c r="E19" s="6" t="s">
        <v>54</v>
      </c>
      <c r="F19" s="11">
        <v>0.76</v>
      </c>
      <c r="G19" s="6">
        <v>7.5</v>
      </c>
      <c r="H19" s="9">
        <v>7.2</v>
      </c>
      <c r="I19" s="14">
        <v>20</v>
      </c>
      <c r="J19" s="17">
        <v>31</v>
      </c>
      <c r="K19" s="5" t="str" cm="1">
        <f t="array" ref="K19">_xlfn.IFS(L19&gt;=90,"A+",L19&gt;=80,"A",L19&gt;=70,"B",L19&gt;=60,"C",L19&gt;=50,"D",L19&gt;=0,"F")</f>
        <v>C</v>
      </c>
      <c r="L19" s="18">
        <f t="shared" si="0"/>
        <v>65.7</v>
      </c>
      <c r="M19" s="26" t="str">
        <f t="shared" si="1"/>
        <v>Passed</v>
      </c>
      <c r="N19" s="22">
        <f t="shared" si="2"/>
        <v>75</v>
      </c>
      <c r="O19" s="22">
        <f t="shared" si="3"/>
        <v>72</v>
      </c>
      <c r="P19" s="28">
        <f t="shared" si="4"/>
        <v>66.666666666666657</v>
      </c>
      <c r="Q19" s="29">
        <f t="shared" si="5"/>
        <v>62</v>
      </c>
    </row>
    <row r="20" spans="1:17" ht="15.75" thickBot="1" x14ac:dyDescent="0.3">
      <c r="A20" s="6">
        <v>1019</v>
      </c>
      <c r="B20" s="9" t="s">
        <v>22</v>
      </c>
      <c r="C20" s="6" t="s">
        <v>3</v>
      </c>
      <c r="D20" s="9" t="s">
        <v>51</v>
      </c>
      <c r="E20" s="6" t="s">
        <v>56</v>
      </c>
      <c r="F20" s="11">
        <v>0.72</v>
      </c>
      <c r="G20" s="6">
        <v>7.3</v>
      </c>
      <c r="H20" s="9">
        <v>7.2</v>
      </c>
      <c r="I20" s="14">
        <v>20</v>
      </c>
      <c r="J20" s="17">
        <v>32</v>
      </c>
      <c r="K20" s="5" t="str" cm="1">
        <f t="array" ref="K20">_xlfn.IFS(L20&gt;=90,"A+",L20&gt;=80,"A",L20&gt;=70,"B",L20&gt;=60,"C",L20&gt;=50,"D",L20&gt;=0,"F")</f>
        <v>C</v>
      </c>
      <c r="L20" s="18">
        <f t="shared" si="0"/>
        <v>66.5</v>
      </c>
      <c r="M20" s="26" t="str">
        <f t="shared" si="1"/>
        <v>Passed</v>
      </c>
      <c r="N20" s="22">
        <f t="shared" si="2"/>
        <v>73</v>
      </c>
      <c r="O20" s="22">
        <f t="shared" si="3"/>
        <v>72</v>
      </c>
      <c r="P20" s="28">
        <f t="shared" si="4"/>
        <v>66.666666666666657</v>
      </c>
      <c r="Q20" s="29">
        <f t="shared" si="5"/>
        <v>64</v>
      </c>
    </row>
    <row r="21" spans="1:17" ht="15.75" thickBot="1" x14ac:dyDescent="0.3">
      <c r="A21" s="6">
        <v>1020</v>
      </c>
      <c r="B21" s="9" t="s">
        <v>23</v>
      </c>
      <c r="C21" s="6" t="s">
        <v>4</v>
      </c>
      <c r="D21" s="9" t="s">
        <v>49</v>
      </c>
      <c r="E21" s="6" t="s">
        <v>53</v>
      </c>
      <c r="F21" s="11">
        <v>0.69</v>
      </c>
      <c r="G21" s="14">
        <v>7</v>
      </c>
      <c r="H21" s="9">
        <v>7.3</v>
      </c>
      <c r="I21" s="14">
        <v>21</v>
      </c>
      <c r="J21" s="17">
        <v>33</v>
      </c>
      <c r="K21" s="5" t="str" cm="1">
        <f t="array" ref="K21">_xlfn.IFS(L21&gt;=90,"A+",L21&gt;=80,"A",L21&gt;=70,"B",L21&gt;=60,"C",L21&gt;=50,"D",L21&gt;=0,"F")</f>
        <v>C</v>
      </c>
      <c r="L21" s="18">
        <f t="shared" si="0"/>
        <v>68.3</v>
      </c>
      <c r="M21" s="26" t="str">
        <f t="shared" si="1"/>
        <v>Failed</v>
      </c>
      <c r="N21" s="22">
        <f t="shared" si="2"/>
        <v>70</v>
      </c>
      <c r="O21" s="22">
        <f t="shared" si="3"/>
        <v>73</v>
      </c>
      <c r="P21" s="28">
        <f t="shared" si="4"/>
        <v>70</v>
      </c>
      <c r="Q21" s="29">
        <f t="shared" si="5"/>
        <v>66</v>
      </c>
    </row>
    <row r="22" spans="1:17" ht="15.75" thickBot="1" x14ac:dyDescent="0.3">
      <c r="A22" s="6">
        <v>1021</v>
      </c>
      <c r="B22" s="9" t="s">
        <v>24</v>
      </c>
      <c r="C22" s="6" t="s">
        <v>4</v>
      </c>
      <c r="D22" s="9" t="s">
        <v>49</v>
      </c>
      <c r="E22" s="6" t="s">
        <v>56</v>
      </c>
      <c r="F22" s="11">
        <v>0.7</v>
      </c>
      <c r="G22" s="6">
        <v>7.1</v>
      </c>
      <c r="H22" s="9">
        <v>7.6</v>
      </c>
      <c r="I22" s="14">
        <v>23</v>
      </c>
      <c r="J22" s="17">
        <v>35</v>
      </c>
      <c r="K22" s="5" t="str" cm="1">
        <f t="array" ref="K22">_xlfn.IFS(L22&gt;=90,"A+",L22&gt;=80,"A",L22&gt;=70,"B",L22&gt;=60,"C",L22&gt;=50,"D",L22&gt;=0,"F")</f>
        <v>B</v>
      </c>
      <c r="L22" s="18">
        <f t="shared" si="0"/>
        <v>72.699999999999989</v>
      </c>
      <c r="M22" s="26" t="str">
        <f t="shared" si="1"/>
        <v>Passed</v>
      </c>
      <c r="N22" s="22">
        <f t="shared" si="2"/>
        <v>71</v>
      </c>
      <c r="O22" s="22">
        <f t="shared" si="3"/>
        <v>76</v>
      </c>
      <c r="P22" s="28">
        <f t="shared" si="4"/>
        <v>76.666666666666671</v>
      </c>
      <c r="Q22" s="29">
        <f t="shared" si="5"/>
        <v>70</v>
      </c>
    </row>
    <row r="23" spans="1:17" ht="15.75" thickBot="1" x14ac:dyDescent="0.3">
      <c r="A23" s="6">
        <v>1022</v>
      </c>
      <c r="B23" s="9" t="s">
        <v>26</v>
      </c>
      <c r="C23" s="6" t="s">
        <v>3</v>
      </c>
      <c r="D23" s="9" t="s">
        <v>50</v>
      </c>
      <c r="E23" s="6" t="s">
        <v>54</v>
      </c>
      <c r="F23" s="11">
        <v>0.78</v>
      </c>
      <c r="G23" s="6">
        <v>7.1</v>
      </c>
      <c r="H23" s="9">
        <v>7.9</v>
      </c>
      <c r="I23" s="14">
        <v>22</v>
      </c>
      <c r="J23" s="17">
        <v>34</v>
      </c>
      <c r="K23" s="5" t="str" cm="1">
        <f t="array" ref="K23">_xlfn.IFS(L23&gt;=90,"A+",L23&gt;=80,"A",L23&gt;=70,"B",L23&gt;=60,"C",L23&gt;=50,"D",L23&gt;=0,"F")</f>
        <v>B</v>
      </c>
      <c r="L23" s="18">
        <f t="shared" si="0"/>
        <v>71</v>
      </c>
      <c r="M23" s="26" t="str">
        <f t="shared" si="1"/>
        <v>Passed</v>
      </c>
      <c r="N23" s="22">
        <f t="shared" si="2"/>
        <v>71</v>
      </c>
      <c r="O23" s="22">
        <f t="shared" si="3"/>
        <v>79</v>
      </c>
      <c r="P23" s="28">
        <f t="shared" si="4"/>
        <v>73.333333333333329</v>
      </c>
      <c r="Q23" s="29">
        <f t="shared" si="5"/>
        <v>68</v>
      </c>
    </row>
    <row r="24" spans="1:17" ht="15.75" thickBot="1" x14ac:dyDescent="0.3">
      <c r="A24" s="6">
        <v>1023</v>
      </c>
      <c r="B24" s="9" t="s">
        <v>25</v>
      </c>
      <c r="C24" s="6" t="s">
        <v>3</v>
      </c>
      <c r="D24" s="9" t="s">
        <v>50</v>
      </c>
      <c r="E24" s="6" t="s">
        <v>55</v>
      </c>
      <c r="F24" s="11">
        <v>0.9</v>
      </c>
      <c r="G24" s="6">
        <v>9.3000000000000007</v>
      </c>
      <c r="H24" s="9">
        <v>9.4</v>
      </c>
      <c r="I24" s="14">
        <v>28</v>
      </c>
      <c r="J24" s="9">
        <v>45.5</v>
      </c>
      <c r="K24" s="5" t="str" cm="1">
        <f t="array" ref="K24">_xlfn.IFS(L24&gt;=90,"A+",L24&gt;=80,"A",L24&gt;=70,"B",L24&gt;=60,"C",L24&gt;=50,"D",L24&gt;=0,"F")</f>
        <v>A+</v>
      </c>
      <c r="L24" s="18">
        <f t="shared" si="0"/>
        <v>92.2</v>
      </c>
      <c r="M24" s="26" t="str">
        <f t="shared" si="1"/>
        <v>Passed</v>
      </c>
      <c r="N24" s="22">
        <f t="shared" si="2"/>
        <v>93</v>
      </c>
      <c r="O24" s="22">
        <f t="shared" si="3"/>
        <v>94</v>
      </c>
      <c r="P24" s="28">
        <f t="shared" si="4"/>
        <v>93.333333333333329</v>
      </c>
      <c r="Q24" s="29">
        <f t="shared" si="5"/>
        <v>91</v>
      </c>
    </row>
    <row r="25" spans="1:17" ht="15.75" thickBot="1" x14ac:dyDescent="0.3">
      <c r="A25" s="6">
        <v>1024</v>
      </c>
      <c r="B25" s="9" t="s">
        <v>27</v>
      </c>
      <c r="C25" s="6" t="s">
        <v>4</v>
      </c>
      <c r="D25" s="9" t="s">
        <v>51</v>
      </c>
      <c r="E25" s="6" t="s">
        <v>55</v>
      </c>
      <c r="F25" s="11">
        <v>0.42</v>
      </c>
      <c r="G25" s="6">
        <v>4.7</v>
      </c>
      <c r="H25" s="9">
        <v>5.6</v>
      </c>
      <c r="I25" s="14">
        <v>14</v>
      </c>
      <c r="J25" s="17">
        <v>26</v>
      </c>
      <c r="K25" s="5" t="str" cm="1">
        <f t="array" ref="K25">_xlfn.IFS(L25&gt;=90,"A+",L25&gt;=80,"A",L25&gt;=70,"B",L25&gt;=60,"C",L25&gt;=50,"D",L25&gt;=0,"F")</f>
        <v>D</v>
      </c>
      <c r="L25" s="18">
        <f t="shared" si="0"/>
        <v>50.300000000000004</v>
      </c>
      <c r="M25" s="26" t="str">
        <f t="shared" si="1"/>
        <v>Failed</v>
      </c>
      <c r="N25" s="22">
        <f t="shared" si="2"/>
        <v>47</v>
      </c>
      <c r="O25" s="22">
        <f t="shared" si="3"/>
        <v>55.999999999999993</v>
      </c>
      <c r="P25" s="28">
        <f t="shared" si="4"/>
        <v>46.666666666666664</v>
      </c>
      <c r="Q25" s="29">
        <f t="shared" si="5"/>
        <v>52</v>
      </c>
    </row>
    <row r="26" spans="1:17" ht="15.75" thickBot="1" x14ac:dyDescent="0.3">
      <c r="A26" s="6">
        <v>1025</v>
      </c>
      <c r="B26" s="9" t="s">
        <v>28</v>
      </c>
      <c r="C26" s="6" t="s">
        <v>4</v>
      </c>
      <c r="D26" s="9" t="s">
        <v>51</v>
      </c>
      <c r="E26" s="6" t="s">
        <v>56</v>
      </c>
      <c r="F26" s="11">
        <v>0.77</v>
      </c>
      <c r="G26" s="6">
        <v>7.8</v>
      </c>
      <c r="H26" s="9">
        <v>8.1999999999999993</v>
      </c>
      <c r="I26" s="14">
        <v>21</v>
      </c>
      <c r="J26" s="17">
        <v>30</v>
      </c>
      <c r="K26" s="5" t="str" cm="1">
        <f t="array" ref="K26">_xlfn.IFS(L26&gt;=90,"A+",L26&gt;=80,"A",L26&gt;=70,"B",L26&gt;=60,"C",L26&gt;=50,"D",L26&gt;=0,"F")</f>
        <v>C</v>
      </c>
      <c r="L26" s="18">
        <f t="shared" si="0"/>
        <v>67</v>
      </c>
      <c r="M26" s="26" t="str">
        <f t="shared" si="1"/>
        <v>Passed</v>
      </c>
      <c r="N26" s="22">
        <f t="shared" si="2"/>
        <v>78</v>
      </c>
      <c r="O26" s="22">
        <f t="shared" si="3"/>
        <v>82</v>
      </c>
      <c r="P26" s="28">
        <f t="shared" si="4"/>
        <v>70</v>
      </c>
      <c r="Q26" s="29">
        <f t="shared" si="5"/>
        <v>60</v>
      </c>
    </row>
    <row r="27" spans="1:17" ht="15.75" thickBot="1" x14ac:dyDescent="0.3">
      <c r="A27" s="6">
        <v>1026</v>
      </c>
      <c r="B27" s="9" t="s">
        <v>29</v>
      </c>
      <c r="C27" s="6" t="s">
        <v>4</v>
      </c>
      <c r="D27" s="9" t="s">
        <v>52</v>
      </c>
      <c r="E27" s="6" t="s">
        <v>53</v>
      </c>
      <c r="F27" s="11">
        <v>0.84</v>
      </c>
      <c r="G27" s="6">
        <v>8.6</v>
      </c>
      <c r="H27" s="9">
        <v>8.1</v>
      </c>
      <c r="I27" s="14">
        <v>24</v>
      </c>
      <c r="J27" s="17">
        <v>34</v>
      </c>
      <c r="K27" s="5" t="str" cm="1">
        <f t="array" ref="K27">_xlfn.IFS(L27&gt;=90,"A+",L27&gt;=80,"A",L27&gt;=70,"B",L27&gt;=60,"C",L27&gt;=50,"D",L27&gt;=0,"F")</f>
        <v>B</v>
      </c>
      <c r="L27" s="18">
        <f t="shared" si="0"/>
        <v>74.699999999999989</v>
      </c>
      <c r="M27" s="26" t="str">
        <f t="shared" si="1"/>
        <v>Passed</v>
      </c>
      <c r="N27" s="22">
        <f t="shared" si="2"/>
        <v>86</v>
      </c>
      <c r="O27" s="22">
        <f t="shared" si="3"/>
        <v>81</v>
      </c>
      <c r="P27" s="28">
        <f t="shared" si="4"/>
        <v>80</v>
      </c>
      <c r="Q27" s="29">
        <f t="shared" si="5"/>
        <v>68</v>
      </c>
    </row>
    <row r="28" spans="1:17" ht="15.75" thickBot="1" x14ac:dyDescent="0.3">
      <c r="A28" s="6">
        <v>1027</v>
      </c>
      <c r="B28" s="9" t="s">
        <v>30</v>
      </c>
      <c r="C28" s="6" t="s">
        <v>4</v>
      </c>
      <c r="D28" s="9" t="s">
        <v>49</v>
      </c>
      <c r="E28" s="6" t="s">
        <v>55</v>
      </c>
      <c r="F28" s="11">
        <v>0.86</v>
      </c>
      <c r="G28" s="6">
        <v>8.9</v>
      </c>
      <c r="H28" s="9">
        <v>8.8000000000000007</v>
      </c>
      <c r="I28" s="14">
        <v>26</v>
      </c>
      <c r="J28" s="17">
        <v>41</v>
      </c>
      <c r="K28" s="5" t="str" cm="1">
        <f t="array" ref="K28">_xlfn.IFS(L28&gt;=90,"A+",L28&gt;=80,"A",L28&gt;=70,"B",L28&gt;=60,"C",L28&gt;=50,"D",L28&gt;=0,"F")</f>
        <v>A</v>
      </c>
      <c r="L28" s="18">
        <f t="shared" si="0"/>
        <v>84.7</v>
      </c>
      <c r="M28" s="26" t="str">
        <f t="shared" si="1"/>
        <v>Passed</v>
      </c>
      <c r="N28" s="22">
        <f t="shared" si="2"/>
        <v>89</v>
      </c>
      <c r="O28" s="22">
        <f t="shared" si="3"/>
        <v>88.000000000000014</v>
      </c>
      <c r="P28" s="28">
        <f t="shared" si="4"/>
        <v>86.666666666666671</v>
      </c>
      <c r="Q28" s="29">
        <f t="shared" si="5"/>
        <v>82</v>
      </c>
    </row>
    <row r="29" spans="1:17" ht="15.75" thickBot="1" x14ac:dyDescent="0.3">
      <c r="A29" s="6">
        <v>1028</v>
      </c>
      <c r="B29" s="9" t="s">
        <v>31</v>
      </c>
      <c r="C29" s="6" t="s">
        <v>3</v>
      </c>
      <c r="D29" s="9" t="s">
        <v>50</v>
      </c>
      <c r="E29" s="6" t="s">
        <v>54</v>
      </c>
      <c r="F29" s="11">
        <v>0.49</v>
      </c>
      <c r="G29" s="6">
        <v>5.0999999999999996</v>
      </c>
      <c r="H29" s="9">
        <v>5.6</v>
      </c>
      <c r="I29" s="14">
        <v>16</v>
      </c>
      <c r="J29" s="17">
        <v>26</v>
      </c>
      <c r="K29" s="5" t="str" cm="1">
        <f t="array" ref="K29">_xlfn.IFS(L29&gt;=90,"A+",L29&gt;=80,"A",L29&gt;=70,"B",L29&gt;=60,"C",L29&gt;=50,"D",L29&gt;=0,"F")</f>
        <v>D</v>
      </c>
      <c r="L29" s="18">
        <f t="shared" si="0"/>
        <v>52.7</v>
      </c>
      <c r="M29" s="26" t="str">
        <f t="shared" si="1"/>
        <v>Failed</v>
      </c>
      <c r="N29" s="22">
        <f t="shared" si="2"/>
        <v>51</v>
      </c>
      <c r="O29" s="22">
        <f t="shared" si="3"/>
        <v>55.999999999999993</v>
      </c>
      <c r="P29" s="28">
        <f t="shared" si="4"/>
        <v>53.333333333333336</v>
      </c>
      <c r="Q29" s="29">
        <f t="shared" si="5"/>
        <v>52</v>
      </c>
    </row>
    <row r="30" spans="1:17" ht="15.75" thickBot="1" x14ac:dyDescent="0.3">
      <c r="A30" s="6">
        <v>1029</v>
      </c>
      <c r="B30" s="9" t="s">
        <v>32</v>
      </c>
      <c r="C30" s="6" t="s">
        <v>3</v>
      </c>
      <c r="D30" s="9" t="s">
        <v>49</v>
      </c>
      <c r="E30" s="6" t="s">
        <v>55</v>
      </c>
      <c r="F30" s="11">
        <v>0.52</v>
      </c>
      <c r="G30" s="6">
        <v>5.3</v>
      </c>
      <c r="H30" s="9">
        <v>5.7</v>
      </c>
      <c r="I30" s="14">
        <v>18</v>
      </c>
      <c r="J30" s="17">
        <v>28</v>
      </c>
      <c r="K30" s="5" t="str" cm="1">
        <f t="array" ref="K30">_xlfn.IFS(L30&gt;=90,"A+",L30&gt;=80,"A",L30&gt;=70,"B",L30&gt;=60,"C",L30&gt;=50,"D",L30&gt;=0,"F")</f>
        <v>D</v>
      </c>
      <c r="L30" s="18">
        <f t="shared" si="0"/>
        <v>57</v>
      </c>
      <c r="M30" s="26" t="str">
        <f t="shared" si="1"/>
        <v>Failed</v>
      </c>
      <c r="N30" s="22">
        <f t="shared" si="2"/>
        <v>53</v>
      </c>
      <c r="O30" s="22">
        <f t="shared" si="3"/>
        <v>57.000000000000007</v>
      </c>
      <c r="P30" s="28">
        <f t="shared" si="4"/>
        <v>60</v>
      </c>
      <c r="Q30" s="29">
        <f t="shared" si="5"/>
        <v>56.000000000000007</v>
      </c>
    </row>
    <row r="31" spans="1:17" ht="15.75" thickBot="1" x14ac:dyDescent="0.3">
      <c r="A31" s="6">
        <v>1030</v>
      </c>
      <c r="B31" s="9" t="s">
        <v>33</v>
      </c>
      <c r="C31" s="6" t="s">
        <v>4</v>
      </c>
      <c r="D31" s="9" t="s">
        <v>52</v>
      </c>
      <c r="E31" s="6" t="s">
        <v>55</v>
      </c>
      <c r="F31" s="11">
        <v>0.51</v>
      </c>
      <c r="G31" s="6">
        <v>5.2</v>
      </c>
      <c r="H31" s="9">
        <v>5.9</v>
      </c>
      <c r="I31" s="14">
        <v>18</v>
      </c>
      <c r="J31" s="17">
        <v>27</v>
      </c>
      <c r="K31" s="5" t="str" cm="1">
        <f t="array" ref="K31">_xlfn.IFS(L31&gt;=90,"A+",L31&gt;=80,"A",L31&gt;=70,"B",L31&gt;=60,"C",L31&gt;=50,"D",L31&gt;=0,"F")</f>
        <v>D</v>
      </c>
      <c r="L31" s="18">
        <f t="shared" si="0"/>
        <v>56.1</v>
      </c>
      <c r="M31" s="26" t="str">
        <f t="shared" si="1"/>
        <v>Failed</v>
      </c>
      <c r="N31" s="22">
        <f t="shared" si="2"/>
        <v>52</v>
      </c>
      <c r="O31" s="22">
        <f t="shared" si="3"/>
        <v>59.000000000000007</v>
      </c>
      <c r="P31" s="28">
        <f t="shared" si="4"/>
        <v>60</v>
      </c>
      <c r="Q31" s="29">
        <f t="shared" si="5"/>
        <v>54</v>
      </c>
    </row>
    <row r="32" spans="1:17" ht="15.75" thickBot="1" x14ac:dyDescent="0.3">
      <c r="A32" s="6">
        <v>1031</v>
      </c>
      <c r="B32" s="9" t="s">
        <v>34</v>
      </c>
      <c r="C32" s="6" t="s">
        <v>4</v>
      </c>
      <c r="D32" s="9" t="s">
        <v>52</v>
      </c>
      <c r="E32" s="6" t="s">
        <v>54</v>
      </c>
      <c r="F32" s="11">
        <v>0.67</v>
      </c>
      <c r="G32" s="6">
        <v>6.4</v>
      </c>
      <c r="H32" s="9">
        <v>5.9</v>
      </c>
      <c r="I32" s="14">
        <v>19</v>
      </c>
      <c r="J32" s="17">
        <v>29</v>
      </c>
      <c r="K32" s="5" t="str" cm="1">
        <f t="array" ref="K32">_xlfn.IFS(L32&gt;=90,"A+",L32&gt;=80,"A",L32&gt;=70,"B",L32&gt;=60,"C",L32&gt;=50,"D",L32&gt;=0,"F")</f>
        <v>C</v>
      </c>
      <c r="L32" s="18">
        <f t="shared" si="0"/>
        <v>60.3</v>
      </c>
      <c r="M32" s="26" t="str">
        <f t="shared" si="1"/>
        <v>Failed</v>
      </c>
      <c r="N32" s="22">
        <f t="shared" si="2"/>
        <v>64</v>
      </c>
      <c r="O32" s="22">
        <f t="shared" si="3"/>
        <v>59.000000000000007</v>
      </c>
      <c r="P32" s="28">
        <f t="shared" si="4"/>
        <v>63.333333333333329</v>
      </c>
      <c r="Q32" s="29">
        <f t="shared" si="5"/>
        <v>57.999999999999993</v>
      </c>
    </row>
    <row r="33" spans="1:17" ht="15.75" thickBot="1" x14ac:dyDescent="0.3">
      <c r="A33" s="6">
        <v>1032</v>
      </c>
      <c r="B33" s="9" t="s">
        <v>37</v>
      </c>
      <c r="C33" s="6" t="s">
        <v>4</v>
      </c>
      <c r="D33" s="9" t="s">
        <v>51</v>
      </c>
      <c r="E33" s="6" t="s">
        <v>56</v>
      </c>
      <c r="F33" s="11">
        <v>0.63</v>
      </c>
      <c r="G33" s="6">
        <v>6.9</v>
      </c>
      <c r="H33" s="9">
        <v>7.3</v>
      </c>
      <c r="I33" s="14">
        <v>21</v>
      </c>
      <c r="J33" s="17">
        <v>34</v>
      </c>
      <c r="K33" s="5" t="str" cm="1">
        <f t="array" ref="K33">_xlfn.IFS(L33&gt;=90,"A+",L33&gt;=80,"A",L33&gt;=70,"B",L33&gt;=60,"C",L33&gt;=50,"D",L33&gt;=0,"F")</f>
        <v>C</v>
      </c>
      <c r="L33" s="18">
        <f t="shared" si="0"/>
        <v>69.2</v>
      </c>
      <c r="M33" s="26" t="str">
        <f t="shared" si="1"/>
        <v>Failed</v>
      </c>
      <c r="N33" s="22">
        <f t="shared" si="2"/>
        <v>69</v>
      </c>
      <c r="O33" s="22">
        <f t="shared" si="3"/>
        <v>73</v>
      </c>
      <c r="P33" s="28">
        <f t="shared" si="4"/>
        <v>70</v>
      </c>
      <c r="Q33" s="29">
        <f t="shared" si="5"/>
        <v>68</v>
      </c>
    </row>
    <row r="34" spans="1:17" ht="15.75" thickBot="1" x14ac:dyDescent="0.3">
      <c r="A34" s="6">
        <v>1033</v>
      </c>
      <c r="B34" s="9" t="s">
        <v>38</v>
      </c>
      <c r="C34" s="6" t="s">
        <v>3</v>
      </c>
      <c r="D34" s="9" t="s">
        <v>50</v>
      </c>
      <c r="E34" s="6" t="s">
        <v>53</v>
      </c>
      <c r="F34" s="11">
        <v>0.91</v>
      </c>
      <c r="G34" s="6">
        <v>9.1999999999999993</v>
      </c>
      <c r="H34" s="9">
        <v>8.9</v>
      </c>
      <c r="I34" s="14">
        <v>27</v>
      </c>
      <c r="J34" s="17">
        <v>45</v>
      </c>
      <c r="K34" s="5" t="str" cm="1">
        <f t="array" ref="K34">_xlfn.IFS(L34&gt;=90,"A+",L34&gt;=80,"A",L34&gt;=70,"B",L34&gt;=60,"C",L34&gt;=50,"D",L34&gt;=0,"F")</f>
        <v>A+</v>
      </c>
      <c r="L34" s="18">
        <f t="shared" si="0"/>
        <v>90.100000000000009</v>
      </c>
      <c r="M34" s="26" t="str">
        <f t="shared" si="1"/>
        <v>Passed</v>
      </c>
      <c r="N34" s="22">
        <f t="shared" si="2"/>
        <v>92</v>
      </c>
      <c r="O34" s="22">
        <f t="shared" si="3"/>
        <v>89</v>
      </c>
      <c r="P34" s="28">
        <f t="shared" si="4"/>
        <v>90</v>
      </c>
      <c r="Q34" s="29">
        <f t="shared" si="5"/>
        <v>90</v>
      </c>
    </row>
    <row r="35" spans="1:17" ht="15.75" thickBot="1" x14ac:dyDescent="0.3">
      <c r="A35" s="6">
        <v>1034</v>
      </c>
      <c r="B35" s="9" t="s">
        <v>36</v>
      </c>
      <c r="C35" s="6" t="s">
        <v>4</v>
      </c>
      <c r="D35" s="9" t="s">
        <v>51</v>
      </c>
      <c r="E35" s="6" t="s">
        <v>55</v>
      </c>
      <c r="F35" s="11">
        <v>0.82</v>
      </c>
      <c r="G35" s="6">
        <v>8.6</v>
      </c>
      <c r="H35" s="9">
        <v>8.4</v>
      </c>
      <c r="I35" s="14">
        <v>25</v>
      </c>
      <c r="J35" s="17">
        <v>38</v>
      </c>
      <c r="K35" s="5" t="str" cm="1">
        <f t="array" ref="K35">_xlfn.IFS(L35&gt;=90,"A+",L35&gt;=80,"A",L35&gt;=70,"B",L35&gt;=60,"C",L35&gt;=50,"D",L35&gt;=0,"F")</f>
        <v>A</v>
      </c>
      <c r="L35" s="18">
        <f t="shared" si="0"/>
        <v>80</v>
      </c>
      <c r="M35" s="26" t="str">
        <f t="shared" si="1"/>
        <v>Passed</v>
      </c>
      <c r="N35" s="22">
        <f t="shared" si="2"/>
        <v>86</v>
      </c>
      <c r="O35" s="22">
        <f t="shared" si="3"/>
        <v>84.000000000000014</v>
      </c>
      <c r="P35" s="28">
        <f t="shared" si="4"/>
        <v>83.333333333333343</v>
      </c>
      <c r="Q35" s="29">
        <f t="shared" si="5"/>
        <v>76</v>
      </c>
    </row>
    <row r="36" spans="1:17" ht="15.75" thickBot="1" x14ac:dyDescent="0.3">
      <c r="A36" s="7">
        <v>1035</v>
      </c>
      <c r="B36" s="10" t="s">
        <v>35</v>
      </c>
      <c r="C36" s="7" t="s">
        <v>4</v>
      </c>
      <c r="D36" s="10" t="s">
        <v>49</v>
      </c>
      <c r="E36" s="7" t="s">
        <v>56</v>
      </c>
      <c r="F36" s="12">
        <v>0.73</v>
      </c>
      <c r="G36" s="7">
        <v>8.1</v>
      </c>
      <c r="H36" s="15">
        <v>8.6300000000000008</v>
      </c>
      <c r="I36" s="16">
        <v>25</v>
      </c>
      <c r="J36" s="15">
        <v>39</v>
      </c>
      <c r="K36" s="5" t="str" cm="1">
        <f t="array" ref="K36">_xlfn.IFS(L36&gt;=90,"A+",L36&gt;=80,"A",L36&gt;=70,"B",L36&gt;=60,"C",L36&gt;=50,"D",L36&gt;=0,"F")</f>
        <v>A</v>
      </c>
      <c r="L36" s="18">
        <f t="shared" si="0"/>
        <v>80.72999999999999</v>
      </c>
      <c r="M36" s="26" t="str">
        <f t="shared" si="1"/>
        <v>Passed</v>
      </c>
      <c r="N36" s="22">
        <f t="shared" si="2"/>
        <v>81</v>
      </c>
      <c r="O36" s="22">
        <f t="shared" si="3"/>
        <v>86.300000000000011</v>
      </c>
      <c r="P36" s="28">
        <f t="shared" si="4"/>
        <v>83.333333333333343</v>
      </c>
      <c r="Q36" s="29">
        <f t="shared" si="5"/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B3FD-F911-4240-A784-132DAC4CD89E}">
  <sheetPr>
    <tabColor rgb="FFFF0000"/>
  </sheetPr>
  <dimension ref="A2:I7"/>
  <sheetViews>
    <sheetView workbookViewId="0">
      <selection activeCell="G10" sqref="G10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7.140625" bestFit="1" customWidth="1"/>
    <col min="4" max="4" width="11.28515625" bestFit="1" customWidth="1"/>
    <col min="5" max="5" width="11.7109375" bestFit="1" customWidth="1"/>
    <col min="6" max="7" width="15.5703125" bestFit="1" customWidth="1"/>
    <col min="8" max="8" width="17.28515625" bestFit="1" customWidth="1"/>
    <col min="9" max="9" width="13.7109375" bestFit="1" customWidth="1"/>
    <col min="10" max="10" width="17.28515625" bestFit="1" customWidth="1"/>
    <col min="11" max="11" width="13.7109375" bestFit="1" customWidth="1"/>
  </cols>
  <sheetData>
    <row r="2" spans="1:9" ht="21" x14ac:dyDescent="0.35">
      <c r="A2" s="30" t="s">
        <v>73</v>
      </c>
      <c r="B2" s="30"/>
      <c r="C2" s="30"/>
      <c r="E2" s="30" t="s">
        <v>75</v>
      </c>
      <c r="F2" s="30"/>
      <c r="H2" s="30" t="s">
        <v>74</v>
      </c>
      <c r="I2" s="30"/>
    </row>
    <row r="3" spans="1:9" x14ac:dyDescent="0.25">
      <c r="A3" s="21" t="s">
        <v>70</v>
      </c>
      <c r="B3" s="21" t="s">
        <v>68</v>
      </c>
      <c r="C3" s="22"/>
      <c r="E3" s="21" t="s">
        <v>41</v>
      </c>
      <c r="F3" s="22" t="s">
        <v>69</v>
      </c>
      <c r="H3" s="21" t="s">
        <v>1</v>
      </c>
      <c r="I3" s="22" t="s">
        <v>72</v>
      </c>
    </row>
    <row r="4" spans="1:9" x14ac:dyDescent="0.25">
      <c r="A4" s="21" t="s">
        <v>0</v>
      </c>
      <c r="B4" s="22" t="s">
        <v>66</v>
      </c>
      <c r="C4" s="22" t="s">
        <v>67</v>
      </c>
      <c r="E4" s="23" t="s">
        <v>53</v>
      </c>
      <c r="F4" s="28">
        <v>70.144444444444446</v>
      </c>
      <c r="H4" s="23" t="s">
        <v>50</v>
      </c>
      <c r="I4" s="28">
        <v>92.2</v>
      </c>
    </row>
    <row r="5" spans="1:9" x14ac:dyDescent="0.25">
      <c r="A5" s="23" t="s">
        <v>3</v>
      </c>
      <c r="B5" s="24">
        <v>4</v>
      </c>
      <c r="C5" s="24">
        <v>10</v>
      </c>
      <c r="E5" s="23" t="s">
        <v>54</v>
      </c>
      <c r="F5" s="28">
        <v>65.755555555555546</v>
      </c>
      <c r="H5" s="23" t="s">
        <v>52</v>
      </c>
      <c r="I5" s="28">
        <v>92.3</v>
      </c>
    </row>
    <row r="6" spans="1:9" x14ac:dyDescent="0.25">
      <c r="A6" s="23" t="s">
        <v>4</v>
      </c>
      <c r="B6" s="24">
        <v>13</v>
      </c>
      <c r="C6" s="24">
        <v>8</v>
      </c>
      <c r="E6" s="23" t="s">
        <v>55</v>
      </c>
      <c r="F6" s="28">
        <v>68.088888888888889</v>
      </c>
      <c r="H6" s="23" t="s">
        <v>49</v>
      </c>
      <c r="I6" s="28">
        <v>84.7</v>
      </c>
    </row>
    <row r="7" spans="1:9" x14ac:dyDescent="0.25">
      <c r="E7" s="23" t="s">
        <v>56</v>
      </c>
      <c r="F7" s="28">
        <v>70.278750000000002</v>
      </c>
      <c r="H7" s="23" t="s">
        <v>51</v>
      </c>
      <c r="I7" s="28">
        <v>80</v>
      </c>
    </row>
  </sheetData>
  <mergeCells count="3">
    <mergeCell ref="A2:C2"/>
    <mergeCell ref="E2:F2"/>
    <mergeCell ref="H2:I2"/>
  </mergeCell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AEBA-CD0F-4864-BAFE-E27A10E2686D}">
  <sheetPr>
    <tabColor rgb="FF002060"/>
  </sheetPr>
  <dimension ref="A1:G6"/>
  <sheetViews>
    <sheetView workbookViewId="0">
      <selection activeCell="H16" sqref="H16"/>
    </sheetView>
  </sheetViews>
  <sheetFormatPr defaultRowHeight="15" x14ac:dyDescent="0.25"/>
  <cols>
    <col min="1" max="1" width="14.5703125" bestFit="1" customWidth="1"/>
    <col min="2" max="2" width="16.28515625" bestFit="1" customWidth="1"/>
    <col min="3" max="3" width="3.28515625" bestFit="1" customWidth="1"/>
    <col min="4" max="5" width="2.140625" bestFit="1" customWidth="1"/>
    <col min="6" max="6" width="2.28515625" bestFit="1" customWidth="1"/>
    <col min="7" max="7" width="2" bestFit="1" customWidth="1"/>
    <col min="8" max="9" width="11.28515625" bestFit="1" customWidth="1"/>
  </cols>
  <sheetData>
    <row r="1" spans="1:7" x14ac:dyDescent="0.25">
      <c r="A1" s="21" t="s">
        <v>80</v>
      </c>
      <c r="B1" s="21" t="s">
        <v>68</v>
      </c>
      <c r="C1" s="22"/>
      <c r="D1" s="22"/>
      <c r="E1" s="22"/>
      <c r="F1" s="22"/>
      <c r="G1" s="22"/>
    </row>
    <row r="2" spans="1:7" x14ac:dyDescent="0.25">
      <c r="A2" s="21" t="s">
        <v>65</v>
      </c>
      <c r="B2" s="22" t="s">
        <v>59</v>
      </c>
      <c r="C2" s="22" t="s">
        <v>58</v>
      </c>
      <c r="D2" s="22" t="s">
        <v>60</v>
      </c>
      <c r="E2" s="22" t="s">
        <v>61</v>
      </c>
      <c r="F2" s="22" t="s">
        <v>62</v>
      </c>
      <c r="G2" s="22" t="s">
        <v>63</v>
      </c>
    </row>
    <row r="3" spans="1:7" x14ac:dyDescent="0.25">
      <c r="A3" s="23" t="s">
        <v>53</v>
      </c>
      <c r="B3" s="24">
        <v>2</v>
      </c>
      <c r="C3" s="24">
        <v>1</v>
      </c>
      <c r="D3" s="24">
        <v>2</v>
      </c>
      <c r="E3" s="24">
        <v>1</v>
      </c>
      <c r="F3" s="24">
        <v>2</v>
      </c>
      <c r="G3" s="24">
        <v>1</v>
      </c>
    </row>
    <row r="4" spans="1:7" x14ac:dyDescent="0.25">
      <c r="A4" s="23" t="s">
        <v>54</v>
      </c>
      <c r="B4" s="24"/>
      <c r="C4" s="24">
        <v>1</v>
      </c>
      <c r="D4" s="24">
        <v>2</v>
      </c>
      <c r="E4" s="24">
        <v>3</v>
      </c>
      <c r="F4" s="24">
        <v>3</v>
      </c>
      <c r="G4" s="24"/>
    </row>
    <row r="5" spans="1:7" x14ac:dyDescent="0.25">
      <c r="A5" s="23" t="s">
        <v>55</v>
      </c>
      <c r="B5" s="24">
        <v>2</v>
      </c>
      <c r="C5" s="24">
        <v>1</v>
      </c>
      <c r="D5" s="24">
        <v>1</v>
      </c>
      <c r="E5" s="24">
        <v>1</v>
      </c>
      <c r="F5" s="24">
        <v>4</v>
      </c>
      <c r="G5" s="24"/>
    </row>
    <row r="6" spans="1:7" x14ac:dyDescent="0.25">
      <c r="A6" s="23" t="s">
        <v>56</v>
      </c>
      <c r="B6" s="24">
        <v>1</v>
      </c>
      <c r="C6" s="24"/>
      <c r="D6" s="24">
        <v>2</v>
      </c>
      <c r="E6" s="24">
        <v>5</v>
      </c>
      <c r="F6" s="24"/>
      <c r="G6" s="24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FFDA-E04B-4BF8-A485-7A16E24CCC0E}">
  <sheetPr>
    <tabColor rgb="FF00B050"/>
  </sheetPr>
  <dimension ref="A3:B7"/>
  <sheetViews>
    <sheetView tabSelected="1" workbookViewId="0">
      <selection activeCell="Q15" sqref="Q15"/>
    </sheetView>
  </sheetViews>
  <sheetFormatPr defaultRowHeight="15" x14ac:dyDescent="0.25"/>
  <cols>
    <col min="1" max="1" width="17.28515625" bestFit="1" customWidth="1"/>
    <col min="2" max="3" width="17.85546875" bestFit="1" customWidth="1"/>
    <col min="4" max="8" width="5" bestFit="1" customWidth="1"/>
    <col min="9" max="9" width="3" bestFit="1" customWidth="1"/>
    <col min="10" max="16" width="5" bestFit="1" customWidth="1"/>
    <col min="17" max="17" width="3" bestFit="1" customWidth="1"/>
    <col min="18" max="20" width="5" bestFit="1" customWidth="1"/>
    <col min="21" max="21" width="3" bestFit="1" customWidth="1"/>
    <col min="22" max="26" width="5" bestFit="1" customWidth="1"/>
    <col min="27" max="27" width="3" bestFit="1" customWidth="1"/>
    <col min="28" max="28" width="6" bestFit="1" customWidth="1"/>
    <col min="29" max="34" width="5" bestFit="1" customWidth="1"/>
    <col min="35" max="35" width="7.28515625" bestFit="1" customWidth="1"/>
    <col min="36" max="36" width="11.28515625" bestFit="1" customWidth="1"/>
  </cols>
  <sheetData>
    <row r="3" spans="1:2" x14ac:dyDescent="0.25">
      <c r="A3" s="19" t="s">
        <v>65</v>
      </c>
      <c r="B3" t="s">
        <v>71</v>
      </c>
    </row>
    <row r="4" spans="1:2" x14ac:dyDescent="0.25">
      <c r="A4" s="20" t="s">
        <v>50</v>
      </c>
      <c r="B4" s="31">
        <v>92.2</v>
      </c>
    </row>
    <row r="5" spans="1:2" x14ac:dyDescent="0.25">
      <c r="A5" s="20" t="s">
        <v>52</v>
      </c>
      <c r="B5" s="31">
        <v>92.3</v>
      </c>
    </row>
    <row r="6" spans="1:2" x14ac:dyDescent="0.25">
      <c r="A6" s="20" t="s">
        <v>49</v>
      </c>
      <c r="B6" s="31">
        <v>84.7</v>
      </c>
    </row>
    <row r="7" spans="1:2" x14ac:dyDescent="0.25">
      <c r="A7" s="20" t="s">
        <v>51</v>
      </c>
      <c r="B7" s="31">
        <v>80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Data</vt:lpstr>
      <vt:lpstr>Question 4</vt:lpstr>
      <vt:lpstr>Question 5 (a)</vt:lpstr>
      <vt:lpstr>Question 5 (b)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Munim</dc:creator>
  <cp:lastModifiedBy>Sufyan</cp:lastModifiedBy>
  <dcterms:created xsi:type="dcterms:W3CDTF">2018-09-23T17:34:19Z</dcterms:created>
  <dcterms:modified xsi:type="dcterms:W3CDTF">2021-11-27T09:59:27Z</dcterms:modified>
</cp:coreProperties>
</file>