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7" i="1" l="1"/>
  <c r="D47" i="1"/>
  <c r="E46" i="1"/>
  <c r="D46" i="1"/>
  <c r="F46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9" i="1"/>
  <c r="F25" i="1"/>
  <c r="F24" i="1"/>
  <c r="F18" i="1"/>
  <c r="F19" i="1"/>
  <c r="F20" i="1"/>
  <c r="F21" i="1"/>
  <c r="F22" i="1"/>
  <c r="F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4" i="1"/>
  <c r="F2" i="1"/>
  <c r="E23" i="1"/>
  <c r="E2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4" i="1"/>
  <c r="E5" i="1"/>
  <c r="E6" i="1"/>
  <c r="E2" i="1"/>
  <c r="D26" i="1"/>
  <c r="E16" i="3"/>
  <c r="E15" i="3"/>
  <c r="D3" i="3"/>
  <c r="E14" i="3"/>
  <c r="E13" i="3"/>
  <c r="E9" i="3"/>
  <c r="E10" i="3"/>
  <c r="E11" i="3"/>
  <c r="E12" i="3"/>
  <c r="E5" i="3"/>
  <c r="E6" i="3"/>
  <c r="E7" i="3"/>
  <c r="E8" i="3"/>
  <c r="E4" i="3"/>
  <c r="E3" i="3"/>
  <c r="D5" i="3"/>
  <c r="D6" i="3"/>
  <c r="D7" i="3"/>
  <c r="D8" i="3"/>
  <c r="D9" i="3"/>
  <c r="D10" i="3"/>
  <c r="D11" i="3"/>
  <c r="D12" i="3"/>
  <c r="D4" i="3"/>
  <c r="C14" i="3"/>
  <c r="C4" i="3"/>
  <c r="C5" i="3"/>
  <c r="C6" i="3"/>
  <c r="C7" i="3"/>
  <c r="C8" i="3"/>
  <c r="C9" i="3"/>
  <c r="C10" i="3"/>
  <c r="C11" i="3"/>
  <c r="C12" i="3"/>
  <c r="C3" i="3"/>
  <c r="E26" i="1" l="1"/>
  <c r="C13" i="3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9" i="1"/>
  <c r="I29" i="2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0" i="1"/>
  <c r="D31" i="1"/>
  <c r="D32" i="1"/>
  <c r="D29" i="1"/>
  <c r="F29" i="2"/>
  <c r="K7" i="2"/>
  <c r="D18" i="1"/>
  <c r="D19" i="1"/>
  <c r="D20" i="1"/>
  <c r="D21" i="1"/>
  <c r="D22" i="1"/>
  <c r="D23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H8" i="2"/>
  <c r="D25" i="1" l="1"/>
  <c r="E25" i="1"/>
  <c r="G25" i="1" l="1"/>
</calcChain>
</file>

<file path=xl/sharedStrings.xml><?xml version="1.0" encoding="utf-8"?>
<sst xmlns="http://schemas.openxmlformats.org/spreadsheetml/2006/main" count="11" uniqueCount="8">
  <si>
    <t>Anti-A (ml)</t>
  </si>
  <si>
    <t>Anti-B (ml)</t>
  </si>
  <si>
    <t>T-Virus (%)</t>
  </si>
  <si>
    <t>Anti A normalized</t>
  </si>
  <si>
    <t>diff</t>
  </si>
  <si>
    <t>Anti B normalized</t>
  </si>
  <si>
    <t>mean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</si>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</sst>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4" xfId="0" applyBorder="1"/>
    <xf numFmtId="167" fontId="0" fillId="0" borderId="4" xfId="0" applyNumberFormat="1" applyBorder="1"/>
    <xf numFmtId="167" fontId="0" fillId="0" borderId="0" xfId="0" applyNumberFormat="1"/>
    <xf numFmtId="167" fontId="0" fillId="0" borderId="5" xfId="0" applyNumberFormat="1" applyFill="1" applyBorder="1"/>
    <xf numFmtId="0" fontId="0" fillId="0" borderId="0" xfId="0" applyFill="1" applyBorder="1" applyAlignment="1">
      <alignment horizontal="left" vertical="center" wrapText="1" indent="2"/>
    </xf>
    <xf numFmtId="0" fontId="0" fillId="0" borderId="4" xfId="0" applyBorder="1" applyAlignment="1">
      <alignment horizontal="left" vertical="center" wrapText="1" indent="2"/>
    </xf>
    <xf numFmtId="0" fontId="0" fillId="0" borderId="5" xfId="0" applyFill="1" applyBorder="1"/>
    <xf numFmtId="167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Sheet1!$D$2:$D$24</c:f>
              <c:numCache>
                <c:formatCode>0.0000</c:formatCode>
                <c:ptCount val="23"/>
                <c:pt idx="0">
                  <c:v>0.26612077789150462</c:v>
                </c:pt>
                <c:pt idx="1">
                  <c:v>0.984646878198567</c:v>
                </c:pt>
                <c:pt idx="2">
                  <c:v>0.93346980552712377</c:v>
                </c:pt>
                <c:pt idx="3">
                  <c:v>0.33162743091095193</c:v>
                </c:pt>
                <c:pt idx="4">
                  <c:v>0.98874104401228258</c:v>
                </c:pt>
                <c:pt idx="5">
                  <c:v>0.57215967246673494</c:v>
                </c:pt>
                <c:pt idx="6">
                  <c:v>0.26202661207778916</c:v>
                </c:pt>
                <c:pt idx="7">
                  <c:v>0</c:v>
                </c:pt>
                <c:pt idx="8">
                  <c:v>0.7502558853633573</c:v>
                </c:pt>
                <c:pt idx="9">
                  <c:v>4.0941658137154538E-3</c:v>
                </c:pt>
                <c:pt idx="10">
                  <c:v>5.015353121801433E-2</c:v>
                </c:pt>
                <c:pt idx="11">
                  <c:v>0.79119754350051186</c:v>
                </c:pt>
                <c:pt idx="12">
                  <c:v>0.27328556806550663</c:v>
                </c:pt>
                <c:pt idx="13">
                  <c:v>0.18730808597748211</c:v>
                </c:pt>
                <c:pt idx="14">
                  <c:v>0.50153531218014336</c:v>
                </c:pt>
                <c:pt idx="15">
                  <c:v>0.20163766632548621</c:v>
                </c:pt>
                <c:pt idx="16">
                  <c:v>1</c:v>
                </c:pt>
                <c:pt idx="17">
                  <c:v>0.72057318321392017</c:v>
                </c:pt>
                <c:pt idx="18">
                  <c:v>0.43398157625383832</c:v>
                </c:pt>
                <c:pt idx="19">
                  <c:v>0.87308085977482086</c:v>
                </c:pt>
                <c:pt idx="20">
                  <c:v>0.29477993858751278</c:v>
                </c:pt>
                <c:pt idx="21">
                  <c:v>0.93858751279426822</c:v>
                </c:pt>
                <c:pt idx="22">
                  <c:v>0.73592630501535317</c:v>
                </c:pt>
              </c:numCache>
            </c:numRef>
          </c:xVal>
          <c:yVal>
            <c:numRef>
              <c:f>Sheet1!$E$2:$E$24</c:f>
              <c:numCache>
                <c:formatCode>0.0000</c:formatCode>
                <c:ptCount val="23"/>
                <c:pt idx="0">
                  <c:v>1</c:v>
                </c:pt>
                <c:pt idx="1">
                  <c:v>0.15751295336787566</c:v>
                </c:pt>
                <c:pt idx="2">
                  <c:v>0.12435233160621761</c:v>
                </c:pt>
                <c:pt idx="3">
                  <c:v>0</c:v>
                </c:pt>
                <c:pt idx="4">
                  <c:v>0.55647668393782379</c:v>
                </c:pt>
                <c:pt idx="5">
                  <c:v>0.96165803108808301</c:v>
                </c:pt>
                <c:pt idx="6">
                  <c:v>0.67979274611398977</c:v>
                </c:pt>
                <c:pt idx="7">
                  <c:v>0.41761658031088078</c:v>
                </c:pt>
                <c:pt idx="8">
                  <c:v>0.21865284974093263</c:v>
                </c:pt>
                <c:pt idx="9">
                  <c:v>0.39378238341968913</c:v>
                </c:pt>
                <c:pt idx="10">
                  <c:v>0.62176165803108807</c:v>
                </c:pt>
                <c:pt idx="11">
                  <c:v>0.14404145077720207</c:v>
                </c:pt>
                <c:pt idx="12">
                  <c:v>0.80103626943005191</c:v>
                </c:pt>
                <c:pt idx="13">
                  <c:v>0.95025906735751298</c:v>
                </c:pt>
                <c:pt idx="14">
                  <c:v>0.89430051813471512</c:v>
                </c:pt>
                <c:pt idx="15">
                  <c:v>0.86424870466321246</c:v>
                </c:pt>
                <c:pt idx="16">
                  <c:v>0.15336787564766838</c:v>
                </c:pt>
                <c:pt idx="17">
                  <c:v>0.19689119170984457</c:v>
                </c:pt>
                <c:pt idx="18">
                  <c:v>3.316062176165803E-2</c:v>
                </c:pt>
                <c:pt idx="19">
                  <c:v>0.48393782383419687</c:v>
                </c:pt>
                <c:pt idx="20">
                  <c:v>0.877720207253886</c:v>
                </c:pt>
                <c:pt idx="21">
                  <c:v>0.52849740932642486</c:v>
                </c:pt>
                <c:pt idx="22">
                  <c:v>0.11813471502590674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2928"/>
        <c:axId val="70494464"/>
      </c:scatterChart>
      <c:valAx>
        <c:axId val="7049292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70494464"/>
        <c:crosses val="autoZero"/>
        <c:crossBetween val="midCat"/>
      </c:valAx>
      <c:valAx>
        <c:axId val="704944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70492928"/>
        <c:crosses val="autoZero"/>
        <c:crossBetween val="midCat"/>
      </c:valAx>
      <c:spPr>
        <a:ln>
          <a:solidFill>
            <a:schemeClr val="accent4">
              <a:lumMod val="50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Sheet1!$D$29:$D$45</c:f>
              <c:numCache>
                <c:formatCode>0.0000</c:formatCode>
                <c:ptCount val="17"/>
                <c:pt idx="0">
                  <c:v>0.89612015018773461</c:v>
                </c:pt>
                <c:pt idx="1">
                  <c:v>0.45181476846057572</c:v>
                </c:pt>
                <c:pt idx="2">
                  <c:v>0</c:v>
                </c:pt>
                <c:pt idx="3">
                  <c:v>0.10012515644555693</c:v>
                </c:pt>
                <c:pt idx="4">
                  <c:v>0.1013767209011264</c:v>
                </c:pt>
                <c:pt idx="5">
                  <c:v>0.83979974968710891</c:v>
                </c:pt>
                <c:pt idx="6">
                  <c:v>0.13892365456821024</c:v>
                </c:pt>
                <c:pt idx="7">
                  <c:v>0.68710888610763454</c:v>
                </c:pt>
                <c:pt idx="8">
                  <c:v>0.87108886107634542</c:v>
                </c:pt>
                <c:pt idx="9">
                  <c:v>0.83604505632040049</c:v>
                </c:pt>
                <c:pt idx="10">
                  <c:v>0.81852315394242803</c:v>
                </c:pt>
                <c:pt idx="11">
                  <c:v>0.29536921151439305</c:v>
                </c:pt>
                <c:pt idx="12">
                  <c:v>0.27659574468085107</c:v>
                </c:pt>
                <c:pt idx="13">
                  <c:v>5.0062578222778518E-3</c:v>
                </c:pt>
                <c:pt idx="14">
                  <c:v>0.99999999999999989</c:v>
                </c:pt>
                <c:pt idx="15">
                  <c:v>0.85231539424280356</c:v>
                </c:pt>
                <c:pt idx="16">
                  <c:v>0.82352941176470584</c:v>
                </c:pt>
              </c:numCache>
            </c:numRef>
          </c:xVal>
          <c:yVal>
            <c:numRef>
              <c:f>Sheet1!$E$29:$E$45</c:f>
              <c:numCache>
                <c:formatCode>0.0000</c:formatCode>
                <c:ptCount val="17"/>
                <c:pt idx="0">
                  <c:v>0.58258928571428581</c:v>
                </c:pt>
                <c:pt idx="1">
                  <c:v>0.49218749999999994</c:v>
                </c:pt>
                <c:pt idx="2">
                  <c:v>2.3437500000000017E-2</c:v>
                </c:pt>
                <c:pt idx="3">
                  <c:v>0.18973214285714288</c:v>
                </c:pt>
                <c:pt idx="4">
                  <c:v>0.2645089285714286</c:v>
                </c:pt>
                <c:pt idx="5">
                  <c:v>0.82812500000000011</c:v>
                </c:pt>
                <c:pt idx="6">
                  <c:v>3.90625E-2</c:v>
                </c:pt>
                <c:pt idx="7">
                  <c:v>0.2924107142857143</c:v>
                </c:pt>
                <c:pt idx="8">
                  <c:v>0.7533482142857143</c:v>
                </c:pt>
                <c:pt idx="9">
                  <c:v>0.5491071428571429</c:v>
                </c:pt>
                <c:pt idx="10">
                  <c:v>0.86718750000000011</c:v>
                </c:pt>
                <c:pt idx="11">
                  <c:v>0.12723214285714288</c:v>
                </c:pt>
                <c:pt idx="12">
                  <c:v>0.2723214285714286</c:v>
                </c:pt>
                <c:pt idx="13">
                  <c:v>0</c:v>
                </c:pt>
                <c:pt idx="14">
                  <c:v>0.77790178571428581</c:v>
                </c:pt>
                <c:pt idx="15">
                  <c:v>1</c:v>
                </c:pt>
                <c:pt idx="16">
                  <c:v>0.8794642857142857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3792"/>
        <c:axId val="70515328"/>
      </c:scatterChart>
      <c:valAx>
        <c:axId val="70513792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70515328"/>
        <c:crosses val="autoZero"/>
        <c:crossBetween val="midCat"/>
      </c:valAx>
      <c:valAx>
        <c:axId val="7051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7051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0</xdr:row>
      <xdr:rowOff>319087</xdr:rowOff>
    </xdr:from>
    <xdr:to>
      <xdr:col>20</xdr:col>
      <xdr:colOff>523875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17</xdr:row>
      <xdr:rowOff>185737</xdr:rowOff>
    </xdr:from>
    <xdr:to>
      <xdr:col>23</xdr:col>
      <xdr:colOff>28575</xdr:colOff>
      <xdr:row>31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D47" sqref="D47"/>
    </sheetView>
  </sheetViews>
  <sheetFormatPr defaultRowHeight="15" x14ac:dyDescent="0.25"/>
  <cols>
    <col min="4" max="4" width="10.85546875" customWidth="1"/>
    <col min="5" max="5" width="12.28515625" customWidth="1"/>
  </cols>
  <sheetData>
    <row r="1" spans="1:12" s="2" customFormat="1" ht="26.2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3"/>
      <c r="G1" s="1"/>
      <c r="H1" s="1"/>
      <c r="I1" s="1"/>
      <c r="J1" s="1"/>
      <c r="K1" s="1"/>
      <c r="L1" s="1"/>
    </row>
    <row r="2" spans="1:12" x14ac:dyDescent="0.25">
      <c r="A2" s="7">
        <v>2.77</v>
      </c>
      <c r="B2" s="7">
        <v>98.1</v>
      </c>
      <c r="C2" s="7">
        <v>6</v>
      </c>
      <c r="D2" s="9">
        <f>(A2-0.17)/9.77</f>
        <v>0.26612077789150462</v>
      </c>
      <c r="E2" s="9">
        <f>(B2-1.6)/96.5</f>
        <v>1</v>
      </c>
      <c r="F2">
        <f>(D2*E2)</f>
        <v>0.26612077789150462</v>
      </c>
    </row>
    <row r="3" spans="1:12" x14ac:dyDescent="0.25">
      <c r="A3" s="7">
        <v>9.7899999999999991</v>
      </c>
      <c r="B3" s="7">
        <v>16.8</v>
      </c>
      <c r="C3" s="7">
        <v>6.7</v>
      </c>
      <c r="D3" s="9">
        <f t="shared" ref="D3:D24" si="0">(A3-0.17)/9.77</f>
        <v>0.984646878198567</v>
      </c>
      <c r="E3" s="9">
        <f t="shared" ref="E3:E24" si="1">(B3-1.6)/96.5</f>
        <v>0.15751295336787566</v>
      </c>
      <c r="F3">
        <f t="shared" ref="F3:F25" si="2">(D3*E3)</f>
        <v>0.15509463780951524</v>
      </c>
    </row>
    <row r="4" spans="1:12" x14ac:dyDescent="0.25">
      <c r="A4" s="7">
        <v>9.2899999999999991</v>
      </c>
      <c r="B4" s="7">
        <v>13.6</v>
      </c>
      <c r="C4" s="7">
        <v>7.5</v>
      </c>
      <c r="D4" s="9">
        <f t="shared" si="0"/>
        <v>0.93346980552712377</v>
      </c>
      <c r="E4" s="9">
        <f t="shared" si="1"/>
        <v>0.12435233160621761</v>
      </c>
      <c r="F4">
        <f t="shared" si="2"/>
        <v>0.11607914680130037</v>
      </c>
    </row>
    <row r="5" spans="1:12" x14ac:dyDescent="0.25">
      <c r="A5" s="7">
        <v>3.41</v>
      </c>
      <c r="B5" s="7">
        <v>1.6</v>
      </c>
      <c r="C5" s="7">
        <v>7.6</v>
      </c>
      <c r="D5" s="9">
        <f t="shared" si="0"/>
        <v>0.33162743091095193</v>
      </c>
      <c r="E5" s="9">
        <f t="shared" si="1"/>
        <v>0</v>
      </c>
      <c r="F5">
        <f t="shared" si="2"/>
        <v>0</v>
      </c>
    </row>
    <row r="6" spans="1:12" x14ac:dyDescent="0.25">
      <c r="A6" s="7">
        <v>9.83</v>
      </c>
      <c r="B6" s="7">
        <v>55.3</v>
      </c>
      <c r="C6" s="7">
        <v>8.4</v>
      </c>
      <c r="D6" s="9">
        <f t="shared" si="0"/>
        <v>0.98874104401228258</v>
      </c>
      <c r="E6" s="9">
        <f t="shared" si="1"/>
        <v>0.55647668393782379</v>
      </c>
      <c r="F6">
        <f t="shared" si="2"/>
        <v>0.55021133744517692</v>
      </c>
    </row>
    <row r="7" spans="1:12" x14ac:dyDescent="0.25">
      <c r="A7" s="7">
        <v>5.76</v>
      </c>
      <c r="B7" s="7">
        <v>94.4</v>
      </c>
      <c r="C7" s="7">
        <v>9.3000000000000007</v>
      </c>
      <c r="D7" s="9">
        <f t="shared" si="0"/>
        <v>0.57215967246673494</v>
      </c>
      <c r="E7" s="9">
        <f t="shared" si="1"/>
        <v>0.96165803108808301</v>
      </c>
      <c r="F7">
        <f t="shared" si="2"/>
        <v>0.5502219440923628</v>
      </c>
    </row>
    <row r="8" spans="1:12" x14ac:dyDescent="0.25">
      <c r="A8" s="7">
        <v>2.73</v>
      </c>
      <c r="B8" s="7">
        <v>67.2</v>
      </c>
      <c r="C8" s="7">
        <v>9.4</v>
      </c>
      <c r="D8" s="9">
        <f t="shared" si="0"/>
        <v>0.26202661207778916</v>
      </c>
      <c r="E8" s="9">
        <f t="shared" si="1"/>
        <v>0.67979274611398977</v>
      </c>
      <c r="F8">
        <f t="shared" si="2"/>
        <v>0.17812379017930541</v>
      </c>
    </row>
    <row r="9" spans="1:12" x14ac:dyDescent="0.25">
      <c r="A9" s="7">
        <v>0.17</v>
      </c>
      <c r="B9" s="7">
        <v>41.9</v>
      </c>
      <c r="C9" s="7">
        <v>9.6</v>
      </c>
      <c r="D9" s="9">
        <f t="shared" si="0"/>
        <v>0</v>
      </c>
      <c r="E9" s="9">
        <f t="shared" si="1"/>
        <v>0.41761658031088078</v>
      </c>
      <c r="F9">
        <f t="shared" si="2"/>
        <v>0</v>
      </c>
    </row>
    <row r="10" spans="1:12" x14ac:dyDescent="0.25">
      <c r="A10" s="7">
        <v>7.5</v>
      </c>
      <c r="B10" s="7">
        <v>22.7</v>
      </c>
      <c r="C10" s="7">
        <v>10.6</v>
      </c>
      <c r="D10" s="9">
        <f t="shared" si="0"/>
        <v>0.7502558853633573</v>
      </c>
      <c r="E10" s="9">
        <f t="shared" si="1"/>
        <v>0.21865284974093263</v>
      </c>
      <c r="F10">
        <f t="shared" si="2"/>
        <v>0.16404558736960453</v>
      </c>
    </row>
    <row r="11" spans="1:12" x14ac:dyDescent="0.25">
      <c r="A11" s="7">
        <v>0.21</v>
      </c>
      <c r="B11" s="7">
        <v>39.6</v>
      </c>
      <c r="C11" s="7">
        <v>11.2</v>
      </c>
      <c r="D11" s="9">
        <f t="shared" si="0"/>
        <v>4.0941658137154538E-3</v>
      </c>
      <c r="E11" s="9">
        <f t="shared" si="1"/>
        <v>0.39378238341968913</v>
      </c>
      <c r="F11">
        <f t="shared" si="2"/>
        <v>1.6122103722402824E-3</v>
      </c>
    </row>
    <row r="12" spans="1:12" x14ac:dyDescent="0.25">
      <c r="A12" s="7">
        <v>0.66</v>
      </c>
      <c r="B12" s="7">
        <v>61.6</v>
      </c>
      <c r="C12" s="7">
        <v>11.3</v>
      </c>
      <c r="D12" s="9">
        <f t="shared" si="0"/>
        <v>5.015353121801433E-2</v>
      </c>
      <c r="E12" s="9">
        <f t="shared" si="1"/>
        <v>0.62176165803108807</v>
      </c>
      <c r="F12">
        <f t="shared" si="2"/>
        <v>3.1183542726226525E-2</v>
      </c>
    </row>
    <row r="13" spans="1:12" x14ac:dyDescent="0.25">
      <c r="A13" s="7">
        <v>7.9</v>
      </c>
      <c r="B13" s="7">
        <v>15.5</v>
      </c>
      <c r="C13" s="7">
        <v>11.5</v>
      </c>
      <c r="D13" s="9">
        <f t="shared" si="0"/>
        <v>0.79119754350051186</v>
      </c>
      <c r="E13" s="9">
        <f t="shared" si="1"/>
        <v>0.14404145077720207</v>
      </c>
      <c r="F13">
        <f t="shared" si="2"/>
        <v>0.11396524201717217</v>
      </c>
    </row>
    <row r="14" spans="1:12" x14ac:dyDescent="0.25">
      <c r="A14" s="7">
        <v>2.84</v>
      </c>
      <c r="B14" s="7">
        <v>78.900000000000006</v>
      </c>
      <c r="C14" s="7">
        <v>11.5</v>
      </c>
      <c r="D14" s="9">
        <f t="shared" si="0"/>
        <v>0.27328556806550663</v>
      </c>
      <c r="E14" s="9">
        <f t="shared" si="1"/>
        <v>0.80103626943005191</v>
      </c>
      <c r="F14">
        <f t="shared" si="2"/>
        <v>0.21891165193226597</v>
      </c>
    </row>
    <row r="15" spans="1:12" x14ac:dyDescent="0.25">
      <c r="A15" s="7">
        <v>2</v>
      </c>
      <c r="B15" s="7">
        <v>93.3</v>
      </c>
      <c r="C15" s="7">
        <v>11.9</v>
      </c>
      <c r="D15" s="9">
        <f t="shared" si="0"/>
        <v>0.18730808597748211</v>
      </c>
      <c r="E15" s="9">
        <f t="shared" si="1"/>
        <v>0.95025906735751298</v>
      </c>
      <c r="F15">
        <f t="shared" si="2"/>
        <v>0.17799120708948299</v>
      </c>
    </row>
    <row r="16" spans="1:12" x14ac:dyDescent="0.25">
      <c r="A16" s="7">
        <v>5.07</v>
      </c>
      <c r="B16" s="7">
        <v>87.9</v>
      </c>
      <c r="C16" s="7">
        <v>13</v>
      </c>
      <c r="D16" s="9">
        <f t="shared" si="0"/>
        <v>0.50153531218014336</v>
      </c>
      <c r="E16" s="9">
        <f t="shared" si="1"/>
        <v>0.89430051813471512</v>
      </c>
      <c r="F16">
        <f t="shared" si="2"/>
        <v>0.44852328954555831</v>
      </c>
    </row>
    <row r="17" spans="1:7" x14ac:dyDescent="0.25">
      <c r="A17" s="7">
        <v>2.14</v>
      </c>
      <c r="B17" s="7">
        <v>85</v>
      </c>
      <c r="C17" s="7">
        <v>13.8</v>
      </c>
      <c r="D17" s="9">
        <f t="shared" si="0"/>
        <v>0.20163766632548621</v>
      </c>
      <c r="E17" s="9">
        <f t="shared" si="1"/>
        <v>0.86424870466321246</v>
      </c>
      <c r="F17">
        <f t="shared" si="2"/>
        <v>0.17426509193311451</v>
      </c>
    </row>
    <row r="18" spans="1:7" x14ac:dyDescent="0.25">
      <c r="A18" s="7">
        <v>9.94</v>
      </c>
      <c r="B18" s="7">
        <v>16.399999999999999</v>
      </c>
      <c r="C18" s="7">
        <v>14.1</v>
      </c>
      <c r="D18" s="9">
        <f>(A18-0.17)/9.77</f>
        <v>1</v>
      </c>
      <c r="E18" s="9">
        <f t="shared" si="1"/>
        <v>0.15336787564766838</v>
      </c>
      <c r="F18">
        <f t="shared" si="2"/>
        <v>0.15336787564766838</v>
      </c>
    </row>
    <row r="19" spans="1:7" x14ac:dyDescent="0.25">
      <c r="A19" s="7">
        <v>7.21</v>
      </c>
      <c r="B19" s="7">
        <v>20.6</v>
      </c>
      <c r="C19" s="7">
        <v>14.9</v>
      </c>
      <c r="D19" s="9">
        <f t="shared" si="0"/>
        <v>0.72057318321392017</v>
      </c>
      <c r="E19" s="9">
        <f t="shared" si="1"/>
        <v>0.19689119170984457</v>
      </c>
      <c r="F19">
        <f t="shared" si="2"/>
        <v>0.14187451275714491</v>
      </c>
    </row>
    <row r="20" spans="1:7" x14ac:dyDescent="0.25">
      <c r="A20" s="7">
        <v>4.41</v>
      </c>
      <c r="B20" s="7">
        <v>4.8</v>
      </c>
      <c r="C20" s="7">
        <v>15.2</v>
      </c>
      <c r="D20" s="9">
        <f t="shared" si="0"/>
        <v>0.43398157625383832</v>
      </c>
      <c r="E20" s="9">
        <f t="shared" si="1"/>
        <v>3.316062176165803E-2</v>
      </c>
      <c r="F20">
        <f t="shared" si="2"/>
        <v>1.4391098901681684E-2</v>
      </c>
    </row>
    <row r="21" spans="1:7" x14ac:dyDescent="0.25">
      <c r="A21" s="7">
        <v>8.6999999999999993</v>
      </c>
      <c r="B21" s="7">
        <v>48.3</v>
      </c>
      <c r="C21" s="7">
        <v>15.8</v>
      </c>
      <c r="D21" s="9">
        <f t="shared" si="0"/>
        <v>0.87308085977482086</v>
      </c>
      <c r="E21" s="9">
        <f t="shared" si="1"/>
        <v>0.48393782383419687</v>
      </c>
      <c r="F21">
        <f t="shared" si="2"/>
        <v>0.42251685131071642</v>
      </c>
    </row>
    <row r="22" spans="1:7" x14ac:dyDescent="0.25">
      <c r="A22" s="7">
        <v>3.05</v>
      </c>
      <c r="B22" s="7">
        <v>86.3</v>
      </c>
      <c r="C22" s="7">
        <v>16.5</v>
      </c>
      <c r="D22" s="9">
        <f t="shared" si="0"/>
        <v>0.29477993858751278</v>
      </c>
      <c r="E22" s="9">
        <f t="shared" si="1"/>
        <v>0.877720207253886</v>
      </c>
      <c r="F22">
        <f t="shared" si="2"/>
        <v>0.25873430879131948</v>
      </c>
    </row>
    <row r="23" spans="1:7" x14ac:dyDescent="0.25">
      <c r="A23" s="7">
        <v>9.34</v>
      </c>
      <c r="B23" s="7">
        <v>52.6</v>
      </c>
      <c r="C23" s="7">
        <v>17.7</v>
      </c>
      <c r="D23" s="9">
        <f t="shared" si="0"/>
        <v>0.93858751279426822</v>
      </c>
      <c r="E23" s="9">
        <f>(B23-1.6)/96.5</f>
        <v>0.52849740932642486</v>
      </c>
      <c r="F23">
        <f t="shared" si="2"/>
        <v>0.4960410689379034</v>
      </c>
    </row>
    <row r="24" spans="1:7" x14ac:dyDescent="0.25">
      <c r="A24" s="7">
        <v>7.36</v>
      </c>
      <c r="B24" s="7">
        <v>13</v>
      </c>
      <c r="C24" s="7">
        <v>21.4</v>
      </c>
      <c r="D24" s="9">
        <f t="shared" si="0"/>
        <v>0.73592630501535317</v>
      </c>
      <c r="E24" s="9">
        <f t="shared" si="1"/>
        <v>0.11813471502590674</v>
      </c>
      <c r="F24">
        <f t="shared" si="2"/>
        <v>8.6938444323057265E-2</v>
      </c>
      <c r="G24" t="s">
        <v>6</v>
      </c>
    </row>
    <row r="25" spans="1:7" x14ac:dyDescent="0.25">
      <c r="D25" s="11">
        <f>(SUM(D2:D24))/23</f>
        <v>0.52587779805082102</v>
      </c>
      <c r="E25" s="11">
        <f>(SUM(E2:E24)/23)</f>
        <v>0.48596530750168948</v>
      </c>
      <c r="F25">
        <f>SUM(F2:F24)</f>
        <v>4.7202136178743226</v>
      </c>
      <c r="G25">
        <f>(F25/23)</f>
        <v>0.20522667903801403</v>
      </c>
    </row>
    <row r="26" spans="1:7" x14ac:dyDescent="0.25">
      <c r="D26" s="11">
        <f>STDEV(D2:D24)</f>
        <v>0.34426296816147417</v>
      </c>
      <c r="E26" s="11">
        <f>STDEV(E2:E24)</f>
        <v>0.33994095704128885</v>
      </c>
    </row>
    <row r="29" spans="1:7" x14ac:dyDescent="0.25">
      <c r="A29" s="7">
        <v>7.79</v>
      </c>
      <c r="B29" s="7">
        <v>61.4</v>
      </c>
      <c r="C29" s="7">
        <v>55.5</v>
      </c>
      <c r="D29" s="9">
        <f>(A29-0.63)/7.99</f>
        <v>0.89612015018773461</v>
      </c>
      <c r="E29" s="9">
        <f>(B29-9.2)/89.6</f>
        <v>0.58258928571428581</v>
      </c>
      <c r="F29">
        <f>(D29*E29)</f>
        <v>0.5220699982120508</v>
      </c>
    </row>
    <row r="30" spans="1:7" x14ac:dyDescent="0.25">
      <c r="A30" s="7">
        <v>4.24</v>
      </c>
      <c r="B30" s="7">
        <v>53.3</v>
      </c>
      <c r="C30" s="7">
        <v>60</v>
      </c>
      <c r="D30" s="9">
        <f t="shared" ref="D30:D45" si="3">(A30-0.63)/7.99</f>
        <v>0.45181476846057572</v>
      </c>
      <c r="E30" s="9">
        <f t="shared" ref="E30:E45" si="4">(B30-9.2)/89.6</f>
        <v>0.49218749999999994</v>
      </c>
      <c r="F30">
        <f t="shared" ref="F30:F45" si="5">(D30*E30)</f>
        <v>0.22237758135168958</v>
      </c>
    </row>
    <row r="31" spans="1:7" x14ac:dyDescent="0.25">
      <c r="A31" s="7">
        <v>0.63</v>
      </c>
      <c r="B31" s="7">
        <v>11.3</v>
      </c>
      <c r="C31" s="7">
        <v>61.4</v>
      </c>
      <c r="D31" s="9">
        <f t="shared" si="3"/>
        <v>0</v>
      </c>
      <c r="E31" s="9">
        <f t="shared" si="4"/>
        <v>2.3437500000000017E-2</v>
      </c>
      <c r="F31">
        <f t="shared" si="5"/>
        <v>0</v>
      </c>
    </row>
    <row r="32" spans="1:7" x14ac:dyDescent="0.25">
      <c r="A32" s="7">
        <v>1.43</v>
      </c>
      <c r="B32" s="7">
        <v>26.2</v>
      </c>
      <c r="C32" s="7">
        <v>62.1</v>
      </c>
      <c r="D32" s="9">
        <f t="shared" si="3"/>
        <v>0.10012515644555693</v>
      </c>
      <c r="E32" s="9">
        <f t="shared" si="4"/>
        <v>0.18973214285714288</v>
      </c>
      <c r="F32">
        <f t="shared" si="5"/>
        <v>1.8996960486322188E-2</v>
      </c>
    </row>
    <row r="33" spans="1:6" x14ac:dyDescent="0.25">
      <c r="A33" s="7">
        <v>1.44</v>
      </c>
      <c r="B33" s="7">
        <v>32.9</v>
      </c>
      <c r="C33" s="7">
        <v>64.900000000000006</v>
      </c>
      <c r="D33" s="9">
        <f t="shared" si="3"/>
        <v>0.1013767209011264</v>
      </c>
      <c r="E33" s="9">
        <f t="shared" si="4"/>
        <v>0.2645089285714286</v>
      </c>
      <c r="F33">
        <f t="shared" si="5"/>
        <v>2.6815047827641696E-2</v>
      </c>
    </row>
    <row r="34" spans="1:6" x14ac:dyDescent="0.25">
      <c r="A34" s="7">
        <v>7.34</v>
      </c>
      <c r="B34" s="7">
        <v>83.4</v>
      </c>
      <c r="C34" s="7">
        <v>64.900000000000006</v>
      </c>
      <c r="D34" s="9">
        <f t="shared" si="3"/>
        <v>0.83979974968710891</v>
      </c>
      <c r="E34" s="9">
        <f t="shared" si="4"/>
        <v>0.82812500000000011</v>
      </c>
      <c r="F34">
        <f t="shared" si="5"/>
        <v>0.69545916770963712</v>
      </c>
    </row>
    <row r="35" spans="1:6" x14ac:dyDescent="0.25">
      <c r="A35" s="7">
        <v>1.74</v>
      </c>
      <c r="B35" s="7">
        <v>12.7</v>
      </c>
      <c r="C35" s="7">
        <v>69</v>
      </c>
      <c r="D35" s="9">
        <f t="shared" si="3"/>
        <v>0.13892365456821024</v>
      </c>
      <c r="E35" s="9">
        <f t="shared" si="4"/>
        <v>3.90625E-2</v>
      </c>
      <c r="F35">
        <f t="shared" si="5"/>
        <v>5.4267052565707121E-3</v>
      </c>
    </row>
    <row r="36" spans="1:6" x14ac:dyDescent="0.25">
      <c r="A36" s="7">
        <v>6.12</v>
      </c>
      <c r="B36" s="7">
        <v>35.4</v>
      </c>
      <c r="C36" s="7">
        <v>70.099999999999994</v>
      </c>
      <c r="D36" s="9">
        <f t="shared" si="3"/>
        <v>0.68710888610763454</v>
      </c>
      <c r="E36" s="9">
        <f t="shared" si="4"/>
        <v>0.2924107142857143</v>
      </c>
      <c r="F36">
        <f t="shared" si="5"/>
        <v>0.20091800017879494</v>
      </c>
    </row>
    <row r="37" spans="1:6" x14ac:dyDescent="0.25">
      <c r="A37" s="7">
        <v>7.59</v>
      </c>
      <c r="B37" s="7">
        <v>76.7</v>
      </c>
      <c r="C37" s="7">
        <v>73.400000000000006</v>
      </c>
      <c r="D37" s="9">
        <f t="shared" si="3"/>
        <v>0.87108886107634542</v>
      </c>
      <c r="E37" s="9">
        <f t="shared" si="4"/>
        <v>0.7533482142857143</v>
      </c>
      <c r="F37">
        <f t="shared" si="5"/>
        <v>0.65623323797604149</v>
      </c>
    </row>
    <row r="38" spans="1:6" x14ac:dyDescent="0.25">
      <c r="A38" s="7">
        <v>7.31</v>
      </c>
      <c r="B38" s="7">
        <v>58.4</v>
      </c>
      <c r="C38" s="7">
        <v>74.900000000000006</v>
      </c>
      <c r="D38" s="9">
        <f t="shared" si="3"/>
        <v>0.83604505632040049</v>
      </c>
      <c r="E38" s="9">
        <f t="shared" si="4"/>
        <v>0.5491071428571429</v>
      </c>
      <c r="F38">
        <f t="shared" si="5"/>
        <v>0.45907831217593426</v>
      </c>
    </row>
    <row r="39" spans="1:6" x14ac:dyDescent="0.25">
      <c r="A39" s="7">
        <v>7.17</v>
      </c>
      <c r="B39" s="7">
        <v>86.9</v>
      </c>
      <c r="C39" s="7">
        <v>76.8</v>
      </c>
      <c r="D39" s="9">
        <f t="shared" si="3"/>
        <v>0.81852315394242803</v>
      </c>
      <c r="E39" s="9">
        <f t="shared" si="4"/>
        <v>0.86718750000000011</v>
      </c>
      <c r="F39">
        <f t="shared" si="5"/>
        <v>0.70981304755944941</v>
      </c>
    </row>
    <row r="40" spans="1:6" x14ac:dyDescent="0.25">
      <c r="A40" s="7">
        <v>2.99</v>
      </c>
      <c r="B40" s="7">
        <v>20.6</v>
      </c>
      <c r="C40" s="7">
        <v>77</v>
      </c>
      <c r="D40" s="9">
        <f t="shared" si="3"/>
        <v>0.29536921151439305</v>
      </c>
      <c r="E40" s="9">
        <f t="shared" si="4"/>
        <v>0.12723214285714288</v>
      </c>
      <c r="F40">
        <f t="shared" si="5"/>
        <v>3.758045771500091E-2</v>
      </c>
    </row>
    <row r="41" spans="1:6" x14ac:dyDescent="0.25">
      <c r="A41" s="7">
        <v>2.84</v>
      </c>
      <c r="B41" s="7">
        <v>33.6</v>
      </c>
      <c r="C41" s="7">
        <v>77.900000000000006</v>
      </c>
      <c r="D41" s="9">
        <f t="shared" si="3"/>
        <v>0.27659574468085107</v>
      </c>
      <c r="E41" s="9">
        <f t="shared" si="4"/>
        <v>0.2723214285714286</v>
      </c>
      <c r="F41">
        <f t="shared" si="5"/>
        <v>7.5322948328267483E-2</v>
      </c>
    </row>
    <row r="42" spans="1:6" x14ac:dyDescent="0.25">
      <c r="A42" s="7">
        <v>0.67</v>
      </c>
      <c r="B42" s="7">
        <v>9.1999999999999993</v>
      </c>
      <c r="C42" s="7">
        <v>80.099999999999994</v>
      </c>
      <c r="D42" s="9">
        <f t="shared" si="3"/>
        <v>5.0062578222778518E-3</v>
      </c>
      <c r="E42" s="9">
        <f t="shared" si="4"/>
        <v>0</v>
      </c>
      <c r="F42">
        <f t="shared" si="5"/>
        <v>0</v>
      </c>
    </row>
    <row r="43" spans="1:6" x14ac:dyDescent="0.25">
      <c r="A43" s="7">
        <v>8.6199999999999992</v>
      </c>
      <c r="B43" s="7">
        <v>78.900000000000006</v>
      </c>
      <c r="C43" s="7">
        <v>81.2</v>
      </c>
      <c r="D43" s="9">
        <f t="shared" si="3"/>
        <v>0.99999999999999989</v>
      </c>
      <c r="E43" s="9">
        <f t="shared" si="4"/>
        <v>0.77790178571428581</v>
      </c>
      <c r="F43">
        <f t="shared" si="5"/>
        <v>0.7779017857142857</v>
      </c>
    </row>
    <row r="44" spans="1:6" x14ac:dyDescent="0.25">
      <c r="A44" s="7">
        <v>7.44</v>
      </c>
      <c r="B44" s="7">
        <v>98.8</v>
      </c>
      <c r="C44" s="7">
        <v>83.8</v>
      </c>
      <c r="D44" s="9">
        <f t="shared" si="3"/>
        <v>0.85231539424280356</v>
      </c>
      <c r="E44" s="9">
        <f t="shared" si="4"/>
        <v>1</v>
      </c>
      <c r="F44">
        <f t="shared" si="5"/>
        <v>0.85231539424280356</v>
      </c>
    </row>
    <row r="45" spans="1:6" x14ac:dyDescent="0.25">
      <c r="A45" s="7">
        <v>7.21</v>
      </c>
      <c r="B45" s="7">
        <v>88</v>
      </c>
      <c r="C45" s="7">
        <v>90.7</v>
      </c>
      <c r="D45" s="9">
        <f t="shared" si="3"/>
        <v>0.82352941176470584</v>
      </c>
      <c r="E45" s="9">
        <f t="shared" si="4"/>
        <v>0.8794642857142857</v>
      </c>
      <c r="F45">
        <f t="shared" si="5"/>
        <v>0.72426470588235292</v>
      </c>
    </row>
    <row r="46" spans="1:6" x14ac:dyDescent="0.25">
      <c r="D46" s="10">
        <f>AVERAGE(D29:D45)</f>
        <v>0.52904365751306781</v>
      </c>
      <c r="E46" s="10">
        <f>AVERAGE(E29:E45)</f>
        <v>0.46697741596638659</v>
      </c>
      <c r="F46">
        <f>SUM(F29:F45)</f>
        <v>5.9845733506168433</v>
      </c>
    </row>
    <row r="47" spans="1:6" x14ac:dyDescent="0.25">
      <c r="D47" s="15">
        <f>STDEV(D29:D45)</f>
        <v>0.36761330889369104</v>
      </c>
      <c r="E47" s="15">
        <f>STDEV(E29:E45)</f>
        <v>0.33947015984971135</v>
      </c>
    </row>
  </sheetData>
  <sortState ref="A2:C41">
    <sortCondition ref="C2:C4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K7" sqref="K7"/>
    </sheetView>
  </sheetViews>
  <sheetFormatPr defaultRowHeight="15" x14ac:dyDescent="0.25"/>
  <sheetData>
    <row r="1" spans="1:11" ht="15.75" thickBot="1" x14ac:dyDescent="0.3">
      <c r="A1" s="4">
        <v>3.41</v>
      </c>
      <c r="B1" s="5">
        <v>1.6</v>
      </c>
      <c r="C1" s="5">
        <v>7.6</v>
      </c>
    </row>
    <row r="2" spans="1:11" ht="15.75" thickBot="1" x14ac:dyDescent="0.3">
      <c r="A2" s="4">
        <v>4.41</v>
      </c>
      <c r="B2" s="5">
        <v>4.8</v>
      </c>
      <c r="C2" s="5">
        <v>15.2</v>
      </c>
    </row>
    <row r="3" spans="1:11" ht="15.75" thickBot="1" x14ac:dyDescent="0.3">
      <c r="A3" s="4">
        <v>7.36</v>
      </c>
      <c r="B3" s="5">
        <v>13</v>
      </c>
      <c r="C3" s="5">
        <v>21.4</v>
      </c>
    </row>
    <row r="4" spans="1:11" ht="15.75" thickBot="1" x14ac:dyDescent="0.3">
      <c r="A4" s="4">
        <v>9.2899999999999991</v>
      </c>
      <c r="B4" s="5">
        <v>13.6</v>
      </c>
      <c r="C4" s="5">
        <v>7.5</v>
      </c>
    </row>
    <row r="5" spans="1:11" ht="15.75" thickBot="1" x14ac:dyDescent="0.3">
      <c r="A5" s="4">
        <v>7.9</v>
      </c>
      <c r="B5" s="5">
        <v>15.5</v>
      </c>
      <c r="C5" s="5">
        <v>11.5</v>
      </c>
      <c r="G5">
        <v>0.17</v>
      </c>
      <c r="J5">
        <v>1.6</v>
      </c>
    </row>
    <row r="6" spans="1:11" ht="15.75" thickBot="1" x14ac:dyDescent="0.3">
      <c r="A6" s="4">
        <v>9.94</v>
      </c>
      <c r="B6" s="5">
        <v>16.399999999999999</v>
      </c>
      <c r="C6" s="5">
        <v>14.1</v>
      </c>
      <c r="G6">
        <v>9.94</v>
      </c>
      <c r="J6">
        <v>98.1</v>
      </c>
    </row>
    <row r="7" spans="1:11" ht="15.75" thickBot="1" x14ac:dyDescent="0.3">
      <c r="A7" s="4">
        <v>9.7899999999999991</v>
      </c>
      <c r="B7" s="5">
        <v>16.8</v>
      </c>
      <c r="C7" s="5">
        <v>6.7</v>
      </c>
      <c r="J7" t="s">
        <v>4</v>
      </c>
      <c r="K7">
        <f>(J6-J5)</f>
        <v>96.5</v>
      </c>
    </row>
    <row r="8" spans="1:11" ht="15.75" thickBot="1" x14ac:dyDescent="0.3">
      <c r="A8" s="4">
        <v>7.21</v>
      </c>
      <c r="B8" s="5">
        <v>20.6</v>
      </c>
      <c r="C8" s="5">
        <v>14.9</v>
      </c>
      <c r="G8" t="s">
        <v>4</v>
      </c>
      <c r="H8">
        <f>(G6-G5)</f>
        <v>9.77</v>
      </c>
    </row>
    <row r="9" spans="1:11" ht="15.75" thickBot="1" x14ac:dyDescent="0.3">
      <c r="A9" s="4">
        <v>7.5</v>
      </c>
      <c r="B9" s="5">
        <v>22.7</v>
      </c>
      <c r="C9" s="5">
        <v>10.6</v>
      </c>
    </row>
    <row r="10" spans="1:11" ht="15.75" thickBot="1" x14ac:dyDescent="0.3">
      <c r="A10" s="4">
        <v>0.21</v>
      </c>
      <c r="B10" s="5">
        <v>39.6</v>
      </c>
      <c r="C10" s="5">
        <v>11.2</v>
      </c>
    </row>
    <row r="11" spans="1:11" ht="15.75" thickBot="1" x14ac:dyDescent="0.3">
      <c r="A11" s="4">
        <v>0.17</v>
      </c>
      <c r="B11" s="5">
        <v>41.9</v>
      </c>
      <c r="C11" s="5">
        <v>9.6</v>
      </c>
    </row>
    <row r="12" spans="1:11" ht="15.75" thickBot="1" x14ac:dyDescent="0.3">
      <c r="A12" s="4">
        <v>8.6999999999999993</v>
      </c>
      <c r="B12" s="5">
        <v>48.3</v>
      </c>
      <c r="C12" s="5">
        <v>15.8</v>
      </c>
    </row>
    <row r="13" spans="1:11" ht="15.75" thickBot="1" x14ac:dyDescent="0.3">
      <c r="A13" s="4">
        <v>9.34</v>
      </c>
      <c r="B13" s="5">
        <v>52.6</v>
      </c>
      <c r="C13" s="5">
        <v>17.7</v>
      </c>
    </row>
    <row r="14" spans="1:11" ht="15.75" thickBot="1" x14ac:dyDescent="0.3">
      <c r="A14" s="4">
        <v>9.83</v>
      </c>
      <c r="B14" s="5">
        <v>55.3</v>
      </c>
      <c r="C14" s="5">
        <v>8.4</v>
      </c>
    </row>
    <row r="15" spans="1:11" ht="15.75" thickBot="1" x14ac:dyDescent="0.3">
      <c r="A15" s="4">
        <v>0.66</v>
      </c>
      <c r="B15" s="5">
        <v>61.6</v>
      </c>
      <c r="C15" s="5">
        <v>11.3</v>
      </c>
    </row>
    <row r="16" spans="1:11" ht="15.75" thickBot="1" x14ac:dyDescent="0.3">
      <c r="A16" s="4">
        <v>2.73</v>
      </c>
      <c r="B16" s="5">
        <v>67.2</v>
      </c>
      <c r="C16" s="5">
        <v>9.4</v>
      </c>
    </row>
    <row r="17" spans="1:9" ht="15.75" thickBot="1" x14ac:dyDescent="0.3">
      <c r="A17" s="4">
        <v>2.84</v>
      </c>
      <c r="B17" s="5">
        <v>78.900000000000006</v>
      </c>
      <c r="C17" s="5">
        <v>11.5</v>
      </c>
    </row>
    <row r="18" spans="1:9" ht="15.75" thickBot="1" x14ac:dyDescent="0.3">
      <c r="A18" s="4">
        <v>2.14</v>
      </c>
      <c r="B18" s="5">
        <v>85</v>
      </c>
      <c r="C18" s="5">
        <v>13.8</v>
      </c>
    </row>
    <row r="19" spans="1:9" ht="15.75" thickBot="1" x14ac:dyDescent="0.3">
      <c r="A19" s="4">
        <v>3.05</v>
      </c>
      <c r="B19" s="5">
        <v>86.3</v>
      </c>
      <c r="C19" s="5">
        <v>16.5</v>
      </c>
    </row>
    <row r="20" spans="1:9" ht="15.75" thickBot="1" x14ac:dyDescent="0.3">
      <c r="A20" s="5">
        <v>5.07</v>
      </c>
      <c r="B20" s="5">
        <v>87.9</v>
      </c>
      <c r="C20" s="5">
        <v>13</v>
      </c>
    </row>
    <row r="21" spans="1:9" ht="15.75" thickBot="1" x14ac:dyDescent="0.3">
      <c r="A21" s="5">
        <v>2</v>
      </c>
      <c r="B21" s="5">
        <v>93.3</v>
      </c>
      <c r="C21" s="5">
        <v>11.9</v>
      </c>
    </row>
    <row r="22" spans="1:9" ht="15.75" thickBot="1" x14ac:dyDescent="0.3">
      <c r="A22" s="5">
        <v>5.76</v>
      </c>
      <c r="B22" s="5">
        <v>94.4</v>
      </c>
      <c r="C22" s="5">
        <v>9.3000000000000007</v>
      </c>
    </row>
    <row r="26" spans="1:9" ht="15.75" thickBot="1" x14ac:dyDescent="0.3">
      <c r="A26" s="5">
        <v>0.67</v>
      </c>
      <c r="B26" s="5">
        <v>9.1999999999999993</v>
      </c>
      <c r="C26" s="5">
        <v>80.099999999999994</v>
      </c>
    </row>
    <row r="27" spans="1:9" ht="15.75" thickBot="1" x14ac:dyDescent="0.3">
      <c r="A27" s="5">
        <v>0.63</v>
      </c>
      <c r="B27" s="5">
        <v>11.3</v>
      </c>
      <c r="C27" s="5">
        <v>61.4</v>
      </c>
      <c r="E27" s="6">
        <v>0.63</v>
      </c>
      <c r="H27">
        <v>9.1999999999999993</v>
      </c>
    </row>
    <row r="28" spans="1:9" ht="15.75" thickBot="1" x14ac:dyDescent="0.3">
      <c r="A28" s="5">
        <v>1.74</v>
      </c>
      <c r="B28" s="5">
        <v>12.7</v>
      </c>
      <c r="C28" s="5">
        <v>69</v>
      </c>
      <c r="E28" s="6">
        <v>8.6199999999999992</v>
      </c>
      <c r="H28">
        <v>98.8</v>
      </c>
    </row>
    <row r="29" spans="1:9" ht="15.75" thickBot="1" x14ac:dyDescent="0.3">
      <c r="A29" s="5">
        <v>2.99</v>
      </c>
      <c r="B29" s="5">
        <v>20.6</v>
      </c>
      <c r="C29" s="5">
        <v>77</v>
      </c>
      <c r="E29" t="s">
        <v>4</v>
      </c>
      <c r="F29">
        <f>(E28-E27)</f>
        <v>7.9899999999999993</v>
      </c>
      <c r="H29" t="s">
        <v>4</v>
      </c>
      <c r="I29">
        <f>(H28-H27)</f>
        <v>89.6</v>
      </c>
    </row>
    <row r="30" spans="1:9" ht="15.75" thickBot="1" x14ac:dyDescent="0.3">
      <c r="A30" s="5">
        <v>1.43</v>
      </c>
      <c r="B30" s="5">
        <v>26.2</v>
      </c>
      <c r="C30" s="5">
        <v>62.1</v>
      </c>
    </row>
    <row r="31" spans="1:9" ht="15.75" thickBot="1" x14ac:dyDescent="0.3">
      <c r="A31" s="5">
        <v>1.44</v>
      </c>
      <c r="B31" s="5">
        <v>32.9</v>
      </c>
      <c r="C31" s="5">
        <v>64.900000000000006</v>
      </c>
    </row>
    <row r="32" spans="1:9" ht="15.75" thickBot="1" x14ac:dyDescent="0.3">
      <c r="A32" s="5">
        <v>2.84</v>
      </c>
      <c r="B32" s="5">
        <v>33.6</v>
      </c>
      <c r="C32" s="5">
        <v>77.900000000000006</v>
      </c>
    </row>
    <row r="33" spans="1:3" ht="15.75" thickBot="1" x14ac:dyDescent="0.3">
      <c r="A33" s="5">
        <v>6.12</v>
      </c>
      <c r="B33" s="5">
        <v>35.4</v>
      </c>
      <c r="C33" s="5">
        <v>70.099999999999994</v>
      </c>
    </row>
    <row r="34" spans="1:3" ht="15.75" thickBot="1" x14ac:dyDescent="0.3">
      <c r="A34" s="5">
        <v>4.24</v>
      </c>
      <c r="B34" s="5">
        <v>53.3</v>
      </c>
      <c r="C34" s="5">
        <v>60</v>
      </c>
    </row>
    <row r="35" spans="1:3" ht="15.75" thickBot="1" x14ac:dyDescent="0.3">
      <c r="A35" s="5">
        <v>7.31</v>
      </c>
      <c r="B35" s="5">
        <v>58.4</v>
      </c>
      <c r="C35" s="5">
        <v>74.900000000000006</v>
      </c>
    </row>
    <row r="36" spans="1:3" ht="15.75" thickBot="1" x14ac:dyDescent="0.3">
      <c r="A36" s="5">
        <v>7.79</v>
      </c>
      <c r="B36" s="5">
        <v>61.4</v>
      </c>
      <c r="C36" s="5">
        <v>55.5</v>
      </c>
    </row>
    <row r="37" spans="1:3" ht="15.75" thickBot="1" x14ac:dyDescent="0.3">
      <c r="A37" s="5">
        <v>7.59</v>
      </c>
      <c r="B37" s="5">
        <v>76.7</v>
      </c>
      <c r="C37" s="5">
        <v>73.400000000000006</v>
      </c>
    </row>
    <row r="38" spans="1:3" ht="15.75" thickBot="1" x14ac:dyDescent="0.3">
      <c r="A38" s="5">
        <v>8.6199999999999992</v>
      </c>
      <c r="B38" s="5">
        <v>78.900000000000006</v>
      </c>
      <c r="C38" s="5">
        <v>81.2</v>
      </c>
    </row>
    <row r="39" spans="1:3" ht="15.75" thickBot="1" x14ac:dyDescent="0.3">
      <c r="A39" s="5">
        <v>7.34</v>
      </c>
      <c r="B39" s="5">
        <v>83.4</v>
      </c>
      <c r="C39" s="5">
        <v>64.900000000000006</v>
      </c>
    </row>
    <row r="40" spans="1:3" ht="15.75" thickBot="1" x14ac:dyDescent="0.3">
      <c r="A40" s="5">
        <v>7.17</v>
      </c>
      <c r="B40" s="5">
        <v>86.9</v>
      </c>
      <c r="C40" s="5">
        <v>76.8</v>
      </c>
    </row>
    <row r="41" spans="1:3" ht="15.75" thickBot="1" x14ac:dyDescent="0.3">
      <c r="A41" s="5">
        <v>7.21</v>
      </c>
      <c r="B41" s="5">
        <v>88</v>
      </c>
      <c r="C41" s="5">
        <v>90.7</v>
      </c>
    </row>
    <row r="42" spans="1:3" ht="15.75" thickBot="1" x14ac:dyDescent="0.3">
      <c r="A42" s="5">
        <v>7.44</v>
      </c>
      <c r="B42" s="5">
        <v>98.8</v>
      </c>
      <c r="C42" s="5">
        <v>83.8</v>
      </c>
    </row>
  </sheetData>
  <sortState ref="A26:C42">
    <sortCondition ref="B26:B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5" x14ac:dyDescent="0.25"/>
  <sheetData>
    <row r="1" spans="1:5" x14ac:dyDescent="0.25">
      <c r="A1" t="s">
        <v>7</v>
      </c>
    </row>
    <row r="2" spans="1:5" x14ac:dyDescent="0.25">
      <c r="A2" s="8"/>
      <c r="B2" s="8"/>
      <c r="C2" s="8"/>
    </row>
    <row r="3" spans="1:5" x14ac:dyDescent="0.25">
      <c r="A3" s="13">
        <v>0.31</v>
      </c>
      <c r="B3" s="13">
        <v>0.35</v>
      </c>
      <c r="C3" s="8">
        <f>(B3-A3)</f>
        <v>3.999999999999998E-2</v>
      </c>
      <c r="D3">
        <f>(C3-0.021)</f>
        <v>1.8999999999999979E-2</v>
      </c>
      <c r="E3">
        <f>(D3*D3)</f>
        <v>3.6099999999999918E-4</v>
      </c>
    </row>
    <row r="4" spans="1:5" x14ac:dyDescent="0.25">
      <c r="A4" s="13">
        <v>0.1</v>
      </c>
      <c r="B4" s="13">
        <v>0.2</v>
      </c>
      <c r="C4" s="8">
        <f t="shared" ref="C4:C12" si="0">(B4-A4)</f>
        <v>0.1</v>
      </c>
      <c r="D4">
        <f>(C4-0.021)</f>
        <v>7.9000000000000001E-2</v>
      </c>
      <c r="E4">
        <f>(D4*D4)</f>
        <v>6.241E-3</v>
      </c>
    </row>
    <row r="5" spans="1:5" x14ac:dyDescent="0.25">
      <c r="A5" s="13">
        <v>0.4</v>
      </c>
      <c r="B5" s="13">
        <v>0.2</v>
      </c>
      <c r="C5" s="8">
        <f t="shared" si="0"/>
        <v>-0.2</v>
      </c>
      <c r="D5">
        <f t="shared" ref="D5:D12" si="1">(C5-0.021)</f>
        <v>-0.221</v>
      </c>
      <c r="E5">
        <f t="shared" ref="E5:E12" si="2">(D5*D5)</f>
        <v>4.8841000000000002E-2</v>
      </c>
    </row>
    <row r="6" spans="1:5" x14ac:dyDescent="0.25">
      <c r="A6" s="13">
        <v>0.05</v>
      </c>
      <c r="B6" s="13">
        <v>0.06</v>
      </c>
      <c r="C6" s="8">
        <f t="shared" si="0"/>
        <v>9.999999999999995E-3</v>
      </c>
      <c r="D6">
        <f t="shared" si="1"/>
        <v>-1.1000000000000006E-2</v>
      </c>
      <c r="E6">
        <f t="shared" si="2"/>
        <v>1.2100000000000014E-4</v>
      </c>
    </row>
    <row r="7" spans="1:5" x14ac:dyDescent="0.25">
      <c r="A7" s="13">
        <v>0.24</v>
      </c>
      <c r="B7" s="13">
        <v>0.26</v>
      </c>
      <c r="C7" s="8">
        <f t="shared" si="0"/>
        <v>2.0000000000000018E-2</v>
      </c>
      <c r="D7">
        <f t="shared" si="1"/>
        <v>-9.9999999999998354E-4</v>
      </c>
      <c r="E7">
        <f t="shared" si="2"/>
        <v>9.9999999999996713E-7</v>
      </c>
    </row>
    <row r="8" spans="1:5" x14ac:dyDescent="0.25">
      <c r="A8" s="13">
        <v>0.19</v>
      </c>
      <c r="B8" s="13">
        <v>0.2</v>
      </c>
      <c r="C8" s="8">
        <f t="shared" si="0"/>
        <v>1.0000000000000009E-2</v>
      </c>
      <c r="D8">
        <f t="shared" si="1"/>
        <v>-1.0999999999999992E-2</v>
      </c>
      <c r="E8">
        <f t="shared" si="2"/>
        <v>1.2099999999999984E-4</v>
      </c>
    </row>
    <row r="9" spans="1:5" x14ac:dyDescent="0.25">
      <c r="A9" s="13">
        <v>0.15</v>
      </c>
      <c r="B9" s="13">
        <v>0.35</v>
      </c>
      <c r="C9" s="8">
        <f t="shared" si="0"/>
        <v>0.19999999999999998</v>
      </c>
      <c r="D9">
        <f t="shared" si="1"/>
        <v>0.17899999999999999</v>
      </c>
      <c r="E9">
        <f t="shared" si="2"/>
        <v>3.2041E-2</v>
      </c>
    </row>
    <row r="10" spans="1:5" x14ac:dyDescent="0.25">
      <c r="A10" s="13">
        <v>0.2</v>
      </c>
      <c r="B10" s="13">
        <v>0.18</v>
      </c>
      <c r="C10" s="8">
        <f t="shared" si="0"/>
        <v>-2.0000000000000018E-2</v>
      </c>
      <c r="D10">
        <f t="shared" si="1"/>
        <v>-4.1000000000000023E-2</v>
      </c>
      <c r="E10">
        <f t="shared" si="2"/>
        <v>1.6810000000000019E-3</v>
      </c>
    </row>
    <row r="11" spans="1:5" x14ac:dyDescent="0.25">
      <c r="A11" s="13">
        <v>0.45</v>
      </c>
      <c r="B11" s="13">
        <v>0.48</v>
      </c>
      <c r="C11" s="8">
        <f t="shared" si="0"/>
        <v>2.9999999999999971E-2</v>
      </c>
      <c r="D11">
        <f t="shared" si="1"/>
        <v>8.9999999999999698E-3</v>
      </c>
      <c r="E11">
        <f t="shared" si="2"/>
        <v>8.0999999999999462E-5</v>
      </c>
    </row>
    <row r="12" spans="1:5" x14ac:dyDescent="0.25">
      <c r="A12" s="13">
        <v>0.11</v>
      </c>
      <c r="B12" s="13">
        <v>0.13</v>
      </c>
      <c r="C12" s="8">
        <f t="shared" si="0"/>
        <v>2.0000000000000004E-2</v>
      </c>
      <c r="D12">
        <f t="shared" si="1"/>
        <v>-9.9999999999999742E-4</v>
      </c>
      <c r="E12">
        <f t="shared" si="2"/>
        <v>9.9999999999999487E-7</v>
      </c>
    </row>
    <row r="13" spans="1:5" x14ac:dyDescent="0.25">
      <c r="C13" s="14">
        <f>AVERAGE(C3:C12)</f>
        <v>2.0999999999999998E-2</v>
      </c>
      <c r="E13">
        <f>AVERAGE(E3:E12)</f>
        <v>8.9490000000000004E-3</v>
      </c>
    </row>
    <row r="14" spans="1:5" x14ac:dyDescent="0.25">
      <c r="A14" s="12"/>
      <c r="B14" s="12"/>
      <c r="C14" s="14">
        <f>STDEV(C3:C12)</f>
        <v>9.9716264136465393E-2</v>
      </c>
      <c r="E14">
        <f>SQRT(E13)</f>
        <v>9.4599154330258159E-2</v>
      </c>
    </row>
    <row r="15" spans="1:5" x14ac:dyDescent="0.25">
      <c r="E15">
        <f>(E14/SQRT(10))</f>
        <v>2.9914879240939617E-2</v>
      </c>
    </row>
    <row r="16" spans="1:5" x14ac:dyDescent="0.25">
      <c r="E16">
        <f>0.021/E15</f>
        <v>0.70199180250277349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Sugandha</dc:creator>
  <cp:lastModifiedBy>Sugandha</cp:lastModifiedBy>
  <dcterms:created xsi:type="dcterms:W3CDTF">2012-10-04T07:31:50Z</dcterms:created>
  <dcterms:modified xsi:type="dcterms:W3CDTF">2012-10-05T03:56:18Z</dcterms:modified>
</cp:coreProperties>
</file>