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ganthi\My Plan and Work\DEMATEL\"/>
    </mc:Choice>
  </mc:AlternateContent>
  <xr:revisionPtr revIDLastSave="0" documentId="13_ncr:1_{59860009-B1AE-404C-84F0-27A658354B0B}" xr6:coauthVersionLast="45" xr6:coauthVersionMax="45" xr10:uidLastSave="{00000000-0000-0000-0000-000000000000}"/>
  <bookViews>
    <workbookView xWindow="38290" yWindow="-110" windowWidth="38620" windowHeight="21220" activeTab="3" xr2:uid="{172481DA-5681-4F8F-B37C-D91B6744C63B}"/>
  </bookViews>
  <sheets>
    <sheet name="2X2 MATRIX " sheetId="3" r:id="rId1"/>
    <sheet name="4X4 MATRIX" sheetId="1" r:id="rId2"/>
    <sheet name="DEMATAL AHP -4X4 MATRIX (2)" sheetId="5" r:id="rId3"/>
    <sheet name="DEMATAL AHP -16x16 MATRIX " sheetId="7" r:id="rId4"/>
    <sheet name="Sheet1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Y94" i="7" l="1"/>
  <c r="T5" i="7"/>
  <c r="E109" i="7"/>
  <c r="Y93" i="7" s="1"/>
  <c r="F109" i="7"/>
  <c r="G109" i="7"/>
  <c r="Y95" i="7" s="1"/>
  <c r="H109" i="7"/>
  <c r="Y96" i="7" s="1"/>
  <c r="I109" i="7"/>
  <c r="Y97" i="7" s="1"/>
  <c r="J109" i="7"/>
  <c r="Y98" i="7" s="1"/>
  <c r="K109" i="7"/>
  <c r="Y99" i="7" s="1"/>
  <c r="L109" i="7"/>
  <c r="Y100" i="7" s="1"/>
  <c r="M109" i="7"/>
  <c r="Y101" i="7" s="1"/>
  <c r="N109" i="7"/>
  <c r="Y102" i="7" s="1"/>
  <c r="O109" i="7"/>
  <c r="Y103" i="7" s="1"/>
  <c r="P109" i="7"/>
  <c r="Y104" i="7" s="1"/>
  <c r="Q109" i="7"/>
  <c r="Y105" i="7" s="1"/>
  <c r="R109" i="7"/>
  <c r="Y106" i="7" s="1"/>
  <c r="S109" i="7"/>
  <c r="Y107" i="7" s="1"/>
  <c r="D109" i="7"/>
  <c r="Y92" i="7" s="1"/>
  <c r="T94" i="7"/>
  <c r="X93" i="7" s="1"/>
  <c r="T95" i="7"/>
  <c r="X94" i="7" s="1"/>
  <c r="T96" i="7"/>
  <c r="X95" i="7" s="1"/>
  <c r="T97" i="7"/>
  <c r="X96" i="7" s="1"/>
  <c r="T98" i="7"/>
  <c r="X97" i="7" s="1"/>
  <c r="T99" i="7"/>
  <c r="X98" i="7" s="1"/>
  <c r="T100" i="7"/>
  <c r="X99" i="7" s="1"/>
  <c r="T101" i="7"/>
  <c r="X100" i="7" s="1"/>
  <c r="T102" i="7"/>
  <c r="X101" i="7" s="1"/>
  <c r="T103" i="7"/>
  <c r="X102" i="7" s="1"/>
  <c r="T104" i="7"/>
  <c r="X103" i="7" s="1"/>
  <c r="T105" i="7"/>
  <c r="X104" i="7" s="1"/>
  <c r="T106" i="7"/>
  <c r="X105" i="7" s="1"/>
  <c r="T107" i="7"/>
  <c r="X106" i="7" s="1"/>
  <c r="T108" i="7"/>
  <c r="X107" i="7" s="1"/>
  <c r="T93" i="7"/>
  <c r="X92" i="7" s="1"/>
  <c r="AA92" i="7" s="1"/>
  <c r="S73" i="7"/>
  <c r="S74" i="7"/>
  <c r="S75" i="7"/>
  <c r="S76" i="7"/>
  <c r="S77" i="7"/>
  <c r="S78" i="7"/>
  <c r="S79" i="7"/>
  <c r="S80" i="7"/>
  <c r="S81" i="7"/>
  <c r="S82" i="7"/>
  <c r="S83" i="7"/>
  <c r="S84" i="7"/>
  <c r="S85" i="7"/>
  <c r="S86" i="7"/>
  <c r="S87" i="7"/>
  <c r="R73" i="7"/>
  <c r="R74" i="7"/>
  <c r="R75" i="7"/>
  <c r="R76" i="7"/>
  <c r="R77" i="7"/>
  <c r="R78" i="7"/>
  <c r="R79" i="7"/>
  <c r="R80" i="7"/>
  <c r="R81" i="7"/>
  <c r="R82" i="7"/>
  <c r="R83" i="7"/>
  <c r="R84" i="7"/>
  <c r="R85" i="7"/>
  <c r="R86" i="7"/>
  <c r="R87" i="7"/>
  <c r="Q87" i="7"/>
  <c r="P87" i="7"/>
  <c r="Q73" i="7"/>
  <c r="Q74" i="7"/>
  <c r="Q75" i="7"/>
  <c r="Q76" i="7"/>
  <c r="Q77" i="7"/>
  <c r="Q78" i="7"/>
  <c r="Q79" i="7"/>
  <c r="Q80" i="7"/>
  <c r="Q81" i="7"/>
  <c r="Q82" i="7"/>
  <c r="Q83" i="7"/>
  <c r="Q84" i="7"/>
  <c r="Q85" i="7"/>
  <c r="Q86" i="7"/>
  <c r="P73" i="7"/>
  <c r="P74" i="7"/>
  <c r="P75" i="7"/>
  <c r="P76" i="7"/>
  <c r="P77" i="7"/>
  <c r="P78" i="7"/>
  <c r="P79" i="7"/>
  <c r="P80" i="7"/>
  <c r="P81" i="7"/>
  <c r="P82" i="7"/>
  <c r="P83" i="7"/>
  <c r="P84" i="7"/>
  <c r="P85" i="7"/>
  <c r="P86" i="7"/>
  <c r="O73" i="7"/>
  <c r="O74" i="7"/>
  <c r="O75" i="7"/>
  <c r="O76" i="7"/>
  <c r="O77" i="7"/>
  <c r="O78" i="7"/>
  <c r="O79" i="7"/>
  <c r="O80" i="7"/>
  <c r="O81" i="7"/>
  <c r="O82" i="7"/>
  <c r="O83" i="7"/>
  <c r="O84" i="7"/>
  <c r="O85" i="7"/>
  <c r="O86" i="7"/>
  <c r="O87" i="7"/>
  <c r="N73" i="7"/>
  <c r="N74" i="7"/>
  <c r="N75" i="7"/>
  <c r="N76" i="7"/>
  <c r="N77" i="7"/>
  <c r="N78" i="7"/>
  <c r="N79" i="7"/>
  <c r="N80" i="7"/>
  <c r="N81" i="7"/>
  <c r="N82" i="7"/>
  <c r="N83" i="7"/>
  <c r="N84" i="7"/>
  <c r="N85" i="7"/>
  <c r="N86" i="7"/>
  <c r="N87" i="7"/>
  <c r="M87" i="7"/>
  <c r="L87" i="7"/>
  <c r="M73" i="7"/>
  <c r="M74" i="7"/>
  <c r="M75" i="7"/>
  <c r="M76" i="7"/>
  <c r="M77" i="7"/>
  <c r="M78" i="7"/>
  <c r="M79" i="7"/>
  <c r="M80" i="7"/>
  <c r="M81" i="7"/>
  <c r="M82" i="7"/>
  <c r="M83" i="7"/>
  <c r="M84" i="7"/>
  <c r="M85" i="7"/>
  <c r="M86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K73" i="7"/>
  <c r="K74" i="7"/>
  <c r="K75" i="7"/>
  <c r="K76" i="7"/>
  <c r="K77" i="7"/>
  <c r="K78" i="7"/>
  <c r="K79" i="7"/>
  <c r="K80" i="7"/>
  <c r="K81" i="7"/>
  <c r="K82" i="7"/>
  <c r="K83" i="7"/>
  <c r="K84" i="7"/>
  <c r="K85" i="7"/>
  <c r="K86" i="7"/>
  <c r="K87" i="7"/>
  <c r="J73" i="7"/>
  <c r="J74" i="7"/>
  <c r="J75" i="7"/>
  <c r="J76" i="7"/>
  <c r="J77" i="7"/>
  <c r="J78" i="7"/>
  <c r="J79" i="7"/>
  <c r="J80" i="7"/>
  <c r="J81" i="7"/>
  <c r="J82" i="7"/>
  <c r="J83" i="7"/>
  <c r="J84" i="7"/>
  <c r="J85" i="7"/>
  <c r="J86" i="7"/>
  <c r="J87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H87" i="7"/>
  <c r="G87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F73" i="7"/>
  <c r="F74" i="7"/>
  <c r="F75" i="7"/>
  <c r="F76" i="7"/>
  <c r="F77" i="7"/>
  <c r="F78" i="7"/>
  <c r="F79" i="7"/>
  <c r="F80" i="7"/>
  <c r="F81" i="7"/>
  <c r="F82" i="7"/>
  <c r="F83" i="7"/>
  <c r="F84" i="7"/>
  <c r="F85" i="7"/>
  <c r="F86" i="7"/>
  <c r="F87" i="7"/>
  <c r="E73" i="7"/>
  <c r="E74" i="7"/>
  <c r="E75" i="7"/>
  <c r="E76" i="7"/>
  <c r="E77" i="7"/>
  <c r="E78" i="7"/>
  <c r="E79" i="7"/>
  <c r="E80" i="7"/>
  <c r="E81" i="7"/>
  <c r="E82" i="7"/>
  <c r="E83" i="7"/>
  <c r="E84" i="7"/>
  <c r="E85" i="7"/>
  <c r="E86" i="7"/>
  <c r="E87" i="7"/>
  <c r="D73" i="7"/>
  <c r="D74" i="7"/>
  <c r="D75" i="7"/>
  <c r="D76" i="7"/>
  <c r="D77" i="7"/>
  <c r="D78" i="7"/>
  <c r="D79" i="7"/>
  <c r="D80" i="7"/>
  <c r="D81" i="7"/>
  <c r="D82" i="7"/>
  <c r="D83" i="7"/>
  <c r="D84" i="7"/>
  <c r="D85" i="7"/>
  <c r="D86" i="7"/>
  <c r="D87" i="7"/>
  <c r="E72" i="7"/>
  <c r="F72" i="7"/>
  <c r="G72" i="7"/>
  <c r="H72" i="7"/>
  <c r="I72" i="7"/>
  <c r="J72" i="7"/>
  <c r="K72" i="7"/>
  <c r="L72" i="7"/>
  <c r="M72" i="7"/>
  <c r="N72" i="7"/>
  <c r="O72" i="7"/>
  <c r="P72" i="7"/>
  <c r="Q72" i="7"/>
  <c r="R72" i="7"/>
  <c r="S72" i="7"/>
  <c r="D72" i="7"/>
  <c r="S28" i="7"/>
  <c r="S29" i="7"/>
  <c r="S30" i="7"/>
  <c r="S31" i="7"/>
  <c r="S32" i="7"/>
  <c r="S33" i="7"/>
  <c r="S34" i="7"/>
  <c r="S35" i="7"/>
  <c r="S36" i="7"/>
  <c r="S37" i="7"/>
  <c r="S38" i="7"/>
  <c r="S39" i="7"/>
  <c r="S40" i="7"/>
  <c r="S41" i="7"/>
  <c r="S42" i="7"/>
  <c r="R28" i="7"/>
  <c r="R29" i="7"/>
  <c r="R30" i="7"/>
  <c r="R31" i="7"/>
  <c r="R32" i="7"/>
  <c r="R33" i="7"/>
  <c r="R34" i="7"/>
  <c r="R35" i="7"/>
  <c r="R36" i="7"/>
  <c r="R37" i="7"/>
  <c r="R38" i="7"/>
  <c r="R39" i="7"/>
  <c r="R40" i="7"/>
  <c r="R41" i="7"/>
  <c r="R42" i="7"/>
  <c r="Q28" i="7"/>
  <c r="Q29" i="7"/>
  <c r="Q30" i="7"/>
  <c r="Q31" i="7"/>
  <c r="Q32" i="7"/>
  <c r="Q33" i="7"/>
  <c r="Q34" i="7"/>
  <c r="Q35" i="7"/>
  <c r="Q36" i="7"/>
  <c r="Q37" i="7"/>
  <c r="Q38" i="7"/>
  <c r="Q39" i="7"/>
  <c r="Q40" i="7"/>
  <c r="Q41" i="7"/>
  <c r="Q42" i="7"/>
  <c r="O42" i="7"/>
  <c r="O28" i="7"/>
  <c r="O29" i="7"/>
  <c r="O30" i="7"/>
  <c r="O31" i="7"/>
  <c r="O32" i="7"/>
  <c r="O33" i="7"/>
  <c r="O34" i="7"/>
  <c r="O35" i="7"/>
  <c r="O36" i="7"/>
  <c r="O37" i="7"/>
  <c r="O38" i="7"/>
  <c r="O39" i="7"/>
  <c r="O40" i="7"/>
  <c r="O41" i="7"/>
  <c r="P28" i="7"/>
  <c r="P29" i="7"/>
  <c r="P30" i="7"/>
  <c r="P31" i="7"/>
  <c r="P32" i="7"/>
  <c r="P33" i="7"/>
  <c r="P34" i="7"/>
  <c r="P35" i="7"/>
  <c r="P36" i="7"/>
  <c r="P37" i="7"/>
  <c r="P38" i="7"/>
  <c r="P39" i="7"/>
  <c r="P40" i="7"/>
  <c r="P41" i="7"/>
  <c r="P42" i="7"/>
  <c r="M28" i="7"/>
  <c r="M29" i="7"/>
  <c r="M30" i="7"/>
  <c r="M31" i="7"/>
  <c r="M32" i="7"/>
  <c r="M33" i="7"/>
  <c r="M34" i="7"/>
  <c r="M35" i="7"/>
  <c r="M36" i="7"/>
  <c r="M37" i="7"/>
  <c r="M38" i="7"/>
  <c r="M39" i="7"/>
  <c r="M40" i="7"/>
  <c r="M41" i="7"/>
  <c r="M42" i="7"/>
  <c r="N28" i="7"/>
  <c r="N29" i="7"/>
  <c r="N30" i="7"/>
  <c r="N31" i="7"/>
  <c r="N32" i="7"/>
  <c r="N33" i="7"/>
  <c r="N34" i="7"/>
  <c r="N35" i="7"/>
  <c r="N36" i="7"/>
  <c r="N37" i="7"/>
  <c r="N38" i="7"/>
  <c r="N39" i="7"/>
  <c r="N40" i="7"/>
  <c r="N41" i="7"/>
  <c r="N42" i="7"/>
  <c r="K28" i="7"/>
  <c r="K29" i="7"/>
  <c r="K30" i="7"/>
  <c r="K31" i="7"/>
  <c r="K32" i="7"/>
  <c r="K33" i="7"/>
  <c r="K34" i="7"/>
  <c r="K35" i="7"/>
  <c r="K36" i="7"/>
  <c r="K37" i="7"/>
  <c r="K38" i="7"/>
  <c r="K39" i="7"/>
  <c r="K40" i="7"/>
  <c r="K41" i="7"/>
  <c r="K42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J28" i="7"/>
  <c r="J29" i="7"/>
  <c r="J30" i="7"/>
  <c r="J31" i="7"/>
  <c r="J32" i="7"/>
  <c r="J33" i="7"/>
  <c r="J34" i="7"/>
  <c r="J35" i="7"/>
  <c r="J36" i="7"/>
  <c r="J37" i="7"/>
  <c r="J38" i="7"/>
  <c r="J39" i="7"/>
  <c r="J40" i="7"/>
  <c r="J41" i="7"/>
  <c r="J42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S27" i="7"/>
  <c r="R27" i="7"/>
  <c r="Q27" i="7"/>
  <c r="P27" i="7"/>
  <c r="O27" i="7"/>
  <c r="N27" i="7"/>
  <c r="M27" i="7"/>
  <c r="L27" i="7"/>
  <c r="K27" i="7"/>
  <c r="J27" i="7"/>
  <c r="I27" i="7"/>
  <c r="H27" i="7"/>
  <c r="G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27" i="7"/>
  <c r="T6" i="7"/>
  <c r="T7" i="7"/>
  <c r="T8" i="7"/>
  <c r="T9" i="7"/>
  <c r="T10" i="7"/>
  <c r="T11" i="7"/>
  <c r="T12" i="7"/>
  <c r="T13" i="7"/>
  <c r="T14" i="7"/>
  <c r="T15" i="7"/>
  <c r="T16" i="7"/>
  <c r="T17" i="7"/>
  <c r="T18" i="7"/>
  <c r="T19" i="7"/>
  <c r="T20" i="7"/>
  <c r="V72" i="7" l="1" a="1"/>
  <c r="V72" i="7" s="1"/>
  <c r="AN72" i="7" s="1" a="1"/>
  <c r="AN72" i="7" s="1"/>
  <c r="BF72" i="7" s="1" a="1"/>
  <c r="BF72" i="7" s="1"/>
  <c r="AA104" i="7"/>
  <c r="AB104" i="7"/>
  <c r="AA96" i="7"/>
  <c r="AB96" i="7"/>
  <c r="AA103" i="7"/>
  <c r="AB103" i="7"/>
  <c r="AA95" i="7"/>
  <c r="AB95" i="7"/>
  <c r="AA102" i="7"/>
  <c r="AB102" i="7"/>
  <c r="AA94" i="7"/>
  <c r="AB94" i="7"/>
  <c r="AA101" i="7"/>
  <c r="AB101" i="7"/>
  <c r="AA93" i="7"/>
  <c r="AB93" i="7"/>
  <c r="AA100" i="7"/>
  <c r="AB100" i="7"/>
  <c r="AA107" i="7"/>
  <c r="AB107" i="7"/>
  <c r="AA99" i="7"/>
  <c r="AB99" i="7"/>
  <c r="AB106" i="7"/>
  <c r="AA106" i="7"/>
  <c r="AB98" i="7"/>
  <c r="AA98" i="7"/>
  <c r="AA105" i="7"/>
  <c r="AB105" i="7"/>
  <c r="AA97" i="7"/>
  <c r="AB97" i="7"/>
  <c r="S22" i="7"/>
  <c r="AB92" i="7"/>
  <c r="H9" i="5" l="1"/>
  <c r="G15" i="5" s="1"/>
  <c r="N41" i="5"/>
  <c r="N40" i="5"/>
  <c r="N39" i="5"/>
  <c r="N38" i="5"/>
  <c r="M38" i="5"/>
  <c r="J41" i="5"/>
  <c r="J40" i="5"/>
  <c r="J39" i="5"/>
  <c r="J38" i="5"/>
  <c r="K41" i="5"/>
  <c r="M41" i="5" s="1"/>
  <c r="K40" i="5"/>
  <c r="K39" i="5"/>
  <c r="K38" i="5"/>
  <c r="D32" i="5"/>
  <c r="C32" i="5"/>
  <c r="F31" i="5"/>
  <c r="E31" i="5"/>
  <c r="D30" i="5"/>
  <c r="C30" i="5"/>
  <c r="F29" i="5"/>
  <c r="E29" i="5"/>
  <c r="H6" i="5"/>
  <c r="H7" i="5"/>
  <c r="H8" i="5"/>
  <c r="H5" i="5"/>
  <c r="C48" i="5"/>
  <c r="F42" i="5"/>
  <c r="E42" i="5"/>
  <c r="D42" i="5"/>
  <c r="C42" i="5"/>
  <c r="G41" i="5"/>
  <c r="M40" i="5"/>
  <c r="G40" i="5"/>
  <c r="M39" i="5"/>
  <c r="G39" i="5"/>
  <c r="G38" i="5"/>
  <c r="F32" i="5"/>
  <c r="E32" i="5"/>
  <c r="D31" i="5"/>
  <c r="C31" i="5"/>
  <c r="F30" i="5"/>
  <c r="E30" i="5"/>
  <c r="D29" i="5"/>
  <c r="C29" i="5"/>
  <c r="F17" i="5"/>
  <c r="D14" i="5" l="1"/>
  <c r="F16" i="5"/>
  <c r="D16" i="5"/>
  <c r="G14" i="5"/>
  <c r="G16" i="5"/>
  <c r="E17" i="5"/>
  <c r="F14" i="5"/>
  <c r="F15" i="5"/>
  <c r="D17" i="5"/>
  <c r="G17" i="5"/>
  <c r="E14" i="5"/>
  <c r="E15" i="5"/>
  <c r="D15" i="5"/>
  <c r="E16" i="5"/>
  <c r="H29" i="5" a="1"/>
  <c r="K29" i="5" s="1"/>
  <c r="J32" i="5"/>
  <c r="J30" i="5"/>
  <c r="K31" i="5"/>
  <c r="H32" i="5"/>
  <c r="H29" i="5"/>
  <c r="K32" i="5"/>
  <c r="K30" i="5"/>
  <c r="I32" i="5"/>
  <c r="J31" i="5"/>
  <c r="K38" i="1"/>
  <c r="H31" i="5" l="1"/>
  <c r="I29" i="5"/>
  <c r="M29" i="5" s="1" a="1"/>
  <c r="J29" i="5"/>
  <c r="H30" i="5"/>
  <c r="I31" i="5"/>
  <c r="I30" i="5"/>
  <c r="K33" i="3"/>
  <c r="K32" i="3"/>
  <c r="J33" i="3"/>
  <c r="J32" i="3"/>
  <c r="D34" i="3"/>
  <c r="C34" i="3"/>
  <c r="C43" i="3"/>
  <c r="E7" i="3"/>
  <c r="D16" i="3" s="1"/>
  <c r="E6" i="3"/>
  <c r="N32" i="5" l="1"/>
  <c r="N30" i="5"/>
  <c r="M30" i="5"/>
  <c r="P29" i="5"/>
  <c r="M31" i="5"/>
  <c r="O29" i="5"/>
  <c r="P31" i="5"/>
  <c r="N29" i="5"/>
  <c r="M29" i="5"/>
  <c r="O31" i="5"/>
  <c r="N31" i="5"/>
  <c r="P32" i="5"/>
  <c r="P30" i="5"/>
  <c r="O32" i="5"/>
  <c r="O30" i="5"/>
  <c r="M32" i="5"/>
  <c r="D25" i="3"/>
  <c r="C16" i="3"/>
  <c r="C25" i="3" s="1"/>
  <c r="D15" i="3"/>
  <c r="D24" i="3" s="1"/>
  <c r="C15" i="3"/>
  <c r="C24" i="3" s="1"/>
  <c r="G15" i="1"/>
  <c r="G16" i="1"/>
  <c r="G17" i="1"/>
  <c r="F15" i="1"/>
  <c r="F16" i="1"/>
  <c r="F17" i="1"/>
  <c r="E15" i="1"/>
  <c r="E16" i="1"/>
  <c r="E17" i="1"/>
  <c r="D15" i="1"/>
  <c r="D16" i="1"/>
  <c r="D17" i="1"/>
  <c r="G14" i="1"/>
  <c r="F14" i="1"/>
  <c r="E14" i="1"/>
  <c r="D14" i="1"/>
  <c r="H24" i="3" l="1" a="1"/>
  <c r="H25" i="3" s="1"/>
  <c r="C48" i="1"/>
  <c r="N39" i="1"/>
  <c r="N40" i="1"/>
  <c r="N41" i="1"/>
  <c r="N38" i="1"/>
  <c r="M39" i="1"/>
  <c r="M40" i="1"/>
  <c r="M41" i="1"/>
  <c r="M38" i="1"/>
  <c r="D42" i="1"/>
  <c r="E42" i="1"/>
  <c r="F42" i="1"/>
  <c r="C42" i="1"/>
  <c r="G39" i="1"/>
  <c r="G40" i="1"/>
  <c r="G41" i="1"/>
  <c r="G38" i="1"/>
  <c r="C30" i="1"/>
  <c r="D30" i="1"/>
  <c r="E30" i="1"/>
  <c r="F30" i="1"/>
  <c r="C31" i="1"/>
  <c r="D31" i="1"/>
  <c r="E31" i="1"/>
  <c r="F31" i="1"/>
  <c r="C32" i="1"/>
  <c r="D32" i="1"/>
  <c r="E32" i="1"/>
  <c r="F32" i="1"/>
  <c r="D29" i="1"/>
  <c r="E29" i="1"/>
  <c r="F29" i="1"/>
  <c r="C29" i="1"/>
  <c r="H6" i="1"/>
  <c r="H7" i="1"/>
  <c r="H8" i="1"/>
  <c r="H5" i="1"/>
  <c r="H24" i="3" l="1"/>
  <c r="I24" i="3"/>
  <c r="I25" i="3"/>
  <c r="H29" i="1" a="1"/>
  <c r="K30" i="1" s="1"/>
  <c r="K24" i="3" l="1" a="1"/>
  <c r="K24" i="3" s="1"/>
  <c r="H29" i="1"/>
  <c r="J31" i="1"/>
  <c r="J29" i="1"/>
  <c r="H30" i="1"/>
  <c r="J30" i="1"/>
  <c r="K29" i="1"/>
  <c r="K31" i="1"/>
  <c r="K32" i="1"/>
  <c r="I32" i="1"/>
  <c r="I31" i="1"/>
  <c r="J32" i="1"/>
  <c r="H31" i="1"/>
  <c r="H32" i="1"/>
  <c r="I29" i="1"/>
  <c r="I30" i="1"/>
  <c r="L24" i="3" l="1"/>
  <c r="L25" i="3"/>
  <c r="K25" i="3"/>
  <c r="M29" i="1" a="1"/>
  <c r="M29" i="1" s="1"/>
  <c r="N29" i="1" l="1"/>
  <c r="P32" i="1"/>
  <c r="O30" i="1"/>
  <c r="P29" i="1"/>
  <c r="M31" i="1"/>
  <c r="N30" i="1"/>
  <c r="P31" i="1"/>
  <c r="O31" i="1"/>
  <c r="O32" i="1"/>
  <c r="N32" i="1"/>
  <c r="P30" i="1"/>
  <c r="O29" i="1"/>
  <c r="M30" i="1"/>
  <c r="N31" i="1"/>
  <c r="M32" i="1"/>
  <c r="E33" i="3" l="1"/>
  <c r="E32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<sst xmlns="http://schemas.openxmlformats.org/spreadsheetml/2006/main" count="448" uniqueCount="60">
  <si>
    <t>SUM</t>
  </si>
  <si>
    <t>I</t>
  </si>
  <si>
    <t>Ri</t>
  </si>
  <si>
    <t>Ci</t>
  </si>
  <si>
    <t>Ri+Ci</t>
  </si>
  <si>
    <t>Ri-Ci</t>
  </si>
  <si>
    <t>Identify</t>
  </si>
  <si>
    <t>Total Relation Matrix(T)</t>
  </si>
  <si>
    <t>Calculate the average of the matrix and the threashold value(Aplha)</t>
  </si>
  <si>
    <t>Aplha</t>
  </si>
  <si>
    <t>effect</t>
  </si>
  <si>
    <t>cause</t>
  </si>
  <si>
    <t>Calculate   (Ri+Ci ) and (Ri-Ci)</t>
  </si>
  <si>
    <t>Generate the Direct Relation Matrix(X)</t>
  </si>
  <si>
    <t>D</t>
  </si>
  <si>
    <t>(I-D)</t>
  </si>
  <si>
    <t>(I-D)-1</t>
  </si>
  <si>
    <t>D(I-D)-1</t>
  </si>
  <si>
    <t>T =D (I-D)-1</t>
  </si>
  <si>
    <t>Normalization of Direct Relation Matrix(D)</t>
  </si>
  <si>
    <t>A</t>
  </si>
  <si>
    <t>B</t>
  </si>
  <si>
    <t>C</t>
  </si>
  <si>
    <t>max</t>
  </si>
  <si>
    <t>A2 3.45 0.00 3.36 3.71 3.45 2.13 2.14 2.53 2.72 4.14 4.03 4.01 4.37 4.31 4.02 3.83</t>
  </si>
  <si>
    <t>A3 3.23 3.46 0.00 3.45 3.56 1.65 1.78 1.43 1.65 4.04 4.23 4.34 3.56 3.65 3.52 3.84</t>
  </si>
  <si>
    <t>F1 4.23 4.67 4.27 0.00 4.67 4.82 4.69 4.84 4.67 4.83 4.39 4.62 4.73 4.82 4.59 4.81</t>
  </si>
  <si>
    <t>F2 4.35 4.73 4.12 4.56 0.00 4.62 4.84 4.67 4.04 4.69 4.74 4.59 4.83 4.69 4.82 4.79</t>
  </si>
  <si>
    <t>T1 1.36 1.54 1.36 3.54 3.46 0.00 4.21 3.76 3.82 1.67 2.53 2.54 4.18 3.54 3.23 3.51</t>
  </si>
  <si>
    <t>T2 1.43 1.23 1.75 2.95 2.57 2.51 0.00 2.91 3.23 2.54 2.74 1.72 2.54 2.86 3.53 2.32</t>
  </si>
  <si>
    <t>T3 2.43 2.41 2.16 2.94 3.43 3.41 3.32 0.00 3.54 1.94 2.18 1.54 2.31 2.11 2.75 3.04</t>
  </si>
  <si>
    <t>T4 1.31 1.67 1.87 2.95 2.92 3.04 2.87 2.72 0.00 2.43 1.65 2.72 2.11 2.98 3.35 3.59</t>
  </si>
  <si>
    <t>P1 2.56 2.76 2.15 4.56 4.67 4.11 4.23 4.34 4.26 0.00 4.61 4.45 4.03 4.02 4.12 3.56</t>
  </si>
  <si>
    <t>P2 2.45 2.34 2.45 4.86 4.43 4.62 4.34 4.12 4.69 4.51 0.00 4.48 3.65 3.23 3.54 3.76</t>
  </si>
  <si>
    <t>P3 2.24 2.58 2.67 4.69 4.66 4.45 4.32 4.64 4.11 4.23 4.42 0.00 3.11 3.56 3.34 3.32</t>
  </si>
  <si>
    <t>U1 3.45 3.62 3.72 4.45 4.76 4.12 3.87 3.93 3.85 2.56 2.19 2.64 0.00 3.23 3.54 3.02</t>
  </si>
  <si>
    <t>U2 3.53 3.24 3.75 4.34 4.23 4.34 3.51 3.45 3.63 2.63 2.65 3.12 3.21 0.00 2.61 2.76</t>
  </si>
  <si>
    <t>U3 3.43 3.65 3.54 4.27 4.28 4.62 3.56 3.95 4.21 2.89 2.57 3.32 3.57 3.26 0.00 2.49</t>
  </si>
  <si>
    <t>U4 3.62 3.75 3.06 4.25 4.61 4.42 4.24 4.15 4.27 3.53 2.65 2.76 3.05 3.42 3.41 0.00</t>
  </si>
  <si>
    <t>A1 0.00 3.69 3.5 3.65 3.26 2.85 2.62 2.82 2.58 4.23 4.02 4.45 4.58 4.62 4.29 4.34</t>
  </si>
  <si>
    <t>A1</t>
  </si>
  <si>
    <t>A2</t>
  </si>
  <si>
    <t>A3</t>
  </si>
  <si>
    <t>T1</t>
  </si>
  <si>
    <t>T2</t>
  </si>
  <si>
    <t>T3</t>
  </si>
  <si>
    <t>T4</t>
  </si>
  <si>
    <t>P1</t>
  </si>
  <si>
    <t>P2</t>
  </si>
  <si>
    <t>P3</t>
  </si>
  <si>
    <t>U1</t>
  </si>
  <si>
    <t>U2</t>
  </si>
  <si>
    <t>U3</t>
  </si>
  <si>
    <t>U4</t>
  </si>
  <si>
    <t>F1</t>
  </si>
  <si>
    <t>F2</t>
  </si>
  <si>
    <t>D(I-D)^1</t>
  </si>
  <si>
    <t>(I-D)^1</t>
  </si>
  <si>
    <t>Application of AHP and DEMATEL Methods in Choosing and Analysing the Measures for the Distribution of Goods in Szczecin Region-pdf</t>
  </si>
  <si>
    <t>D(I-D)^1 Multiply with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</si>
</sst>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_);\(0.00\)"/>
    <numFmt numFmtId="165" formatCode="0.0000_);\(0.0000\)"/>
    <numFmt numFmtId="171" formatCode="0.000"/>
  </numFmts>
  <fonts count="9" x14ac:knownFonts="1">
    <font>
      <sz val="11"/>
      <color theme="1"/>
      <name val="Meiryo UI"/>
      <family val="2"/>
    </font>
    <font>
      <b/>
      <sz val="25"/>
      <color theme="1"/>
      <name val="Meiryo UI"/>
      <family val="3"/>
      <charset val="128"/>
    </font>
    <font>
      <sz val="25"/>
      <color theme="1"/>
      <name val="Meiryo UI"/>
      <family val="3"/>
      <charset val="128"/>
    </font>
    <font>
      <sz val="24"/>
      <color theme="1"/>
      <name val="Meiryo UI"/>
      <family val="3"/>
      <charset val="128"/>
    </font>
    <font>
      <sz val="16"/>
      <color theme="1"/>
      <name val="Meiryo UI"/>
      <family val="3"/>
      <charset val="128"/>
    </font>
    <font>
      <b/>
      <sz val="16"/>
      <color theme="1"/>
      <name val="Kartika"/>
      <family val="1"/>
    </font>
    <font>
      <b/>
      <sz val="16"/>
      <color rgb="FFFF0000"/>
      <name val="Kartika"/>
      <family val="1"/>
    </font>
    <font>
      <sz val="16"/>
      <color theme="1"/>
      <name val="Kartika"/>
      <family val="1"/>
    </font>
    <font>
      <b/>
      <sz val="24"/>
      <color theme="1"/>
      <name val="Meiryo UI"/>
      <family val="3"/>
      <charset val="128"/>
    </font>
  </fonts>
  <fills count="11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0">
    <xf numFmtId="0" fontId="0" fillId="0" borderId="0" xfId="0"/>
    <xf numFmtId="0" fontId="3" fillId="0" borderId="0" xfId="0" applyFont="1" applyFill="1"/>
    <xf numFmtId="0" fontId="0" fillId="0" borderId="0" xfId="0" applyFill="1"/>
    <xf numFmtId="0" fontId="2" fillId="0" borderId="0" xfId="0" applyFont="1" applyFill="1"/>
    <xf numFmtId="0" fontId="0" fillId="0" borderId="0" xfId="0" applyFill="1" applyBorder="1" applyAlignment="1">
      <alignment horizontal="left" vertical="center"/>
    </xf>
    <xf numFmtId="0" fontId="4" fillId="0" borderId="0" xfId="0" applyFont="1" applyFill="1"/>
    <xf numFmtId="0" fontId="1" fillId="0" borderId="0" xfId="0" applyFont="1" applyFill="1" applyBorder="1" applyAlignment="1">
      <alignment vertical="center"/>
    </xf>
    <xf numFmtId="0" fontId="0" fillId="0" borderId="5" xfId="0" applyFill="1" applyBorder="1" applyAlignment="1">
      <alignment horizontal="left" vertical="center"/>
    </xf>
    <xf numFmtId="0" fontId="0" fillId="0" borderId="6" xfId="0" applyFill="1" applyBorder="1" applyAlignment="1">
      <alignment horizontal="left" vertical="center"/>
    </xf>
    <xf numFmtId="0" fontId="5" fillId="0" borderId="7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0" borderId="0" xfId="0" applyFont="1" applyFill="1"/>
    <xf numFmtId="0" fontId="5" fillId="0" borderId="0" xfId="0" applyFont="1" applyFill="1" applyBorder="1"/>
    <xf numFmtId="0" fontId="5" fillId="0" borderId="0" xfId="0" applyFont="1" applyFill="1" applyAlignment="1">
      <alignment horizontal="center" vertical="center"/>
    </xf>
    <xf numFmtId="0" fontId="5" fillId="7" borderId="1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164" fontId="5" fillId="0" borderId="0" xfId="0" applyNumberFormat="1" applyFont="1" applyFill="1" applyBorder="1" applyAlignment="1">
      <alignment horizontal="center" vertical="center"/>
    </xf>
    <xf numFmtId="165" fontId="5" fillId="0" borderId="7" xfId="0" applyNumberFormat="1" applyFont="1" applyFill="1" applyBorder="1" applyAlignment="1">
      <alignment horizontal="center" vertical="center"/>
    </xf>
    <xf numFmtId="165" fontId="5" fillId="0" borderId="8" xfId="0" applyNumberFormat="1" applyFont="1" applyFill="1" applyBorder="1" applyAlignment="1">
      <alignment horizontal="center" vertical="center"/>
    </xf>
    <xf numFmtId="165" fontId="5" fillId="0" borderId="9" xfId="0" applyNumberFormat="1" applyFont="1" applyFill="1" applyBorder="1" applyAlignment="1">
      <alignment horizontal="center" vertical="center"/>
    </xf>
    <xf numFmtId="165" fontId="5" fillId="0" borderId="0" xfId="0" applyNumberFormat="1" applyFont="1" applyFill="1"/>
    <xf numFmtId="165" fontId="5" fillId="0" borderId="5" xfId="0" applyNumberFormat="1" applyFont="1" applyFill="1" applyBorder="1" applyAlignment="1">
      <alignment horizontal="center" vertical="center"/>
    </xf>
    <xf numFmtId="165" fontId="5" fillId="0" borderId="0" xfId="0" applyNumberFormat="1" applyFont="1" applyFill="1" applyBorder="1" applyAlignment="1">
      <alignment horizontal="center" vertical="center"/>
    </xf>
    <xf numFmtId="165" fontId="5" fillId="0" borderId="6" xfId="0" applyNumberFormat="1" applyFont="1" applyFill="1" applyBorder="1" applyAlignment="1">
      <alignment horizontal="center" vertical="center"/>
    </xf>
    <xf numFmtId="165" fontId="5" fillId="7" borderId="1" xfId="0" applyNumberFormat="1" applyFont="1" applyFill="1" applyBorder="1" applyAlignment="1">
      <alignment horizontal="center" vertical="center"/>
    </xf>
    <xf numFmtId="165" fontId="5" fillId="8" borderId="1" xfId="0" applyNumberFormat="1" applyFont="1" applyFill="1" applyBorder="1" applyAlignment="1">
      <alignment horizontal="center" vertical="center"/>
    </xf>
    <xf numFmtId="165" fontId="5" fillId="0" borderId="1" xfId="0" applyNumberFormat="1" applyFont="1" applyFill="1" applyBorder="1" applyAlignment="1">
      <alignment horizontal="center" vertical="center"/>
    </xf>
    <xf numFmtId="165" fontId="5" fillId="7" borderId="1" xfId="0" applyNumberFormat="1" applyFont="1" applyFill="1" applyBorder="1" applyAlignment="1">
      <alignment horizontal="center" vertical="center" wrapText="1"/>
    </xf>
    <xf numFmtId="165" fontId="5" fillId="0" borderId="0" xfId="0" applyNumberFormat="1" applyFont="1" applyFill="1" applyBorder="1" applyAlignment="1">
      <alignment horizontal="center" vertical="center" wrapText="1"/>
    </xf>
    <xf numFmtId="165" fontId="5" fillId="0" borderId="0" xfId="0" applyNumberFormat="1" applyFont="1" applyFill="1" applyBorder="1"/>
    <xf numFmtId="165" fontId="5" fillId="6" borderId="1" xfId="0" applyNumberFormat="1" applyFont="1" applyFill="1" applyBorder="1" applyAlignment="1">
      <alignment horizontal="center" vertical="center"/>
    </xf>
    <xf numFmtId="165" fontId="5" fillId="4" borderId="1" xfId="0" applyNumberFormat="1" applyFont="1" applyFill="1" applyBorder="1" applyAlignment="1">
      <alignment horizontal="center" vertical="center"/>
    </xf>
    <xf numFmtId="165" fontId="5" fillId="5" borderId="1" xfId="0" applyNumberFormat="1" applyFont="1" applyFill="1" applyBorder="1" applyAlignment="1">
      <alignment horizontal="center" vertical="center"/>
    </xf>
    <xf numFmtId="165" fontId="6" fillId="5" borderId="1" xfId="0" applyNumberFormat="1" applyFont="1" applyFill="1" applyBorder="1" applyAlignment="1">
      <alignment horizontal="center" vertical="center"/>
    </xf>
    <xf numFmtId="165" fontId="5" fillId="0" borderId="10" xfId="0" applyNumberFormat="1" applyFont="1" applyFill="1" applyBorder="1" applyAlignment="1">
      <alignment horizontal="center" vertical="center"/>
    </xf>
    <xf numFmtId="165" fontId="5" fillId="0" borderId="4" xfId="0" applyNumberFormat="1" applyFont="1" applyFill="1" applyBorder="1" applyAlignment="1">
      <alignment horizontal="center" vertical="center"/>
    </xf>
    <xf numFmtId="165" fontId="5" fillId="0" borderId="11" xfId="0" applyNumberFormat="1" applyFont="1" applyFill="1" applyBorder="1" applyAlignment="1">
      <alignment horizontal="center" vertical="center"/>
    </xf>
    <xf numFmtId="165" fontId="5" fillId="0" borderId="0" xfId="0" applyNumberFormat="1" applyFont="1" applyFill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 wrapText="1"/>
    </xf>
    <xf numFmtId="0" fontId="5" fillId="7" borderId="3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165" fontId="5" fillId="2" borderId="1" xfId="0" applyNumberFormat="1" applyFont="1" applyFill="1" applyBorder="1" applyAlignment="1">
      <alignment horizontal="left" vertical="center"/>
    </xf>
    <xf numFmtId="165" fontId="5" fillId="0" borderId="1" xfId="0" applyNumberFormat="1" applyFont="1" applyFill="1" applyBorder="1" applyAlignment="1">
      <alignment horizontal="center" vertical="center"/>
    </xf>
    <xf numFmtId="165" fontId="5" fillId="7" borderId="1" xfId="0" applyNumberFormat="1" applyFont="1" applyFill="1" applyBorder="1" applyAlignment="1">
      <alignment horizontal="center" vertical="center"/>
    </xf>
    <xf numFmtId="165" fontId="5" fillId="2" borderId="1" xfId="0" applyNumberFormat="1" applyFont="1" applyFill="1" applyBorder="1" applyAlignment="1">
      <alignment horizontal="center" vertical="center"/>
    </xf>
    <xf numFmtId="165" fontId="5" fillId="2" borderId="5" xfId="0" applyNumberFormat="1" applyFont="1" applyFill="1" applyBorder="1" applyAlignment="1">
      <alignment horizontal="center" vertical="center"/>
    </xf>
    <xf numFmtId="165" fontId="5" fillId="2" borderId="0" xfId="0" applyNumberFormat="1" applyFont="1" applyFill="1" applyBorder="1" applyAlignment="1">
      <alignment horizontal="center" vertical="center"/>
    </xf>
    <xf numFmtId="165" fontId="5" fillId="0" borderId="0" xfId="0" applyNumberFormat="1" applyFont="1" applyFill="1" applyBorder="1" applyAlignment="1">
      <alignment horizontal="left" vertical="center"/>
    </xf>
    <xf numFmtId="0" fontId="8" fillId="0" borderId="0" xfId="0" applyFont="1" applyAlignment="1">
      <alignment horizontal="left"/>
    </xf>
    <xf numFmtId="171" fontId="5" fillId="0" borderId="8" xfId="0" applyNumberFormat="1" applyFont="1" applyFill="1" applyBorder="1" applyAlignment="1">
      <alignment horizontal="center" vertical="center"/>
    </xf>
    <xf numFmtId="171" fontId="5" fillId="0" borderId="9" xfId="0" applyNumberFormat="1" applyFont="1" applyFill="1" applyBorder="1" applyAlignment="1">
      <alignment horizontal="center" vertical="center"/>
    </xf>
    <xf numFmtId="171" fontId="5" fillId="0" borderId="0" xfId="0" applyNumberFormat="1" applyFont="1" applyFill="1"/>
    <xf numFmtId="171" fontId="5" fillId="0" borderId="0" xfId="0" applyNumberFormat="1" applyFont="1" applyFill="1" applyAlignment="1">
      <alignment horizontal="center"/>
    </xf>
    <xf numFmtId="171" fontId="5" fillId="0" borderId="0" xfId="0" applyNumberFormat="1" applyFont="1" applyFill="1" applyBorder="1" applyAlignment="1">
      <alignment horizontal="center" vertical="center"/>
    </xf>
    <xf numFmtId="171" fontId="5" fillId="0" borderId="6" xfId="0" applyNumberFormat="1" applyFont="1" applyFill="1" applyBorder="1" applyAlignment="1">
      <alignment horizontal="center" vertical="center"/>
    </xf>
    <xf numFmtId="171" fontId="5" fillId="10" borderId="1" xfId="0" applyNumberFormat="1" applyFont="1" applyFill="1" applyBorder="1" applyAlignment="1">
      <alignment horizontal="center" vertical="center"/>
    </xf>
    <xf numFmtId="171" fontId="5" fillId="7" borderId="1" xfId="0" applyNumberFormat="1" applyFont="1" applyFill="1" applyBorder="1" applyAlignment="1">
      <alignment horizontal="center" vertical="center"/>
    </xf>
    <xf numFmtId="171" fontId="5" fillId="7" borderId="1" xfId="0" applyNumberFormat="1" applyFont="1" applyFill="1" applyBorder="1"/>
    <xf numFmtId="171" fontId="7" fillId="0" borderId="1" xfId="0" applyNumberFormat="1" applyFont="1" applyFill="1" applyBorder="1" applyAlignment="1">
      <alignment horizontal="center" vertical="center"/>
    </xf>
    <xf numFmtId="171" fontId="5" fillId="0" borderId="1" xfId="0" applyNumberFormat="1" applyFont="1" applyFill="1" applyBorder="1" applyAlignment="1">
      <alignment horizontal="center" vertical="center"/>
    </xf>
    <xf numFmtId="171" fontId="5" fillId="0" borderId="1" xfId="0" applyNumberFormat="1" applyFont="1" applyFill="1" applyBorder="1"/>
    <xf numFmtId="171" fontId="5" fillId="7" borderId="1" xfId="0" applyNumberFormat="1" applyFont="1" applyFill="1" applyBorder="1" applyAlignment="1">
      <alignment horizontal="center" vertical="center" wrapText="1"/>
    </xf>
    <xf numFmtId="171" fontId="5" fillId="8" borderId="1" xfId="0" applyNumberFormat="1" applyFont="1" applyFill="1" applyBorder="1" applyAlignment="1">
      <alignment horizontal="center" vertical="center"/>
    </xf>
    <xf numFmtId="171" fontId="5" fillId="0" borderId="0" xfId="0" applyNumberFormat="1" applyFont="1" applyFill="1" applyAlignment="1">
      <alignment horizontal="center" vertical="center"/>
    </xf>
    <xf numFmtId="171" fontId="5" fillId="0" borderId="0" xfId="0" applyNumberFormat="1" applyFont="1" applyFill="1" applyBorder="1"/>
    <xf numFmtId="171" fontId="5" fillId="0" borderId="0" xfId="0" applyNumberFormat="1" applyFont="1" applyFill="1" applyBorder="1" applyAlignment="1">
      <alignment horizontal="center"/>
    </xf>
    <xf numFmtId="171" fontId="5" fillId="0" borderId="1" xfId="0" applyNumberFormat="1" applyFont="1" applyFill="1" applyBorder="1" applyAlignment="1">
      <alignment horizontal="center"/>
    </xf>
    <xf numFmtId="171" fontId="5" fillId="2" borderId="1" xfId="0" applyNumberFormat="1" applyFont="1" applyFill="1" applyBorder="1" applyAlignment="1">
      <alignment horizontal="center" vertical="center"/>
    </xf>
    <xf numFmtId="171" fontId="5" fillId="0" borderId="0" xfId="0" applyNumberFormat="1" applyFont="1" applyFill="1" applyBorder="1" applyAlignment="1">
      <alignment vertical="center"/>
    </xf>
    <xf numFmtId="171" fontId="5" fillId="0" borderId="1" xfId="0" applyNumberFormat="1" applyFont="1" applyFill="1" applyBorder="1" applyAlignment="1">
      <alignment horizontal="center" vertical="center" wrapText="1"/>
    </xf>
    <xf numFmtId="171" fontId="5" fillId="0" borderId="4" xfId="0" applyNumberFormat="1" applyFont="1" applyFill="1" applyBorder="1" applyAlignment="1">
      <alignment horizontal="center" vertical="center"/>
    </xf>
    <xf numFmtId="171" fontId="5" fillId="0" borderId="11" xfId="0" applyNumberFormat="1" applyFont="1" applyFill="1" applyBorder="1" applyAlignment="1">
      <alignment horizontal="center" vertical="center"/>
    </xf>
    <xf numFmtId="171" fontId="5" fillId="9" borderId="1" xfId="0" applyNumberFormat="1" applyFont="1" applyFill="1" applyBorder="1" applyAlignment="1">
      <alignment horizontal="center" vertical="center"/>
    </xf>
    <xf numFmtId="171" fontId="5" fillId="9" borderId="1" xfId="0" applyNumberFormat="1" applyFont="1" applyFill="1" applyBorder="1"/>
    <xf numFmtId="171" fontId="5" fillId="6" borderId="1" xfId="0" applyNumberFormat="1" applyFont="1" applyFill="1" applyBorder="1" applyAlignment="1">
      <alignment horizontal="center" vertical="center"/>
    </xf>
    <xf numFmtId="171" fontId="5" fillId="4" borderId="1" xfId="0" applyNumberFormat="1" applyFont="1" applyFill="1" applyBorder="1" applyAlignment="1">
      <alignment horizontal="center" vertical="center"/>
    </xf>
    <xf numFmtId="171" fontId="5" fillId="5" borderId="1" xfId="0" applyNumberFormat="1" applyFont="1" applyFill="1" applyBorder="1" applyAlignment="1">
      <alignment horizontal="center" vertical="center"/>
    </xf>
    <xf numFmtId="171" fontId="5" fillId="4" borderId="1" xfId="0" applyNumberFormat="1" applyFont="1" applyFill="1" applyBorder="1"/>
    <xf numFmtId="171" fontId="6" fillId="0" borderId="0" xfId="0" applyNumberFormat="1" applyFont="1" applyFill="1" applyBorder="1" applyAlignment="1">
      <alignment horizontal="center" vertical="center"/>
    </xf>
    <xf numFmtId="171" fontId="5" fillId="0" borderId="0" xfId="0" applyNumberFormat="1" applyFont="1" applyFill="1" applyBorder="1" applyAlignment="1">
      <alignment horizontal="center" vertical="center"/>
    </xf>
    <xf numFmtId="171" fontId="5" fillId="2" borderId="2" xfId="0" applyNumberFormat="1" applyFont="1" applyFill="1" applyBorder="1" applyAlignment="1">
      <alignment horizontal="center" vertical="center"/>
    </xf>
    <xf numFmtId="171" fontId="5" fillId="2" borderId="13" xfId="0" applyNumberFormat="1" applyFont="1" applyFill="1" applyBorder="1" applyAlignment="1">
      <alignment horizontal="center" vertical="center"/>
    </xf>
    <xf numFmtId="171" fontId="5" fillId="2" borderId="3" xfId="0" applyNumberFormat="1" applyFont="1" applyFill="1" applyBorder="1" applyAlignment="1">
      <alignment horizontal="center" vertical="center"/>
    </xf>
    <xf numFmtId="171" fontId="5" fillId="2" borderId="1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  <color rgb="FFFFFF99"/>
      <color rgb="FF99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471F4-A297-48A7-A69E-F18EC65BE71C}">
  <dimension ref="A1:Q50"/>
  <sheetViews>
    <sheetView topLeftCell="A40" workbookViewId="0">
      <selection activeCell="A40" sqref="A40:P40"/>
    </sheetView>
  </sheetViews>
  <sheetFormatPr defaultRowHeight="35" customHeight="1" x14ac:dyDescent="0.35"/>
  <cols>
    <col min="1" max="1" width="9.640625" style="7" customWidth="1"/>
    <col min="2" max="4" width="9.640625" style="4" customWidth="1"/>
    <col min="5" max="5" width="8.7109375" style="4" customWidth="1"/>
    <col min="6" max="12" width="9.640625" style="4" customWidth="1"/>
    <col min="13" max="13" width="13.140625" style="4" customWidth="1"/>
    <col min="14" max="15" width="9.640625" style="4" customWidth="1"/>
    <col min="16" max="16" width="9.640625" style="8" customWidth="1"/>
    <col min="17" max="16384" width="9.140625" style="2"/>
  </cols>
  <sheetData>
    <row r="1" spans="1:16" ht="35" customHeight="1" x14ac:dyDescent="0.35">
      <c r="A1" s="9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1"/>
    </row>
    <row r="2" spans="1:16" ht="35" customHeight="1" x14ac:dyDescent="0.35">
      <c r="A2" s="56" t="s">
        <v>13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</row>
    <row r="3" spans="1:16" ht="35" customHeight="1" x14ac:dyDescent="0.35">
      <c r="A3" s="12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4"/>
    </row>
    <row r="4" spans="1:16" ht="35" customHeight="1" x14ac:dyDescent="0.35">
      <c r="A4" s="12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4"/>
    </row>
    <row r="5" spans="1:16" ht="35" customHeight="1" x14ac:dyDescent="0.35">
      <c r="A5" s="12"/>
      <c r="B5" s="15"/>
      <c r="C5" s="24" t="s">
        <v>20</v>
      </c>
      <c r="D5" s="24" t="s">
        <v>21</v>
      </c>
      <c r="E5" s="24" t="s">
        <v>0</v>
      </c>
      <c r="F5" s="13"/>
      <c r="G5" s="13"/>
      <c r="H5" s="13"/>
      <c r="I5" s="13"/>
      <c r="J5" s="13"/>
      <c r="K5" s="13"/>
      <c r="L5" s="13"/>
      <c r="M5" s="13"/>
      <c r="N5" s="13"/>
      <c r="O5" s="13"/>
      <c r="P5" s="14"/>
    </row>
    <row r="6" spans="1:16" ht="35" customHeight="1" x14ac:dyDescent="0.35">
      <c r="A6" s="12"/>
      <c r="B6" s="24" t="s">
        <v>20</v>
      </c>
      <c r="C6" s="31">
        <v>1</v>
      </c>
      <c r="D6" s="31">
        <v>2</v>
      </c>
      <c r="E6" s="33">
        <f>C6+D6</f>
        <v>3</v>
      </c>
      <c r="F6" s="13"/>
      <c r="G6" s="13"/>
      <c r="H6" s="16"/>
      <c r="I6" s="13"/>
      <c r="J6" s="13"/>
      <c r="K6" s="13"/>
      <c r="L6" s="13"/>
      <c r="M6" s="13"/>
      <c r="N6" s="13"/>
      <c r="O6" s="13"/>
      <c r="P6" s="14"/>
    </row>
    <row r="7" spans="1:16" ht="35" customHeight="1" x14ac:dyDescent="0.35">
      <c r="A7" s="12"/>
      <c r="B7" s="24" t="s">
        <v>21</v>
      </c>
      <c r="C7" s="31">
        <v>1</v>
      </c>
      <c r="D7" s="31">
        <v>3</v>
      </c>
      <c r="E7" s="33">
        <f>C7+D7</f>
        <v>4</v>
      </c>
      <c r="F7" s="13"/>
      <c r="G7" s="13"/>
      <c r="H7" s="13"/>
      <c r="I7" s="13"/>
      <c r="J7" s="13"/>
      <c r="K7" s="13"/>
      <c r="L7" s="13"/>
      <c r="M7" s="13"/>
      <c r="N7" s="13"/>
      <c r="O7" s="13"/>
      <c r="P7" s="14"/>
    </row>
    <row r="8" spans="1:16" ht="35" customHeight="1" x14ac:dyDescent="0.35">
      <c r="A8" s="12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4"/>
    </row>
    <row r="9" spans="1:16" ht="35" customHeight="1" x14ac:dyDescent="0.35">
      <c r="A9" s="12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4"/>
    </row>
    <row r="10" spans="1:16" ht="35" customHeight="1" x14ac:dyDescent="0.35">
      <c r="A10" s="12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4"/>
    </row>
    <row r="11" spans="1:16" s="1" customFormat="1" ht="35" customHeight="1" x14ac:dyDescent="0.7">
      <c r="A11" s="56" t="s">
        <v>19</v>
      </c>
      <c r="B11" s="56"/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</row>
    <row r="12" spans="1:16" ht="35" customHeight="1" x14ac:dyDescent="0.35">
      <c r="A12" s="12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4"/>
    </row>
    <row r="13" spans="1:16" ht="45" customHeight="1" x14ac:dyDescent="0.35">
      <c r="A13" s="12"/>
      <c r="B13" s="13"/>
      <c r="C13" s="17"/>
      <c r="D13" s="13"/>
      <c r="E13" s="13"/>
      <c r="F13" s="13"/>
      <c r="G13" s="13"/>
      <c r="H13" s="17"/>
      <c r="I13" s="13"/>
      <c r="J13" s="13"/>
      <c r="K13" s="13"/>
      <c r="L13" s="13"/>
      <c r="M13" s="13"/>
      <c r="N13" s="13"/>
      <c r="O13" s="13"/>
      <c r="P13" s="14"/>
    </row>
    <row r="14" spans="1:16" ht="35" customHeight="1" x14ac:dyDescent="0.35">
      <c r="A14" s="12"/>
      <c r="B14" s="13"/>
      <c r="C14" s="59" t="s">
        <v>14</v>
      </c>
      <c r="D14" s="60"/>
      <c r="E14" s="13"/>
      <c r="F14" s="13"/>
      <c r="G14" s="13"/>
      <c r="H14" s="65" t="s">
        <v>1</v>
      </c>
      <c r="I14" s="65"/>
      <c r="J14" s="13"/>
      <c r="K14" s="13"/>
      <c r="L14" s="13"/>
      <c r="M14" s="13"/>
      <c r="N14" s="13"/>
      <c r="O14" s="13"/>
      <c r="P14" s="14"/>
    </row>
    <row r="15" spans="1:16" ht="35" customHeight="1" x14ac:dyDescent="0.35">
      <c r="A15" s="12"/>
      <c r="B15" s="13"/>
      <c r="C15" s="31">
        <f>C6/E7</f>
        <v>0.25</v>
      </c>
      <c r="D15" s="31">
        <f>D6/E7</f>
        <v>0.5</v>
      </c>
      <c r="E15" s="13"/>
      <c r="F15" s="13"/>
      <c r="G15" s="13"/>
      <c r="H15" s="31">
        <v>1</v>
      </c>
      <c r="I15" s="31">
        <v>0</v>
      </c>
      <c r="J15" s="13"/>
      <c r="K15" s="13"/>
      <c r="L15" s="13"/>
      <c r="M15" s="13"/>
      <c r="N15" s="13"/>
      <c r="O15" s="13"/>
      <c r="P15" s="14"/>
    </row>
    <row r="16" spans="1:16" ht="35" customHeight="1" x14ac:dyDescent="0.35">
      <c r="A16" s="12"/>
      <c r="B16" s="13"/>
      <c r="C16" s="31">
        <f>C7/E7</f>
        <v>0.25</v>
      </c>
      <c r="D16" s="31">
        <f>D7/E7</f>
        <v>0.75</v>
      </c>
      <c r="E16" s="13"/>
      <c r="F16" s="13"/>
      <c r="G16" s="13"/>
      <c r="H16" s="31">
        <v>0</v>
      </c>
      <c r="I16" s="31">
        <v>1</v>
      </c>
      <c r="J16" s="13"/>
      <c r="K16" s="13"/>
      <c r="L16" s="13"/>
      <c r="M16" s="13"/>
      <c r="N16" s="13"/>
      <c r="O16" s="13"/>
      <c r="P16" s="14"/>
    </row>
    <row r="17" spans="1:17" ht="35" customHeight="1" x14ac:dyDescent="0.35">
      <c r="A17" s="12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4"/>
    </row>
    <row r="18" spans="1:17" ht="35" customHeight="1" x14ac:dyDescent="0.35">
      <c r="A18" s="12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4"/>
    </row>
    <row r="19" spans="1:17" ht="35" customHeight="1" x14ac:dyDescent="0.35">
      <c r="A19" s="57" t="s">
        <v>18</v>
      </c>
      <c r="B19" s="57"/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</row>
    <row r="20" spans="1:17" ht="35" customHeight="1" x14ac:dyDescent="0.35">
      <c r="A20" s="12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4"/>
    </row>
    <row r="21" spans="1:17" ht="35" customHeight="1" x14ac:dyDescent="0.35">
      <c r="A21" s="12"/>
      <c r="B21" s="13"/>
      <c r="C21" s="58"/>
      <c r="D21" s="58"/>
      <c r="E21" s="58"/>
      <c r="F21" s="58"/>
      <c r="G21" s="13"/>
      <c r="H21" s="58"/>
      <c r="I21" s="58"/>
      <c r="J21" s="58"/>
      <c r="K21" s="58"/>
      <c r="L21" s="13"/>
      <c r="M21" s="13"/>
      <c r="N21" s="13"/>
      <c r="O21" s="13"/>
      <c r="P21" s="14"/>
    </row>
    <row r="22" spans="1:17" ht="35" customHeight="1" x14ac:dyDescent="0.35">
      <c r="A22" s="12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4"/>
    </row>
    <row r="23" spans="1:17" ht="35" customHeight="1" x14ac:dyDescent="0.35">
      <c r="A23" s="12"/>
      <c r="B23" s="13"/>
      <c r="C23" s="65" t="s">
        <v>15</v>
      </c>
      <c r="D23" s="65"/>
      <c r="E23" s="13"/>
      <c r="F23" s="13"/>
      <c r="G23" s="13"/>
      <c r="H23" s="59" t="s">
        <v>16</v>
      </c>
      <c r="I23" s="60"/>
      <c r="J23" s="13"/>
      <c r="K23" s="59" t="s">
        <v>17</v>
      </c>
      <c r="L23" s="60"/>
      <c r="M23" s="13"/>
      <c r="N23" s="13"/>
      <c r="O23" s="13"/>
      <c r="P23" s="14"/>
    </row>
    <row r="24" spans="1:17" ht="35" customHeight="1" x14ac:dyDescent="0.35">
      <c r="A24" s="12"/>
      <c r="B24" s="13"/>
      <c r="C24" s="31">
        <f>H15-C15</f>
        <v>0.75</v>
      </c>
      <c r="D24" s="31">
        <f>I15-D15</f>
        <v>-0.5</v>
      </c>
      <c r="E24" s="13"/>
      <c r="F24" s="13"/>
      <c r="G24" s="13"/>
      <c r="H24" s="31">
        <f t="array" ref="H24:I25">MINVERSE(C24:D25)</f>
        <v>3.9999999999999996</v>
      </c>
      <c r="I24" s="31">
        <v>7.9999999999999991</v>
      </c>
      <c r="J24" s="13"/>
      <c r="K24" s="31">
        <f t="array" ref="K24:L25">MMULT(C15:D16,H24:I25)</f>
        <v>2.9999999999999996</v>
      </c>
      <c r="L24" s="31">
        <v>7.9999999999999991</v>
      </c>
      <c r="M24" s="13"/>
      <c r="N24" s="13"/>
      <c r="O24" s="13"/>
      <c r="P24" s="14"/>
    </row>
    <row r="25" spans="1:17" ht="35" customHeight="1" x14ac:dyDescent="0.35">
      <c r="A25" s="12"/>
      <c r="B25" s="13"/>
      <c r="C25" s="31">
        <f>H16-C16</f>
        <v>-0.25</v>
      </c>
      <c r="D25" s="31">
        <f>I16-D16</f>
        <v>0.25</v>
      </c>
      <c r="E25" s="13"/>
      <c r="F25" s="13"/>
      <c r="G25" s="13"/>
      <c r="H25" s="31">
        <v>3.9999999999999991</v>
      </c>
      <c r="I25" s="31">
        <v>11.999999999999998</v>
      </c>
      <c r="J25" s="13"/>
      <c r="K25" s="31">
        <v>3.9999999999999991</v>
      </c>
      <c r="L25" s="31">
        <v>10.999999999999998</v>
      </c>
      <c r="M25" s="13"/>
      <c r="N25" s="13"/>
      <c r="O25" s="13"/>
      <c r="P25" s="14"/>
    </row>
    <row r="26" spans="1:17" ht="35" customHeight="1" x14ac:dyDescent="0.35">
      <c r="A26" s="12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4"/>
    </row>
    <row r="27" spans="1:17" ht="35" customHeight="1" x14ac:dyDescent="0.35">
      <c r="A27" s="12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4"/>
    </row>
    <row r="28" spans="1:17" ht="35" customHeight="1" x14ac:dyDescent="0.35">
      <c r="A28" s="56" t="s">
        <v>12</v>
      </c>
      <c r="B28" s="56"/>
      <c r="C28" s="56"/>
      <c r="D28" s="56"/>
      <c r="E28" s="56"/>
      <c r="F28" s="56"/>
      <c r="G28" s="56"/>
      <c r="H28" s="56"/>
      <c r="I28" s="56"/>
      <c r="J28" s="56"/>
      <c r="K28" s="56"/>
      <c r="L28" s="56"/>
      <c r="M28" s="56"/>
      <c r="N28" s="56"/>
      <c r="O28" s="56"/>
      <c r="P28" s="56"/>
    </row>
    <row r="29" spans="1:17" ht="35" customHeight="1" x14ac:dyDescent="0.35">
      <c r="A29" s="12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4"/>
    </row>
    <row r="30" spans="1:17" ht="22.5" customHeight="1" x14ac:dyDescent="0.35">
      <c r="A30" s="12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4"/>
    </row>
    <row r="31" spans="1:17" s="3" customFormat="1" ht="53" customHeight="1" x14ac:dyDescent="0.75">
      <c r="A31" s="12"/>
      <c r="B31" s="13"/>
      <c r="C31" s="63" t="s">
        <v>7</v>
      </c>
      <c r="D31" s="64"/>
      <c r="E31" s="18" t="s">
        <v>2</v>
      </c>
      <c r="F31" s="13"/>
      <c r="G31" s="15" t="s">
        <v>2</v>
      </c>
      <c r="H31" s="15" t="s">
        <v>3</v>
      </c>
      <c r="I31" s="13"/>
      <c r="J31" s="15" t="s">
        <v>4</v>
      </c>
      <c r="K31" s="15" t="s">
        <v>5</v>
      </c>
      <c r="L31" s="13"/>
      <c r="M31" s="15" t="s">
        <v>6</v>
      </c>
      <c r="N31" s="13"/>
      <c r="O31" s="13"/>
      <c r="P31" s="14"/>
      <c r="Q31" s="5"/>
    </row>
    <row r="32" spans="1:17" ht="35" customHeight="1" x14ac:dyDescent="0.35">
      <c r="A32" s="12"/>
      <c r="B32" s="13"/>
      <c r="C32" s="31">
        <v>2.9999999999999996</v>
      </c>
      <c r="D32" s="31">
        <v>7.9999999999999991</v>
      </c>
      <c r="E32" s="18">
        <f ca="1">SUM(C32:F32)</f>
        <v>10.999999999999998</v>
      </c>
      <c r="F32" s="13"/>
      <c r="G32" s="18">
        <v>11</v>
      </c>
      <c r="H32" s="19">
        <v>7</v>
      </c>
      <c r="I32" s="13"/>
      <c r="J32" s="20">
        <f>G32+H32</f>
        <v>18</v>
      </c>
      <c r="K32" s="20">
        <f>G32-H32</f>
        <v>4</v>
      </c>
      <c r="L32" s="13"/>
      <c r="M32" s="15"/>
      <c r="N32" s="13"/>
      <c r="O32" s="13"/>
      <c r="P32" s="14"/>
    </row>
    <row r="33" spans="1:16" ht="35" customHeight="1" x14ac:dyDescent="0.35">
      <c r="A33" s="12"/>
      <c r="B33" s="13"/>
      <c r="C33" s="31">
        <v>3.9999999999999991</v>
      </c>
      <c r="D33" s="31">
        <v>10.999999999999998</v>
      </c>
      <c r="E33" s="18">
        <f ca="1">SUM(C33:F33)</f>
        <v>14.999999999999996</v>
      </c>
      <c r="F33" s="13"/>
      <c r="G33" s="18">
        <v>15</v>
      </c>
      <c r="H33" s="19">
        <v>19</v>
      </c>
      <c r="I33" s="13"/>
      <c r="J33" s="20">
        <f>G33+H33</f>
        <v>34</v>
      </c>
      <c r="K33" s="20">
        <f>G33-H33</f>
        <v>-4</v>
      </c>
      <c r="L33" s="13"/>
      <c r="M33" s="15"/>
      <c r="N33" s="13"/>
      <c r="O33" s="13"/>
      <c r="P33" s="14"/>
    </row>
    <row r="34" spans="1:16" ht="35" customHeight="1" x14ac:dyDescent="0.35">
      <c r="A34" s="12"/>
      <c r="B34" s="19" t="s">
        <v>3</v>
      </c>
      <c r="C34" s="19">
        <f>SUM(C32:C33)</f>
        <v>6.9999999999999982</v>
      </c>
      <c r="D34" s="19">
        <f>SUM(D32:D33)</f>
        <v>18.999999999999996</v>
      </c>
      <c r="E34" s="18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4"/>
    </row>
    <row r="35" spans="1:16" ht="35" customHeight="1" x14ac:dyDescent="0.35">
      <c r="A35" s="12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4"/>
    </row>
    <row r="36" spans="1:16" ht="35" customHeight="1" x14ac:dyDescent="0.35">
      <c r="A36" s="12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4"/>
    </row>
    <row r="37" spans="1:16" ht="35" customHeight="1" x14ac:dyDescent="0.35">
      <c r="A37" s="12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4"/>
    </row>
    <row r="38" spans="1:16" ht="35" customHeight="1" x14ac:dyDescent="0.35">
      <c r="A38" s="12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4"/>
    </row>
    <row r="39" spans="1:16" ht="35" customHeight="1" x14ac:dyDescent="0.35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4"/>
    </row>
    <row r="40" spans="1:16" s="3" customFormat="1" ht="35" customHeight="1" x14ac:dyDescent="0.75">
      <c r="A40" s="56" t="s">
        <v>8</v>
      </c>
      <c r="B40" s="56"/>
      <c r="C40" s="56"/>
      <c r="D40" s="56"/>
      <c r="E40" s="56"/>
      <c r="F40" s="56"/>
      <c r="G40" s="56"/>
      <c r="H40" s="56"/>
      <c r="I40" s="56"/>
      <c r="J40" s="56"/>
      <c r="K40" s="56"/>
      <c r="L40" s="56"/>
      <c r="M40" s="56"/>
      <c r="N40" s="56"/>
      <c r="O40" s="56"/>
      <c r="P40" s="56"/>
    </row>
    <row r="41" spans="1:16" ht="35" customHeight="1" x14ac:dyDescent="0.35">
      <c r="A41" s="12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4"/>
    </row>
    <row r="42" spans="1:16" ht="35" customHeight="1" x14ac:dyDescent="0.35">
      <c r="A42" s="12"/>
      <c r="B42" s="13"/>
      <c r="C42" s="32" t="s">
        <v>9</v>
      </c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4"/>
    </row>
    <row r="43" spans="1:16" ht="35" customHeight="1" x14ac:dyDescent="0.35">
      <c r="A43" s="12"/>
      <c r="B43" s="13"/>
      <c r="C43" s="20">
        <f>AVERAGE(C47:F50)</f>
        <v>7.4999999999999982</v>
      </c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4"/>
    </row>
    <row r="44" spans="1:16" ht="35" customHeight="1" x14ac:dyDescent="0.35">
      <c r="A44" s="12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4"/>
    </row>
    <row r="45" spans="1:16" ht="55" customHeight="1" x14ac:dyDescent="0.35">
      <c r="A45" s="12"/>
      <c r="B45" s="13"/>
      <c r="C45" s="61" t="s">
        <v>7</v>
      </c>
      <c r="D45" s="62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4"/>
    </row>
    <row r="46" spans="1:16" ht="35" customHeight="1" x14ac:dyDescent="0.35">
      <c r="A46" s="12"/>
      <c r="B46" s="13"/>
      <c r="C46" s="31">
        <v>2.9999999999999996</v>
      </c>
      <c r="D46" s="31">
        <v>7.9999999999999991</v>
      </c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4"/>
    </row>
    <row r="47" spans="1:16" ht="35" customHeight="1" x14ac:dyDescent="0.35">
      <c r="A47" s="12"/>
      <c r="B47" s="13"/>
      <c r="C47" s="31">
        <v>3.9999999999999991</v>
      </c>
      <c r="D47" s="31">
        <v>10.999999999999998</v>
      </c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4"/>
    </row>
    <row r="48" spans="1:16" ht="35" customHeight="1" x14ac:dyDescent="0.35">
      <c r="A48" s="21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3"/>
    </row>
    <row r="49" spans="3:6" ht="35" customHeight="1" x14ac:dyDescent="0.35">
      <c r="C49" s="6"/>
      <c r="D49" s="6"/>
      <c r="E49" s="6"/>
      <c r="F49" s="6"/>
    </row>
    <row r="50" spans="3:6" ht="35" customHeight="1" x14ac:dyDescent="0.35">
      <c r="C50" s="6"/>
      <c r="D50" s="6"/>
      <c r="E50" s="6"/>
      <c r="F50" s="6"/>
    </row>
  </sheetData>
  <mergeCells count="14">
    <mergeCell ref="C45:D45"/>
    <mergeCell ref="A28:P28"/>
    <mergeCell ref="A40:P40"/>
    <mergeCell ref="C31:D31"/>
    <mergeCell ref="H14:I14"/>
    <mergeCell ref="C23:D23"/>
    <mergeCell ref="H23:I23"/>
    <mergeCell ref="K23:L23"/>
    <mergeCell ref="A2:P2"/>
    <mergeCell ref="A11:P11"/>
    <mergeCell ref="A19:P19"/>
    <mergeCell ref="C21:F21"/>
    <mergeCell ref="H21:K21"/>
    <mergeCell ref="C14:D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3EAA6-5D14-42D5-B639-6CC4B0B21879}">
  <dimension ref="A1:P58"/>
  <sheetViews>
    <sheetView topLeftCell="A43" workbookViewId="0">
      <selection activeCell="G49" sqref="G49"/>
    </sheetView>
  </sheetViews>
  <sheetFormatPr defaultRowHeight="35" customHeight="1" x14ac:dyDescent="0.9"/>
  <cols>
    <col min="1" max="16" width="9.640625" style="29" customWidth="1"/>
    <col min="17" max="16384" width="9.140625" style="27"/>
  </cols>
  <sheetData>
    <row r="1" spans="1:16" ht="35" customHeight="1" x14ac:dyDescent="0.9">
      <c r="A1" s="9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1"/>
    </row>
    <row r="2" spans="1:16" ht="35" customHeight="1" x14ac:dyDescent="0.9">
      <c r="A2" s="56" t="s">
        <v>13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</row>
    <row r="3" spans="1:16" ht="35" customHeight="1" x14ac:dyDescent="0.9">
      <c r="A3" s="12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4"/>
    </row>
    <row r="4" spans="1:16" ht="35" customHeight="1" x14ac:dyDescent="0.9">
      <c r="A4" s="12"/>
      <c r="B4" s="13"/>
      <c r="C4" s="24"/>
      <c r="D4" s="24" t="s">
        <v>20</v>
      </c>
      <c r="E4" s="24" t="s">
        <v>21</v>
      </c>
      <c r="F4" s="24" t="s">
        <v>22</v>
      </c>
      <c r="G4" s="24" t="s">
        <v>14</v>
      </c>
      <c r="H4" s="24" t="s">
        <v>0</v>
      </c>
      <c r="I4" s="13"/>
      <c r="J4" s="13"/>
      <c r="K4" s="13"/>
      <c r="L4" s="13"/>
      <c r="M4" s="13"/>
      <c r="N4" s="13"/>
      <c r="O4" s="13"/>
      <c r="P4" s="14"/>
    </row>
    <row r="5" spans="1:16" ht="35" customHeight="1" x14ac:dyDescent="0.9">
      <c r="A5" s="12"/>
      <c r="B5" s="13"/>
      <c r="C5" s="24" t="s">
        <v>20</v>
      </c>
      <c r="D5" s="31">
        <v>0</v>
      </c>
      <c r="E5" s="31">
        <v>3</v>
      </c>
      <c r="F5" s="31">
        <v>1</v>
      </c>
      <c r="G5" s="31">
        <v>0</v>
      </c>
      <c r="H5" s="15">
        <f>SUM(D5:G5)</f>
        <v>4</v>
      </c>
      <c r="I5" s="13"/>
      <c r="J5" s="13"/>
      <c r="K5" s="13"/>
      <c r="L5" s="13"/>
      <c r="M5" s="13"/>
      <c r="N5" s="13"/>
      <c r="O5" s="13"/>
      <c r="P5" s="14"/>
    </row>
    <row r="6" spans="1:16" ht="35" customHeight="1" x14ac:dyDescent="0.9">
      <c r="A6" s="12"/>
      <c r="B6" s="13"/>
      <c r="C6" s="24" t="s">
        <v>21</v>
      </c>
      <c r="D6" s="31">
        <v>0</v>
      </c>
      <c r="E6" s="31">
        <v>0</v>
      </c>
      <c r="F6" s="31">
        <v>2</v>
      </c>
      <c r="G6" s="31">
        <v>3</v>
      </c>
      <c r="H6" s="25">
        <f>SUM(D6:G6)</f>
        <v>5</v>
      </c>
      <c r="I6" s="13"/>
      <c r="J6" s="13"/>
      <c r="K6" s="13"/>
      <c r="L6" s="13"/>
      <c r="M6" s="13"/>
      <c r="N6" s="13"/>
      <c r="O6" s="13"/>
      <c r="P6" s="14"/>
    </row>
    <row r="7" spans="1:16" ht="35" customHeight="1" x14ac:dyDescent="0.9">
      <c r="A7" s="12"/>
      <c r="B7" s="13"/>
      <c r="C7" s="24" t="s">
        <v>22</v>
      </c>
      <c r="D7" s="31">
        <v>0</v>
      </c>
      <c r="E7" s="31">
        <v>0</v>
      </c>
      <c r="F7" s="31">
        <v>0</v>
      </c>
      <c r="G7" s="31">
        <v>2</v>
      </c>
      <c r="H7" s="15">
        <f>SUM(D7:G7)</f>
        <v>2</v>
      </c>
      <c r="I7" s="13"/>
      <c r="J7" s="13"/>
      <c r="K7" s="13"/>
      <c r="L7" s="13"/>
      <c r="M7" s="13"/>
      <c r="N7" s="13"/>
      <c r="O7" s="13"/>
      <c r="P7" s="14"/>
    </row>
    <row r="8" spans="1:16" ht="35" customHeight="1" x14ac:dyDescent="0.9">
      <c r="A8" s="12"/>
      <c r="B8" s="13"/>
      <c r="C8" s="24" t="s">
        <v>14</v>
      </c>
      <c r="D8" s="31">
        <v>0</v>
      </c>
      <c r="E8" s="31">
        <v>0</v>
      </c>
      <c r="F8" s="31">
        <v>0</v>
      </c>
      <c r="G8" s="31">
        <v>0</v>
      </c>
      <c r="H8" s="15">
        <f>SUM(D8:G8)</f>
        <v>0</v>
      </c>
      <c r="I8" s="13"/>
      <c r="J8" s="13"/>
      <c r="K8" s="13"/>
      <c r="L8" s="13"/>
      <c r="M8" s="13"/>
      <c r="N8" s="13"/>
      <c r="O8" s="13"/>
      <c r="P8" s="14"/>
    </row>
    <row r="9" spans="1:16" ht="35" customHeight="1" x14ac:dyDescent="0.9">
      <c r="A9" s="12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4"/>
    </row>
    <row r="10" spans="1:16" ht="35" customHeight="1" x14ac:dyDescent="0.9">
      <c r="A10" s="12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4"/>
    </row>
    <row r="11" spans="1:16" ht="35" customHeight="1" x14ac:dyDescent="0.9">
      <c r="A11" s="56" t="s">
        <v>19</v>
      </c>
      <c r="B11" s="56"/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</row>
    <row r="12" spans="1:16" ht="35" customHeight="1" x14ac:dyDescent="0.9">
      <c r="A12" s="12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4"/>
    </row>
    <row r="13" spans="1:16" ht="45" customHeight="1" x14ac:dyDescent="0.9">
      <c r="A13" s="12"/>
      <c r="B13" s="13"/>
      <c r="C13" s="30"/>
      <c r="D13" s="24" t="s">
        <v>20</v>
      </c>
      <c r="E13" s="24" t="s">
        <v>21</v>
      </c>
      <c r="F13" s="24" t="s">
        <v>22</v>
      </c>
      <c r="G13" s="24" t="s">
        <v>14</v>
      </c>
      <c r="H13" s="17"/>
      <c r="I13" s="13"/>
      <c r="J13" s="13"/>
      <c r="K13" s="13"/>
      <c r="L13" s="13"/>
      <c r="M13" s="13"/>
      <c r="N13" s="13"/>
      <c r="O13" s="13"/>
      <c r="P13" s="14"/>
    </row>
    <row r="14" spans="1:16" ht="35" customHeight="1" x14ac:dyDescent="0.9">
      <c r="A14" s="12"/>
      <c r="B14" s="13"/>
      <c r="C14" s="24" t="s">
        <v>20</v>
      </c>
      <c r="D14" s="31">
        <f>D5/5</f>
        <v>0</v>
      </c>
      <c r="E14" s="31">
        <f>E5/5</f>
        <v>0.6</v>
      </c>
      <c r="F14" s="31">
        <f>F5/5</f>
        <v>0.2</v>
      </c>
      <c r="G14" s="15">
        <f>G5/5</f>
        <v>0</v>
      </c>
      <c r="H14" s="13"/>
      <c r="I14" s="13"/>
      <c r="J14" s="13"/>
      <c r="K14" s="13"/>
      <c r="L14" s="13"/>
      <c r="M14" s="13"/>
      <c r="N14" s="13"/>
      <c r="O14" s="13"/>
      <c r="P14" s="14"/>
    </row>
    <row r="15" spans="1:16" ht="35" customHeight="1" x14ac:dyDescent="0.9">
      <c r="A15" s="12"/>
      <c r="B15" s="13"/>
      <c r="C15" s="24" t="s">
        <v>21</v>
      </c>
      <c r="D15" s="31">
        <f t="shared" ref="D15:G17" si="0">D6/5</f>
        <v>0</v>
      </c>
      <c r="E15" s="31">
        <f t="shared" si="0"/>
        <v>0</v>
      </c>
      <c r="F15" s="31">
        <f t="shared" si="0"/>
        <v>0.4</v>
      </c>
      <c r="G15" s="15">
        <f t="shared" si="0"/>
        <v>0.6</v>
      </c>
      <c r="H15" s="13"/>
      <c r="I15" s="13"/>
      <c r="J15" s="13"/>
      <c r="K15" s="13"/>
      <c r="L15" s="13"/>
      <c r="M15" s="13"/>
      <c r="N15" s="13"/>
      <c r="O15" s="13"/>
      <c r="P15" s="14"/>
    </row>
    <row r="16" spans="1:16" ht="35" customHeight="1" x14ac:dyDescent="0.9">
      <c r="A16" s="12"/>
      <c r="B16" s="13"/>
      <c r="C16" s="24" t="s">
        <v>22</v>
      </c>
      <c r="D16" s="31">
        <f t="shared" si="0"/>
        <v>0</v>
      </c>
      <c r="E16" s="31">
        <f t="shared" si="0"/>
        <v>0</v>
      </c>
      <c r="F16" s="31">
        <f t="shared" si="0"/>
        <v>0</v>
      </c>
      <c r="G16" s="15">
        <f t="shared" si="0"/>
        <v>0.4</v>
      </c>
      <c r="H16" s="13"/>
      <c r="I16" s="13"/>
      <c r="J16" s="13"/>
      <c r="K16" s="13"/>
      <c r="L16" s="13"/>
      <c r="M16" s="13"/>
      <c r="N16" s="13"/>
      <c r="O16" s="13"/>
      <c r="P16" s="14"/>
    </row>
    <row r="17" spans="1:16" ht="35" customHeight="1" x14ac:dyDescent="0.9">
      <c r="A17" s="12"/>
      <c r="B17" s="13"/>
      <c r="C17" s="24" t="s">
        <v>14</v>
      </c>
      <c r="D17" s="31">
        <f t="shared" si="0"/>
        <v>0</v>
      </c>
      <c r="E17" s="31">
        <f t="shared" si="0"/>
        <v>0</v>
      </c>
      <c r="F17" s="31">
        <f t="shared" si="0"/>
        <v>0</v>
      </c>
      <c r="G17" s="15">
        <f t="shared" si="0"/>
        <v>0</v>
      </c>
      <c r="H17" s="13"/>
      <c r="I17" s="13"/>
      <c r="J17" s="13"/>
      <c r="K17" s="13"/>
      <c r="L17" s="13"/>
      <c r="M17" s="13"/>
      <c r="N17" s="13"/>
      <c r="O17" s="13"/>
      <c r="P17" s="14"/>
    </row>
    <row r="18" spans="1:16" ht="35" customHeight="1" x14ac:dyDescent="0.9">
      <c r="A18" s="12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4"/>
    </row>
    <row r="19" spans="1:16" ht="35" customHeight="1" x14ac:dyDescent="0.9">
      <c r="A19" s="56" t="s">
        <v>18</v>
      </c>
      <c r="B19" s="56"/>
      <c r="C19" s="56"/>
      <c r="D19" s="56"/>
      <c r="E19" s="56"/>
      <c r="F19" s="56"/>
      <c r="G19" s="56"/>
      <c r="H19" s="56"/>
      <c r="I19" s="56"/>
      <c r="J19" s="56"/>
      <c r="K19" s="56"/>
      <c r="L19" s="56"/>
      <c r="M19" s="56"/>
      <c r="N19" s="56"/>
      <c r="O19" s="56"/>
      <c r="P19" s="56"/>
    </row>
    <row r="20" spans="1:16" ht="35" customHeight="1" x14ac:dyDescent="0.9">
      <c r="A20" s="12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4"/>
    </row>
    <row r="21" spans="1:16" ht="35" customHeight="1" x14ac:dyDescent="0.9">
      <c r="A21" s="12"/>
      <c r="B21" s="13"/>
      <c r="C21" s="65" t="s">
        <v>1</v>
      </c>
      <c r="D21" s="65"/>
      <c r="E21" s="65"/>
      <c r="F21" s="65"/>
      <c r="G21" s="13"/>
      <c r="H21" s="65" t="s">
        <v>14</v>
      </c>
      <c r="I21" s="65"/>
      <c r="J21" s="65"/>
      <c r="K21" s="65"/>
      <c r="L21" s="13"/>
      <c r="M21" s="13"/>
      <c r="N21" s="13"/>
      <c r="O21" s="13"/>
      <c r="P21" s="14"/>
    </row>
    <row r="22" spans="1:16" ht="35" customHeight="1" x14ac:dyDescent="0.9">
      <c r="A22" s="12"/>
      <c r="B22" s="13"/>
      <c r="C22" s="31">
        <v>1</v>
      </c>
      <c r="D22" s="31">
        <v>0</v>
      </c>
      <c r="E22" s="31">
        <v>0</v>
      </c>
      <c r="F22" s="31">
        <v>0</v>
      </c>
      <c r="G22" s="13"/>
      <c r="H22" s="31">
        <v>0</v>
      </c>
      <c r="I22" s="31">
        <v>0.6</v>
      </c>
      <c r="J22" s="31">
        <v>0.2</v>
      </c>
      <c r="K22" s="31">
        <v>0</v>
      </c>
      <c r="L22" s="13"/>
      <c r="M22" s="13"/>
      <c r="N22" s="13"/>
      <c r="O22" s="13"/>
      <c r="P22" s="14"/>
    </row>
    <row r="23" spans="1:16" ht="35" customHeight="1" x14ac:dyDescent="0.9">
      <c r="A23" s="12"/>
      <c r="B23" s="13"/>
      <c r="C23" s="31">
        <v>0</v>
      </c>
      <c r="D23" s="31">
        <v>1</v>
      </c>
      <c r="E23" s="31">
        <v>0</v>
      </c>
      <c r="F23" s="31">
        <v>0</v>
      </c>
      <c r="G23" s="13"/>
      <c r="H23" s="31">
        <v>0</v>
      </c>
      <c r="I23" s="31">
        <v>0</v>
      </c>
      <c r="J23" s="31">
        <v>0.4</v>
      </c>
      <c r="K23" s="31">
        <v>0.6</v>
      </c>
      <c r="L23" s="13"/>
      <c r="M23" s="13"/>
      <c r="N23" s="13"/>
      <c r="O23" s="13"/>
      <c r="P23" s="14"/>
    </row>
    <row r="24" spans="1:16" ht="35" customHeight="1" x14ac:dyDescent="0.9">
      <c r="A24" s="12"/>
      <c r="B24" s="13"/>
      <c r="C24" s="31">
        <v>0</v>
      </c>
      <c r="D24" s="31">
        <v>0</v>
      </c>
      <c r="E24" s="31">
        <v>1</v>
      </c>
      <c r="F24" s="31">
        <v>0</v>
      </c>
      <c r="G24" s="13"/>
      <c r="H24" s="31">
        <v>0</v>
      </c>
      <c r="I24" s="31">
        <v>0</v>
      </c>
      <c r="J24" s="31">
        <v>0</v>
      </c>
      <c r="K24" s="31">
        <v>0.4</v>
      </c>
      <c r="L24" s="13"/>
      <c r="M24" s="13"/>
      <c r="N24" s="13"/>
      <c r="O24" s="13"/>
      <c r="P24" s="14"/>
    </row>
    <row r="25" spans="1:16" ht="35" customHeight="1" x14ac:dyDescent="0.9">
      <c r="A25" s="12"/>
      <c r="B25" s="13"/>
      <c r="C25" s="31">
        <v>0</v>
      </c>
      <c r="D25" s="31">
        <v>0</v>
      </c>
      <c r="E25" s="31">
        <v>0</v>
      </c>
      <c r="F25" s="31">
        <v>1</v>
      </c>
      <c r="G25" s="13"/>
      <c r="H25" s="31">
        <v>0</v>
      </c>
      <c r="I25" s="31">
        <v>0</v>
      </c>
      <c r="J25" s="31">
        <v>0</v>
      </c>
      <c r="K25" s="31">
        <v>0</v>
      </c>
      <c r="L25" s="13"/>
      <c r="M25" s="13"/>
      <c r="N25" s="13"/>
      <c r="O25" s="13"/>
      <c r="P25" s="14"/>
    </row>
    <row r="26" spans="1:16" ht="35" customHeight="1" x14ac:dyDescent="0.9">
      <c r="A26" s="12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4"/>
    </row>
    <row r="27" spans="1:16" ht="35" customHeight="1" x14ac:dyDescent="0.9">
      <c r="A27" s="12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4"/>
    </row>
    <row r="28" spans="1:16" s="28" customFormat="1" ht="35" customHeight="1" x14ac:dyDescent="0.9">
      <c r="A28" s="12"/>
      <c r="B28" s="13"/>
      <c r="C28" s="65" t="s">
        <v>15</v>
      </c>
      <c r="D28" s="65"/>
      <c r="E28" s="65"/>
      <c r="F28" s="65"/>
      <c r="G28" s="13"/>
      <c r="H28" s="65" t="s">
        <v>16</v>
      </c>
      <c r="I28" s="65"/>
      <c r="J28" s="65"/>
      <c r="K28" s="65"/>
      <c r="L28" s="13"/>
      <c r="M28" s="65" t="s">
        <v>17</v>
      </c>
      <c r="N28" s="65"/>
      <c r="O28" s="65"/>
      <c r="P28" s="65"/>
    </row>
    <row r="29" spans="1:16" ht="35" customHeight="1" x14ac:dyDescent="0.9">
      <c r="A29" s="12"/>
      <c r="B29" s="13"/>
      <c r="C29" s="31">
        <f t="shared" ref="C29:F32" si="1">(C22-H22)</f>
        <v>1</v>
      </c>
      <c r="D29" s="31">
        <f t="shared" si="1"/>
        <v>-0.6</v>
      </c>
      <c r="E29" s="31">
        <f t="shared" si="1"/>
        <v>-0.2</v>
      </c>
      <c r="F29" s="31">
        <f t="shared" si="1"/>
        <v>0</v>
      </c>
      <c r="G29" s="13"/>
      <c r="H29" s="31">
        <f t="array" ref="H29:K32">MINVERSE(C29:F32)</f>
        <v>1</v>
      </c>
      <c r="I29" s="31">
        <v>0.6</v>
      </c>
      <c r="J29" s="31">
        <v>0.44</v>
      </c>
      <c r="K29" s="31">
        <v>0.53600000000000003</v>
      </c>
      <c r="L29" s="13"/>
      <c r="M29" s="31">
        <f t="array" ref="M29:P32">MMULT(H22:K25,H29:K32)</f>
        <v>0</v>
      </c>
      <c r="N29" s="31">
        <v>0.6</v>
      </c>
      <c r="O29" s="31">
        <v>0.44</v>
      </c>
      <c r="P29" s="31">
        <v>0.53600000000000003</v>
      </c>
    </row>
    <row r="30" spans="1:16" ht="35" customHeight="1" x14ac:dyDescent="0.9">
      <c r="A30" s="12"/>
      <c r="B30" s="13"/>
      <c r="C30" s="31">
        <f t="shared" si="1"/>
        <v>0</v>
      </c>
      <c r="D30" s="31">
        <f t="shared" si="1"/>
        <v>1</v>
      </c>
      <c r="E30" s="31">
        <f t="shared" si="1"/>
        <v>-0.4</v>
      </c>
      <c r="F30" s="31">
        <f t="shared" si="1"/>
        <v>-0.6</v>
      </c>
      <c r="G30" s="13"/>
      <c r="H30" s="31">
        <v>0</v>
      </c>
      <c r="I30" s="31">
        <v>1</v>
      </c>
      <c r="J30" s="31">
        <v>0.4</v>
      </c>
      <c r="K30" s="31">
        <v>0.76</v>
      </c>
      <c r="L30" s="13"/>
      <c r="M30" s="31">
        <v>0</v>
      </c>
      <c r="N30" s="31">
        <v>0</v>
      </c>
      <c r="O30" s="31">
        <v>0.4</v>
      </c>
      <c r="P30" s="31">
        <v>0.76</v>
      </c>
    </row>
    <row r="31" spans="1:16" ht="35" customHeight="1" x14ac:dyDescent="0.9">
      <c r="A31" s="12"/>
      <c r="B31" s="13"/>
      <c r="C31" s="31">
        <f t="shared" si="1"/>
        <v>0</v>
      </c>
      <c r="D31" s="31">
        <f t="shared" si="1"/>
        <v>0</v>
      </c>
      <c r="E31" s="31">
        <f t="shared" si="1"/>
        <v>1</v>
      </c>
      <c r="F31" s="31">
        <f t="shared" si="1"/>
        <v>-0.4</v>
      </c>
      <c r="G31" s="13"/>
      <c r="H31" s="31">
        <v>0</v>
      </c>
      <c r="I31" s="31">
        <v>0</v>
      </c>
      <c r="J31" s="31">
        <v>1</v>
      </c>
      <c r="K31" s="31">
        <v>0.4</v>
      </c>
      <c r="L31" s="13"/>
      <c r="M31" s="31">
        <v>0</v>
      </c>
      <c r="N31" s="31">
        <v>0</v>
      </c>
      <c r="O31" s="31">
        <v>0</v>
      </c>
      <c r="P31" s="31">
        <v>0.4</v>
      </c>
    </row>
    <row r="32" spans="1:16" ht="35" customHeight="1" x14ac:dyDescent="0.9">
      <c r="A32" s="12"/>
      <c r="B32" s="13"/>
      <c r="C32" s="31">
        <f t="shared" si="1"/>
        <v>0</v>
      </c>
      <c r="D32" s="31">
        <f t="shared" si="1"/>
        <v>0</v>
      </c>
      <c r="E32" s="31">
        <f t="shared" si="1"/>
        <v>0</v>
      </c>
      <c r="F32" s="31">
        <f t="shared" si="1"/>
        <v>1</v>
      </c>
      <c r="G32" s="13"/>
      <c r="H32" s="31">
        <v>0</v>
      </c>
      <c r="I32" s="31">
        <v>0</v>
      </c>
      <c r="J32" s="31">
        <v>0</v>
      </c>
      <c r="K32" s="31">
        <v>1</v>
      </c>
      <c r="L32" s="13"/>
      <c r="M32" s="31">
        <v>0</v>
      </c>
      <c r="N32" s="31">
        <v>0</v>
      </c>
      <c r="O32" s="31">
        <v>0</v>
      </c>
      <c r="P32" s="31">
        <v>0</v>
      </c>
    </row>
    <row r="33" spans="1:16" ht="35" customHeight="1" x14ac:dyDescent="0.9">
      <c r="A33" s="12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4"/>
    </row>
    <row r="34" spans="1:16" ht="35" customHeight="1" x14ac:dyDescent="0.9">
      <c r="A34" s="56" t="s">
        <v>12</v>
      </c>
      <c r="B34" s="56"/>
      <c r="C34" s="56"/>
      <c r="D34" s="56"/>
      <c r="E34" s="56"/>
      <c r="F34" s="56"/>
      <c r="G34" s="56"/>
      <c r="H34" s="56"/>
      <c r="I34" s="56"/>
      <c r="J34" s="56"/>
      <c r="K34" s="56"/>
      <c r="L34" s="56"/>
      <c r="M34" s="56"/>
      <c r="N34" s="56"/>
      <c r="O34" s="56"/>
      <c r="P34" s="56"/>
    </row>
    <row r="35" spans="1:16" ht="35" customHeight="1" x14ac:dyDescent="0.9">
      <c r="A35" s="12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4"/>
    </row>
    <row r="36" spans="1:16" ht="35" customHeight="1" x14ac:dyDescent="0.9">
      <c r="A36" s="12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4"/>
    </row>
    <row r="37" spans="1:16" ht="35" customHeight="1" x14ac:dyDescent="0.9">
      <c r="A37" s="12"/>
      <c r="B37" s="13"/>
      <c r="C37" s="66" t="s">
        <v>7</v>
      </c>
      <c r="D37" s="66"/>
      <c r="E37" s="66"/>
      <c r="F37" s="66"/>
      <c r="G37" s="26" t="s">
        <v>2</v>
      </c>
      <c r="H37" s="13"/>
      <c r="I37" s="13"/>
      <c r="J37" s="15" t="s">
        <v>2</v>
      </c>
      <c r="K37" s="15" t="s">
        <v>3</v>
      </c>
      <c r="L37" s="13"/>
      <c r="M37" s="15" t="s">
        <v>4</v>
      </c>
      <c r="N37" s="15" t="s">
        <v>5</v>
      </c>
      <c r="O37" s="13"/>
      <c r="P37" s="15" t="s">
        <v>6</v>
      </c>
    </row>
    <row r="38" spans="1:16" ht="35" customHeight="1" x14ac:dyDescent="0.9">
      <c r="A38" s="12"/>
      <c r="B38" s="13"/>
      <c r="C38" s="31">
        <v>0</v>
      </c>
      <c r="D38" s="31">
        <v>0.6</v>
      </c>
      <c r="E38" s="31">
        <v>0.44</v>
      </c>
      <c r="F38" s="31">
        <v>0.53600000000000003</v>
      </c>
      <c r="G38" s="26">
        <f>SUM(C38:F38)</f>
        <v>1.5760000000000001</v>
      </c>
      <c r="H38" s="13"/>
      <c r="I38" s="13"/>
      <c r="J38" s="26">
        <v>1.5760000000000001</v>
      </c>
      <c r="K38" s="19">
        <f>SUM(K34:K37)</f>
        <v>0</v>
      </c>
      <c r="L38" s="13"/>
      <c r="M38" s="20">
        <f>J38+K38</f>
        <v>1.5760000000000001</v>
      </c>
      <c r="N38" s="20">
        <f>J38-K38</f>
        <v>1.5760000000000001</v>
      </c>
      <c r="O38" s="13"/>
      <c r="P38" s="15" t="s">
        <v>10</v>
      </c>
    </row>
    <row r="39" spans="1:16" ht="35" customHeight="1" x14ac:dyDescent="0.9">
      <c r="A39" s="12"/>
      <c r="B39" s="13"/>
      <c r="C39" s="31">
        <v>0</v>
      </c>
      <c r="D39" s="31">
        <v>0</v>
      </c>
      <c r="E39" s="31">
        <v>0.4</v>
      </c>
      <c r="F39" s="31">
        <v>0.76</v>
      </c>
      <c r="G39" s="26">
        <f t="shared" ref="G39:G41" si="2">SUM(C39:F39)</f>
        <v>1.1600000000000001</v>
      </c>
      <c r="H39" s="13"/>
      <c r="I39" s="13"/>
      <c r="J39" s="26">
        <v>1.1600000000000001</v>
      </c>
      <c r="K39" s="19">
        <v>0.6</v>
      </c>
      <c r="L39" s="13"/>
      <c r="M39" s="20">
        <f t="shared" ref="M39:M41" si="3">J39+K39</f>
        <v>1.7600000000000002</v>
      </c>
      <c r="N39" s="20">
        <f t="shared" ref="N39:N41" si="4">J39-K39</f>
        <v>0.56000000000000016</v>
      </c>
      <c r="O39" s="13"/>
      <c r="P39" s="15" t="s">
        <v>11</v>
      </c>
    </row>
    <row r="40" spans="1:16" ht="35" customHeight="1" x14ac:dyDescent="0.9">
      <c r="A40" s="12"/>
      <c r="B40" s="13"/>
      <c r="C40" s="31">
        <v>0</v>
      </c>
      <c r="D40" s="31">
        <v>0</v>
      </c>
      <c r="E40" s="31">
        <v>0</v>
      </c>
      <c r="F40" s="31">
        <v>0.4</v>
      </c>
      <c r="G40" s="26">
        <f t="shared" si="2"/>
        <v>0.4</v>
      </c>
      <c r="H40" s="13"/>
      <c r="I40" s="13"/>
      <c r="J40" s="26">
        <v>0.4</v>
      </c>
      <c r="K40" s="19">
        <v>0.84000000000000008</v>
      </c>
      <c r="L40" s="13"/>
      <c r="M40" s="20">
        <f t="shared" si="3"/>
        <v>1.2400000000000002</v>
      </c>
      <c r="N40" s="20">
        <f t="shared" si="4"/>
        <v>-0.44000000000000006</v>
      </c>
      <c r="O40" s="13"/>
      <c r="P40" s="15" t="s">
        <v>10</v>
      </c>
    </row>
    <row r="41" spans="1:16" ht="35" customHeight="1" x14ac:dyDescent="0.9">
      <c r="A41" s="12"/>
      <c r="B41" s="13"/>
      <c r="C41" s="31">
        <v>0</v>
      </c>
      <c r="D41" s="31">
        <v>0</v>
      </c>
      <c r="E41" s="31">
        <v>0</v>
      </c>
      <c r="F41" s="31">
        <v>0</v>
      </c>
      <c r="G41" s="26">
        <f t="shared" si="2"/>
        <v>0</v>
      </c>
      <c r="H41" s="13"/>
      <c r="I41" s="13"/>
      <c r="J41" s="26">
        <v>0</v>
      </c>
      <c r="K41" s="19">
        <v>1.6960000000000002</v>
      </c>
      <c r="L41" s="13"/>
      <c r="M41" s="20">
        <f t="shared" si="3"/>
        <v>1.6960000000000002</v>
      </c>
      <c r="N41" s="20">
        <f t="shared" si="4"/>
        <v>-1.6960000000000002</v>
      </c>
      <c r="O41" s="13"/>
      <c r="P41" s="15" t="s">
        <v>11</v>
      </c>
    </row>
    <row r="42" spans="1:16" ht="35" customHeight="1" x14ac:dyDescent="0.9">
      <c r="A42" s="12"/>
      <c r="B42" s="19" t="s">
        <v>3</v>
      </c>
      <c r="C42" s="19">
        <f>SUM(C38:C41)</f>
        <v>0</v>
      </c>
      <c r="D42" s="19">
        <f t="shared" ref="D42:F42" si="5">SUM(D38:D41)</f>
        <v>0.6</v>
      </c>
      <c r="E42" s="19">
        <f t="shared" si="5"/>
        <v>0.84000000000000008</v>
      </c>
      <c r="F42" s="19">
        <f t="shared" si="5"/>
        <v>1.6960000000000002</v>
      </c>
      <c r="G42" s="26"/>
      <c r="H42" s="13"/>
      <c r="I42" s="13"/>
      <c r="J42" s="13"/>
      <c r="K42" s="13"/>
      <c r="L42" s="13"/>
      <c r="M42" s="13"/>
      <c r="N42" s="13"/>
      <c r="O42" s="13"/>
      <c r="P42" s="14"/>
    </row>
    <row r="43" spans="1:16" ht="35" customHeight="1" x14ac:dyDescent="0.9">
      <c r="A43" s="12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4"/>
    </row>
    <row r="44" spans="1:16" ht="35" customHeight="1" x14ac:dyDescent="0.9">
      <c r="A44" s="12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4"/>
    </row>
    <row r="45" spans="1:16" ht="35" customHeight="1" x14ac:dyDescent="0.9">
      <c r="A45" s="56" t="s">
        <v>8</v>
      </c>
      <c r="B45" s="56"/>
      <c r="C45" s="56"/>
      <c r="D45" s="56"/>
      <c r="E45" s="56"/>
      <c r="F45" s="56"/>
      <c r="G45" s="56"/>
      <c r="H45" s="56"/>
      <c r="I45" s="56"/>
      <c r="J45" s="56"/>
      <c r="K45" s="56"/>
      <c r="L45" s="56"/>
      <c r="M45" s="56"/>
      <c r="N45" s="56"/>
      <c r="O45" s="56"/>
      <c r="P45" s="56"/>
    </row>
    <row r="46" spans="1:16" ht="35" customHeight="1" x14ac:dyDescent="0.9">
      <c r="A46" s="12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4"/>
    </row>
    <row r="47" spans="1:16" ht="35" customHeight="1" x14ac:dyDescent="0.9">
      <c r="A47" s="12"/>
      <c r="B47" s="13"/>
      <c r="C47" s="32" t="s">
        <v>9</v>
      </c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4"/>
    </row>
    <row r="48" spans="1:16" ht="35" customHeight="1" x14ac:dyDescent="0.9">
      <c r="A48" s="12"/>
      <c r="B48" s="13"/>
      <c r="C48" s="20">
        <f>AVERAGE(C52:F55)</f>
        <v>0.19599999999999998</v>
      </c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4"/>
    </row>
    <row r="49" spans="1:16" ht="35" customHeight="1" x14ac:dyDescent="0.9">
      <c r="A49" s="12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4"/>
    </row>
    <row r="50" spans="1:16" ht="35" customHeight="1" x14ac:dyDescent="0.9">
      <c r="A50" s="12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4"/>
    </row>
    <row r="51" spans="1:16" ht="35" customHeight="1" x14ac:dyDescent="0.9">
      <c r="A51" s="12"/>
      <c r="B51" s="13"/>
      <c r="C51" s="65" t="s">
        <v>7</v>
      </c>
      <c r="D51" s="65"/>
      <c r="E51" s="65"/>
      <c r="F51" s="65"/>
      <c r="G51" s="13"/>
      <c r="H51" s="13"/>
      <c r="I51" s="13"/>
      <c r="J51" s="13"/>
      <c r="K51" s="13"/>
      <c r="L51" s="13"/>
      <c r="M51" s="13"/>
      <c r="N51" s="13"/>
      <c r="O51" s="13"/>
      <c r="P51" s="14"/>
    </row>
    <row r="52" spans="1:16" ht="35" customHeight="1" x14ac:dyDescent="0.9">
      <c r="A52" s="12"/>
      <c r="B52" s="13"/>
      <c r="C52" s="31">
        <v>0</v>
      </c>
      <c r="D52" s="31">
        <v>0.6</v>
      </c>
      <c r="E52" s="31">
        <v>0.44</v>
      </c>
      <c r="F52" s="31">
        <v>0.53600000000000003</v>
      </c>
      <c r="G52" s="13"/>
      <c r="H52" s="13"/>
      <c r="I52" s="13"/>
      <c r="J52" s="13"/>
      <c r="K52" s="13"/>
      <c r="L52" s="13"/>
      <c r="M52" s="13"/>
      <c r="N52" s="13"/>
      <c r="O52" s="13"/>
      <c r="P52" s="14"/>
    </row>
    <row r="53" spans="1:16" ht="35" customHeight="1" x14ac:dyDescent="0.9">
      <c r="A53" s="12"/>
      <c r="B53" s="13"/>
      <c r="C53" s="31">
        <v>0</v>
      </c>
      <c r="D53" s="31">
        <v>0</v>
      </c>
      <c r="E53" s="31">
        <v>0.4</v>
      </c>
      <c r="F53" s="31">
        <v>0.76</v>
      </c>
      <c r="G53" s="13"/>
      <c r="H53" s="13"/>
      <c r="I53" s="13"/>
      <c r="J53" s="13"/>
      <c r="K53" s="13"/>
      <c r="L53" s="13"/>
      <c r="M53" s="13"/>
      <c r="N53" s="13"/>
      <c r="O53" s="13"/>
      <c r="P53" s="14"/>
    </row>
    <row r="54" spans="1:16" ht="35" customHeight="1" x14ac:dyDescent="0.9">
      <c r="A54" s="12"/>
      <c r="B54" s="13"/>
      <c r="C54" s="31">
        <v>0</v>
      </c>
      <c r="D54" s="31">
        <v>0</v>
      </c>
      <c r="E54" s="31">
        <v>0</v>
      </c>
      <c r="F54" s="31">
        <v>0.4</v>
      </c>
      <c r="G54" s="13"/>
      <c r="H54" s="13"/>
      <c r="I54" s="13"/>
      <c r="J54" s="13"/>
      <c r="K54" s="13"/>
      <c r="L54" s="13"/>
      <c r="M54" s="13"/>
      <c r="N54" s="13"/>
      <c r="O54" s="13"/>
      <c r="P54" s="14"/>
    </row>
    <row r="55" spans="1:16" ht="35" customHeight="1" x14ac:dyDescent="0.9">
      <c r="A55" s="12"/>
      <c r="B55" s="13"/>
      <c r="C55" s="31">
        <v>0</v>
      </c>
      <c r="D55" s="31">
        <v>0</v>
      </c>
      <c r="E55" s="31">
        <v>0</v>
      </c>
      <c r="F55" s="31">
        <v>0</v>
      </c>
      <c r="G55" s="13"/>
      <c r="H55" s="13"/>
      <c r="I55" s="13"/>
      <c r="J55" s="13"/>
      <c r="K55" s="13"/>
      <c r="L55" s="13"/>
      <c r="M55" s="13"/>
      <c r="N55" s="13"/>
      <c r="O55" s="13"/>
      <c r="P55" s="14"/>
    </row>
    <row r="56" spans="1:16" ht="35" customHeight="1" x14ac:dyDescent="0.9">
      <c r="A56" s="12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4"/>
    </row>
    <row r="57" spans="1:16" ht="35" customHeight="1" x14ac:dyDescent="0.9">
      <c r="A57" s="12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4"/>
    </row>
    <row r="58" spans="1:16" ht="35" customHeight="1" x14ac:dyDescent="0.9">
      <c r="A58" s="21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3"/>
    </row>
  </sheetData>
  <mergeCells count="12">
    <mergeCell ref="A2:P2"/>
    <mergeCell ref="C21:F21"/>
    <mergeCell ref="H21:K21"/>
    <mergeCell ref="C28:F28"/>
    <mergeCell ref="H28:K28"/>
    <mergeCell ref="M28:P28"/>
    <mergeCell ref="C37:F37"/>
    <mergeCell ref="C51:F51"/>
    <mergeCell ref="A34:P34"/>
    <mergeCell ref="A19:P19"/>
    <mergeCell ref="A11:P11"/>
    <mergeCell ref="A45:P4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F947F-14F2-4D4A-B7BA-5910CFEAB0B9}">
  <dimension ref="A1:Q58"/>
  <sheetViews>
    <sheetView topLeftCell="A88" workbookViewId="0">
      <selection activeCell="B24" sqref="B24"/>
    </sheetView>
  </sheetViews>
  <sheetFormatPr defaultRowHeight="35" customHeight="1" x14ac:dyDescent="0.9"/>
  <cols>
    <col min="1" max="9" width="11.35546875" style="55" customWidth="1"/>
    <col min="10" max="10" width="13.640625" style="55" customWidth="1"/>
    <col min="11" max="16" width="11.35546875" style="55" customWidth="1"/>
    <col min="17" max="17" width="9.140625" style="38"/>
    <col min="18" max="16384" width="9.140625" style="27"/>
  </cols>
  <sheetData>
    <row r="1" spans="1:16" ht="35" customHeight="1" x14ac:dyDescent="0.9">
      <c r="A1" s="35"/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7"/>
    </row>
    <row r="2" spans="1:16" ht="35" customHeight="1" x14ac:dyDescent="0.9">
      <c r="A2" s="67" t="s">
        <v>13</v>
      </c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</row>
    <row r="3" spans="1:16" ht="35" customHeight="1" x14ac:dyDescent="0.9">
      <c r="A3" s="39"/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1"/>
    </row>
    <row r="4" spans="1:16" ht="35" customHeight="1" x14ac:dyDescent="0.9">
      <c r="A4" s="39"/>
      <c r="B4" s="40"/>
      <c r="C4" s="42"/>
      <c r="D4" s="42" t="s">
        <v>20</v>
      </c>
      <c r="E4" s="42" t="s">
        <v>21</v>
      </c>
      <c r="F4" s="42" t="s">
        <v>22</v>
      </c>
      <c r="G4" s="42" t="s">
        <v>14</v>
      </c>
      <c r="H4" s="42" t="s">
        <v>0</v>
      </c>
      <c r="I4" s="40"/>
      <c r="J4" s="40"/>
      <c r="K4" s="40"/>
      <c r="L4" s="40"/>
      <c r="M4" s="40"/>
      <c r="N4" s="40"/>
      <c r="O4" s="40"/>
      <c r="P4" s="41"/>
    </row>
    <row r="5" spans="1:16" ht="35" customHeight="1" x14ac:dyDescent="0.9">
      <c r="A5" s="39"/>
      <c r="B5" s="40"/>
      <c r="C5" s="42" t="s">
        <v>20</v>
      </c>
      <c r="D5" s="43">
        <v>1</v>
      </c>
      <c r="E5" s="43">
        <v>0</v>
      </c>
      <c r="F5" s="43">
        <v>4</v>
      </c>
      <c r="G5" s="43">
        <v>8</v>
      </c>
      <c r="H5" s="44">
        <f>SUM(D5:G5)</f>
        <v>13</v>
      </c>
      <c r="I5" s="40"/>
      <c r="J5" s="34"/>
      <c r="K5" s="40"/>
      <c r="L5" s="40"/>
      <c r="M5" s="40"/>
      <c r="N5" s="40"/>
      <c r="O5" s="40"/>
      <c r="P5" s="41"/>
    </row>
    <row r="6" spans="1:16" ht="35" customHeight="1" x14ac:dyDescent="0.9">
      <c r="A6" s="39"/>
      <c r="B6" s="40"/>
      <c r="C6" s="42" t="s">
        <v>21</v>
      </c>
      <c r="D6" s="43">
        <v>0</v>
      </c>
      <c r="E6" s="43">
        <v>1</v>
      </c>
      <c r="F6" s="43">
        <v>2</v>
      </c>
      <c r="G6" s="43">
        <v>4</v>
      </c>
      <c r="H6" s="44">
        <f t="shared" ref="H6:H8" si="0">SUM(D6:G6)</f>
        <v>7</v>
      </c>
      <c r="I6" s="40"/>
      <c r="J6" s="40"/>
      <c r="K6" s="40"/>
      <c r="L6" s="40"/>
      <c r="M6" s="40"/>
      <c r="N6" s="40"/>
      <c r="O6" s="40"/>
      <c r="P6" s="41"/>
    </row>
    <row r="7" spans="1:16" ht="35" customHeight="1" x14ac:dyDescent="0.9">
      <c r="A7" s="39"/>
      <c r="B7" s="40"/>
      <c r="C7" s="42" t="s">
        <v>22</v>
      </c>
      <c r="D7" s="43">
        <v>0.25</v>
      </c>
      <c r="E7" s="43">
        <v>0.5</v>
      </c>
      <c r="F7" s="43">
        <v>1</v>
      </c>
      <c r="G7" s="43">
        <v>2</v>
      </c>
      <c r="H7" s="44">
        <f t="shared" si="0"/>
        <v>3.75</v>
      </c>
      <c r="I7" s="40"/>
      <c r="J7" s="40"/>
      <c r="K7" s="40"/>
      <c r="L7" s="40"/>
      <c r="M7" s="40"/>
      <c r="N7" s="40"/>
      <c r="O7" s="40"/>
      <c r="P7" s="41"/>
    </row>
    <row r="8" spans="1:16" ht="35" customHeight="1" x14ac:dyDescent="0.9">
      <c r="A8" s="39"/>
      <c r="B8" s="40"/>
      <c r="C8" s="42" t="s">
        <v>14</v>
      </c>
      <c r="D8" s="43">
        <v>0.125</v>
      </c>
      <c r="E8" s="43">
        <v>0.25</v>
      </c>
      <c r="F8" s="43">
        <v>0.5</v>
      </c>
      <c r="G8" s="43">
        <v>1</v>
      </c>
      <c r="H8" s="44">
        <f t="shared" si="0"/>
        <v>1.875</v>
      </c>
      <c r="I8" s="40"/>
      <c r="J8" s="40"/>
      <c r="K8" s="40"/>
      <c r="L8" s="40"/>
      <c r="M8" s="40"/>
      <c r="N8" s="40"/>
      <c r="O8" s="40"/>
      <c r="P8" s="41"/>
    </row>
    <row r="9" spans="1:16" ht="35" customHeight="1" x14ac:dyDescent="0.9">
      <c r="A9" s="39"/>
      <c r="B9" s="40"/>
      <c r="C9" s="40"/>
      <c r="D9" s="40"/>
      <c r="E9" s="40"/>
      <c r="F9" s="40"/>
      <c r="G9" s="40" t="s">
        <v>23</v>
      </c>
      <c r="H9" s="40">
        <f>MAX(H5:H8)</f>
        <v>13</v>
      </c>
      <c r="I9" s="40"/>
      <c r="J9" s="40"/>
      <c r="K9" s="40"/>
      <c r="L9" s="40"/>
      <c r="M9" s="40"/>
      <c r="N9" s="40"/>
      <c r="O9" s="40"/>
      <c r="P9" s="41"/>
    </row>
    <row r="10" spans="1:16" ht="35" customHeight="1" x14ac:dyDescent="0.9">
      <c r="A10" s="39"/>
      <c r="B10" s="40"/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1"/>
    </row>
    <row r="11" spans="1:16" ht="35" customHeight="1" x14ac:dyDescent="0.9">
      <c r="A11" s="67" t="s">
        <v>19</v>
      </c>
      <c r="B11" s="67"/>
      <c r="C11" s="67"/>
      <c r="D11" s="67"/>
      <c r="E11" s="67"/>
      <c r="F11" s="67"/>
      <c r="G11" s="67"/>
      <c r="H11" s="67"/>
      <c r="I11" s="67"/>
      <c r="J11" s="67"/>
      <c r="K11" s="67"/>
      <c r="L11" s="67"/>
      <c r="M11" s="67"/>
      <c r="N11" s="67"/>
      <c r="O11" s="67"/>
      <c r="P11" s="67"/>
    </row>
    <row r="12" spans="1:16" ht="35" customHeight="1" x14ac:dyDescent="0.9">
      <c r="A12" s="39"/>
      <c r="B12" s="40"/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1"/>
    </row>
    <row r="13" spans="1:16" ht="45" customHeight="1" x14ac:dyDescent="0.9">
      <c r="A13" s="39"/>
      <c r="B13" s="40"/>
      <c r="C13" s="45"/>
      <c r="D13" s="42" t="s">
        <v>20</v>
      </c>
      <c r="E13" s="42" t="s">
        <v>21</v>
      </c>
      <c r="F13" s="42" t="s">
        <v>22</v>
      </c>
      <c r="G13" s="42" t="s">
        <v>14</v>
      </c>
      <c r="H13" s="46"/>
      <c r="I13" s="40"/>
      <c r="J13" s="40"/>
      <c r="K13" s="40"/>
      <c r="L13" s="40"/>
      <c r="M13" s="40"/>
      <c r="N13" s="40"/>
      <c r="O13" s="40"/>
      <c r="P13" s="41"/>
    </row>
    <row r="14" spans="1:16" ht="35" customHeight="1" x14ac:dyDescent="0.9">
      <c r="A14" s="39"/>
      <c r="B14" s="40"/>
      <c r="C14" s="42" t="s">
        <v>20</v>
      </c>
      <c r="D14" s="43">
        <f>D5/H9</f>
        <v>7.6923076923076927E-2</v>
      </c>
      <c r="E14" s="43">
        <f>E5/H9</f>
        <v>0</v>
      </c>
      <c r="F14" s="43">
        <f>F5/H9</f>
        <v>0.30769230769230771</v>
      </c>
      <c r="G14" s="44">
        <f>G5/H9</f>
        <v>0.61538461538461542</v>
      </c>
      <c r="H14" s="40"/>
      <c r="I14" s="40"/>
      <c r="J14" s="40"/>
      <c r="K14" s="40"/>
      <c r="L14" s="40"/>
      <c r="M14" s="40"/>
      <c r="N14" s="40"/>
      <c r="O14" s="40"/>
      <c r="P14" s="41"/>
    </row>
    <row r="15" spans="1:16" ht="35" customHeight="1" x14ac:dyDescent="0.9">
      <c r="A15" s="39"/>
      <c r="B15" s="40"/>
      <c r="C15" s="42" t="s">
        <v>21</v>
      </c>
      <c r="D15" s="43">
        <f>D6/H9</f>
        <v>0</v>
      </c>
      <c r="E15" s="43">
        <f>E6/H9</f>
        <v>7.6923076923076927E-2</v>
      </c>
      <c r="F15" s="43">
        <f>F6/H9</f>
        <v>0.15384615384615385</v>
      </c>
      <c r="G15" s="43">
        <f>G6/H9</f>
        <v>0.30769230769230771</v>
      </c>
      <c r="H15" s="40"/>
      <c r="I15" s="40"/>
      <c r="J15" s="40"/>
      <c r="K15" s="40"/>
      <c r="L15" s="40"/>
      <c r="M15" s="40"/>
      <c r="N15" s="40"/>
      <c r="O15" s="40"/>
      <c r="P15" s="41"/>
    </row>
    <row r="16" spans="1:16" ht="35" customHeight="1" x14ac:dyDescent="0.9">
      <c r="A16" s="39"/>
      <c r="B16" s="40"/>
      <c r="C16" s="42" t="s">
        <v>22</v>
      </c>
      <c r="D16" s="43">
        <f>D7/H9</f>
        <v>1.9230769230769232E-2</v>
      </c>
      <c r="E16" s="43">
        <f>E7/H9</f>
        <v>3.8461538461538464E-2</v>
      </c>
      <c r="F16" s="43">
        <f>F7/H9</f>
        <v>7.6923076923076927E-2</v>
      </c>
      <c r="G16" s="44">
        <f>G7/H9</f>
        <v>0.15384615384615385</v>
      </c>
      <c r="H16" s="40"/>
      <c r="I16" s="40"/>
      <c r="J16" s="40"/>
      <c r="K16" s="40"/>
      <c r="L16" s="40"/>
      <c r="M16" s="40"/>
      <c r="N16" s="40"/>
      <c r="O16" s="40"/>
      <c r="P16" s="41"/>
    </row>
    <row r="17" spans="1:17" ht="35" customHeight="1" x14ac:dyDescent="0.9">
      <c r="A17" s="39"/>
      <c r="B17" s="40"/>
      <c r="C17" s="42" t="s">
        <v>14</v>
      </c>
      <c r="D17" s="43">
        <f>D8/H9</f>
        <v>9.6153846153846159E-3</v>
      </c>
      <c r="E17" s="43">
        <f>E8/H9</f>
        <v>1.9230769230769232E-2</v>
      </c>
      <c r="F17" s="43">
        <f t="shared" ref="F17" si="1">F8/5</f>
        <v>0.1</v>
      </c>
      <c r="G17" s="44">
        <f>G8/H9</f>
        <v>7.6923076923076927E-2</v>
      </c>
      <c r="H17" s="40"/>
      <c r="I17" s="40"/>
      <c r="J17" s="40"/>
      <c r="K17" s="40"/>
      <c r="L17" s="40"/>
      <c r="M17" s="40"/>
      <c r="N17" s="40"/>
      <c r="O17" s="40"/>
      <c r="P17" s="41"/>
    </row>
    <row r="18" spans="1:17" ht="35" customHeight="1" x14ac:dyDescent="0.9">
      <c r="A18" s="39"/>
      <c r="B18" s="40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1"/>
    </row>
    <row r="19" spans="1:17" ht="35" customHeight="1" x14ac:dyDescent="0.9">
      <c r="A19" s="67" t="s">
        <v>18</v>
      </c>
      <c r="B19" s="67"/>
      <c r="C19" s="67"/>
      <c r="D19" s="67"/>
      <c r="E19" s="67"/>
      <c r="F19" s="67"/>
      <c r="G19" s="67"/>
      <c r="H19" s="67"/>
      <c r="I19" s="67"/>
      <c r="J19" s="67"/>
      <c r="K19" s="67"/>
      <c r="L19" s="67"/>
      <c r="M19" s="67"/>
      <c r="N19" s="67"/>
      <c r="O19" s="67"/>
      <c r="P19" s="67"/>
    </row>
    <row r="20" spans="1:17" ht="35" customHeight="1" x14ac:dyDescent="0.9">
      <c r="A20" s="39"/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1"/>
    </row>
    <row r="21" spans="1:17" ht="35" customHeight="1" x14ac:dyDescent="0.9">
      <c r="A21" s="39"/>
      <c r="B21" s="40"/>
      <c r="C21" s="69" t="s">
        <v>1</v>
      </c>
      <c r="D21" s="69"/>
      <c r="E21" s="69"/>
      <c r="F21" s="69"/>
      <c r="G21" s="40"/>
      <c r="H21" s="69" t="s">
        <v>14</v>
      </c>
      <c r="I21" s="69"/>
      <c r="J21" s="69"/>
      <c r="K21" s="69"/>
      <c r="L21" s="40"/>
      <c r="M21" s="40"/>
      <c r="N21" s="40"/>
      <c r="O21" s="40"/>
      <c r="P21" s="41"/>
    </row>
    <row r="22" spans="1:17" ht="35" customHeight="1" x14ac:dyDescent="0.9">
      <c r="A22" s="39"/>
      <c r="B22" s="40"/>
      <c r="C22" s="43">
        <v>1</v>
      </c>
      <c r="D22" s="43">
        <v>0</v>
      </c>
      <c r="E22" s="43">
        <v>0</v>
      </c>
      <c r="F22" s="43">
        <v>0</v>
      </c>
      <c r="G22" s="40"/>
      <c r="H22" s="43">
        <v>7.6923076923076927E-2</v>
      </c>
      <c r="I22" s="43">
        <v>0</v>
      </c>
      <c r="J22" s="43">
        <v>0.30769230769230771</v>
      </c>
      <c r="K22" s="43">
        <v>0.61538461538461542</v>
      </c>
      <c r="L22" s="40"/>
      <c r="M22" s="40"/>
      <c r="N22" s="40"/>
      <c r="O22" s="40"/>
      <c r="P22" s="41"/>
    </row>
    <row r="23" spans="1:17" ht="35" customHeight="1" x14ac:dyDescent="0.9">
      <c r="A23" s="39"/>
      <c r="B23" s="40"/>
      <c r="C23" s="43">
        <v>0</v>
      </c>
      <c r="D23" s="43">
        <v>1</v>
      </c>
      <c r="E23" s="43">
        <v>0</v>
      </c>
      <c r="F23" s="43">
        <v>0</v>
      </c>
      <c r="G23" s="40"/>
      <c r="H23" s="43">
        <v>0</v>
      </c>
      <c r="I23" s="43">
        <v>7.6923076923076927E-2</v>
      </c>
      <c r="J23" s="43">
        <v>0.15384615384615385</v>
      </c>
      <c r="K23" s="43">
        <v>0.30769230769230771</v>
      </c>
      <c r="L23" s="40"/>
      <c r="M23" s="40"/>
      <c r="N23" s="40"/>
      <c r="O23" s="40"/>
      <c r="P23" s="41"/>
    </row>
    <row r="24" spans="1:17" ht="35" customHeight="1" x14ac:dyDescent="0.9">
      <c r="A24" s="39"/>
      <c r="B24" s="40"/>
      <c r="C24" s="43">
        <v>0</v>
      </c>
      <c r="D24" s="43">
        <v>0</v>
      </c>
      <c r="E24" s="43">
        <v>1</v>
      </c>
      <c r="F24" s="43">
        <v>0</v>
      </c>
      <c r="G24" s="40"/>
      <c r="H24" s="43">
        <v>1.9230769230769232E-2</v>
      </c>
      <c r="I24" s="43">
        <v>3.8461538461538464E-2</v>
      </c>
      <c r="J24" s="43">
        <v>7.6923076923076927E-2</v>
      </c>
      <c r="K24" s="43">
        <v>0.15384615384615385</v>
      </c>
      <c r="L24" s="40"/>
      <c r="M24" s="40"/>
      <c r="N24" s="40"/>
      <c r="O24" s="40"/>
      <c r="P24" s="41"/>
    </row>
    <row r="25" spans="1:17" ht="35" customHeight="1" x14ac:dyDescent="0.9">
      <c r="A25" s="39"/>
      <c r="B25" s="40"/>
      <c r="C25" s="43">
        <v>0</v>
      </c>
      <c r="D25" s="43">
        <v>0</v>
      </c>
      <c r="E25" s="43">
        <v>0</v>
      </c>
      <c r="F25" s="43">
        <v>1</v>
      </c>
      <c r="G25" s="40"/>
      <c r="H25" s="43">
        <v>9.6153846153846159E-3</v>
      </c>
      <c r="I25" s="43">
        <v>1.9230769230769232E-2</v>
      </c>
      <c r="J25" s="43">
        <v>0.1</v>
      </c>
      <c r="K25" s="43">
        <v>7.6923076923076927E-2</v>
      </c>
      <c r="L25" s="40"/>
      <c r="M25" s="40"/>
      <c r="N25" s="40"/>
      <c r="O25" s="40"/>
      <c r="P25" s="41"/>
    </row>
    <row r="26" spans="1:17" ht="35" customHeight="1" x14ac:dyDescent="0.9">
      <c r="A26" s="39"/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1"/>
    </row>
    <row r="27" spans="1:17" ht="35" customHeight="1" x14ac:dyDescent="0.9">
      <c r="A27" s="39"/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1"/>
    </row>
    <row r="28" spans="1:17" s="28" customFormat="1" ht="35" customHeight="1" x14ac:dyDescent="0.9">
      <c r="A28" s="39"/>
      <c r="B28" s="40"/>
      <c r="C28" s="69" t="s">
        <v>15</v>
      </c>
      <c r="D28" s="69"/>
      <c r="E28" s="69"/>
      <c r="F28" s="69"/>
      <c r="G28" s="40"/>
      <c r="H28" s="69" t="s">
        <v>16</v>
      </c>
      <c r="I28" s="69"/>
      <c r="J28" s="69"/>
      <c r="K28" s="69"/>
      <c r="L28" s="40"/>
      <c r="M28" s="69" t="s">
        <v>17</v>
      </c>
      <c r="N28" s="69"/>
      <c r="O28" s="69"/>
      <c r="P28" s="69"/>
      <c r="Q28" s="47"/>
    </row>
    <row r="29" spans="1:17" ht="35" customHeight="1" x14ac:dyDescent="0.9">
      <c r="A29" s="39"/>
      <c r="B29" s="40"/>
      <c r="C29" s="43">
        <f t="shared" ref="C29:F32" si="2">(C22-H22)</f>
        <v>0.92307692307692313</v>
      </c>
      <c r="D29" s="43">
        <f t="shared" si="2"/>
        <v>0</v>
      </c>
      <c r="E29" s="43">
        <f t="shared" si="2"/>
        <v>-0.30769230769230771</v>
      </c>
      <c r="F29" s="43">
        <f t="shared" si="2"/>
        <v>-0.61538461538461542</v>
      </c>
      <c r="G29" s="40"/>
      <c r="H29" s="43">
        <f t="array" ref="H29:K32">MINVERSE(C29:F32)</f>
        <v>1.1015472709551657</v>
      </c>
      <c r="I29" s="43">
        <v>3.6427875243664712E-2</v>
      </c>
      <c r="J29" s="43">
        <v>0.4624756335282651</v>
      </c>
      <c r="K29" s="43">
        <v>0.8235867446393762</v>
      </c>
      <c r="L29" s="40"/>
      <c r="M29" s="43">
        <f t="array" ref="M29:P32">MMULT(H22:K25,H29:K32)</f>
        <v>0.10154727095516571</v>
      </c>
      <c r="N29" s="43">
        <v>3.6427875243664712E-2</v>
      </c>
      <c r="O29" s="43">
        <v>0.46247563352826515</v>
      </c>
      <c r="P29" s="43">
        <v>0.82358674463937631</v>
      </c>
    </row>
    <row r="30" spans="1:17" ht="35" customHeight="1" x14ac:dyDescent="0.9">
      <c r="A30" s="39"/>
      <c r="B30" s="40"/>
      <c r="C30" s="43">
        <f t="shared" si="2"/>
        <v>0</v>
      </c>
      <c r="D30" s="43">
        <f t="shared" si="2"/>
        <v>0.92307692307692313</v>
      </c>
      <c r="E30" s="43">
        <f t="shared" si="2"/>
        <v>-0.15384615384615385</v>
      </c>
      <c r="F30" s="43">
        <f t="shared" si="2"/>
        <v>-0.30769230769230771</v>
      </c>
      <c r="G30" s="40"/>
      <c r="H30" s="43">
        <v>9.106968810916178E-3</v>
      </c>
      <c r="I30" s="43">
        <v>1.1015472709551657</v>
      </c>
      <c r="J30" s="43">
        <v>0.23123781676413255</v>
      </c>
      <c r="K30" s="43">
        <v>0.4117933723196881</v>
      </c>
      <c r="L30" s="40"/>
      <c r="M30" s="43">
        <v>9.106968810916178E-3</v>
      </c>
      <c r="N30" s="43">
        <v>0.10154727095516571</v>
      </c>
      <c r="O30" s="43">
        <v>0.23123781676413258</v>
      </c>
      <c r="P30" s="43">
        <v>0.41179337231968816</v>
      </c>
    </row>
    <row r="31" spans="1:17" ht="35" customHeight="1" x14ac:dyDescent="0.9">
      <c r="A31" s="39"/>
      <c r="B31" s="40"/>
      <c r="C31" s="43">
        <f t="shared" si="2"/>
        <v>-1.9230769230769232E-2</v>
      </c>
      <c r="D31" s="43">
        <f t="shared" si="2"/>
        <v>-3.8461538461538464E-2</v>
      </c>
      <c r="E31" s="43">
        <f t="shared" si="2"/>
        <v>0.92307692307692313</v>
      </c>
      <c r="F31" s="43">
        <f t="shared" si="2"/>
        <v>-0.15384615384615385</v>
      </c>
      <c r="G31" s="40"/>
      <c r="H31" s="43">
        <v>2.5737085769980503E-2</v>
      </c>
      <c r="I31" s="43">
        <v>5.1474171539961006E-2</v>
      </c>
      <c r="J31" s="43">
        <v>1.1245126705653021</v>
      </c>
      <c r="K31" s="43">
        <v>0.2217348927875244</v>
      </c>
      <c r="L31" s="40"/>
      <c r="M31" s="43">
        <v>2.573708576998051E-2</v>
      </c>
      <c r="N31" s="43">
        <v>5.1474171539961019E-2</v>
      </c>
      <c r="O31" s="43">
        <v>0.12451267056530213</v>
      </c>
      <c r="P31" s="43">
        <v>0.22173489278752437</v>
      </c>
    </row>
    <row r="32" spans="1:17" ht="35" customHeight="1" x14ac:dyDescent="0.9">
      <c r="A32" s="39"/>
      <c r="B32" s="40"/>
      <c r="C32" s="43">
        <f t="shared" si="2"/>
        <v>-9.6153846153846159E-3</v>
      </c>
      <c r="D32" s="43">
        <f t="shared" si="2"/>
        <v>-1.9230769230769232E-2</v>
      </c>
      <c r="E32" s="43">
        <f t="shared" si="2"/>
        <v>-0.1</v>
      </c>
      <c r="F32" s="43">
        <f t="shared" si="2"/>
        <v>0.92307692307692313</v>
      </c>
      <c r="G32" s="40"/>
      <c r="H32" s="43">
        <v>1.4452363547758282E-2</v>
      </c>
      <c r="I32" s="43">
        <v>2.8904727095516565E-2</v>
      </c>
      <c r="J32" s="43">
        <v>0.13145711500974658</v>
      </c>
      <c r="K32" s="43">
        <v>1.1245126705653021</v>
      </c>
      <c r="L32" s="40"/>
      <c r="M32" s="43">
        <v>1.4452363547758286E-2</v>
      </c>
      <c r="N32" s="43">
        <v>2.8904727095516572E-2</v>
      </c>
      <c r="O32" s="43">
        <v>0.13145711500974661</v>
      </c>
      <c r="P32" s="43">
        <v>0.12451267056530216</v>
      </c>
    </row>
    <row r="33" spans="1:16" ht="35" customHeight="1" x14ac:dyDescent="0.9">
      <c r="A33" s="39"/>
      <c r="B33" s="40"/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1"/>
    </row>
    <row r="34" spans="1:16" ht="35" customHeight="1" x14ac:dyDescent="0.9">
      <c r="A34" s="67" t="s">
        <v>12</v>
      </c>
      <c r="B34" s="67"/>
      <c r="C34" s="67"/>
      <c r="D34" s="67"/>
      <c r="E34" s="67"/>
      <c r="F34" s="67"/>
      <c r="G34" s="67"/>
      <c r="H34" s="67"/>
      <c r="I34" s="67"/>
      <c r="J34" s="67"/>
      <c r="K34" s="67"/>
      <c r="L34" s="67"/>
      <c r="M34" s="67"/>
      <c r="N34" s="67"/>
      <c r="O34" s="67"/>
      <c r="P34" s="67"/>
    </row>
    <row r="35" spans="1:16" ht="35" customHeight="1" x14ac:dyDescent="0.9">
      <c r="A35" s="39"/>
      <c r="B35" s="40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1"/>
    </row>
    <row r="36" spans="1:16" ht="35" customHeight="1" x14ac:dyDescent="0.9">
      <c r="A36" s="39"/>
      <c r="B36" s="40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1"/>
    </row>
    <row r="37" spans="1:16" ht="35" customHeight="1" x14ac:dyDescent="0.9">
      <c r="A37" s="39"/>
      <c r="B37" s="40"/>
      <c r="C37" s="68" t="s">
        <v>7</v>
      </c>
      <c r="D37" s="68"/>
      <c r="E37" s="68"/>
      <c r="F37" s="68"/>
      <c r="G37" s="48" t="s">
        <v>2</v>
      </c>
      <c r="H37" s="40"/>
      <c r="I37" s="40"/>
      <c r="J37" s="44" t="s">
        <v>2</v>
      </c>
      <c r="K37" s="44" t="s">
        <v>3</v>
      </c>
      <c r="L37" s="40"/>
      <c r="M37" s="44" t="s">
        <v>4</v>
      </c>
      <c r="N37" s="44" t="s">
        <v>5</v>
      </c>
      <c r="O37" s="40"/>
      <c r="P37" s="44" t="s">
        <v>6</v>
      </c>
    </row>
    <row r="38" spans="1:16" ht="35" customHeight="1" x14ac:dyDescent="0.9">
      <c r="A38" s="39"/>
      <c r="B38" s="40"/>
      <c r="C38" s="43">
        <v>0.10154727095516571</v>
      </c>
      <c r="D38" s="43">
        <v>3.6427875243664712E-2</v>
      </c>
      <c r="E38" s="43">
        <v>0.46247563352826515</v>
      </c>
      <c r="F38" s="43">
        <v>0.82358674463937631</v>
      </c>
      <c r="G38" s="48">
        <f>SUM(C38:F38)</f>
        <v>1.4240375243664718</v>
      </c>
      <c r="H38" s="40"/>
      <c r="I38" s="40"/>
      <c r="J38" s="48">
        <f>G38</f>
        <v>1.4240375243664718</v>
      </c>
      <c r="K38" s="49">
        <f>C42</f>
        <v>0.15084368908382068</v>
      </c>
      <c r="L38" s="40"/>
      <c r="M38" s="50">
        <f>J38+K38</f>
        <v>1.5748812134502925</v>
      </c>
      <c r="N38" s="50">
        <f>J38-K38</f>
        <v>1.2731938352826511</v>
      </c>
      <c r="O38" s="40"/>
      <c r="P38" s="44" t="s">
        <v>10</v>
      </c>
    </row>
    <row r="39" spans="1:16" ht="35" customHeight="1" x14ac:dyDescent="0.9">
      <c r="A39" s="39"/>
      <c r="B39" s="40"/>
      <c r="C39" s="43">
        <v>9.106968810916178E-3</v>
      </c>
      <c r="D39" s="43">
        <v>0.10154727095516571</v>
      </c>
      <c r="E39" s="43">
        <v>0.23123781676413258</v>
      </c>
      <c r="F39" s="43">
        <v>0.41179337231968816</v>
      </c>
      <c r="G39" s="48">
        <f t="shared" ref="G39:G41" si="3">SUM(C39:F39)</f>
        <v>0.75368542884990264</v>
      </c>
      <c r="H39" s="40"/>
      <c r="I39" s="40"/>
      <c r="J39" s="48">
        <f>G39</f>
        <v>0.75368542884990264</v>
      </c>
      <c r="K39" s="49">
        <f>D42</f>
        <v>0.21835404483430798</v>
      </c>
      <c r="L39" s="40"/>
      <c r="M39" s="50">
        <f t="shared" ref="M39:M41" si="4">J39+K39</f>
        <v>0.97203947368421062</v>
      </c>
      <c r="N39" s="50">
        <f>J39-K39</f>
        <v>0.53533138401559466</v>
      </c>
      <c r="O39" s="40"/>
      <c r="P39" s="44" t="s">
        <v>11</v>
      </c>
    </row>
    <row r="40" spans="1:16" ht="35" customHeight="1" x14ac:dyDescent="0.9">
      <c r="A40" s="39"/>
      <c r="B40" s="40"/>
      <c r="C40" s="43">
        <v>2.573708576998051E-2</v>
      </c>
      <c r="D40" s="43">
        <v>5.1474171539961019E-2</v>
      </c>
      <c r="E40" s="43">
        <v>0.12451267056530213</v>
      </c>
      <c r="F40" s="43">
        <v>0.22173489278752437</v>
      </c>
      <c r="G40" s="48">
        <f t="shared" si="3"/>
        <v>0.42345882066276802</v>
      </c>
      <c r="H40" s="40"/>
      <c r="I40" s="40"/>
      <c r="J40" s="48">
        <f>G40</f>
        <v>0.42345882066276802</v>
      </c>
      <c r="K40" s="49">
        <f>E42</f>
        <v>0.94968323586744652</v>
      </c>
      <c r="L40" s="40"/>
      <c r="M40" s="50">
        <f t="shared" si="4"/>
        <v>1.3731420565302146</v>
      </c>
      <c r="N40" s="50">
        <f>J40-K40</f>
        <v>-0.52622441520467844</v>
      </c>
      <c r="O40" s="40"/>
      <c r="P40" s="44" t="s">
        <v>10</v>
      </c>
    </row>
    <row r="41" spans="1:16" ht="35" customHeight="1" x14ac:dyDescent="0.9">
      <c r="A41" s="39"/>
      <c r="B41" s="40"/>
      <c r="C41" s="43">
        <v>1.4452363547758286E-2</v>
      </c>
      <c r="D41" s="43">
        <v>2.8904727095516572E-2</v>
      </c>
      <c r="E41" s="43">
        <v>0.13145711500974661</v>
      </c>
      <c r="F41" s="43">
        <v>0.12451267056530216</v>
      </c>
      <c r="G41" s="48">
        <f t="shared" si="3"/>
        <v>0.29932687621832366</v>
      </c>
      <c r="H41" s="40"/>
      <c r="I41" s="40"/>
      <c r="J41" s="48">
        <f>G41</f>
        <v>0.29932687621832366</v>
      </c>
      <c r="K41" s="49">
        <f>F42</f>
        <v>1.5816276803118909</v>
      </c>
      <c r="L41" s="40"/>
      <c r="M41" s="50">
        <f t="shared" si="4"/>
        <v>1.8809545565302146</v>
      </c>
      <c r="N41" s="50">
        <f>J41-K41</f>
        <v>-1.2823008040935673</v>
      </c>
      <c r="O41" s="40"/>
      <c r="P41" s="44" t="s">
        <v>11</v>
      </c>
    </row>
    <row r="42" spans="1:16" ht="35" customHeight="1" x14ac:dyDescent="0.9">
      <c r="A42" s="39"/>
      <c r="B42" s="49" t="s">
        <v>3</v>
      </c>
      <c r="C42" s="49">
        <f>SUM(C38:C41)</f>
        <v>0.15084368908382068</v>
      </c>
      <c r="D42" s="49">
        <f t="shared" ref="D42:F42" si="5">SUM(D38:D41)</f>
        <v>0.21835404483430798</v>
      </c>
      <c r="E42" s="49">
        <f t="shared" si="5"/>
        <v>0.94968323586744652</v>
      </c>
      <c r="F42" s="49">
        <f t="shared" si="5"/>
        <v>1.5816276803118909</v>
      </c>
      <c r="G42" s="48"/>
      <c r="H42" s="40"/>
      <c r="I42" s="40"/>
      <c r="J42" s="40"/>
      <c r="K42" s="40"/>
      <c r="L42" s="40"/>
      <c r="M42" s="40"/>
      <c r="N42" s="40"/>
      <c r="O42" s="40"/>
      <c r="P42" s="41"/>
    </row>
    <row r="43" spans="1:16" ht="35" customHeight="1" x14ac:dyDescent="0.9">
      <c r="A43" s="39"/>
      <c r="B43" s="40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1"/>
    </row>
    <row r="44" spans="1:16" ht="35" customHeight="1" x14ac:dyDescent="0.9">
      <c r="A44" s="39"/>
      <c r="B44" s="40"/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1"/>
    </row>
    <row r="45" spans="1:16" ht="35" customHeight="1" x14ac:dyDescent="0.9">
      <c r="A45" s="67" t="s">
        <v>8</v>
      </c>
      <c r="B45" s="67"/>
      <c r="C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  <c r="O45" s="67"/>
      <c r="P45" s="67"/>
    </row>
    <row r="46" spans="1:16" ht="35" customHeight="1" x14ac:dyDescent="0.9">
      <c r="A46" s="39"/>
      <c r="B46" s="40"/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1"/>
    </row>
    <row r="47" spans="1:16" ht="35" customHeight="1" x14ac:dyDescent="0.9">
      <c r="A47" s="39"/>
      <c r="B47" s="40"/>
      <c r="C47" s="51" t="s">
        <v>9</v>
      </c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1"/>
    </row>
    <row r="48" spans="1:16" ht="35" customHeight="1" x14ac:dyDescent="0.9">
      <c r="A48" s="39"/>
      <c r="B48" s="40"/>
      <c r="C48" s="50">
        <f>AVERAGE(C52:F55)</f>
        <v>0.19599999999999998</v>
      </c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1"/>
    </row>
    <row r="49" spans="1:16" ht="35" customHeight="1" x14ac:dyDescent="0.9">
      <c r="A49" s="39"/>
      <c r="B49" s="40"/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1"/>
    </row>
    <row r="50" spans="1:16" ht="35" customHeight="1" x14ac:dyDescent="0.9">
      <c r="A50" s="39"/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1"/>
    </row>
    <row r="51" spans="1:16" ht="35" customHeight="1" x14ac:dyDescent="0.9">
      <c r="A51" s="39"/>
      <c r="B51" s="40"/>
      <c r="C51" s="69" t="s">
        <v>7</v>
      </c>
      <c r="D51" s="69"/>
      <c r="E51" s="69"/>
      <c r="F51" s="69"/>
      <c r="G51" s="40"/>
      <c r="H51" s="40"/>
      <c r="I51" s="40"/>
      <c r="J51" s="40"/>
      <c r="K51" s="40"/>
      <c r="L51" s="40"/>
      <c r="M51" s="40"/>
      <c r="N51" s="40"/>
      <c r="O51" s="40"/>
      <c r="P51" s="41"/>
    </row>
    <row r="52" spans="1:16" ht="35" customHeight="1" x14ac:dyDescent="0.9">
      <c r="A52" s="39"/>
      <c r="B52" s="40"/>
      <c r="C52" s="43">
        <v>0</v>
      </c>
      <c r="D52" s="43">
        <v>0.6</v>
      </c>
      <c r="E52" s="43">
        <v>0.44</v>
      </c>
      <c r="F52" s="43">
        <v>0.53600000000000003</v>
      </c>
      <c r="G52" s="40"/>
      <c r="H52" s="40"/>
      <c r="I52" s="40"/>
      <c r="J52" s="40"/>
      <c r="K52" s="40"/>
      <c r="L52" s="40"/>
      <c r="M52" s="40"/>
      <c r="N52" s="40"/>
      <c r="O52" s="40"/>
      <c r="P52" s="41"/>
    </row>
    <row r="53" spans="1:16" ht="35" customHeight="1" x14ac:dyDescent="0.9">
      <c r="A53" s="39"/>
      <c r="B53" s="40"/>
      <c r="C53" s="43">
        <v>0</v>
      </c>
      <c r="D53" s="43">
        <v>0</v>
      </c>
      <c r="E53" s="43">
        <v>0.4</v>
      </c>
      <c r="F53" s="43">
        <v>0.76</v>
      </c>
      <c r="G53" s="40"/>
      <c r="H53" s="40"/>
      <c r="I53" s="40"/>
      <c r="J53" s="40"/>
      <c r="K53" s="40"/>
      <c r="L53" s="40"/>
      <c r="M53" s="40"/>
      <c r="N53" s="40"/>
      <c r="O53" s="40"/>
      <c r="P53" s="41"/>
    </row>
    <row r="54" spans="1:16" ht="35" customHeight="1" x14ac:dyDescent="0.9">
      <c r="A54" s="39"/>
      <c r="B54" s="40"/>
      <c r="C54" s="43">
        <v>0</v>
      </c>
      <c r="D54" s="43">
        <v>0</v>
      </c>
      <c r="E54" s="43">
        <v>0</v>
      </c>
      <c r="F54" s="43">
        <v>0.4</v>
      </c>
      <c r="G54" s="40"/>
      <c r="H54" s="40"/>
      <c r="I54" s="40"/>
      <c r="J54" s="40"/>
      <c r="K54" s="40"/>
      <c r="L54" s="40"/>
      <c r="M54" s="40"/>
      <c r="N54" s="40"/>
      <c r="O54" s="40"/>
      <c r="P54" s="41"/>
    </row>
    <row r="55" spans="1:16" ht="35" customHeight="1" x14ac:dyDescent="0.9">
      <c r="A55" s="39"/>
      <c r="B55" s="40"/>
      <c r="C55" s="43">
        <v>0</v>
      </c>
      <c r="D55" s="43">
        <v>0</v>
      </c>
      <c r="E55" s="43">
        <v>0</v>
      </c>
      <c r="F55" s="43">
        <v>0</v>
      </c>
      <c r="G55" s="40"/>
      <c r="H55" s="40"/>
      <c r="I55" s="40"/>
      <c r="J55" s="40"/>
      <c r="K55" s="40"/>
      <c r="L55" s="40"/>
      <c r="M55" s="40"/>
      <c r="N55" s="40"/>
      <c r="O55" s="40"/>
      <c r="P55" s="41"/>
    </row>
    <row r="56" spans="1:16" ht="35" customHeight="1" x14ac:dyDescent="0.9">
      <c r="A56" s="39"/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1"/>
    </row>
    <row r="57" spans="1:16" ht="35" customHeight="1" x14ac:dyDescent="0.9">
      <c r="A57" s="39"/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1"/>
    </row>
    <row r="58" spans="1:16" ht="35" customHeight="1" x14ac:dyDescent="0.9">
      <c r="A58" s="52"/>
      <c r="B58" s="53"/>
      <c r="C58" s="53"/>
      <c r="D58" s="53"/>
      <c r="E58" s="53"/>
      <c r="F58" s="53"/>
      <c r="G58" s="53"/>
      <c r="H58" s="53"/>
      <c r="I58" s="53"/>
      <c r="J58" s="53"/>
      <c r="K58" s="53"/>
      <c r="L58" s="53"/>
      <c r="M58" s="53"/>
      <c r="N58" s="53"/>
      <c r="O58" s="53"/>
      <c r="P58" s="54"/>
    </row>
  </sheetData>
  <mergeCells count="12">
    <mergeCell ref="A34:P34"/>
    <mergeCell ref="C37:F37"/>
    <mergeCell ref="A45:P45"/>
    <mergeCell ref="C51:F51"/>
    <mergeCell ref="A2:P2"/>
    <mergeCell ref="A11:P11"/>
    <mergeCell ref="A19:P19"/>
    <mergeCell ref="C21:F21"/>
    <mergeCell ref="H21:K21"/>
    <mergeCell ref="C28:F28"/>
    <mergeCell ref="H28:K28"/>
    <mergeCell ref="M28:P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35B0D-FBE9-4688-9029-936C322CA79E}">
  <dimension ref="A1:BV139"/>
  <sheetViews>
    <sheetView tabSelected="1" topLeftCell="A71" zoomScale="40" zoomScaleNormal="40" workbookViewId="0">
      <selection activeCell="AE103" sqref="AE103"/>
    </sheetView>
  </sheetViews>
  <sheetFormatPr defaultRowHeight="35" customHeight="1" x14ac:dyDescent="0.9"/>
  <cols>
    <col min="1" max="1" width="11.35546875" style="55" customWidth="1"/>
    <col min="2" max="9" width="11.35546875" style="89" customWidth="1"/>
    <col min="10" max="10" width="13.640625" style="89" customWidth="1"/>
    <col min="11" max="16" width="11.35546875" style="89" customWidth="1"/>
    <col min="17" max="17" width="12.35546875" style="77" customWidth="1"/>
    <col min="18" max="18" width="11.640625" style="77" customWidth="1"/>
    <col min="19" max="19" width="10.28515625" style="77" customWidth="1"/>
    <col min="20" max="20" width="11.92578125" style="77" customWidth="1"/>
    <col min="21" max="21" width="9.140625" style="78"/>
    <col min="22" max="22" width="11" style="77" customWidth="1"/>
    <col min="23" max="57" width="9.140625" style="77"/>
    <col min="58" max="58" width="11.140625" style="77" bestFit="1" customWidth="1"/>
    <col min="59" max="74" width="9.140625" style="77"/>
    <col min="75" max="16384" width="9.140625" style="27"/>
  </cols>
  <sheetData>
    <row r="1" spans="1:74" ht="35" customHeight="1" x14ac:dyDescent="0.9">
      <c r="A1" s="35"/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6"/>
    </row>
    <row r="2" spans="1:74" ht="35" customHeight="1" x14ac:dyDescent="0.9">
      <c r="A2" s="71" t="s">
        <v>13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</row>
    <row r="3" spans="1:74" ht="35" customHeight="1" x14ac:dyDescent="0.9">
      <c r="A3" s="39"/>
      <c r="B3" s="79"/>
      <c r="C3" s="79"/>
      <c r="D3" s="79"/>
      <c r="E3" s="79"/>
      <c r="F3" s="79"/>
      <c r="G3" s="79"/>
      <c r="H3" s="79"/>
      <c r="I3" s="79"/>
      <c r="J3" s="79"/>
      <c r="K3" s="79"/>
      <c r="L3" s="79"/>
      <c r="M3" s="79"/>
      <c r="N3" s="79"/>
      <c r="O3" s="79"/>
      <c r="P3" s="80"/>
    </row>
    <row r="4" spans="1:74" ht="35" customHeight="1" x14ac:dyDescent="0.9">
      <c r="A4" s="39"/>
      <c r="B4" s="79"/>
      <c r="C4" s="81"/>
      <c r="D4" s="82" t="s">
        <v>40</v>
      </c>
      <c r="E4" s="82" t="s">
        <v>41</v>
      </c>
      <c r="F4" s="82" t="s">
        <v>42</v>
      </c>
      <c r="G4" s="82" t="s">
        <v>54</v>
      </c>
      <c r="H4" s="82" t="s">
        <v>55</v>
      </c>
      <c r="I4" s="82" t="s">
        <v>43</v>
      </c>
      <c r="J4" s="82" t="s">
        <v>44</v>
      </c>
      <c r="K4" s="82" t="s">
        <v>45</v>
      </c>
      <c r="L4" s="82" t="s">
        <v>46</v>
      </c>
      <c r="M4" s="82" t="s">
        <v>47</v>
      </c>
      <c r="N4" s="82" t="s">
        <v>48</v>
      </c>
      <c r="O4" s="82" t="s">
        <v>49</v>
      </c>
      <c r="P4" s="82" t="s">
        <v>50</v>
      </c>
      <c r="Q4" s="83" t="s">
        <v>51</v>
      </c>
      <c r="R4" s="83" t="s">
        <v>52</v>
      </c>
      <c r="S4" s="83" t="s">
        <v>53</v>
      </c>
    </row>
    <row r="5" spans="1:74" ht="35" customHeight="1" x14ac:dyDescent="0.9">
      <c r="A5" s="39"/>
      <c r="B5" s="79"/>
      <c r="C5" s="81" t="s">
        <v>40</v>
      </c>
      <c r="D5" s="84">
        <v>0</v>
      </c>
      <c r="E5" s="84">
        <v>3.69</v>
      </c>
      <c r="F5" s="84">
        <v>3.5</v>
      </c>
      <c r="G5" s="84">
        <v>3.65</v>
      </c>
      <c r="H5" s="84">
        <v>3.26</v>
      </c>
      <c r="I5" s="84">
        <v>2.85</v>
      </c>
      <c r="J5" s="84">
        <v>2.62</v>
      </c>
      <c r="K5" s="84">
        <v>2.82</v>
      </c>
      <c r="L5" s="84">
        <v>2.58</v>
      </c>
      <c r="M5" s="84">
        <v>4.2300000000000004</v>
      </c>
      <c r="N5" s="84">
        <v>4.0199999999999996</v>
      </c>
      <c r="O5" s="84">
        <v>4.45</v>
      </c>
      <c r="P5" s="84">
        <v>4.58</v>
      </c>
      <c r="Q5" s="84">
        <v>4.62</v>
      </c>
      <c r="R5" s="84">
        <v>4.29</v>
      </c>
      <c r="S5" s="84">
        <v>4.34</v>
      </c>
      <c r="T5" s="84">
        <f>SUM(D5:S5)</f>
        <v>55.5</v>
      </c>
      <c r="V5" s="77" t="s">
        <v>39</v>
      </c>
    </row>
    <row r="6" spans="1:74" ht="35" customHeight="1" x14ac:dyDescent="0.9">
      <c r="A6" s="39"/>
      <c r="B6" s="79"/>
      <c r="C6" s="81" t="s">
        <v>41</v>
      </c>
      <c r="D6" s="84">
        <v>3.45</v>
      </c>
      <c r="E6" s="84">
        <v>0</v>
      </c>
      <c r="F6" s="84">
        <v>3.36</v>
      </c>
      <c r="G6" s="84">
        <v>3.71</v>
      </c>
      <c r="H6" s="84">
        <v>3.45</v>
      </c>
      <c r="I6" s="84">
        <v>2.13</v>
      </c>
      <c r="J6" s="84">
        <v>2.14</v>
      </c>
      <c r="K6" s="84">
        <v>2.5299999999999998</v>
      </c>
      <c r="L6" s="84">
        <v>2.72</v>
      </c>
      <c r="M6" s="84">
        <v>4.1399999999999997</v>
      </c>
      <c r="N6" s="84">
        <v>4.03</v>
      </c>
      <c r="O6" s="84">
        <v>4.01</v>
      </c>
      <c r="P6" s="84">
        <v>4.37</v>
      </c>
      <c r="Q6" s="84">
        <v>4.3099999999999996</v>
      </c>
      <c r="R6" s="84">
        <v>4.0199999999999996</v>
      </c>
      <c r="S6" s="84">
        <v>3.83</v>
      </c>
      <c r="T6" s="84">
        <f t="shared" ref="T6:T20" si="0">SUM(D6:S6)</f>
        <v>52.2</v>
      </c>
      <c r="V6" s="77" t="s">
        <v>24</v>
      </c>
    </row>
    <row r="7" spans="1:74" s="38" customFormat="1" ht="35" customHeight="1" x14ac:dyDescent="0.9">
      <c r="A7" s="39"/>
      <c r="B7" s="79"/>
      <c r="C7" s="81" t="s">
        <v>42</v>
      </c>
      <c r="D7" s="84">
        <v>3.23</v>
      </c>
      <c r="E7" s="84">
        <v>3.46</v>
      </c>
      <c r="F7" s="84">
        <v>0</v>
      </c>
      <c r="G7" s="84">
        <v>3.45</v>
      </c>
      <c r="H7" s="84">
        <v>3.56</v>
      </c>
      <c r="I7" s="84">
        <v>1.65</v>
      </c>
      <c r="J7" s="84">
        <v>1.78</v>
      </c>
      <c r="K7" s="84">
        <v>1.43</v>
      </c>
      <c r="L7" s="84">
        <v>1.65</v>
      </c>
      <c r="M7" s="84">
        <v>4.04</v>
      </c>
      <c r="N7" s="84">
        <v>4.2300000000000004</v>
      </c>
      <c r="O7" s="84">
        <v>4.34</v>
      </c>
      <c r="P7" s="84">
        <v>3.56</v>
      </c>
      <c r="Q7" s="84">
        <v>3.65</v>
      </c>
      <c r="R7" s="84">
        <v>3.52</v>
      </c>
      <c r="S7" s="84">
        <v>3.84</v>
      </c>
      <c r="T7" s="84">
        <f t="shared" si="0"/>
        <v>47.39</v>
      </c>
      <c r="U7" s="78"/>
      <c r="V7" s="77" t="s">
        <v>25</v>
      </c>
      <c r="W7" s="77"/>
      <c r="X7" s="77"/>
      <c r="Y7" s="77"/>
      <c r="Z7" s="77"/>
      <c r="AA7" s="77"/>
      <c r="AB7" s="77"/>
      <c r="AC7" s="77"/>
      <c r="AD7" s="77"/>
      <c r="AE7" s="77"/>
      <c r="AF7" s="77"/>
      <c r="AG7" s="77"/>
      <c r="AH7" s="77"/>
      <c r="AI7" s="77"/>
      <c r="AJ7" s="77"/>
      <c r="AK7" s="77"/>
      <c r="AL7" s="77"/>
      <c r="AM7" s="77"/>
      <c r="AN7" s="77"/>
      <c r="AO7" s="77"/>
      <c r="AP7" s="77"/>
      <c r="AQ7" s="77"/>
      <c r="AR7" s="77"/>
      <c r="AS7" s="77"/>
      <c r="AT7" s="77"/>
      <c r="AU7" s="77"/>
      <c r="AV7" s="77"/>
      <c r="AW7" s="77"/>
      <c r="AX7" s="77"/>
      <c r="AY7" s="77"/>
      <c r="AZ7" s="77"/>
      <c r="BA7" s="77"/>
      <c r="BB7" s="77"/>
      <c r="BC7" s="77"/>
      <c r="BD7" s="77"/>
      <c r="BE7" s="77"/>
      <c r="BF7" s="77"/>
      <c r="BG7" s="77"/>
      <c r="BH7" s="77"/>
      <c r="BI7" s="77"/>
      <c r="BJ7" s="77"/>
      <c r="BK7" s="77"/>
      <c r="BL7" s="77"/>
      <c r="BM7" s="77"/>
      <c r="BN7" s="77"/>
      <c r="BO7" s="77"/>
      <c r="BP7" s="77"/>
      <c r="BQ7" s="77"/>
      <c r="BR7" s="77"/>
      <c r="BS7" s="77"/>
      <c r="BT7" s="77"/>
      <c r="BU7" s="77"/>
      <c r="BV7" s="77"/>
    </row>
    <row r="8" spans="1:74" s="38" customFormat="1" ht="35" customHeight="1" x14ac:dyDescent="0.9">
      <c r="A8" s="39"/>
      <c r="B8" s="79"/>
      <c r="C8" s="81" t="s">
        <v>54</v>
      </c>
      <c r="D8" s="84">
        <v>4.2300000000000004</v>
      </c>
      <c r="E8" s="84">
        <v>4.67</v>
      </c>
      <c r="F8" s="84">
        <v>4.2699999999999996</v>
      </c>
      <c r="G8" s="84">
        <v>0</v>
      </c>
      <c r="H8" s="84">
        <v>4.67</v>
      </c>
      <c r="I8" s="84">
        <v>4.82</v>
      </c>
      <c r="J8" s="84">
        <v>4.6900000000000004</v>
      </c>
      <c r="K8" s="84">
        <v>4.84</v>
      </c>
      <c r="L8" s="84">
        <v>4.67</v>
      </c>
      <c r="M8" s="84">
        <v>4.83</v>
      </c>
      <c r="N8" s="84">
        <v>4.3899999999999997</v>
      </c>
      <c r="O8" s="84">
        <v>4.62</v>
      </c>
      <c r="P8" s="84">
        <v>4.7300000000000004</v>
      </c>
      <c r="Q8" s="84">
        <v>4.82</v>
      </c>
      <c r="R8" s="84">
        <v>4.59</v>
      </c>
      <c r="S8" s="84">
        <v>4.8099999999999996</v>
      </c>
      <c r="T8" s="84">
        <f t="shared" si="0"/>
        <v>69.649999999999991</v>
      </c>
      <c r="U8" s="78"/>
      <c r="V8" s="77" t="s">
        <v>26</v>
      </c>
      <c r="W8" s="77"/>
      <c r="X8" s="77"/>
      <c r="Y8" s="77"/>
      <c r="Z8" s="77"/>
      <c r="AA8" s="77"/>
      <c r="AB8" s="77"/>
      <c r="AC8" s="77"/>
      <c r="AD8" s="77"/>
      <c r="AE8" s="77"/>
      <c r="AF8" s="77"/>
      <c r="AG8" s="77"/>
      <c r="AH8" s="77"/>
      <c r="AI8" s="77"/>
      <c r="AJ8" s="77"/>
      <c r="AK8" s="77"/>
      <c r="AL8" s="77"/>
      <c r="AM8" s="77"/>
      <c r="AN8" s="77"/>
      <c r="AO8" s="77"/>
      <c r="AP8" s="77"/>
      <c r="AQ8" s="77"/>
      <c r="AR8" s="77"/>
      <c r="AS8" s="77"/>
      <c r="AT8" s="77"/>
      <c r="AU8" s="77"/>
      <c r="AV8" s="77"/>
      <c r="AW8" s="77"/>
      <c r="AX8" s="77"/>
      <c r="AY8" s="77"/>
      <c r="AZ8" s="77"/>
      <c r="BA8" s="77"/>
      <c r="BB8" s="77"/>
      <c r="BC8" s="77"/>
      <c r="BD8" s="77"/>
      <c r="BE8" s="77"/>
      <c r="BF8" s="77"/>
      <c r="BG8" s="77"/>
      <c r="BH8" s="77"/>
      <c r="BI8" s="77"/>
      <c r="BJ8" s="77"/>
      <c r="BK8" s="77"/>
      <c r="BL8" s="77"/>
      <c r="BM8" s="77"/>
      <c r="BN8" s="77"/>
      <c r="BO8" s="77"/>
      <c r="BP8" s="77"/>
      <c r="BQ8" s="77"/>
      <c r="BR8" s="77"/>
      <c r="BS8" s="77"/>
      <c r="BT8" s="77"/>
      <c r="BU8" s="77"/>
      <c r="BV8" s="77"/>
    </row>
    <row r="9" spans="1:74" s="38" customFormat="1" ht="35" customHeight="1" x14ac:dyDescent="0.9">
      <c r="A9" s="39"/>
      <c r="B9" s="79"/>
      <c r="C9" s="81" t="s">
        <v>55</v>
      </c>
      <c r="D9" s="84">
        <v>4.3499999999999996</v>
      </c>
      <c r="E9" s="84">
        <v>4.7300000000000004</v>
      </c>
      <c r="F9" s="84">
        <v>4.12</v>
      </c>
      <c r="G9" s="84">
        <v>4.5599999999999996</v>
      </c>
      <c r="H9" s="84">
        <v>0</v>
      </c>
      <c r="I9" s="84">
        <v>4.62</v>
      </c>
      <c r="J9" s="84">
        <v>4.84</v>
      </c>
      <c r="K9" s="84">
        <v>4.67</v>
      </c>
      <c r="L9" s="84">
        <v>4.04</v>
      </c>
      <c r="M9" s="84">
        <v>4.6900000000000004</v>
      </c>
      <c r="N9" s="84">
        <v>4.74</v>
      </c>
      <c r="O9" s="84">
        <v>4.59</v>
      </c>
      <c r="P9" s="84">
        <v>4.83</v>
      </c>
      <c r="Q9" s="84">
        <v>4.6900000000000004</v>
      </c>
      <c r="R9" s="84">
        <v>4.82</v>
      </c>
      <c r="S9" s="84">
        <v>4.79</v>
      </c>
      <c r="T9" s="84">
        <f t="shared" si="0"/>
        <v>69.08</v>
      </c>
      <c r="U9" s="78"/>
      <c r="V9" s="77" t="s">
        <v>27</v>
      </c>
      <c r="W9" s="77"/>
      <c r="X9" s="77"/>
      <c r="Y9" s="77"/>
      <c r="Z9" s="77"/>
      <c r="AA9" s="77"/>
      <c r="AB9" s="77"/>
      <c r="AC9" s="77"/>
      <c r="AD9" s="77"/>
      <c r="AE9" s="77"/>
      <c r="AF9" s="77"/>
      <c r="AG9" s="77"/>
      <c r="AH9" s="77"/>
      <c r="AI9" s="77"/>
      <c r="AJ9" s="77"/>
      <c r="AK9" s="77"/>
      <c r="AL9" s="77"/>
      <c r="AM9" s="77"/>
      <c r="AN9" s="77"/>
      <c r="AO9" s="77"/>
      <c r="AP9" s="77"/>
      <c r="AQ9" s="77"/>
      <c r="AR9" s="77"/>
      <c r="AS9" s="77"/>
      <c r="AT9" s="77"/>
      <c r="AU9" s="77"/>
      <c r="AV9" s="77"/>
      <c r="AW9" s="77"/>
      <c r="AX9" s="77"/>
      <c r="AY9" s="77"/>
      <c r="AZ9" s="77"/>
      <c r="BA9" s="77"/>
      <c r="BB9" s="77"/>
      <c r="BC9" s="77"/>
      <c r="BD9" s="77"/>
      <c r="BE9" s="77"/>
      <c r="BF9" s="77"/>
      <c r="BG9" s="77"/>
      <c r="BH9" s="77"/>
      <c r="BI9" s="77"/>
      <c r="BJ9" s="77"/>
      <c r="BK9" s="77"/>
      <c r="BL9" s="77"/>
      <c r="BM9" s="77"/>
      <c r="BN9" s="77"/>
      <c r="BO9" s="77"/>
      <c r="BP9" s="77"/>
      <c r="BQ9" s="77"/>
      <c r="BR9" s="77"/>
      <c r="BS9" s="77"/>
      <c r="BT9" s="77"/>
      <c r="BU9" s="77"/>
      <c r="BV9" s="77"/>
    </row>
    <row r="10" spans="1:74" s="38" customFormat="1" ht="35" customHeight="1" x14ac:dyDescent="0.9">
      <c r="A10" s="39"/>
      <c r="B10" s="79"/>
      <c r="C10" s="81" t="s">
        <v>43</v>
      </c>
      <c r="D10" s="84">
        <v>1.36</v>
      </c>
      <c r="E10" s="84">
        <v>1.54</v>
      </c>
      <c r="F10" s="84">
        <v>1.36</v>
      </c>
      <c r="G10" s="84">
        <v>3.54</v>
      </c>
      <c r="H10" s="84">
        <v>3.46</v>
      </c>
      <c r="I10" s="84">
        <v>0</v>
      </c>
      <c r="J10" s="84">
        <v>4.21</v>
      </c>
      <c r="K10" s="84">
        <v>3.76</v>
      </c>
      <c r="L10" s="84">
        <v>3.82</v>
      </c>
      <c r="M10" s="84">
        <v>1.67</v>
      </c>
      <c r="N10" s="84">
        <v>2.5299999999999998</v>
      </c>
      <c r="O10" s="84">
        <v>2.54</v>
      </c>
      <c r="P10" s="84">
        <v>4.18</v>
      </c>
      <c r="Q10" s="84">
        <v>3.54</v>
      </c>
      <c r="R10" s="84">
        <v>3.23</v>
      </c>
      <c r="S10" s="84">
        <v>3.51</v>
      </c>
      <c r="T10" s="84">
        <f t="shared" si="0"/>
        <v>44.25</v>
      </c>
      <c r="U10" s="78"/>
      <c r="V10" s="77" t="s">
        <v>28</v>
      </c>
      <c r="W10" s="77"/>
      <c r="X10" s="77"/>
      <c r="Y10" s="77"/>
      <c r="Z10" s="77"/>
      <c r="AA10" s="77"/>
      <c r="AB10" s="77"/>
      <c r="AC10" s="77"/>
      <c r="AD10" s="77"/>
      <c r="AE10" s="77"/>
      <c r="AF10" s="77"/>
      <c r="AG10" s="77"/>
      <c r="AH10" s="77"/>
      <c r="AI10" s="77"/>
      <c r="AJ10" s="77"/>
      <c r="AK10" s="77"/>
      <c r="AL10" s="77"/>
      <c r="AM10" s="77"/>
      <c r="AN10" s="77"/>
      <c r="AO10" s="77"/>
      <c r="AP10" s="77"/>
      <c r="AQ10" s="77"/>
      <c r="AR10" s="77"/>
      <c r="AS10" s="77"/>
      <c r="AT10" s="77"/>
      <c r="AU10" s="77"/>
      <c r="AV10" s="77"/>
      <c r="AW10" s="77"/>
      <c r="AX10" s="77"/>
      <c r="AY10" s="77"/>
      <c r="AZ10" s="77"/>
      <c r="BA10" s="77"/>
      <c r="BB10" s="77"/>
      <c r="BC10" s="77"/>
      <c r="BD10" s="77"/>
      <c r="BE10" s="77"/>
      <c r="BF10" s="77"/>
      <c r="BG10" s="77"/>
      <c r="BH10" s="77"/>
      <c r="BI10" s="77"/>
      <c r="BJ10" s="77"/>
      <c r="BK10" s="77"/>
      <c r="BL10" s="77"/>
      <c r="BM10" s="77"/>
      <c r="BN10" s="77"/>
      <c r="BO10" s="77"/>
      <c r="BP10" s="77"/>
      <c r="BQ10" s="77"/>
      <c r="BR10" s="77"/>
      <c r="BS10" s="77"/>
      <c r="BT10" s="77"/>
      <c r="BU10" s="77"/>
      <c r="BV10" s="77"/>
    </row>
    <row r="11" spans="1:74" s="38" customFormat="1" ht="35" customHeight="1" x14ac:dyDescent="0.9">
      <c r="A11" s="39"/>
      <c r="B11" s="79"/>
      <c r="C11" s="81" t="s">
        <v>44</v>
      </c>
      <c r="D11" s="84">
        <v>1.43</v>
      </c>
      <c r="E11" s="84">
        <v>1.23</v>
      </c>
      <c r="F11" s="84">
        <v>1.75</v>
      </c>
      <c r="G11" s="84">
        <v>2.95</v>
      </c>
      <c r="H11" s="84">
        <v>2.57</v>
      </c>
      <c r="I11" s="84">
        <v>2.5099999999999998</v>
      </c>
      <c r="J11" s="84">
        <v>0</v>
      </c>
      <c r="K11" s="84">
        <v>2.91</v>
      </c>
      <c r="L11" s="84">
        <v>3.23</v>
      </c>
      <c r="M11" s="84">
        <v>2.54</v>
      </c>
      <c r="N11" s="84">
        <v>2.74</v>
      </c>
      <c r="O11" s="84">
        <v>1.72</v>
      </c>
      <c r="P11" s="84">
        <v>2.54</v>
      </c>
      <c r="Q11" s="84">
        <v>2.86</v>
      </c>
      <c r="R11" s="84">
        <v>3.53</v>
      </c>
      <c r="S11" s="84">
        <v>2.3199999999999998</v>
      </c>
      <c r="T11" s="84">
        <f t="shared" si="0"/>
        <v>36.83</v>
      </c>
      <c r="U11" s="78"/>
      <c r="V11" s="77" t="s">
        <v>29</v>
      </c>
      <c r="W11" s="77"/>
      <c r="X11" s="77"/>
      <c r="Y11" s="77"/>
      <c r="Z11" s="77"/>
      <c r="AA11" s="77"/>
      <c r="AB11" s="77"/>
      <c r="AC11" s="77"/>
      <c r="AD11" s="77"/>
      <c r="AE11" s="77"/>
      <c r="AF11" s="77"/>
      <c r="AG11" s="77"/>
      <c r="AH11" s="77"/>
      <c r="AI11" s="77"/>
      <c r="AJ11" s="77"/>
      <c r="AK11" s="77"/>
      <c r="AL11" s="77"/>
      <c r="AM11" s="77"/>
      <c r="AN11" s="77"/>
      <c r="AO11" s="77"/>
      <c r="AP11" s="77"/>
      <c r="AQ11" s="77"/>
      <c r="AR11" s="77"/>
      <c r="AS11" s="77"/>
      <c r="AT11" s="77"/>
      <c r="AU11" s="77"/>
      <c r="AV11" s="77"/>
      <c r="AW11" s="77"/>
      <c r="AX11" s="77"/>
      <c r="AY11" s="77"/>
      <c r="AZ11" s="77"/>
      <c r="BA11" s="77"/>
      <c r="BB11" s="77"/>
      <c r="BC11" s="77"/>
      <c r="BD11" s="77"/>
      <c r="BE11" s="77"/>
      <c r="BF11" s="77"/>
      <c r="BG11" s="77"/>
      <c r="BH11" s="77"/>
      <c r="BI11" s="77"/>
      <c r="BJ11" s="77"/>
      <c r="BK11" s="77"/>
      <c r="BL11" s="77"/>
      <c r="BM11" s="77"/>
      <c r="BN11" s="77"/>
      <c r="BO11" s="77"/>
      <c r="BP11" s="77"/>
      <c r="BQ11" s="77"/>
      <c r="BR11" s="77"/>
      <c r="BS11" s="77"/>
      <c r="BT11" s="77"/>
      <c r="BU11" s="77"/>
      <c r="BV11" s="77"/>
    </row>
    <row r="12" spans="1:74" s="38" customFormat="1" ht="35" customHeight="1" x14ac:dyDescent="0.9">
      <c r="A12" s="39"/>
      <c r="B12" s="79"/>
      <c r="C12" s="81" t="s">
        <v>45</v>
      </c>
      <c r="D12" s="84">
        <v>2.4300000000000002</v>
      </c>
      <c r="E12" s="84">
        <v>2.41</v>
      </c>
      <c r="F12" s="84">
        <v>2.16</v>
      </c>
      <c r="G12" s="84">
        <v>2.94</v>
      </c>
      <c r="H12" s="84">
        <v>3.43</v>
      </c>
      <c r="I12" s="84">
        <v>3.41</v>
      </c>
      <c r="J12" s="84">
        <v>3.32</v>
      </c>
      <c r="K12" s="84">
        <v>0</v>
      </c>
      <c r="L12" s="84">
        <v>3.54</v>
      </c>
      <c r="M12" s="84">
        <v>1.94</v>
      </c>
      <c r="N12" s="84">
        <v>2.1800000000000002</v>
      </c>
      <c r="O12" s="84">
        <v>1.54</v>
      </c>
      <c r="P12" s="84">
        <v>2.31</v>
      </c>
      <c r="Q12" s="84">
        <v>2.11</v>
      </c>
      <c r="R12" s="84">
        <v>2.75</v>
      </c>
      <c r="S12" s="84">
        <v>3.04</v>
      </c>
      <c r="T12" s="84">
        <f t="shared" si="0"/>
        <v>39.51</v>
      </c>
      <c r="U12" s="78"/>
      <c r="V12" s="77" t="s">
        <v>30</v>
      </c>
      <c r="W12" s="77"/>
      <c r="X12" s="77"/>
      <c r="Y12" s="77"/>
      <c r="Z12" s="77"/>
      <c r="AA12" s="77"/>
      <c r="AB12" s="77"/>
      <c r="AC12" s="77"/>
      <c r="AD12" s="77"/>
      <c r="AE12" s="77"/>
      <c r="AF12" s="77"/>
      <c r="AG12" s="77"/>
      <c r="AH12" s="77"/>
      <c r="AI12" s="77"/>
      <c r="AJ12" s="77"/>
      <c r="AK12" s="77"/>
      <c r="AL12" s="77"/>
      <c r="AM12" s="77"/>
      <c r="AN12" s="77"/>
      <c r="AO12" s="77"/>
      <c r="AP12" s="77"/>
      <c r="AQ12" s="77"/>
      <c r="AR12" s="77"/>
      <c r="AS12" s="77"/>
      <c r="AT12" s="77"/>
      <c r="AU12" s="77"/>
      <c r="AV12" s="77"/>
      <c r="AW12" s="77"/>
      <c r="AX12" s="77"/>
      <c r="AY12" s="77"/>
      <c r="AZ12" s="77"/>
      <c r="BA12" s="77"/>
      <c r="BB12" s="77"/>
      <c r="BC12" s="77"/>
      <c r="BD12" s="77"/>
      <c r="BE12" s="77"/>
      <c r="BF12" s="77"/>
      <c r="BG12" s="77"/>
      <c r="BH12" s="77"/>
      <c r="BI12" s="77"/>
      <c r="BJ12" s="77"/>
      <c r="BK12" s="77"/>
      <c r="BL12" s="77"/>
      <c r="BM12" s="77"/>
      <c r="BN12" s="77"/>
      <c r="BO12" s="77"/>
      <c r="BP12" s="77"/>
      <c r="BQ12" s="77"/>
      <c r="BR12" s="77"/>
      <c r="BS12" s="77"/>
      <c r="BT12" s="77"/>
      <c r="BU12" s="77"/>
      <c r="BV12" s="77"/>
    </row>
    <row r="13" spans="1:74" s="38" customFormat="1" ht="35" customHeight="1" x14ac:dyDescent="0.9">
      <c r="A13" s="39"/>
      <c r="B13" s="79"/>
      <c r="C13" s="81" t="s">
        <v>46</v>
      </c>
      <c r="D13" s="84">
        <v>1.31</v>
      </c>
      <c r="E13" s="84">
        <v>1.67</v>
      </c>
      <c r="F13" s="84">
        <v>1.87</v>
      </c>
      <c r="G13" s="84">
        <v>2.95</v>
      </c>
      <c r="H13" s="84">
        <v>2.92</v>
      </c>
      <c r="I13" s="84">
        <v>3.04</v>
      </c>
      <c r="J13" s="84">
        <v>2.87</v>
      </c>
      <c r="K13" s="84">
        <v>2.72</v>
      </c>
      <c r="L13" s="84">
        <v>0</v>
      </c>
      <c r="M13" s="84">
        <v>2.4300000000000002</v>
      </c>
      <c r="N13" s="84">
        <v>1.65</v>
      </c>
      <c r="O13" s="84">
        <v>2.72</v>
      </c>
      <c r="P13" s="84">
        <v>2.11</v>
      </c>
      <c r="Q13" s="84">
        <v>2.98</v>
      </c>
      <c r="R13" s="84">
        <v>3.35</v>
      </c>
      <c r="S13" s="84">
        <v>3.59</v>
      </c>
      <c r="T13" s="84">
        <f t="shared" si="0"/>
        <v>38.179999999999993</v>
      </c>
      <c r="U13" s="78"/>
      <c r="V13" s="77" t="s">
        <v>31</v>
      </c>
      <c r="W13" s="77"/>
      <c r="X13" s="77"/>
      <c r="Y13" s="77"/>
      <c r="Z13" s="77"/>
      <c r="AA13" s="77"/>
      <c r="AB13" s="77"/>
      <c r="AC13" s="77"/>
      <c r="AD13" s="77"/>
      <c r="AE13" s="77"/>
      <c r="AF13" s="77"/>
      <c r="AG13" s="77"/>
      <c r="AH13" s="77"/>
      <c r="AI13" s="77"/>
      <c r="AJ13" s="77"/>
      <c r="AK13" s="77"/>
      <c r="AL13" s="77"/>
      <c r="AM13" s="77"/>
      <c r="AN13" s="77"/>
      <c r="AO13" s="77"/>
      <c r="AP13" s="77"/>
      <c r="AQ13" s="77"/>
      <c r="AR13" s="77"/>
      <c r="AS13" s="77"/>
      <c r="AT13" s="77"/>
      <c r="AU13" s="77"/>
      <c r="AV13" s="77"/>
      <c r="AW13" s="77"/>
      <c r="AX13" s="77"/>
      <c r="AY13" s="77"/>
      <c r="AZ13" s="77"/>
      <c r="BA13" s="77"/>
      <c r="BB13" s="77"/>
      <c r="BC13" s="77"/>
      <c r="BD13" s="77"/>
      <c r="BE13" s="77"/>
      <c r="BF13" s="77"/>
      <c r="BG13" s="77"/>
      <c r="BH13" s="77"/>
      <c r="BI13" s="77"/>
      <c r="BJ13" s="77"/>
      <c r="BK13" s="77"/>
      <c r="BL13" s="77"/>
      <c r="BM13" s="77"/>
      <c r="BN13" s="77"/>
      <c r="BO13" s="77"/>
      <c r="BP13" s="77"/>
      <c r="BQ13" s="77"/>
      <c r="BR13" s="77"/>
      <c r="BS13" s="77"/>
      <c r="BT13" s="77"/>
      <c r="BU13" s="77"/>
      <c r="BV13" s="77"/>
    </row>
    <row r="14" spans="1:74" s="38" customFormat="1" ht="35" customHeight="1" x14ac:dyDescent="0.9">
      <c r="A14" s="39"/>
      <c r="B14" s="79"/>
      <c r="C14" s="81" t="s">
        <v>47</v>
      </c>
      <c r="D14" s="84">
        <v>2.56</v>
      </c>
      <c r="E14" s="84">
        <v>2.76</v>
      </c>
      <c r="F14" s="84">
        <v>2.15</v>
      </c>
      <c r="G14" s="84">
        <v>4.5599999999999996</v>
      </c>
      <c r="H14" s="84">
        <v>4.67</v>
      </c>
      <c r="I14" s="84">
        <v>4.1100000000000003</v>
      </c>
      <c r="J14" s="84">
        <v>4.2300000000000004</v>
      </c>
      <c r="K14" s="84">
        <v>4.34</v>
      </c>
      <c r="L14" s="84">
        <v>4.26</v>
      </c>
      <c r="M14" s="84">
        <v>0</v>
      </c>
      <c r="N14" s="84">
        <v>4.6100000000000003</v>
      </c>
      <c r="O14" s="84">
        <v>4.45</v>
      </c>
      <c r="P14" s="84">
        <v>4.03</v>
      </c>
      <c r="Q14" s="84">
        <v>4.0199999999999996</v>
      </c>
      <c r="R14" s="84">
        <v>4.12</v>
      </c>
      <c r="S14" s="84">
        <v>3.56</v>
      </c>
      <c r="T14" s="84">
        <f t="shared" si="0"/>
        <v>58.43</v>
      </c>
      <c r="U14" s="78"/>
      <c r="V14" s="77" t="s">
        <v>32</v>
      </c>
      <c r="W14" s="77"/>
      <c r="X14" s="77"/>
      <c r="Y14" s="77"/>
      <c r="Z14" s="77"/>
      <c r="AA14" s="77"/>
      <c r="AB14" s="77"/>
      <c r="AC14" s="77"/>
      <c r="AD14" s="77"/>
      <c r="AE14" s="77"/>
      <c r="AF14" s="77"/>
      <c r="AG14" s="77"/>
      <c r="AH14" s="77"/>
      <c r="AI14" s="77"/>
      <c r="AJ14" s="77"/>
      <c r="AK14" s="77"/>
      <c r="AL14" s="77"/>
      <c r="AM14" s="77"/>
      <c r="AN14" s="77"/>
      <c r="AO14" s="77"/>
      <c r="AP14" s="77"/>
      <c r="AQ14" s="77"/>
      <c r="AR14" s="77"/>
      <c r="AS14" s="77"/>
      <c r="AT14" s="77"/>
      <c r="AU14" s="77"/>
      <c r="AV14" s="77"/>
      <c r="AW14" s="77"/>
      <c r="AX14" s="77"/>
      <c r="AY14" s="77"/>
      <c r="AZ14" s="77"/>
      <c r="BA14" s="77"/>
      <c r="BB14" s="77"/>
      <c r="BC14" s="77"/>
      <c r="BD14" s="77"/>
      <c r="BE14" s="77"/>
      <c r="BF14" s="77"/>
      <c r="BG14" s="77"/>
      <c r="BH14" s="77"/>
      <c r="BI14" s="77"/>
      <c r="BJ14" s="77"/>
      <c r="BK14" s="77"/>
      <c r="BL14" s="77"/>
      <c r="BM14" s="77"/>
      <c r="BN14" s="77"/>
      <c r="BO14" s="77"/>
      <c r="BP14" s="77"/>
      <c r="BQ14" s="77"/>
      <c r="BR14" s="77"/>
      <c r="BS14" s="77"/>
      <c r="BT14" s="77"/>
      <c r="BU14" s="77"/>
      <c r="BV14" s="77"/>
    </row>
    <row r="15" spans="1:74" s="38" customFormat="1" ht="35" customHeight="1" x14ac:dyDescent="0.9">
      <c r="A15" s="39"/>
      <c r="B15" s="79"/>
      <c r="C15" s="81" t="s">
        <v>48</v>
      </c>
      <c r="D15" s="84">
        <v>2.4500000000000002</v>
      </c>
      <c r="E15" s="84">
        <v>2.34</v>
      </c>
      <c r="F15" s="84">
        <v>2.4500000000000002</v>
      </c>
      <c r="G15" s="84">
        <v>4.8600000000000003</v>
      </c>
      <c r="H15" s="84">
        <v>4.43</v>
      </c>
      <c r="I15" s="84">
        <v>4.62</v>
      </c>
      <c r="J15" s="84">
        <v>4.34</v>
      </c>
      <c r="K15" s="84">
        <v>4.12</v>
      </c>
      <c r="L15" s="84">
        <v>4.6900000000000004</v>
      </c>
      <c r="M15" s="84">
        <v>4.51</v>
      </c>
      <c r="N15" s="84">
        <v>0</v>
      </c>
      <c r="O15" s="84">
        <v>4.4800000000000004</v>
      </c>
      <c r="P15" s="84">
        <v>3.65</v>
      </c>
      <c r="Q15" s="84">
        <v>3.23</v>
      </c>
      <c r="R15" s="84">
        <v>3.54</v>
      </c>
      <c r="S15" s="84">
        <v>3.76</v>
      </c>
      <c r="T15" s="84">
        <f t="shared" si="0"/>
        <v>57.47</v>
      </c>
      <c r="U15" s="78"/>
      <c r="V15" s="77" t="s">
        <v>33</v>
      </c>
      <c r="W15" s="77"/>
      <c r="X15" s="77"/>
      <c r="Y15" s="77"/>
      <c r="Z15" s="77"/>
      <c r="AA15" s="77"/>
      <c r="AB15" s="77"/>
      <c r="AC15" s="77"/>
      <c r="AD15" s="77"/>
      <c r="AE15" s="77"/>
      <c r="AF15" s="77"/>
      <c r="AG15" s="77"/>
      <c r="AH15" s="77"/>
      <c r="AI15" s="77"/>
      <c r="AJ15" s="77"/>
      <c r="AK15" s="77"/>
      <c r="AL15" s="77"/>
      <c r="AM15" s="77"/>
      <c r="AN15" s="77"/>
      <c r="AO15" s="77"/>
      <c r="AP15" s="77"/>
      <c r="AQ15" s="77"/>
      <c r="AR15" s="77"/>
      <c r="AS15" s="77"/>
      <c r="AT15" s="77"/>
      <c r="AU15" s="77"/>
      <c r="AV15" s="77"/>
      <c r="AW15" s="77"/>
      <c r="AX15" s="77"/>
      <c r="AY15" s="77"/>
      <c r="AZ15" s="77"/>
      <c r="BA15" s="77"/>
      <c r="BB15" s="77"/>
      <c r="BC15" s="77"/>
      <c r="BD15" s="77"/>
      <c r="BE15" s="77"/>
      <c r="BF15" s="77"/>
      <c r="BG15" s="77"/>
      <c r="BH15" s="77"/>
      <c r="BI15" s="77"/>
      <c r="BJ15" s="77"/>
      <c r="BK15" s="77"/>
      <c r="BL15" s="77"/>
      <c r="BM15" s="77"/>
      <c r="BN15" s="77"/>
      <c r="BO15" s="77"/>
      <c r="BP15" s="77"/>
      <c r="BQ15" s="77"/>
      <c r="BR15" s="77"/>
      <c r="BS15" s="77"/>
      <c r="BT15" s="77"/>
      <c r="BU15" s="77"/>
      <c r="BV15" s="77"/>
    </row>
    <row r="16" spans="1:74" s="38" customFormat="1" ht="35" customHeight="1" x14ac:dyDescent="0.9">
      <c r="A16" s="39"/>
      <c r="B16" s="79"/>
      <c r="C16" s="81" t="s">
        <v>49</v>
      </c>
      <c r="D16" s="84">
        <v>2.2400000000000002</v>
      </c>
      <c r="E16" s="84">
        <v>2.58</v>
      </c>
      <c r="F16" s="84">
        <v>2.67</v>
      </c>
      <c r="G16" s="84">
        <v>4.6900000000000004</v>
      </c>
      <c r="H16" s="84">
        <v>4.66</v>
      </c>
      <c r="I16" s="84">
        <v>4.45</v>
      </c>
      <c r="J16" s="84">
        <v>4.32</v>
      </c>
      <c r="K16" s="84">
        <v>4.6399999999999997</v>
      </c>
      <c r="L16" s="84">
        <v>4.1100000000000003</v>
      </c>
      <c r="M16" s="84">
        <v>4.2300000000000004</v>
      </c>
      <c r="N16" s="84">
        <v>4.42</v>
      </c>
      <c r="O16" s="84">
        <v>0</v>
      </c>
      <c r="P16" s="84">
        <v>3.11</v>
      </c>
      <c r="Q16" s="84">
        <v>3.56</v>
      </c>
      <c r="R16" s="84">
        <v>3.34</v>
      </c>
      <c r="S16" s="84">
        <v>3.32</v>
      </c>
      <c r="T16" s="84">
        <f t="shared" si="0"/>
        <v>56.340000000000011</v>
      </c>
      <c r="U16" s="78"/>
      <c r="V16" s="77" t="s">
        <v>34</v>
      </c>
      <c r="W16" s="77"/>
      <c r="X16" s="77"/>
      <c r="Y16" s="77"/>
      <c r="Z16" s="77"/>
      <c r="AA16" s="77"/>
      <c r="AB16" s="77"/>
      <c r="AC16" s="77"/>
      <c r="AD16" s="77"/>
      <c r="AE16" s="77"/>
      <c r="AF16" s="77"/>
      <c r="AG16" s="77"/>
      <c r="AH16" s="77"/>
      <c r="AI16" s="77"/>
      <c r="AJ16" s="77"/>
      <c r="AK16" s="77"/>
      <c r="AL16" s="77"/>
      <c r="AM16" s="77"/>
      <c r="AN16" s="77"/>
      <c r="AO16" s="77"/>
      <c r="AP16" s="77"/>
      <c r="AQ16" s="77"/>
      <c r="AR16" s="77"/>
      <c r="AS16" s="77"/>
      <c r="AT16" s="77"/>
      <c r="AU16" s="77"/>
      <c r="AV16" s="77"/>
      <c r="AW16" s="77"/>
      <c r="AX16" s="77"/>
      <c r="AY16" s="77"/>
      <c r="AZ16" s="77"/>
      <c r="BA16" s="77"/>
      <c r="BB16" s="77"/>
      <c r="BC16" s="77"/>
      <c r="BD16" s="77"/>
      <c r="BE16" s="77"/>
      <c r="BF16" s="77"/>
      <c r="BG16" s="77"/>
      <c r="BH16" s="77"/>
      <c r="BI16" s="77"/>
      <c r="BJ16" s="77"/>
      <c r="BK16" s="77"/>
      <c r="BL16" s="77"/>
      <c r="BM16" s="77"/>
      <c r="BN16" s="77"/>
      <c r="BO16" s="77"/>
      <c r="BP16" s="77"/>
      <c r="BQ16" s="77"/>
      <c r="BR16" s="77"/>
      <c r="BS16" s="77"/>
      <c r="BT16" s="77"/>
      <c r="BU16" s="77"/>
      <c r="BV16" s="77"/>
    </row>
    <row r="17" spans="1:74" s="38" customFormat="1" ht="35" customHeight="1" x14ac:dyDescent="0.9">
      <c r="A17" s="39"/>
      <c r="B17" s="79"/>
      <c r="C17" s="81" t="s">
        <v>50</v>
      </c>
      <c r="D17" s="84">
        <v>3.45</v>
      </c>
      <c r="E17" s="84">
        <v>3.62</v>
      </c>
      <c r="F17" s="84">
        <v>3.72</v>
      </c>
      <c r="G17" s="84">
        <v>4.45</v>
      </c>
      <c r="H17" s="84">
        <v>4.76</v>
      </c>
      <c r="I17" s="84">
        <v>4.12</v>
      </c>
      <c r="J17" s="84">
        <v>3.87</v>
      </c>
      <c r="K17" s="84">
        <v>3.93</v>
      </c>
      <c r="L17" s="84">
        <v>3.85</v>
      </c>
      <c r="M17" s="84">
        <v>2.56</v>
      </c>
      <c r="N17" s="84">
        <v>2.19</v>
      </c>
      <c r="O17" s="84">
        <v>2.64</v>
      </c>
      <c r="P17" s="84">
        <v>0</v>
      </c>
      <c r="Q17" s="84">
        <v>3.23</v>
      </c>
      <c r="R17" s="84">
        <v>3.54</v>
      </c>
      <c r="S17" s="84">
        <v>3.02</v>
      </c>
      <c r="T17" s="84">
        <f t="shared" si="0"/>
        <v>52.95</v>
      </c>
      <c r="U17" s="78"/>
      <c r="V17" s="77" t="s">
        <v>35</v>
      </c>
      <c r="W17" s="77"/>
      <c r="X17" s="77"/>
      <c r="Y17" s="77"/>
      <c r="Z17" s="77"/>
      <c r="AA17" s="77"/>
      <c r="AB17" s="77"/>
      <c r="AC17" s="77"/>
      <c r="AD17" s="77"/>
      <c r="AE17" s="77"/>
      <c r="AF17" s="77"/>
      <c r="AG17" s="77"/>
      <c r="AH17" s="77"/>
      <c r="AI17" s="77"/>
      <c r="AJ17" s="77"/>
      <c r="AK17" s="77"/>
      <c r="AL17" s="77"/>
      <c r="AM17" s="77"/>
      <c r="AN17" s="77"/>
      <c r="AO17" s="77"/>
      <c r="AP17" s="77"/>
      <c r="AQ17" s="77"/>
      <c r="AR17" s="77"/>
      <c r="AS17" s="77"/>
      <c r="AT17" s="77"/>
      <c r="AU17" s="77"/>
      <c r="AV17" s="77"/>
      <c r="AW17" s="77"/>
      <c r="AX17" s="77"/>
      <c r="AY17" s="77"/>
      <c r="AZ17" s="77"/>
      <c r="BA17" s="77"/>
      <c r="BB17" s="77"/>
      <c r="BC17" s="77"/>
      <c r="BD17" s="77"/>
      <c r="BE17" s="77"/>
      <c r="BF17" s="77"/>
      <c r="BG17" s="77"/>
      <c r="BH17" s="77"/>
      <c r="BI17" s="77"/>
      <c r="BJ17" s="77"/>
      <c r="BK17" s="77"/>
      <c r="BL17" s="77"/>
      <c r="BM17" s="77"/>
      <c r="BN17" s="77"/>
      <c r="BO17" s="77"/>
      <c r="BP17" s="77"/>
      <c r="BQ17" s="77"/>
      <c r="BR17" s="77"/>
      <c r="BS17" s="77"/>
      <c r="BT17" s="77"/>
      <c r="BU17" s="77"/>
      <c r="BV17" s="77"/>
    </row>
    <row r="18" spans="1:74" s="38" customFormat="1" ht="35" customHeight="1" x14ac:dyDescent="0.9">
      <c r="A18" s="39"/>
      <c r="B18" s="79"/>
      <c r="C18" s="81" t="s">
        <v>51</v>
      </c>
      <c r="D18" s="84">
        <v>3.53</v>
      </c>
      <c r="E18" s="84">
        <v>3.24</v>
      </c>
      <c r="F18" s="84">
        <v>3.75</v>
      </c>
      <c r="G18" s="84">
        <v>4.34</v>
      </c>
      <c r="H18" s="84">
        <v>4.2300000000000004</v>
      </c>
      <c r="I18" s="84">
        <v>4.34</v>
      </c>
      <c r="J18" s="84">
        <v>3.51</v>
      </c>
      <c r="K18" s="84">
        <v>3.45</v>
      </c>
      <c r="L18" s="84">
        <v>3.63</v>
      </c>
      <c r="M18" s="84">
        <v>2.63</v>
      </c>
      <c r="N18" s="84">
        <v>2.65</v>
      </c>
      <c r="O18" s="84">
        <v>3.12</v>
      </c>
      <c r="P18" s="84">
        <v>3.21</v>
      </c>
      <c r="Q18" s="84">
        <v>0</v>
      </c>
      <c r="R18" s="84">
        <v>2.61</v>
      </c>
      <c r="S18" s="84">
        <v>2.76</v>
      </c>
      <c r="T18" s="84">
        <f t="shared" si="0"/>
        <v>50.999999999999993</v>
      </c>
      <c r="U18" s="78"/>
      <c r="V18" s="77" t="s">
        <v>36</v>
      </c>
      <c r="W18" s="77"/>
      <c r="X18" s="77"/>
      <c r="Y18" s="77"/>
      <c r="Z18" s="77"/>
      <c r="AA18" s="77"/>
      <c r="AB18" s="77"/>
      <c r="AC18" s="77"/>
      <c r="AD18" s="77"/>
      <c r="AE18" s="77"/>
      <c r="AF18" s="77"/>
      <c r="AG18" s="77"/>
      <c r="AH18" s="77"/>
      <c r="AI18" s="77"/>
      <c r="AJ18" s="77"/>
      <c r="AK18" s="77"/>
      <c r="AL18" s="77"/>
      <c r="AM18" s="77"/>
      <c r="AN18" s="77"/>
      <c r="AO18" s="77"/>
      <c r="AP18" s="77"/>
      <c r="AQ18" s="77"/>
      <c r="AR18" s="77"/>
      <c r="AS18" s="77"/>
      <c r="AT18" s="77"/>
      <c r="AU18" s="77"/>
      <c r="AV18" s="77"/>
      <c r="AW18" s="77"/>
      <c r="AX18" s="77"/>
      <c r="AY18" s="77"/>
      <c r="AZ18" s="77"/>
      <c r="BA18" s="77"/>
      <c r="BB18" s="77"/>
      <c r="BC18" s="77"/>
      <c r="BD18" s="77"/>
      <c r="BE18" s="77"/>
      <c r="BF18" s="77"/>
      <c r="BG18" s="77"/>
      <c r="BH18" s="77"/>
      <c r="BI18" s="77"/>
      <c r="BJ18" s="77"/>
      <c r="BK18" s="77"/>
      <c r="BL18" s="77"/>
      <c r="BM18" s="77"/>
      <c r="BN18" s="77"/>
      <c r="BO18" s="77"/>
      <c r="BP18" s="77"/>
      <c r="BQ18" s="77"/>
      <c r="BR18" s="77"/>
      <c r="BS18" s="77"/>
      <c r="BT18" s="77"/>
      <c r="BU18" s="77"/>
      <c r="BV18" s="77"/>
    </row>
    <row r="19" spans="1:74" s="38" customFormat="1" ht="35" customHeight="1" x14ac:dyDescent="0.9">
      <c r="A19" s="39"/>
      <c r="B19" s="79"/>
      <c r="C19" s="81" t="s">
        <v>52</v>
      </c>
      <c r="D19" s="84">
        <v>3.43</v>
      </c>
      <c r="E19" s="84">
        <v>3.65</v>
      </c>
      <c r="F19" s="84">
        <v>3.54</v>
      </c>
      <c r="G19" s="84">
        <v>4.2699999999999996</v>
      </c>
      <c r="H19" s="84">
        <v>4.28</v>
      </c>
      <c r="I19" s="84">
        <v>4.62</v>
      </c>
      <c r="J19" s="84">
        <v>3.56</v>
      </c>
      <c r="K19" s="84">
        <v>3.95</v>
      </c>
      <c r="L19" s="84">
        <v>4.21</v>
      </c>
      <c r="M19" s="84">
        <v>2.89</v>
      </c>
      <c r="N19" s="84">
        <v>2.57</v>
      </c>
      <c r="O19" s="84">
        <v>3.32</v>
      </c>
      <c r="P19" s="84">
        <v>3.57</v>
      </c>
      <c r="Q19" s="84">
        <v>3.26</v>
      </c>
      <c r="R19" s="84">
        <v>0</v>
      </c>
      <c r="S19" s="84">
        <v>2.4900000000000002</v>
      </c>
      <c r="T19" s="84">
        <f t="shared" si="0"/>
        <v>53.61</v>
      </c>
      <c r="U19" s="78"/>
      <c r="V19" s="77" t="s">
        <v>37</v>
      </c>
      <c r="W19" s="77"/>
      <c r="X19" s="77"/>
      <c r="Y19" s="77"/>
      <c r="Z19" s="77"/>
      <c r="AA19" s="77"/>
      <c r="AB19" s="77"/>
      <c r="AC19" s="77"/>
      <c r="AD19" s="77"/>
      <c r="AE19" s="77"/>
      <c r="AF19" s="77"/>
      <c r="AG19" s="77"/>
      <c r="AH19" s="77"/>
      <c r="AI19" s="77"/>
      <c r="AJ19" s="77"/>
      <c r="AK19" s="77"/>
      <c r="AL19" s="77"/>
      <c r="AM19" s="77"/>
      <c r="AN19" s="77"/>
      <c r="AO19" s="77"/>
      <c r="AP19" s="77"/>
      <c r="AQ19" s="77"/>
      <c r="AR19" s="77"/>
      <c r="AS19" s="77"/>
      <c r="AT19" s="77"/>
      <c r="AU19" s="77"/>
      <c r="AV19" s="77"/>
      <c r="AW19" s="77"/>
      <c r="AX19" s="77"/>
      <c r="AY19" s="77"/>
      <c r="AZ19" s="77"/>
      <c r="BA19" s="77"/>
      <c r="BB19" s="77"/>
      <c r="BC19" s="77"/>
      <c r="BD19" s="77"/>
      <c r="BE19" s="77"/>
      <c r="BF19" s="77"/>
      <c r="BG19" s="77"/>
      <c r="BH19" s="77"/>
      <c r="BI19" s="77"/>
      <c r="BJ19" s="77"/>
      <c r="BK19" s="77"/>
      <c r="BL19" s="77"/>
      <c r="BM19" s="77"/>
      <c r="BN19" s="77"/>
      <c r="BO19" s="77"/>
      <c r="BP19" s="77"/>
      <c r="BQ19" s="77"/>
      <c r="BR19" s="77"/>
      <c r="BS19" s="77"/>
      <c r="BT19" s="77"/>
      <c r="BU19" s="77"/>
      <c r="BV19" s="77"/>
    </row>
    <row r="20" spans="1:74" s="38" customFormat="1" ht="35" customHeight="1" x14ac:dyDescent="0.9">
      <c r="A20" s="39"/>
      <c r="B20" s="79"/>
      <c r="C20" s="82" t="s">
        <v>53</v>
      </c>
      <c r="D20" s="84">
        <v>3.62</v>
      </c>
      <c r="E20" s="84">
        <v>3.75</v>
      </c>
      <c r="F20" s="84">
        <v>3.06</v>
      </c>
      <c r="G20" s="84">
        <v>4.25</v>
      </c>
      <c r="H20" s="84">
        <v>4.6100000000000003</v>
      </c>
      <c r="I20" s="84">
        <v>4.42</v>
      </c>
      <c r="J20" s="84">
        <v>4.24</v>
      </c>
      <c r="K20" s="84">
        <v>4.1500000000000004</v>
      </c>
      <c r="L20" s="84">
        <v>4.2699999999999996</v>
      </c>
      <c r="M20" s="84">
        <v>3.53</v>
      </c>
      <c r="N20" s="84">
        <v>2.65</v>
      </c>
      <c r="O20" s="84">
        <v>2.76</v>
      </c>
      <c r="P20" s="84">
        <v>3.05</v>
      </c>
      <c r="Q20" s="84">
        <v>3.42</v>
      </c>
      <c r="R20" s="84">
        <v>3.41</v>
      </c>
      <c r="S20" s="84">
        <v>0</v>
      </c>
      <c r="T20" s="84">
        <f t="shared" si="0"/>
        <v>55.19</v>
      </c>
      <c r="U20" s="78"/>
      <c r="V20" s="77" t="s">
        <v>38</v>
      </c>
      <c r="W20" s="77"/>
      <c r="X20" s="77"/>
      <c r="Y20" s="77"/>
      <c r="Z20" s="77"/>
      <c r="AA20" s="77"/>
      <c r="AB20" s="77"/>
      <c r="AC20" s="77"/>
      <c r="AD20" s="77"/>
      <c r="AE20" s="77"/>
      <c r="AF20" s="77"/>
      <c r="AG20" s="77"/>
      <c r="AH20" s="77"/>
      <c r="AI20" s="77"/>
      <c r="AJ20" s="77"/>
      <c r="AK20" s="77"/>
      <c r="AL20" s="77"/>
      <c r="AM20" s="77"/>
      <c r="AN20" s="77"/>
      <c r="AO20" s="77"/>
      <c r="AP20" s="77"/>
      <c r="AQ20" s="77"/>
      <c r="AR20" s="77"/>
      <c r="AS20" s="77"/>
      <c r="AT20" s="77"/>
      <c r="AU20" s="77"/>
      <c r="AV20" s="77"/>
      <c r="AW20" s="77"/>
      <c r="AX20" s="77"/>
      <c r="AY20" s="77"/>
      <c r="AZ20" s="77"/>
      <c r="BA20" s="77"/>
      <c r="BB20" s="77"/>
      <c r="BC20" s="77"/>
      <c r="BD20" s="77"/>
      <c r="BE20" s="77"/>
      <c r="BF20" s="77"/>
      <c r="BG20" s="77"/>
      <c r="BH20" s="77"/>
      <c r="BI20" s="77"/>
      <c r="BJ20" s="77"/>
      <c r="BK20" s="77"/>
      <c r="BL20" s="77"/>
      <c r="BM20" s="77"/>
      <c r="BN20" s="77"/>
      <c r="BO20" s="77"/>
      <c r="BP20" s="77"/>
      <c r="BQ20" s="77"/>
      <c r="BR20" s="77"/>
      <c r="BS20" s="77"/>
      <c r="BT20" s="77"/>
      <c r="BU20" s="77"/>
      <c r="BV20" s="77"/>
    </row>
    <row r="21" spans="1:74" s="38" customFormat="1" ht="35" customHeight="1" x14ac:dyDescent="0.9">
      <c r="A21" s="39"/>
      <c r="B21" s="79"/>
      <c r="C21" s="82"/>
      <c r="D21" s="85"/>
      <c r="E21" s="85"/>
      <c r="F21" s="85"/>
      <c r="G21" s="85"/>
      <c r="H21" s="85"/>
      <c r="I21" s="85"/>
      <c r="J21" s="85"/>
      <c r="K21" s="85"/>
      <c r="L21" s="85"/>
      <c r="M21" s="85"/>
      <c r="N21" s="85"/>
      <c r="O21" s="85"/>
      <c r="P21" s="85"/>
      <c r="Q21" s="86"/>
      <c r="R21" s="86"/>
      <c r="S21" s="86"/>
      <c r="T21" s="77"/>
      <c r="U21" s="78"/>
      <c r="V21" s="77"/>
      <c r="W21" s="77"/>
      <c r="X21" s="77"/>
      <c r="Y21" s="77"/>
      <c r="Z21" s="77"/>
      <c r="AA21" s="77"/>
      <c r="AB21" s="77"/>
      <c r="AC21" s="77"/>
      <c r="AD21" s="77"/>
      <c r="AE21" s="77"/>
      <c r="AF21" s="77"/>
      <c r="AG21" s="77"/>
      <c r="AH21" s="77"/>
      <c r="AI21" s="77"/>
      <c r="AJ21" s="77"/>
      <c r="AK21" s="77"/>
      <c r="AL21" s="77"/>
      <c r="AM21" s="77"/>
      <c r="AN21" s="77"/>
      <c r="AO21" s="77"/>
      <c r="AP21" s="77"/>
      <c r="AQ21" s="77"/>
      <c r="AR21" s="77"/>
      <c r="AS21" s="77"/>
      <c r="AT21" s="77"/>
      <c r="AU21" s="77"/>
      <c r="AV21" s="77"/>
      <c r="AW21" s="77"/>
      <c r="AX21" s="77"/>
      <c r="AY21" s="77"/>
      <c r="AZ21" s="77"/>
      <c r="BA21" s="77"/>
      <c r="BB21" s="77"/>
      <c r="BC21" s="77"/>
      <c r="BD21" s="77"/>
      <c r="BE21" s="77"/>
      <c r="BF21" s="77"/>
      <c r="BG21" s="77"/>
      <c r="BH21" s="77"/>
      <c r="BI21" s="77"/>
      <c r="BJ21" s="77"/>
      <c r="BK21" s="77"/>
      <c r="BL21" s="77"/>
      <c r="BM21" s="77"/>
      <c r="BN21" s="77"/>
      <c r="BO21" s="77"/>
      <c r="BP21" s="77"/>
      <c r="BQ21" s="77"/>
      <c r="BR21" s="77"/>
      <c r="BS21" s="77"/>
      <c r="BT21" s="77"/>
      <c r="BU21" s="77"/>
      <c r="BV21" s="77"/>
    </row>
    <row r="22" spans="1:74" s="38" customFormat="1" ht="35" customHeight="1" x14ac:dyDescent="0.9">
      <c r="A22" s="39"/>
      <c r="B22" s="79"/>
      <c r="C22" s="79"/>
      <c r="D22" s="79"/>
      <c r="E22" s="79"/>
      <c r="F22" s="79"/>
      <c r="G22" s="77"/>
      <c r="H22" s="77"/>
      <c r="I22" s="79"/>
      <c r="J22" s="79"/>
      <c r="K22" s="79"/>
      <c r="L22" s="79"/>
      <c r="M22" s="79"/>
      <c r="N22" s="79"/>
      <c r="O22" s="79"/>
      <c r="P22" s="80"/>
      <c r="Q22" s="77"/>
      <c r="R22" s="79" t="s">
        <v>23</v>
      </c>
      <c r="S22" s="79">
        <f>MAX(T5:T20)</f>
        <v>69.649999999999991</v>
      </c>
      <c r="T22" s="77"/>
      <c r="U22" s="78"/>
      <c r="V22" s="77"/>
      <c r="W22" s="77"/>
      <c r="X22" s="77"/>
      <c r="Y22" s="77"/>
      <c r="Z22" s="77"/>
      <c r="AA22" s="77"/>
      <c r="AB22" s="77"/>
      <c r="AC22" s="77"/>
      <c r="AD22" s="77"/>
      <c r="AE22" s="77"/>
      <c r="AF22" s="77"/>
      <c r="AG22" s="77"/>
      <c r="AH22" s="77"/>
      <c r="AI22" s="77"/>
      <c r="AJ22" s="77"/>
      <c r="AK22" s="77"/>
      <c r="AL22" s="77"/>
      <c r="AM22" s="77"/>
      <c r="AN22" s="77"/>
      <c r="AO22" s="77"/>
      <c r="AP22" s="77"/>
      <c r="AQ22" s="77"/>
      <c r="AR22" s="77"/>
      <c r="AS22" s="77"/>
      <c r="AT22" s="77"/>
      <c r="AU22" s="77"/>
      <c r="AV22" s="77"/>
      <c r="AW22" s="77"/>
      <c r="AX22" s="77"/>
      <c r="AY22" s="77"/>
      <c r="AZ22" s="77"/>
      <c r="BA22" s="77"/>
      <c r="BB22" s="77"/>
      <c r="BC22" s="77"/>
      <c r="BD22" s="77"/>
      <c r="BE22" s="77"/>
      <c r="BF22" s="77"/>
      <c r="BG22" s="77"/>
      <c r="BH22" s="77"/>
      <c r="BI22" s="77"/>
      <c r="BJ22" s="77"/>
      <c r="BK22" s="77"/>
      <c r="BL22" s="77"/>
      <c r="BM22" s="77"/>
      <c r="BN22" s="77"/>
      <c r="BO22" s="77"/>
      <c r="BP22" s="77"/>
      <c r="BQ22" s="77"/>
      <c r="BR22" s="77"/>
      <c r="BS22" s="77"/>
      <c r="BT22" s="77"/>
      <c r="BU22" s="77"/>
      <c r="BV22" s="77"/>
    </row>
    <row r="23" spans="1:74" s="38" customFormat="1" ht="35" customHeight="1" x14ac:dyDescent="0.9">
      <c r="A23" s="39"/>
      <c r="B23" s="79"/>
      <c r="C23" s="79"/>
      <c r="D23" s="79"/>
      <c r="E23" s="79"/>
      <c r="F23" s="79"/>
      <c r="G23" s="79"/>
      <c r="H23" s="79"/>
      <c r="I23" s="79"/>
      <c r="J23" s="79"/>
      <c r="K23" s="79"/>
      <c r="L23" s="79"/>
      <c r="M23" s="79"/>
      <c r="N23" s="79"/>
      <c r="O23" s="79"/>
      <c r="P23" s="80"/>
      <c r="Q23" s="77"/>
      <c r="R23" s="77"/>
      <c r="S23" s="77"/>
      <c r="T23" s="77"/>
      <c r="U23" s="78"/>
      <c r="V23" s="77"/>
      <c r="W23" s="77"/>
      <c r="X23" s="77"/>
      <c r="Y23" s="77"/>
      <c r="Z23" s="77"/>
      <c r="AA23" s="77"/>
      <c r="AB23" s="77"/>
      <c r="AC23" s="77"/>
      <c r="AD23" s="77"/>
      <c r="AE23" s="77"/>
      <c r="AF23" s="77"/>
      <c r="AG23" s="77"/>
      <c r="AH23" s="77"/>
      <c r="AI23" s="77"/>
      <c r="AJ23" s="77"/>
      <c r="AK23" s="77"/>
      <c r="AL23" s="77"/>
      <c r="AM23" s="77"/>
      <c r="AN23" s="77"/>
      <c r="AO23" s="77"/>
      <c r="AP23" s="77"/>
      <c r="AQ23" s="77"/>
      <c r="AR23" s="77"/>
      <c r="AS23" s="77"/>
      <c r="AT23" s="77"/>
      <c r="AU23" s="77"/>
      <c r="AV23" s="77"/>
      <c r="AW23" s="77"/>
      <c r="AX23" s="77"/>
      <c r="AY23" s="77"/>
      <c r="AZ23" s="77"/>
      <c r="BA23" s="77"/>
      <c r="BB23" s="77"/>
      <c r="BC23" s="77"/>
      <c r="BD23" s="77"/>
      <c r="BE23" s="77"/>
      <c r="BF23" s="77"/>
      <c r="BG23" s="77"/>
      <c r="BH23" s="77"/>
      <c r="BI23" s="77"/>
      <c r="BJ23" s="77"/>
      <c r="BK23" s="77"/>
      <c r="BL23" s="77"/>
      <c r="BM23" s="77"/>
      <c r="BN23" s="77"/>
      <c r="BO23" s="77"/>
      <c r="BP23" s="77"/>
      <c r="BQ23" s="77"/>
      <c r="BR23" s="77"/>
      <c r="BS23" s="77"/>
      <c r="BT23" s="77"/>
      <c r="BU23" s="77"/>
      <c r="BV23" s="77"/>
    </row>
    <row r="24" spans="1:74" s="38" customFormat="1" ht="35" customHeight="1" x14ac:dyDescent="0.9">
      <c r="A24" s="67" t="s">
        <v>19</v>
      </c>
      <c r="B24" s="67"/>
      <c r="C24" s="67"/>
      <c r="D24" s="67"/>
      <c r="E24" s="67"/>
      <c r="F24" s="67"/>
      <c r="G24" s="67"/>
      <c r="H24" s="67"/>
      <c r="I24" s="67"/>
      <c r="J24" s="67"/>
      <c r="K24" s="67"/>
      <c r="L24" s="67"/>
      <c r="M24" s="67"/>
      <c r="N24" s="67"/>
      <c r="O24" s="67"/>
      <c r="P24" s="67"/>
      <c r="Q24" s="77"/>
      <c r="R24" s="77"/>
      <c r="S24" s="77"/>
      <c r="T24" s="77"/>
      <c r="U24" s="78"/>
      <c r="V24" s="77"/>
      <c r="W24" s="77"/>
      <c r="X24" s="77"/>
      <c r="Y24" s="77"/>
      <c r="Z24" s="77"/>
      <c r="AA24" s="77"/>
      <c r="AB24" s="77"/>
      <c r="AC24" s="77"/>
      <c r="AD24" s="77"/>
      <c r="AE24" s="77"/>
      <c r="AF24" s="77"/>
      <c r="AG24" s="77"/>
      <c r="AH24" s="77"/>
      <c r="AI24" s="77"/>
      <c r="AJ24" s="77"/>
      <c r="AK24" s="77"/>
      <c r="AL24" s="77"/>
      <c r="AM24" s="77"/>
      <c r="AN24" s="77"/>
      <c r="AO24" s="77"/>
      <c r="AP24" s="77"/>
      <c r="AQ24" s="77"/>
      <c r="AR24" s="77"/>
      <c r="AS24" s="77"/>
      <c r="AT24" s="77"/>
      <c r="AU24" s="77"/>
      <c r="AV24" s="77"/>
      <c r="AW24" s="77"/>
      <c r="AX24" s="77"/>
      <c r="AY24" s="77"/>
      <c r="AZ24" s="77"/>
      <c r="BA24" s="77"/>
      <c r="BB24" s="77"/>
      <c r="BC24" s="77"/>
      <c r="BD24" s="77"/>
      <c r="BE24" s="77"/>
      <c r="BF24" s="77"/>
      <c r="BG24" s="77"/>
      <c r="BH24" s="77"/>
      <c r="BI24" s="77"/>
      <c r="BJ24" s="77"/>
      <c r="BK24" s="77"/>
      <c r="BL24" s="77"/>
      <c r="BM24" s="77"/>
      <c r="BN24" s="77"/>
      <c r="BO24" s="77"/>
      <c r="BP24" s="77"/>
      <c r="BQ24" s="77"/>
      <c r="BR24" s="77"/>
      <c r="BS24" s="77"/>
      <c r="BT24" s="77"/>
      <c r="BU24" s="77"/>
      <c r="BV24" s="77"/>
    </row>
    <row r="25" spans="1:74" s="38" customFormat="1" ht="35" customHeight="1" x14ac:dyDescent="0.9">
      <c r="A25" s="39"/>
      <c r="B25" s="79"/>
      <c r="C25" s="79"/>
      <c r="D25" s="79"/>
      <c r="E25" s="79"/>
      <c r="F25" s="79"/>
      <c r="G25" s="79"/>
      <c r="H25" s="79"/>
      <c r="I25" s="79"/>
      <c r="J25" s="79"/>
      <c r="K25" s="79"/>
      <c r="L25" s="79"/>
      <c r="M25" s="79"/>
      <c r="N25" s="79"/>
      <c r="O25" s="79"/>
      <c r="P25" s="80"/>
      <c r="Q25" s="77"/>
      <c r="R25" s="77"/>
      <c r="S25" s="77"/>
      <c r="T25" s="77"/>
      <c r="U25" s="78"/>
      <c r="V25" s="77"/>
      <c r="W25" s="77"/>
      <c r="X25" s="77"/>
      <c r="Y25" s="77"/>
      <c r="Z25" s="77"/>
      <c r="AA25" s="77"/>
      <c r="AB25" s="77"/>
      <c r="AC25" s="77"/>
      <c r="AD25" s="77"/>
      <c r="AE25" s="77"/>
      <c r="AF25" s="77"/>
      <c r="AG25" s="77"/>
      <c r="AH25" s="77"/>
      <c r="AI25" s="77"/>
      <c r="AJ25" s="77"/>
      <c r="AK25" s="77"/>
      <c r="AL25" s="77"/>
      <c r="AM25" s="77"/>
      <c r="AN25" s="77"/>
      <c r="AO25" s="77"/>
      <c r="AP25" s="77"/>
      <c r="AQ25" s="77"/>
      <c r="AR25" s="77"/>
      <c r="AS25" s="77"/>
      <c r="AT25" s="77"/>
      <c r="AU25" s="77"/>
      <c r="AV25" s="77"/>
      <c r="AW25" s="77"/>
      <c r="AX25" s="77"/>
      <c r="AY25" s="77"/>
      <c r="AZ25" s="77"/>
      <c r="BA25" s="77"/>
      <c r="BB25" s="77"/>
      <c r="BC25" s="77"/>
      <c r="BD25" s="77"/>
      <c r="BE25" s="77"/>
      <c r="BF25" s="77"/>
      <c r="BG25" s="77"/>
      <c r="BH25" s="77"/>
      <c r="BI25" s="77"/>
      <c r="BJ25" s="77"/>
      <c r="BK25" s="77"/>
      <c r="BL25" s="77"/>
      <c r="BM25" s="77"/>
      <c r="BN25" s="77"/>
      <c r="BO25" s="77"/>
      <c r="BP25" s="77"/>
      <c r="BQ25" s="77"/>
      <c r="BR25" s="77"/>
      <c r="BS25" s="77"/>
      <c r="BT25" s="77"/>
      <c r="BU25" s="77"/>
      <c r="BV25" s="77"/>
    </row>
    <row r="26" spans="1:74" s="38" customFormat="1" ht="35" customHeight="1" x14ac:dyDescent="0.9">
      <c r="A26" s="39"/>
      <c r="B26" s="79"/>
      <c r="C26" s="87"/>
      <c r="D26" s="82" t="s">
        <v>40</v>
      </c>
      <c r="E26" s="82" t="s">
        <v>41</v>
      </c>
      <c r="F26" s="82" t="s">
        <v>42</v>
      </c>
      <c r="G26" s="82" t="s">
        <v>54</v>
      </c>
      <c r="H26" s="82" t="s">
        <v>55</v>
      </c>
      <c r="I26" s="82" t="s">
        <v>43</v>
      </c>
      <c r="J26" s="82" t="s">
        <v>44</v>
      </c>
      <c r="K26" s="82" t="s">
        <v>45</v>
      </c>
      <c r="L26" s="82" t="s">
        <v>46</v>
      </c>
      <c r="M26" s="82" t="s">
        <v>47</v>
      </c>
      <c r="N26" s="82" t="s">
        <v>48</v>
      </c>
      <c r="O26" s="82" t="s">
        <v>49</v>
      </c>
      <c r="P26" s="82" t="s">
        <v>50</v>
      </c>
      <c r="Q26" s="83" t="s">
        <v>51</v>
      </c>
      <c r="R26" s="83" t="s">
        <v>52</v>
      </c>
      <c r="S26" s="83" t="s">
        <v>53</v>
      </c>
      <c r="T26" s="77">
        <v>69.650000000000006</v>
      </c>
      <c r="U26" s="78"/>
      <c r="V26" s="77"/>
      <c r="W26" s="77"/>
      <c r="X26" s="77"/>
      <c r="Y26" s="77"/>
      <c r="Z26" s="77"/>
      <c r="AA26" s="77"/>
      <c r="AB26" s="77"/>
      <c r="AC26" s="77"/>
      <c r="AD26" s="77"/>
      <c r="AE26" s="77"/>
      <c r="AF26" s="77"/>
      <c r="AG26" s="77"/>
      <c r="AH26" s="77"/>
      <c r="AI26" s="77"/>
      <c r="AJ26" s="77"/>
      <c r="AK26" s="77"/>
      <c r="AL26" s="77"/>
      <c r="AM26" s="77"/>
      <c r="AN26" s="77"/>
      <c r="AO26" s="77"/>
      <c r="AP26" s="77"/>
      <c r="AQ26" s="77"/>
      <c r="AR26" s="77"/>
      <c r="AS26" s="77"/>
      <c r="AT26" s="77"/>
      <c r="AU26" s="77"/>
      <c r="AV26" s="77"/>
      <c r="AW26" s="77"/>
      <c r="AX26" s="77"/>
      <c r="AY26" s="77"/>
      <c r="AZ26" s="77"/>
      <c r="BA26" s="77"/>
      <c r="BB26" s="77"/>
      <c r="BC26" s="77"/>
      <c r="BD26" s="77"/>
      <c r="BE26" s="77"/>
      <c r="BF26" s="77"/>
      <c r="BG26" s="77"/>
      <c r="BH26" s="77"/>
      <c r="BI26" s="77"/>
      <c r="BJ26" s="77"/>
      <c r="BK26" s="77"/>
      <c r="BL26" s="77"/>
      <c r="BM26" s="77"/>
      <c r="BN26" s="77"/>
      <c r="BO26" s="77"/>
      <c r="BP26" s="77"/>
      <c r="BQ26" s="77"/>
      <c r="BR26" s="77"/>
      <c r="BS26" s="77"/>
      <c r="BT26" s="77"/>
      <c r="BU26" s="77"/>
      <c r="BV26" s="77"/>
    </row>
    <row r="27" spans="1:74" s="38" customFormat="1" ht="45" customHeight="1" x14ac:dyDescent="0.9">
      <c r="A27" s="39"/>
      <c r="B27" s="79"/>
      <c r="C27" s="81" t="s">
        <v>40</v>
      </c>
      <c r="D27" s="88">
        <f>D5/69.65</f>
        <v>0</v>
      </c>
      <c r="E27" s="88">
        <f>E5/69.65</f>
        <v>5.2979181622397696E-2</v>
      </c>
      <c r="F27" s="88">
        <f>F5/69.65</f>
        <v>5.0251256281407031E-2</v>
      </c>
      <c r="G27" s="88">
        <f>G5/69.65</f>
        <v>5.240488155061019E-2</v>
      </c>
      <c r="H27" s="88">
        <f>H5/69.65</f>
        <v>4.6805455850681972E-2</v>
      </c>
      <c r="I27" s="88">
        <f>I5/69.65</f>
        <v>4.0918880114860015E-2</v>
      </c>
      <c r="J27" s="88">
        <f>J5/69.65</f>
        <v>3.7616654702081836E-2</v>
      </c>
      <c r="K27" s="88">
        <f>K5/69.65</f>
        <v>4.0488155061019375E-2</v>
      </c>
      <c r="L27" s="88">
        <f>L5/69.65</f>
        <v>3.704235463029433E-2</v>
      </c>
      <c r="M27" s="88">
        <f>M5/69.65</f>
        <v>6.0732232591529073E-2</v>
      </c>
      <c r="N27" s="88">
        <f>N5/69.65</f>
        <v>5.771715721464464E-2</v>
      </c>
      <c r="O27" s="88">
        <f>O5/69.65</f>
        <v>6.3890882986360364E-2</v>
      </c>
      <c r="P27" s="88">
        <f>P5/69.65</f>
        <v>6.575735821966977E-2</v>
      </c>
      <c r="Q27" s="88">
        <f>Q5/69.65</f>
        <v>6.6331658291457277E-2</v>
      </c>
      <c r="R27" s="88">
        <f>R5/69.65</f>
        <v>6.1593682699210332E-2</v>
      </c>
      <c r="S27" s="88">
        <f>S5/69.65</f>
        <v>6.2311557788944719E-2</v>
      </c>
      <c r="T27" s="77"/>
      <c r="U27" s="78"/>
      <c r="V27" s="77"/>
      <c r="W27" s="77"/>
      <c r="X27" s="77"/>
      <c r="Y27" s="77"/>
      <c r="Z27" s="77"/>
      <c r="AA27" s="77"/>
      <c r="AB27" s="77"/>
      <c r="AC27" s="77"/>
      <c r="AD27" s="77"/>
      <c r="AE27" s="77"/>
      <c r="AF27" s="77"/>
      <c r="AG27" s="77"/>
      <c r="AH27" s="77"/>
      <c r="AI27" s="77"/>
      <c r="AJ27" s="77"/>
      <c r="AK27" s="77"/>
      <c r="AL27" s="77"/>
      <c r="AM27" s="77"/>
      <c r="AN27" s="77"/>
      <c r="AO27" s="77"/>
      <c r="AP27" s="77"/>
      <c r="AQ27" s="77"/>
      <c r="AR27" s="77"/>
      <c r="AS27" s="77"/>
      <c r="AT27" s="77"/>
      <c r="AU27" s="77"/>
      <c r="AV27" s="77"/>
      <c r="AW27" s="77"/>
      <c r="AX27" s="77"/>
      <c r="AY27" s="77"/>
      <c r="AZ27" s="77"/>
      <c r="BA27" s="77"/>
      <c r="BB27" s="77"/>
      <c r="BC27" s="77"/>
      <c r="BD27" s="77"/>
      <c r="BE27" s="77"/>
      <c r="BF27" s="77"/>
      <c r="BG27" s="77"/>
      <c r="BH27" s="77"/>
      <c r="BI27" s="77"/>
      <c r="BJ27" s="77"/>
      <c r="BK27" s="77"/>
      <c r="BL27" s="77"/>
      <c r="BM27" s="77"/>
      <c r="BN27" s="77"/>
      <c r="BO27" s="77"/>
      <c r="BP27" s="77"/>
      <c r="BQ27" s="77"/>
      <c r="BR27" s="77"/>
      <c r="BS27" s="77"/>
      <c r="BT27" s="77"/>
      <c r="BU27" s="77"/>
      <c r="BV27" s="77"/>
    </row>
    <row r="28" spans="1:74" s="38" customFormat="1" ht="35" customHeight="1" x14ac:dyDescent="0.9">
      <c r="A28" s="39"/>
      <c r="B28" s="79"/>
      <c r="C28" s="81" t="s">
        <v>41</v>
      </c>
      <c r="D28" s="88">
        <f t="shared" ref="D28:Q42" si="1">D6/69.65</f>
        <v>4.9533381191672644E-2</v>
      </c>
      <c r="E28" s="88">
        <f t="shared" si="1"/>
        <v>0</v>
      </c>
      <c r="F28" s="88">
        <f t="shared" si="1"/>
        <v>4.8241206030150745E-2</v>
      </c>
      <c r="G28" s="88">
        <f t="shared" si="1"/>
        <v>5.3266331658291449E-2</v>
      </c>
      <c r="H28" s="88">
        <f t="shared" si="1"/>
        <v>4.9533381191672644E-2</v>
      </c>
      <c r="I28" s="88">
        <f t="shared" si="1"/>
        <v>3.058147882268485E-2</v>
      </c>
      <c r="J28" s="88">
        <f t="shared" si="1"/>
        <v>3.072505384063173E-2</v>
      </c>
      <c r="K28" s="88">
        <f t="shared" si="1"/>
        <v>3.6324479540559937E-2</v>
      </c>
      <c r="L28" s="88">
        <f t="shared" si="1"/>
        <v>3.9052404881550609E-2</v>
      </c>
      <c r="M28" s="88">
        <f t="shared" si="1"/>
        <v>5.9440057430007166E-2</v>
      </c>
      <c r="N28" s="88">
        <f t="shared" si="1"/>
        <v>5.7860732232591527E-2</v>
      </c>
      <c r="O28" s="88">
        <f t="shared" si="1"/>
        <v>5.7573582196697767E-2</v>
      </c>
      <c r="P28" s="88">
        <f t="shared" si="1"/>
        <v>6.2742282842785352E-2</v>
      </c>
      <c r="Q28" s="88">
        <f t="shared" si="1"/>
        <v>6.1880832735104079E-2</v>
      </c>
      <c r="R28" s="88">
        <f t="shared" ref="R28:S42" si="2">R6/69.65</f>
        <v>5.771715721464464E-2</v>
      </c>
      <c r="S28" s="88">
        <f t="shared" si="2"/>
        <v>5.4989231873653982E-2</v>
      </c>
      <c r="T28" s="77"/>
      <c r="U28" s="78"/>
      <c r="V28" s="77"/>
      <c r="W28" s="77"/>
      <c r="X28" s="77"/>
      <c r="Y28" s="77"/>
      <c r="Z28" s="77"/>
      <c r="AA28" s="77"/>
      <c r="AB28" s="77"/>
      <c r="AC28" s="77"/>
      <c r="AD28" s="77"/>
      <c r="AE28" s="77"/>
      <c r="AF28" s="77"/>
      <c r="AG28" s="77"/>
      <c r="AH28" s="77"/>
      <c r="AI28" s="77"/>
      <c r="AJ28" s="77"/>
      <c r="AK28" s="77"/>
      <c r="AL28" s="77"/>
      <c r="AM28" s="77"/>
      <c r="AN28" s="77"/>
      <c r="AO28" s="77"/>
      <c r="AP28" s="77"/>
      <c r="AQ28" s="77"/>
      <c r="AR28" s="77"/>
      <c r="AS28" s="77"/>
      <c r="AT28" s="77"/>
      <c r="AU28" s="77"/>
      <c r="AV28" s="77"/>
      <c r="AW28" s="77"/>
      <c r="AX28" s="77"/>
      <c r="AY28" s="77"/>
      <c r="AZ28" s="77"/>
      <c r="BA28" s="77"/>
      <c r="BB28" s="77"/>
      <c r="BC28" s="77"/>
      <c r="BD28" s="77"/>
      <c r="BE28" s="77"/>
      <c r="BF28" s="77"/>
      <c r="BG28" s="77"/>
      <c r="BH28" s="77"/>
      <c r="BI28" s="77"/>
      <c r="BJ28" s="77"/>
      <c r="BK28" s="77"/>
      <c r="BL28" s="77"/>
      <c r="BM28" s="77"/>
      <c r="BN28" s="77"/>
      <c r="BO28" s="77"/>
      <c r="BP28" s="77"/>
      <c r="BQ28" s="77"/>
      <c r="BR28" s="77"/>
      <c r="BS28" s="77"/>
      <c r="BT28" s="77"/>
      <c r="BU28" s="77"/>
      <c r="BV28" s="77"/>
    </row>
    <row r="29" spans="1:74" s="38" customFormat="1" ht="35" customHeight="1" x14ac:dyDescent="0.9">
      <c r="A29" s="39"/>
      <c r="B29" s="79"/>
      <c r="C29" s="81" t="s">
        <v>42</v>
      </c>
      <c r="D29" s="88">
        <f t="shared" si="1"/>
        <v>4.6374730796841346E-2</v>
      </c>
      <c r="E29" s="88">
        <f t="shared" si="1"/>
        <v>4.9676956209619524E-2</v>
      </c>
      <c r="F29" s="88">
        <f t="shared" si="1"/>
        <v>0</v>
      </c>
      <c r="G29" s="88">
        <f t="shared" si="1"/>
        <v>4.9533381191672644E-2</v>
      </c>
      <c r="H29" s="88">
        <f t="shared" si="1"/>
        <v>5.1112706389088297E-2</v>
      </c>
      <c r="I29" s="88">
        <f t="shared" si="1"/>
        <v>2.3689877961234743E-2</v>
      </c>
      <c r="J29" s="88">
        <f t="shared" si="1"/>
        <v>2.5556353194544149E-2</v>
      </c>
      <c r="K29" s="88">
        <f t="shared" si="1"/>
        <v>2.0531227566403444E-2</v>
      </c>
      <c r="L29" s="88">
        <f t="shared" si="1"/>
        <v>2.3689877961234743E-2</v>
      </c>
      <c r="M29" s="88">
        <f t="shared" si="1"/>
        <v>5.8004307250538401E-2</v>
      </c>
      <c r="N29" s="88">
        <f t="shared" si="1"/>
        <v>6.0732232591529073E-2</v>
      </c>
      <c r="O29" s="88">
        <f t="shared" si="1"/>
        <v>6.2311557788944719E-2</v>
      </c>
      <c r="P29" s="88">
        <f t="shared" si="1"/>
        <v>5.1112706389088297E-2</v>
      </c>
      <c r="Q29" s="88">
        <f t="shared" si="1"/>
        <v>5.240488155061019E-2</v>
      </c>
      <c r="R29" s="88">
        <f t="shared" si="2"/>
        <v>5.0538406317300784E-2</v>
      </c>
      <c r="S29" s="88">
        <f t="shared" si="2"/>
        <v>5.5132806891600855E-2</v>
      </c>
      <c r="T29" s="77"/>
      <c r="U29" s="78"/>
      <c r="V29" s="77"/>
      <c r="W29" s="77"/>
      <c r="X29" s="77"/>
      <c r="Y29" s="77"/>
      <c r="Z29" s="77"/>
      <c r="AA29" s="77"/>
      <c r="AB29" s="77"/>
      <c r="AC29" s="77"/>
      <c r="AD29" s="77"/>
      <c r="AE29" s="77"/>
      <c r="AF29" s="77"/>
      <c r="AG29" s="77"/>
      <c r="AH29" s="77"/>
      <c r="AI29" s="77"/>
      <c r="AJ29" s="77"/>
      <c r="AK29" s="77"/>
      <c r="AL29" s="77"/>
      <c r="AM29" s="77"/>
      <c r="AN29" s="77"/>
      <c r="AO29" s="77"/>
      <c r="AP29" s="77"/>
      <c r="AQ29" s="77"/>
      <c r="AR29" s="77"/>
      <c r="AS29" s="77"/>
      <c r="AT29" s="77"/>
      <c r="AU29" s="77"/>
      <c r="AV29" s="77"/>
      <c r="AW29" s="77"/>
      <c r="AX29" s="77"/>
      <c r="AY29" s="77"/>
      <c r="AZ29" s="77"/>
      <c r="BA29" s="77"/>
      <c r="BB29" s="77"/>
      <c r="BC29" s="77"/>
      <c r="BD29" s="77"/>
      <c r="BE29" s="77"/>
      <c r="BF29" s="77"/>
      <c r="BG29" s="77"/>
      <c r="BH29" s="77"/>
      <c r="BI29" s="77"/>
      <c r="BJ29" s="77"/>
      <c r="BK29" s="77"/>
      <c r="BL29" s="77"/>
      <c r="BM29" s="77"/>
      <c r="BN29" s="77"/>
      <c r="BO29" s="77"/>
      <c r="BP29" s="77"/>
      <c r="BQ29" s="77"/>
      <c r="BR29" s="77"/>
      <c r="BS29" s="77"/>
      <c r="BT29" s="77"/>
      <c r="BU29" s="77"/>
      <c r="BV29" s="77"/>
    </row>
    <row r="30" spans="1:74" s="38" customFormat="1" ht="35" customHeight="1" x14ac:dyDescent="0.9">
      <c r="A30" s="39"/>
      <c r="B30" s="79"/>
      <c r="C30" s="81" t="s">
        <v>54</v>
      </c>
      <c r="D30" s="88">
        <f t="shared" si="1"/>
        <v>6.0732232591529073E-2</v>
      </c>
      <c r="E30" s="88">
        <f t="shared" si="1"/>
        <v>6.704953338119167E-2</v>
      </c>
      <c r="F30" s="88">
        <f t="shared" si="1"/>
        <v>6.1306532663316572E-2</v>
      </c>
      <c r="G30" s="88">
        <f t="shared" si="1"/>
        <v>0</v>
      </c>
      <c r="H30" s="88">
        <f t="shared" si="1"/>
        <v>6.704953338119167E-2</v>
      </c>
      <c r="I30" s="88">
        <f t="shared" si="1"/>
        <v>6.9203158650394836E-2</v>
      </c>
      <c r="J30" s="88">
        <f t="shared" si="1"/>
        <v>6.733668341708543E-2</v>
      </c>
      <c r="K30" s="88">
        <f t="shared" si="1"/>
        <v>6.9490308686288582E-2</v>
      </c>
      <c r="L30" s="88">
        <f t="shared" si="1"/>
        <v>6.704953338119167E-2</v>
      </c>
      <c r="M30" s="88">
        <f t="shared" si="1"/>
        <v>6.9346733668341709E-2</v>
      </c>
      <c r="N30" s="88">
        <f t="shared" si="1"/>
        <v>6.3029432878679098E-2</v>
      </c>
      <c r="O30" s="88">
        <f t="shared" si="1"/>
        <v>6.6331658291457277E-2</v>
      </c>
      <c r="P30" s="88">
        <f t="shared" si="1"/>
        <v>6.7910983488872936E-2</v>
      </c>
      <c r="Q30" s="88">
        <f t="shared" si="1"/>
        <v>6.9203158650394836E-2</v>
      </c>
      <c r="R30" s="88">
        <f t="shared" si="2"/>
        <v>6.5900933237616643E-2</v>
      </c>
      <c r="S30" s="88">
        <f t="shared" si="2"/>
        <v>6.9059583632447949E-2</v>
      </c>
      <c r="T30" s="77"/>
      <c r="U30" s="78"/>
      <c r="V30" s="77"/>
      <c r="W30" s="77"/>
      <c r="X30" s="77"/>
      <c r="Y30" s="77"/>
      <c r="Z30" s="77"/>
      <c r="AA30" s="77"/>
      <c r="AB30" s="77"/>
      <c r="AC30" s="77"/>
      <c r="AD30" s="77"/>
      <c r="AE30" s="77"/>
      <c r="AF30" s="77"/>
      <c r="AG30" s="77"/>
      <c r="AH30" s="77"/>
      <c r="AI30" s="77"/>
      <c r="AJ30" s="77"/>
      <c r="AK30" s="77"/>
      <c r="AL30" s="77"/>
      <c r="AM30" s="77"/>
      <c r="AN30" s="77"/>
      <c r="AO30" s="77"/>
      <c r="AP30" s="77"/>
      <c r="AQ30" s="77"/>
      <c r="AR30" s="77"/>
      <c r="AS30" s="77"/>
      <c r="AT30" s="77"/>
      <c r="AU30" s="77"/>
      <c r="AV30" s="77"/>
      <c r="AW30" s="77"/>
      <c r="AX30" s="77"/>
      <c r="AY30" s="77"/>
      <c r="AZ30" s="77"/>
      <c r="BA30" s="77"/>
      <c r="BB30" s="77"/>
      <c r="BC30" s="77"/>
      <c r="BD30" s="77"/>
      <c r="BE30" s="77"/>
      <c r="BF30" s="77"/>
      <c r="BG30" s="77"/>
      <c r="BH30" s="77"/>
      <c r="BI30" s="77"/>
      <c r="BJ30" s="77"/>
      <c r="BK30" s="77"/>
      <c r="BL30" s="77"/>
      <c r="BM30" s="77"/>
      <c r="BN30" s="77"/>
      <c r="BO30" s="77"/>
      <c r="BP30" s="77"/>
      <c r="BQ30" s="77"/>
      <c r="BR30" s="77"/>
      <c r="BS30" s="77"/>
      <c r="BT30" s="77"/>
      <c r="BU30" s="77"/>
      <c r="BV30" s="77"/>
    </row>
    <row r="31" spans="1:74" ht="35" customHeight="1" x14ac:dyDescent="0.9">
      <c r="C31" s="81" t="s">
        <v>55</v>
      </c>
      <c r="D31" s="88">
        <f t="shared" si="1"/>
        <v>6.2455132806891592E-2</v>
      </c>
      <c r="E31" s="88">
        <f t="shared" si="1"/>
        <v>6.7910983488872936E-2</v>
      </c>
      <c r="F31" s="88">
        <f t="shared" si="1"/>
        <v>5.915290739411342E-2</v>
      </c>
      <c r="G31" s="88">
        <f t="shared" si="1"/>
        <v>6.547020818377601E-2</v>
      </c>
      <c r="H31" s="88">
        <f t="shared" si="1"/>
        <v>0</v>
      </c>
      <c r="I31" s="88">
        <f t="shared" si="1"/>
        <v>6.6331658291457277E-2</v>
      </c>
      <c r="J31" s="88">
        <f t="shared" si="1"/>
        <v>6.9490308686288582E-2</v>
      </c>
      <c r="K31" s="88">
        <f t="shared" si="1"/>
        <v>6.704953338119167E-2</v>
      </c>
      <c r="L31" s="88">
        <f t="shared" si="1"/>
        <v>5.8004307250538401E-2</v>
      </c>
      <c r="M31" s="88">
        <f t="shared" si="1"/>
        <v>6.733668341708543E-2</v>
      </c>
      <c r="N31" s="88">
        <f t="shared" si="1"/>
        <v>6.8054558506819809E-2</v>
      </c>
      <c r="O31" s="88">
        <f t="shared" si="1"/>
        <v>6.5900933237616643E-2</v>
      </c>
      <c r="P31" s="88">
        <f t="shared" si="1"/>
        <v>6.9346733668341709E-2</v>
      </c>
      <c r="Q31" s="88">
        <f t="shared" si="1"/>
        <v>6.733668341708543E-2</v>
      </c>
      <c r="R31" s="88">
        <f t="shared" si="2"/>
        <v>6.9203158650394836E-2</v>
      </c>
      <c r="S31" s="88">
        <f t="shared" si="2"/>
        <v>6.8772433596554189E-2</v>
      </c>
    </row>
    <row r="32" spans="1:74" ht="35" customHeight="1" x14ac:dyDescent="0.9">
      <c r="C32" s="81" t="s">
        <v>43</v>
      </c>
      <c r="D32" s="88">
        <f t="shared" si="1"/>
        <v>1.9526202440775305E-2</v>
      </c>
      <c r="E32" s="88">
        <f t="shared" si="1"/>
        <v>2.2110552763819093E-2</v>
      </c>
      <c r="F32" s="88">
        <f t="shared" si="1"/>
        <v>1.9526202440775305E-2</v>
      </c>
      <c r="G32" s="88">
        <f t="shared" si="1"/>
        <v>5.0825556353194544E-2</v>
      </c>
      <c r="H32" s="88">
        <f t="shared" si="1"/>
        <v>4.9676956209619524E-2</v>
      </c>
      <c r="I32" s="88">
        <f t="shared" si="1"/>
        <v>0</v>
      </c>
      <c r="J32" s="88">
        <f t="shared" si="1"/>
        <v>6.0445082555635313E-2</v>
      </c>
      <c r="K32" s="88">
        <f t="shared" si="1"/>
        <v>5.3984206748025836E-2</v>
      </c>
      <c r="L32" s="88">
        <f t="shared" si="1"/>
        <v>5.4845656855707102E-2</v>
      </c>
      <c r="M32" s="88">
        <f t="shared" si="1"/>
        <v>2.3977027997128496E-2</v>
      </c>
      <c r="N32" s="88">
        <f t="shared" si="1"/>
        <v>3.6324479540559937E-2</v>
      </c>
      <c r="O32" s="88">
        <f t="shared" si="1"/>
        <v>3.6468054558506817E-2</v>
      </c>
      <c r="P32" s="88">
        <f t="shared" si="1"/>
        <v>6.001435750179468E-2</v>
      </c>
      <c r="Q32" s="88">
        <f t="shared" si="1"/>
        <v>5.0825556353194544E-2</v>
      </c>
      <c r="R32" s="88">
        <f t="shared" si="2"/>
        <v>4.6374730796841346E-2</v>
      </c>
      <c r="S32" s="88">
        <f t="shared" si="2"/>
        <v>5.0394831299353904E-2</v>
      </c>
    </row>
    <row r="33" spans="1:74" ht="35" customHeight="1" x14ac:dyDescent="0.9">
      <c r="C33" s="81" t="s">
        <v>44</v>
      </c>
      <c r="D33" s="88">
        <f t="shared" si="1"/>
        <v>2.0531227566403444E-2</v>
      </c>
      <c r="E33" s="88">
        <f t="shared" si="1"/>
        <v>1.7659727207465899E-2</v>
      </c>
      <c r="F33" s="88">
        <f t="shared" si="1"/>
        <v>2.5125628140703515E-2</v>
      </c>
      <c r="G33" s="88">
        <f t="shared" si="1"/>
        <v>4.2354630294328788E-2</v>
      </c>
      <c r="H33" s="88">
        <f t="shared" si="1"/>
        <v>3.6898779612347443E-2</v>
      </c>
      <c r="I33" s="88">
        <f t="shared" si="1"/>
        <v>3.6037329504666184E-2</v>
      </c>
      <c r="J33" s="88">
        <f t="shared" si="1"/>
        <v>0</v>
      </c>
      <c r="K33" s="88">
        <f t="shared" si="1"/>
        <v>4.1780330222541275E-2</v>
      </c>
      <c r="L33" s="88">
        <f t="shared" si="1"/>
        <v>4.6374730796841346E-2</v>
      </c>
      <c r="M33" s="88">
        <f t="shared" si="1"/>
        <v>3.6468054558506817E-2</v>
      </c>
      <c r="N33" s="88">
        <f t="shared" si="1"/>
        <v>3.9339554917444362E-2</v>
      </c>
      <c r="O33" s="88">
        <f t="shared" si="1"/>
        <v>2.4694903086862882E-2</v>
      </c>
      <c r="P33" s="88">
        <f t="shared" si="1"/>
        <v>3.6468054558506817E-2</v>
      </c>
      <c r="Q33" s="88">
        <f t="shared" si="1"/>
        <v>4.1062455132806888E-2</v>
      </c>
      <c r="R33" s="88">
        <f t="shared" si="2"/>
        <v>5.0681981335247657E-2</v>
      </c>
      <c r="S33" s="88">
        <f t="shared" si="2"/>
        <v>3.3309404163675518E-2</v>
      </c>
    </row>
    <row r="34" spans="1:74" ht="35" customHeight="1" x14ac:dyDescent="0.9">
      <c r="C34" s="81" t="s">
        <v>45</v>
      </c>
      <c r="D34" s="88">
        <f t="shared" si="1"/>
        <v>3.4888729361091171E-2</v>
      </c>
      <c r="E34" s="88">
        <f t="shared" si="1"/>
        <v>3.4601579325197418E-2</v>
      </c>
      <c r="F34" s="88">
        <f t="shared" si="1"/>
        <v>3.1012203876525483E-2</v>
      </c>
      <c r="G34" s="88">
        <f t="shared" si="1"/>
        <v>4.2211055276381908E-2</v>
      </c>
      <c r="H34" s="88">
        <f t="shared" si="1"/>
        <v>4.9246231155778891E-2</v>
      </c>
      <c r="I34" s="88">
        <f t="shared" si="1"/>
        <v>4.8959081119885138E-2</v>
      </c>
      <c r="J34" s="88">
        <f t="shared" si="1"/>
        <v>4.7666905958363238E-2</v>
      </c>
      <c r="K34" s="88">
        <f t="shared" si="1"/>
        <v>0</v>
      </c>
      <c r="L34" s="88">
        <f t="shared" si="1"/>
        <v>5.0825556353194544E-2</v>
      </c>
      <c r="M34" s="88">
        <f t="shared" si="1"/>
        <v>2.7853553481694181E-2</v>
      </c>
      <c r="N34" s="88">
        <f t="shared" si="1"/>
        <v>3.1299353912419239E-2</v>
      </c>
      <c r="O34" s="88">
        <f t="shared" si="1"/>
        <v>2.2110552763819093E-2</v>
      </c>
      <c r="P34" s="88">
        <f t="shared" si="1"/>
        <v>3.3165829145728638E-2</v>
      </c>
      <c r="Q34" s="88">
        <f t="shared" si="1"/>
        <v>3.0294328786791093E-2</v>
      </c>
      <c r="R34" s="88">
        <f t="shared" si="2"/>
        <v>3.9483129935391235E-2</v>
      </c>
      <c r="S34" s="88">
        <f t="shared" si="2"/>
        <v>4.364680545585068E-2</v>
      </c>
    </row>
    <row r="35" spans="1:74" ht="35" customHeight="1" x14ac:dyDescent="0.9">
      <c r="C35" s="81" t="s">
        <v>46</v>
      </c>
      <c r="D35" s="88">
        <f t="shared" si="1"/>
        <v>1.8808327351040918E-2</v>
      </c>
      <c r="E35" s="88">
        <f t="shared" si="1"/>
        <v>2.3977027997128496E-2</v>
      </c>
      <c r="F35" s="88">
        <f t="shared" si="1"/>
        <v>2.6848528356066045E-2</v>
      </c>
      <c r="G35" s="88">
        <f t="shared" si="1"/>
        <v>4.2354630294328788E-2</v>
      </c>
      <c r="H35" s="88">
        <f t="shared" si="1"/>
        <v>4.1923905240488148E-2</v>
      </c>
      <c r="I35" s="88">
        <f t="shared" si="1"/>
        <v>4.364680545585068E-2</v>
      </c>
      <c r="J35" s="88">
        <f t="shared" si="1"/>
        <v>4.1206030150753768E-2</v>
      </c>
      <c r="K35" s="88">
        <f t="shared" si="1"/>
        <v>3.9052404881550609E-2</v>
      </c>
      <c r="L35" s="88">
        <f t="shared" si="1"/>
        <v>0</v>
      </c>
      <c r="M35" s="88">
        <f t="shared" si="1"/>
        <v>3.4888729361091171E-2</v>
      </c>
      <c r="N35" s="88">
        <f t="shared" si="1"/>
        <v>2.3689877961234743E-2</v>
      </c>
      <c r="O35" s="88">
        <f t="shared" si="1"/>
        <v>3.9052404881550609E-2</v>
      </c>
      <c r="P35" s="88">
        <f t="shared" si="1"/>
        <v>3.0294328786791093E-2</v>
      </c>
      <c r="Q35" s="88">
        <f t="shared" si="1"/>
        <v>4.2785355348169414E-2</v>
      </c>
      <c r="R35" s="88">
        <f t="shared" si="2"/>
        <v>4.8097631012203872E-2</v>
      </c>
      <c r="S35" s="88">
        <f t="shared" si="2"/>
        <v>5.1543431442928923E-2</v>
      </c>
    </row>
    <row r="36" spans="1:74" ht="35" customHeight="1" x14ac:dyDescent="0.9">
      <c r="C36" s="81" t="s">
        <v>47</v>
      </c>
      <c r="D36" s="88">
        <f t="shared" si="1"/>
        <v>3.675520459440057E-2</v>
      </c>
      <c r="E36" s="88">
        <f t="shared" si="1"/>
        <v>3.9626704953338115E-2</v>
      </c>
      <c r="F36" s="88">
        <f t="shared" si="1"/>
        <v>3.0868628858578603E-2</v>
      </c>
      <c r="G36" s="88">
        <f t="shared" si="1"/>
        <v>6.547020818377601E-2</v>
      </c>
      <c r="H36" s="88">
        <f t="shared" si="1"/>
        <v>6.704953338119167E-2</v>
      </c>
      <c r="I36" s="88">
        <f t="shared" si="1"/>
        <v>5.9009332376166547E-2</v>
      </c>
      <c r="J36" s="88">
        <f t="shared" si="1"/>
        <v>6.0732232591529073E-2</v>
      </c>
      <c r="K36" s="88">
        <f t="shared" si="1"/>
        <v>6.2311557788944719E-2</v>
      </c>
      <c r="L36" s="88">
        <f t="shared" si="1"/>
        <v>6.1162957645369699E-2</v>
      </c>
      <c r="M36" s="88">
        <f t="shared" si="1"/>
        <v>0</v>
      </c>
      <c r="N36" s="88">
        <f t="shared" si="1"/>
        <v>6.6188083273510404E-2</v>
      </c>
      <c r="O36" s="88">
        <f t="shared" si="1"/>
        <v>6.3890882986360364E-2</v>
      </c>
      <c r="P36" s="88">
        <f t="shared" si="1"/>
        <v>5.7860732232591527E-2</v>
      </c>
      <c r="Q36" s="88">
        <f t="shared" si="1"/>
        <v>5.771715721464464E-2</v>
      </c>
      <c r="R36" s="88">
        <f t="shared" si="2"/>
        <v>5.915290739411342E-2</v>
      </c>
      <c r="S36" s="88">
        <f t="shared" si="2"/>
        <v>5.1112706389088297E-2</v>
      </c>
    </row>
    <row r="37" spans="1:74" ht="35" customHeight="1" x14ac:dyDescent="0.9">
      <c r="C37" s="81" t="s">
        <v>48</v>
      </c>
      <c r="D37" s="88">
        <f t="shared" si="1"/>
        <v>3.5175879396984924E-2</v>
      </c>
      <c r="E37" s="88">
        <f t="shared" si="1"/>
        <v>3.3596554199569272E-2</v>
      </c>
      <c r="F37" s="88">
        <f t="shared" si="1"/>
        <v>3.5175879396984924E-2</v>
      </c>
      <c r="G37" s="88">
        <f t="shared" si="1"/>
        <v>6.9777458722182342E-2</v>
      </c>
      <c r="H37" s="88">
        <f t="shared" si="1"/>
        <v>6.3603732950466604E-2</v>
      </c>
      <c r="I37" s="88">
        <f t="shared" si="1"/>
        <v>6.6331658291457277E-2</v>
      </c>
      <c r="J37" s="88">
        <f t="shared" si="1"/>
        <v>6.2311557788944719E-2</v>
      </c>
      <c r="K37" s="88">
        <f t="shared" si="1"/>
        <v>5.915290739411342E-2</v>
      </c>
      <c r="L37" s="88">
        <f t="shared" si="1"/>
        <v>6.733668341708543E-2</v>
      </c>
      <c r="M37" s="88">
        <f t="shared" si="1"/>
        <v>6.4752333094041631E-2</v>
      </c>
      <c r="N37" s="88">
        <f t="shared" si="1"/>
        <v>0</v>
      </c>
      <c r="O37" s="88">
        <f t="shared" si="1"/>
        <v>6.4321608040201012E-2</v>
      </c>
      <c r="P37" s="88">
        <f t="shared" si="1"/>
        <v>5.240488155061019E-2</v>
      </c>
      <c r="Q37" s="88">
        <f t="shared" si="1"/>
        <v>4.6374730796841346E-2</v>
      </c>
      <c r="R37" s="88">
        <f t="shared" si="2"/>
        <v>5.0825556353194544E-2</v>
      </c>
      <c r="S37" s="88">
        <f t="shared" si="2"/>
        <v>5.3984206748025836E-2</v>
      </c>
    </row>
    <row r="38" spans="1:74" ht="35" customHeight="1" x14ac:dyDescent="0.9">
      <c r="C38" s="81" t="s">
        <v>49</v>
      </c>
      <c r="D38" s="88">
        <f t="shared" si="1"/>
        <v>3.2160804020100506E-2</v>
      </c>
      <c r="E38" s="88">
        <f t="shared" si="1"/>
        <v>3.704235463029433E-2</v>
      </c>
      <c r="F38" s="88">
        <f t="shared" si="1"/>
        <v>3.8334529791816223E-2</v>
      </c>
      <c r="G38" s="88">
        <f t="shared" si="1"/>
        <v>6.733668341708543E-2</v>
      </c>
      <c r="H38" s="88">
        <f t="shared" si="1"/>
        <v>6.6905958363244797E-2</v>
      </c>
      <c r="I38" s="88">
        <f t="shared" si="1"/>
        <v>6.3890882986360364E-2</v>
      </c>
      <c r="J38" s="88">
        <f t="shared" si="1"/>
        <v>6.2024407753050965E-2</v>
      </c>
      <c r="K38" s="88">
        <f t="shared" si="1"/>
        <v>6.6618808327351037E-2</v>
      </c>
      <c r="L38" s="88">
        <f t="shared" si="1"/>
        <v>5.9009332376166547E-2</v>
      </c>
      <c r="M38" s="88">
        <f t="shared" si="1"/>
        <v>6.0732232591529073E-2</v>
      </c>
      <c r="N38" s="88">
        <f t="shared" si="1"/>
        <v>6.3460157932519731E-2</v>
      </c>
      <c r="O38" s="88">
        <f t="shared" si="1"/>
        <v>0</v>
      </c>
      <c r="P38" s="88">
        <f t="shared" si="1"/>
        <v>4.465183058147882E-2</v>
      </c>
      <c r="Q38" s="88">
        <f t="shared" si="1"/>
        <v>5.1112706389088297E-2</v>
      </c>
      <c r="R38" s="88">
        <f t="shared" si="2"/>
        <v>4.7954055994256992E-2</v>
      </c>
      <c r="S38" s="88">
        <f t="shared" si="2"/>
        <v>4.7666905958363238E-2</v>
      </c>
    </row>
    <row r="39" spans="1:74" ht="35" customHeight="1" x14ac:dyDescent="0.9">
      <c r="C39" s="81" t="s">
        <v>50</v>
      </c>
      <c r="D39" s="88">
        <f t="shared" si="1"/>
        <v>4.9533381191672644E-2</v>
      </c>
      <c r="E39" s="88">
        <f t="shared" si="1"/>
        <v>5.1974156496769557E-2</v>
      </c>
      <c r="F39" s="88">
        <f t="shared" si="1"/>
        <v>5.3409906676238336E-2</v>
      </c>
      <c r="G39" s="88">
        <f t="shared" si="1"/>
        <v>6.3890882986360364E-2</v>
      </c>
      <c r="H39" s="88">
        <f t="shared" si="1"/>
        <v>6.8341708542713556E-2</v>
      </c>
      <c r="I39" s="88">
        <f t="shared" si="1"/>
        <v>5.915290739411342E-2</v>
      </c>
      <c r="J39" s="88">
        <f t="shared" si="1"/>
        <v>5.5563531945441488E-2</v>
      </c>
      <c r="K39" s="88">
        <f t="shared" si="1"/>
        <v>5.6424982053122755E-2</v>
      </c>
      <c r="L39" s="88">
        <f t="shared" si="1"/>
        <v>5.5276381909547735E-2</v>
      </c>
      <c r="M39" s="88">
        <f t="shared" si="1"/>
        <v>3.675520459440057E-2</v>
      </c>
      <c r="N39" s="88">
        <f t="shared" si="1"/>
        <v>3.1442928930366112E-2</v>
      </c>
      <c r="O39" s="88">
        <f t="shared" si="1"/>
        <v>3.790380473797559E-2</v>
      </c>
      <c r="P39" s="88">
        <f t="shared" si="1"/>
        <v>0</v>
      </c>
      <c r="Q39" s="88">
        <f t="shared" si="1"/>
        <v>4.6374730796841346E-2</v>
      </c>
      <c r="R39" s="88">
        <f t="shared" si="2"/>
        <v>5.0825556353194544E-2</v>
      </c>
      <c r="S39" s="88">
        <f t="shared" si="2"/>
        <v>4.3359655419956927E-2</v>
      </c>
    </row>
    <row r="40" spans="1:74" ht="35" customHeight="1" x14ac:dyDescent="0.9">
      <c r="C40" s="81" t="s">
        <v>51</v>
      </c>
      <c r="D40" s="88">
        <f t="shared" si="1"/>
        <v>5.0681981335247657E-2</v>
      </c>
      <c r="E40" s="88">
        <f t="shared" si="1"/>
        <v>4.6518305814788226E-2</v>
      </c>
      <c r="F40" s="88">
        <f t="shared" si="1"/>
        <v>5.3840631730078962E-2</v>
      </c>
      <c r="G40" s="88">
        <f t="shared" si="1"/>
        <v>6.2311557788944719E-2</v>
      </c>
      <c r="H40" s="88">
        <f t="shared" si="1"/>
        <v>6.0732232591529073E-2</v>
      </c>
      <c r="I40" s="88">
        <f t="shared" si="1"/>
        <v>6.2311557788944719E-2</v>
      </c>
      <c r="J40" s="88">
        <f t="shared" si="1"/>
        <v>5.0394831299353904E-2</v>
      </c>
      <c r="K40" s="88">
        <f t="shared" si="1"/>
        <v>4.9533381191672644E-2</v>
      </c>
      <c r="L40" s="88">
        <f t="shared" si="1"/>
        <v>5.2117731514716437E-2</v>
      </c>
      <c r="M40" s="88">
        <f t="shared" si="1"/>
        <v>3.776022972002871E-2</v>
      </c>
      <c r="N40" s="88">
        <f t="shared" si="1"/>
        <v>3.8047379755922463E-2</v>
      </c>
      <c r="O40" s="88">
        <f t="shared" si="1"/>
        <v>4.47954055994257E-2</v>
      </c>
      <c r="P40" s="88">
        <f t="shared" si="1"/>
        <v>4.6087580760947593E-2</v>
      </c>
      <c r="Q40" s="88">
        <f t="shared" si="1"/>
        <v>0</v>
      </c>
      <c r="R40" s="88">
        <f t="shared" si="2"/>
        <v>3.7473079684134956E-2</v>
      </c>
      <c r="S40" s="88">
        <f t="shared" si="2"/>
        <v>3.9626704953338115E-2</v>
      </c>
    </row>
    <row r="41" spans="1:74" ht="35" customHeight="1" x14ac:dyDescent="0.9">
      <c r="C41" s="81" t="s">
        <v>52</v>
      </c>
      <c r="D41" s="88">
        <f t="shared" si="1"/>
        <v>4.9246231155778891E-2</v>
      </c>
      <c r="E41" s="88">
        <f t="shared" si="1"/>
        <v>5.240488155061019E-2</v>
      </c>
      <c r="F41" s="88">
        <f t="shared" si="1"/>
        <v>5.0825556353194544E-2</v>
      </c>
      <c r="G41" s="88">
        <f t="shared" si="1"/>
        <v>6.1306532663316572E-2</v>
      </c>
      <c r="H41" s="88">
        <f t="shared" si="1"/>
        <v>6.1450107681263459E-2</v>
      </c>
      <c r="I41" s="88">
        <f t="shared" si="1"/>
        <v>6.6331658291457277E-2</v>
      </c>
      <c r="J41" s="88">
        <f t="shared" si="1"/>
        <v>5.1112706389088297E-2</v>
      </c>
      <c r="K41" s="88">
        <f t="shared" si="1"/>
        <v>5.6712132089016508E-2</v>
      </c>
      <c r="L41" s="88">
        <f t="shared" si="1"/>
        <v>6.0445082555635313E-2</v>
      </c>
      <c r="M41" s="88">
        <f t="shared" si="1"/>
        <v>4.1493180186647521E-2</v>
      </c>
      <c r="N41" s="88">
        <f t="shared" si="1"/>
        <v>3.6898779612347443E-2</v>
      </c>
      <c r="O41" s="88">
        <f t="shared" si="1"/>
        <v>4.7666905958363238E-2</v>
      </c>
      <c r="P41" s="88">
        <f t="shared" si="1"/>
        <v>5.125628140703517E-2</v>
      </c>
      <c r="Q41" s="88">
        <f t="shared" ref="Q41:Q42" si="3">Q19/69.65</f>
        <v>4.6805455850681972E-2</v>
      </c>
      <c r="R41" s="88">
        <f t="shared" si="2"/>
        <v>0</v>
      </c>
      <c r="S41" s="88">
        <f t="shared" si="2"/>
        <v>3.5750179468772431E-2</v>
      </c>
    </row>
    <row r="42" spans="1:74" s="28" customFormat="1" ht="35" customHeight="1" x14ac:dyDescent="0.9">
      <c r="B42" s="90"/>
      <c r="C42" s="82" t="s">
        <v>53</v>
      </c>
      <c r="D42" s="88">
        <f t="shared" si="1"/>
        <v>5.1974156496769557E-2</v>
      </c>
      <c r="E42" s="88">
        <f t="shared" si="1"/>
        <v>5.3840631730078962E-2</v>
      </c>
      <c r="F42" s="88">
        <f t="shared" si="1"/>
        <v>4.3933955491744434E-2</v>
      </c>
      <c r="G42" s="88">
        <f t="shared" si="1"/>
        <v>6.1019382627422826E-2</v>
      </c>
      <c r="H42" s="88">
        <f t="shared" ref="H42:K42" si="4">H20/69.65</f>
        <v>6.6188083273510404E-2</v>
      </c>
      <c r="I42" s="88">
        <f t="shared" si="4"/>
        <v>6.3460157932519731E-2</v>
      </c>
      <c r="J42" s="88">
        <f t="shared" si="4"/>
        <v>6.0875807609475946E-2</v>
      </c>
      <c r="K42" s="88">
        <f t="shared" si="4"/>
        <v>5.9583632447954053E-2</v>
      </c>
      <c r="L42" s="88">
        <f t="shared" ref="L42:M42" si="5">L20/69.65</f>
        <v>6.1306532663316572E-2</v>
      </c>
      <c r="M42" s="88">
        <f t="shared" si="5"/>
        <v>5.0681981335247657E-2</v>
      </c>
      <c r="N42" s="88">
        <f t="shared" ref="N42" si="6">N20/69.65</f>
        <v>3.8047379755922463E-2</v>
      </c>
      <c r="O42" s="88">
        <f>O20/69.65</f>
        <v>3.9626704953338115E-2</v>
      </c>
      <c r="P42" s="88">
        <f t="shared" ref="P42" si="7">P20/69.65</f>
        <v>4.3790380473797554E-2</v>
      </c>
      <c r="Q42" s="88">
        <f t="shared" si="3"/>
        <v>4.9102656137832011E-2</v>
      </c>
      <c r="R42" s="88">
        <f t="shared" si="2"/>
        <v>4.8959081119885138E-2</v>
      </c>
      <c r="S42" s="88">
        <f t="shared" si="2"/>
        <v>0</v>
      </c>
      <c r="T42" s="90"/>
      <c r="U42" s="91"/>
      <c r="V42" s="90"/>
      <c r="W42" s="90"/>
      <c r="X42" s="90"/>
      <c r="Y42" s="90"/>
      <c r="Z42" s="90"/>
      <c r="AA42" s="90"/>
      <c r="AB42" s="90"/>
      <c r="AC42" s="90"/>
      <c r="AD42" s="90"/>
      <c r="AE42" s="90"/>
      <c r="AF42" s="90"/>
      <c r="AG42" s="90"/>
      <c r="AH42" s="90"/>
      <c r="AI42" s="90"/>
      <c r="AJ42" s="90"/>
      <c r="AK42" s="90"/>
      <c r="AL42" s="90"/>
      <c r="AM42" s="90"/>
      <c r="AN42" s="90"/>
      <c r="AO42" s="90"/>
      <c r="AP42" s="90"/>
      <c r="AQ42" s="90"/>
      <c r="AR42" s="90"/>
      <c r="AS42" s="90"/>
      <c r="AT42" s="90"/>
      <c r="AU42" s="90"/>
      <c r="AV42" s="90"/>
      <c r="AW42" s="90"/>
      <c r="AX42" s="90"/>
      <c r="AY42" s="90"/>
      <c r="AZ42" s="90"/>
      <c r="BA42" s="90"/>
      <c r="BB42" s="90"/>
      <c r="BC42" s="90"/>
      <c r="BD42" s="90"/>
      <c r="BE42" s="90"/>
      <c r="BF42" s="90"/>
      <c r="BG42" s="90"/>
      <c r="BH42" s="90"/>
      <c r="BI42" s="90"/>
      <c r="BJ42" s="90"/>
      <c r="BK42" s="90"/>
      <c r="BL42" s="90"/>
      <c r="BM42" s="90"/>
      <c r="BN42" s="90"/>
      <c r="BO42" s="90"/>
      <c r="BP42" s="90"/>
      <c r="BQ42" s="90"/>
      <c r="BR42" s="90"/>
      <c r="BS42" s="90"/>
      <c r="BT42" s="90"/>
      <c r="BU42" s="90"/>
      <c r="BV42" s="90"/>
    </row>
    <row r="43" spans="1:74" ht="35" customHeight="1" x14ac:dyDescent="0.9">
      <c r="C43" s="82"/>
      <c r="D43" s="85"/>
      <c r="E43" s="85"/>
      <c r="F43" s="85"/>
      <c r="G43" s="85"/>
      <c r="H43" s="85"/>
      <c r="I43" s="85"/>
      <c r="J43" s="85"/>
      <c r="K43" s="85"/>
      <c r="L43" s="85"/>
      <c r="M43" s="85"/>
      <c r="N43" s="85"/>
      <c r="O43" s="85"/>
      <c r="P43" s="85"/>
      <c r="Q43" s="86"/>
      <c r="R43" s="86"/>
      <c r="S43" s="86"/>
    </row>
    <row r="47" spans="1:74" s="38" customFormat="1" ht="35" customHeight="1" x14ac:dyDescent="0.9">
      <c r="A47" s="70" t="s">
        <v>18</v>
      </c>
      <c r="B47" s="70"/>
      <c r="C47" s="70"/>
      <c r="D47" s="70"/>
      <c r="E47" s="70"/>
      <c r="F47" s="70"/>
      <c r="G47" s="70"/>
      <c r="H47" s="70"/>
      <c r="I47" s="70"/>
      <c r="J47" s="70"/>
      <c r="K47" s="70"/>
      <c r="L47" s="70"/>
      <c r="M47" s="70"/>
      <c r="N47" s="70"/>
      <c r="O47" s="70"/>
      <c r="P47" s="70"/>
      <c r="Q47" s="70"/>
      <c r="R47" s="70"/>
      <c r="S47" s="70"/>
      <c r="T47" s="70"/>
      <c r="U47" s="70"/>
      <c r="V47" s="70"/>
      <c r="W47" s="70"/>
      <c r="X47" s="70"/>
      <c r="Y47" s="70"/>
      <c r="Z47" s="70"/>
      <c r="AA47" s="70"/>
      <c r="AB47" s="70"/>
      <c r="AC47" s="70"/>
      <c r="AD47" s="70"/>
      <c r="AE47" s="70"/>
      <c r="AF47" s="70"/>
      <c r="AG47" s="70"/>
      <c r="AH47" s="70"/>
      <c r="AI47" s="70"/>
      <c r="AJ47" s="70"/>
      <c r="AK47" s="70"/>
      <c r="AL47" s="77"/>
      <c r="AM47" s="77"/>
      <c r="AN47" s="77"/>
      <c r="AO47" s="77"/>
      <c r="AP47" s="77"/>
      <c r="AQ47" s="77"/>
      <c r="AR47" s="77"/>
      <c r="AS47" s="77"/>
      <c r="AT47" s="77"/>
      <c r="AU47" s="77"/>
      <c r="AV47" s="77"/>
      <c r="AW47" s="77"/>
      <c r="AX47" s="77"/>
      <c r="AY47" s="77"/>
      <c r="AZ47" s="77"/>
      <c r="BA47" s="77"/>
      <c r="BB47" s="77"/>
      <c r="BC47" s="77"/>
      <c r="BD47" s="77"/>
      <c r="BE47" s="77"/>
      <c r="BF47" s="77"/>
      <c r="BG47" s="77"/>
      <c r="BH47" s="77"/>
      <c r="BI47" s="77"/>
      <c r="BJ47" s="77"/>
      <c r="BK47" s="77"/>
      <c r="BL47" s="77"/>
      <c r="BM47" s="77"/>
      <c r="BN47" s="77"/>
      <c r="BO47" s="77"/>
      <c r="BP47" s="77"/>
      <c r="BQ47" s="77"/>
      <c r="BR47" s="77"/>
      <c r="BS47" s="77"/>
      <c r="BT47" s="77"/>
      <c r="BU47" s="77"/>
      <c r="BV47" s="77"/>
    </row>
    <row r="48" spans="1:74" s="38" customFormat="1" ht="35" customHeight="1" x14ac:dyDescent="0.9">
      <c r="A48" s="39"/>
      <c r="B48" s="79"/>
      <c r="C48" s="79"/>
      <c r="D48" s="79"/>
      <c r="E48" s="79"/>
      <c r="F48" s="79"/>
      <c r="G48" s="79"/>
      <c r="H48" s="79"/>
      <c r="I48" s="79"/>
      <c r="J48" s="79"/>
      <c r="K48" s="79"/>
      <c r="L48" s="79"/>
      <c r="M48" s="79"/>
      <c r="N48" s="79"/>
      <c r="O48" s="79"/>
      <c r="P48" s="80"/>
      <c r="Q48" s="77"/>
      <c r="R48" s="77"/>
      <c r="S48" s="77"/>
      <c r="T48" s="77"/>
      <c r="U48" s="78"/>
      <c r="V48" s="77"/>
      <c r="W48" s="77"/>
      <c r="X48" s="77"/>
      <c r="Y48" s="77"/>
      <c r="Z48" s="77"/>
      <c r="AA48" s="77"/>
      <c r="AB48" s="77"/>
      <c r="AC48" s="77"/>
      <c r="AD48" s="77"/>
      <c r="AE48" s="77"/>
      <c r="AF48" s="77"/>
      <c r="AG48" s="77"/>
      <c r="AH48" s="77"/>
      <c r="AI48" s="77"/>
      <c r="AJ48" s="77"/>
      <c r="AK48" s="77"/>
      <c r="AL48" s="77"/>
      <c r="AM48" s="77"/>
      <c r="AN48" s="77"/>
      <c r="AO48" s="77"/>
      <c r="AP48" s="77"/>
      <c r="AQ48" s="77"/>
      <c r="AR48" s="77"/>
      <c r="AS48" s="77"/>
      <c r="AT48" s="77"/>
      <c r="AU48" s="77"/>
      <c r="AV48" s="77"/>
      <c r="AW48" s="77"/>
      <c r="AX48" s="77"/>
      <c r="AY48" s="77"/>
      <c r="AZ48" s="77"/>
      <c r="BA48" s="77"/>
      <c r="BB48" s="77"/>
      <c r="BC48" s="77"/>
      <c r="BD48" s="77"/>
      <c r="BE48" s="77"/>
      <c r="BF48" s="77"/>
      <c r="BG48" s="77"/>
      <c r="BH48" s="77"/>
      <c r="BI48" s="77"/>
      <c r="BJ48" s="77"/>
      <c r="BK48" s="77"/>
      <c r="BL48" s="77"/>
      <c r="BM48" s="77"/>
      <c r="BN48" s="77"/>
      <c r="BO48" s="77"/>
      <c r="BP48" s="77"/>
      <c r="BQ48" s="77"/>
      <c r="BR48" s="77"/>
      <c r="BS48" s="77"/>
      <c r="BT48" s="77"/>
      <c r="BU48" s="77"/>
      <c r="BV48" s="77"/>
    </row>
    <row r="49" spans="1:74" s="38" customFormat="1" ht="35" customHeight="1" x14ac:dyDescent="0.9">
      <c r="A49" s="39"/>
      <c r="B49" s="79"/>
      <c r="C49" s="87"/>
      <c r="D49" s="82" t="s">
        <v>40</v>
      </c>
      <c r="E49" s="82" t="s">
        <v>41</v>
      </c>
      <c r="F49" s="82" t="s">
        <v>42</v>
      </c>
      <c r="G49" s="82" t="s">
        <v>54</v>
      </c>
      <c r="H49" s="82" t="s">
        <v>55</v>
      </c>
      <c r="I49" s="82" t="s">
        <v>43</v>
      </c>
      <c r="J49" s="82" t="s">
        <v>44</v>
      </c>
      <c r="K49" s="82" t="s">
        <v>45</v>
      </c>
      <c r="L49" s="82" t="s">
        <v>46</v>
      </c>
      <c r="M49" s="82" t="s">
        <v>47</v>
      </c>
      <c r="N49" s="82" t="s">
        <v>48</v>
      </c>
      <c r="O49" s="82" t="s">
        <v>49</v>
      </c>
      <c r="P49" s="82" t="s">
        <v>50</v>
      </c>
      <c r="Q49" s="83" t="s">
        <v>51</v>
      </c>
      <c r="R49" s="83" t="s">
        <v>52</v>
      </c>
      <c r="S49" s="83" t="s">
        <v>53</v>
      </c>
      <c r="T49" s="77"/>
      <c r="U49" s="92"/>
      <c r="V49" s="82" t="s">
        <v>40</v>
      </c>
      <c r="W49" s="82" t="s">
        <v>41</v>
      </c>
      <c r="X49" s="82" t="s">
        <v>42</v>
      </c>
      <c r="Y49" s="82" t="s">
        <v>54</v>
      </c>
      <c r="Z49" s="82" t="s">
        <v>55</v>
      </c>
      <c r="AA49" s="82" t="s">
        <v>43</v>
      </c>
      <c r="AB49" s="82" t="s">
        <v>44</v>
      </c>
      <c r="AC49" s="82" t="s">
        <v>45</v>
      </c>
      <c r="AD49" s="82" t="s">
        <v>46</v>
      </c>
      <c r="AE49" s="82" t="s">
        <v>47</v>
      </c>
      <c r="AF49" s="82" t="s">
        <v>48</v>
      </c>
      <c r="AG49" s="82" t="s">
        <v>49</v>
      </c>
      <c r="AH49" s="82" t="s">
        <v>50</v>
      </c>
      <c r="AI49" s="83" t="s">
        <v>51</v>
      </c>
      <c r="AJ49" s="83" t="s">
        <v>52</v>
      </c>
      <c r="AK49" s="83" t="s">
        <v>53</v>
      </c>
      <c r="AL49" s="77"/>
      <c r="AM49" s="77"/>
      <c r="AN49" s="77"/>
      <c r="AO49" s="77"/>
      <c r="AP49" s="77"/>
      <c r="AQ49" s="77"/>
      <c r="AR49" s="77"/>
      <c r="AS49" s="77"/>
      <c r="AT49" s="77"/>
      <c r="AU49" s="77"/>
      <c r="AV49" s="77"/>
      <c r="AW49" s="77"/>
      <c r="AX49" s="77"/>
      <c r="AY49" s="77"/>
      <c r="AZ49" s="77"/>
      <c r="BA49" s="77"/>
      <c r="BB49" s="77"/>
      <c r="BC49" s="77"/>
      <c r="BD49" s="77"/>
      <c r="BE49" s="77"/>
      <c r="BF49" s="77"/>
      <c r="BG49" s="77"/>
      <c r="BH49" s="77"/>
      <c r="BI49" s="77"/>
      <c r="BJ49" s="77"/>
      <c r="BK49" s="77"/>
      <c r="BL49" s="77"/>
      <c r="BM49" s="77"/>
      <c r="BN49" s="77"/>
      <c r="BO49" s="77"/>
      <c r="BP49" s="77"/>
      <c r="BQ49" s="77"/>
      <c r="BR49" s="77"/>
      <c r="BS49" s="77"/>
      <c r="BT49" s="77"/>
      <c r="BU49" s="77"/>
      <c r="BV49" s="77"/>
    </row>
    <row r="50" spans="1:74" s="38" customFormat="1" ht="35" customHeight="1" x14ac:dyDescent="0.9">
      <c r="A50" s="39"/>
      <c r="B50" s="79"/>
      <c r="C50" s="81" t="s">
        <v>40</v>
      </c>
      <c r="D50" s="85">
        <v>1</v>
      </c>
      <c r="E50" s="85">
        <v>0</v>
      </c>
      <c r="F50" s="85">
        <v>0</v>
      </c>
      <c r="G50" s="85">
        <v>0</v>
      </c>
      <c r="H50" s="85">
        <v>0</v>
      </c>
      <c r="I50" s="85">
        <v>0</v>
      </c>
      <c r="J50" s="85">
        <v>0</v>
      </c>
      <c r="K50" s="85">
        <v>0</v>
      </c>
      <c r="L50" s="85">
        <v>0</v>
      </c>
      <c r="M50" s="85">
        <v>0</v>
      </c>
      <c r="N50" s="85">
        <v>0</v>
      </c>
      <c r="O50" s="85">
        <v>0</v>
      </c>
      <c r="P50" s="85">
        <v>0</v>
      </c>
      <c r="Q50" s="86">
        <v>0</v>
      </c>
      <c r="R50" s="86">
        <v>0</v>
      </c>
      <c r="S50" s="86">
        <v>0</v>
      </c>
      <c r="T50" s="77"/>
      <c r="U50" s="81" t="s">
        <v>40</v>
      </c>
      <c r="V50" s="86">
        <v>0</v>
      </c>
      <c r="W50" s="86">
        <v>5.2979181622397696E-2</v>
      </c>
      <c r="X50" s="86">
        <v>5.0251256281407031E-2</v>
      </c>
      <c r="Y50" s="86">
        <v>5.240488155061019E-2</v>
      </c>
      <c r="Z50" s="86">
        <v>4.6805455850681972E-2</v>
      </c>
      <c r="AA50" s="86">
        <v>4.0918880114860015E-2</v>
      </c>
      <c r="AB50" s="86">
        <v>3.7616654702081836E-2</v>
      </c>
      <c r="AC50" s="86">
        <v>4.0488155061019375E-2</v>
      </c>
      <c r="AD50" s="86">
        <v>3.704235463029433E-2</v>
      </c>
      <c r="AE50" s="86">
        <v>6.0732232591529073E-2</v>
      </c>
      <c r="AF50" s="86">
        <v>5.771715721464464E-2</v>
      </c>
      <c r="AG50" s="86">
        <v>6.3890882986360364E-2</v>
      </c>
      <c r="AH50" s="86">
        <v>6.575735821966977E-2</v>
      </c>
      <c r="AI50" s="86">
        <v>6.6331658291457277E-2</v>
      </c>
      <c r="AJ50" s="86">
        <v>6.1593682699210332E-2</v>
      </c>
      <c r="AK50" s="86">
        <v>6.2311557788944719E-2</v>
      </c>
      <c r="AL50" s="77"/>
      <c r="AM50" s="77"/>
      <c r="AN50" s="77"/>
      <c r="AO50" s="77"/>
      <c r="AP50" s="77"/>
      <c r="AQ50" s="77"/>
      <c r="AR50" s="77"/>
      <c r="AS50" s="77"/>
      <c r="AT50" s="77"/>
      <c r="AU50" s="77"/>
      <c r="AV50" s="77"/>
      <c r="AW50" s="77"/>
      <c r="AX50" s="77"/>
      <c r="AY50" s="77"/>
      <c r="AZ50" s="77"/>
      <c r="BA50" s="77"/>
      <c r="BB50" s="77"/>
      <c r="BC50" s="77"/>
      <c r="BD50" s="77"/>
      <c r="BE50" s="77"/>
      <c r="BF50" s="77"/>
      <c r="BG50" s="77"/>
      <c r="BH50" s="77"/>
      <c r="BI50" s="77"/>
      <c r="BJ50" s="77"/>
      <c r="BK50" s="77"/>
      <c r="BL50" s="77"/>
      <c r="BM50" s="77"/>
      <c r="BN50" s="77"/>
      <c r="BO50" s="77"/>
      <c r="BP50" s="77"/>
      <c r="BQ50" s="77"/>
      <c r="BR50" s="77"/>
      <c r="BS50" s="77"/>
      <c r="BT50" s="77"/>
      <c r="BU50" s="77"/>
      <c r="BV50" s="77"/>
    </row>
    <row r="51" spans="1:74" s="38" customFormat="1" ht="35" customHeight="1" x14ac:dyDescent="0.9">
      <c r="A51" s="39"/>
      <c r="B51" s="79"/>
      <c r="C51" s="81" t="s">
        <v>41</v>
      </c>
      <c r="D51" s="85">
        <v>0</v>
      </c>
      <c r="E51" s="85">
        <v>1</v>
      </c>
      <c r="F51" s="85">
        <v>0</v>
      </c>
      <c r="G51" s="85">
        <v>0</v>
      </c>
      <c r="H51" s="85">
        <v>0</v>
      </c>
      <c r="I51" s="85">
        <v>0</v>
      </c>
      <c r="J51" s="85">
        <v>0</v>
      </c>
      <c r="K51" s="85">
        <v>0</v>
      </c>
      <c r="L51" s="85">
        <v>0</v>
      </c>
      <c r="M51" s="85">
        <v>0</v>
      </c>
      <c r="N51" s="85">
        <v>0</v>
      </c>
      <c r="O51" s="85">
        <v>0</v>
      </c>
      <c r="P51" s="85">
        <v>0</v>
      </c>
      <c r="Q51" s="86">
        <v>0</v>
      </c>
      <c r="R51" s="86">
        <v>0</v>
      </c>
      <c r="S51" s="86">
        <v>0</v>
      </c>
      <c r="T51" s="77"/>
      <c r="U51" s="81" t="s">
        <v>41</v>
      </c>
      <c r="V51" s="86">
        <v>4.9533381191672644E-2</v>
      </c>
      <c r="W51" s="86">
        <v>0</v>
      </c>
      <c r="X51" s="86">
        <v>4.8241206030150745E-2</v>
      </c>
      <c r="Y51" s="86">
        <v>5.3266331658291449E-2</v>
      </c>
      <c r="Z51" s="86">
        <v>4.9533381191672644E-2</v>
      </c>
      <c r="AA51" s="86">
        <v>3.058147882268485E-2</v>
      </c>
      <c r="AB51" s="86">
        <v>3.072505384063173E-2</v>
      </c>
      <c r="AC51" s="86">
        <v>3.6324479540559937E-2</v>
      </c>
      <c r="AD51" s="86">
        <v>3.9052404881550609E-2</v>
      </c>
      <c r="AE51" s="86">
        <v>5.9440057430007166E-2</v>
      </c>
      <c r="AF51" s="86">
        <v>5.7860732232591527E-2</v>
      </c>
      <c r="AG51" s="86">
        <v>5.7573582196697767E-2</v>
      </c>
      <c r="AH51" s="86">
        <v>6.2742282842785352E-2</v>
      </c>
      <c r="AI51" s="86">
        <v>6.1880832735104079E-2</v>
      </c>
      <c r="AJ51" s="86">
        <v>5.771715721464464E-2</v>
      </c>
      <c r="AK51" s="86">
        <v>5.4989231873653982E-2</v>
      </c>
      <c r="AL51" s="77"/>
      <c r="AM51" s="77"/>
      <c r="AN51" s="77"/>
      <c r="AO51" s="77"/>
      <c r="AP51" s="77"/>
      <c r="AQ51" s="77"/>
      <c r="AR51" s="77"/>
      <c r="AS51" s="77"/>
      <c r="AT51" s="77"/>
      <c r="AU51" s="77"/>
      <c r="AV51" s="77"/>
      <c r="AW51" s="77"/>
      <c r="AX51" s="77"/>
      <c r="AY51" s="77"/>
      <c r="AZ51" s="77"/>
      <c r="BA51" s="77"/>
      <c r="BB51" s="77"/>
      <c r="BC51" s="77"/>
      <c r="BD51" s="77"/>
      <c r="BE51" s="77"/>
      <c r="BF51" s="77"/>
      <c r="BG51" s="77"/>
      <c r="BH51" s="77"/>
      <c r="BI51" s="77"/>
      <c r="BJ51" s="77"/>
      <c r="BK51" s="77"/>
      <c r="BL51" s="77"/>
      <c r="BM51" s="77"/>
      <c r="BN51" s="77"/>
      <c r="BO51" s="77"/>
      <c r="BP51" s="77"/>
      <c r="BQ51" s="77"/>
      <c r="BR51" s="77"/>
      <c r="BS51" s="77"/>
      <c r="BT51" s="77"/>
      <c r="BU51" s="77"/>
      <c r="BV51" s="77"/>
    </row>
    <row r="52" spans="1:74" s="38" customFormat="1" ht="35" customHeight="1" x14ac:dyDescent="0.9">
      <c r="A52" s="39" t="s">
        <v>1</v>
      </c>
      <c r="B52" s="79"/>
      <c r="C52" s="81" t="s">
        <v>42</v>
      </c>
      <c r="D52" s="85">
        <v>0</v>
      </c>
      <c r="E52" s="85">
        <v>0</v>
      </c>
      <c r="F52" s="85">
        <v>1</v>
      </c>
      <c r="G52" s="85">
        <v>0</v>
      </c>
      <c r="H52" s="85">
        <v>0</v>
      </c>
      <c r="I52" s="85">
        <v>0</v>
      </c>
      <c r="J52" s="85">
        <v>0</v>
      </c>
      <c r="K52" s="85">
        <v>0</v>
      </c>
      <c r="L52" s="85">
        <v>0</v>
      </c>
      <c r="M52" s="85">
        <v>0</v>
      </c>
      <c r="N52" s="85">
        <v>0</v>
      </c>
      <c r="O52" s="85">
        <v>0</v>
      </c>
      <c r="P52" s="85">
        <v>0</v>
      </c>
      <c r="Q52" s="86">
        <v>0</v>
      </c>
      <c r="R52" s="86">
        <v>0</v>
      </c>
      <c r="S52" s="86">
        <v>0</v>
      </c>
      <c r="T52" s="77"/>
      <c r="U52" s="81" t="s">
        <v>42</v>
      </c>
      <c r="V52" s="86">
        <v>4.6374730796841346E-2</v>
      </c>
      <c r="W52" s="86">
        <v>4.9676956209619524E-2</v>
      </c>
      <c r="X52" s="86">
        <v>0</v>
      </c>
      <c r="Y52" s="86">
        <v>4.9533381191672644E-2</v>
      </c>
      <c r="Z52" s="86">
        <v>5.1112706389088297E-2</v>
      </c>
      <c r="AA52" s="86">
        <v>2.3689877961234743E-2</v>
      </c>
      <c r="AB52" s="86">
        <v>2.5556353194544149E-2</v>
      </c>
      <c r="AC52" s="86">
        <v>2.0531227566403444E-2</v>
      </c>
      <c r="AD52" s="86">
        <v>2.3689877961234743E-2</v>
      </c>
      <c r="AE52" s="86">
        <v>5.8004307250538401E-2</v>
      </c>
      <c r="AF52" s="86">
        <v>6.0732232591529073E-2</v>
      </c>
      <c r="AG52" s="86">
        <v>6.2311557788944719E-2</v>
      </c>
      <c r="AH52" s="86">
        <v>5.1112706389088297E-2</v>
      </c>
      <c r="AI52" s="86">
        <v>5.240488155061019E-2</v>
      </c>
      <c r="AJ52" s="86">
        <v>5.0538406317300784E-2</v>
      </c>
      <c r="AK52" s="86">
        <v>5.5132806891600855E-2</v>
      </c>
      <c r="AL52" s="77"/>
      <c r="AM52" s="77"/>
      <c r="AN52" s="77"/>
      <c r="AO52" s="77"/>
      <c r="AP52" s="77"/>
      <c r="AQ52" s="77"/>
      <c r="AR52" s="77"/>
      <c r="AS52" s="77"/>
      <c r="AT52" s="77"/>
      <c r="AU52" s="77"/>
      <c r="AV52" s="77"/>
      <c r="AW52" s="77"/>
      <c r="AX52" s="77"/>
      <c r="AY52" s="77"/>
      <c r="AZ52" s="77"/>
      <c r="BA52" s="77"/>
      <c r="BB52" s="77"/>
      <c r="BC52" s="77"/>
      <c r="BD52" s="77"/>
      <c r="BE52" s="77"/>
      <c r="BF52" s="77"/>
      <c r="BG52" s="77"/>
      <c r="BH52" s="77"/>
      <c r="BI52" s="77"/>
      <c r="BJ52" s="77"/>
      <c r="BK52" s="77"/>
      <c r="BL52" s="77"/>
      <c r="BM52" s="77"/>
      <c r="BN52" s="77"/>
      <c r="BO52" s="77"/>
      <c r="BP52" s="77"/>
      <c r="BQ52" s="77"/>
      <c r="BR52" s="77"/>
      <c r="BS52" s="77"/>
      <c r="BT52" s="77"/>
      <c r="BU52" s="77"/>
      <c r="BV52" s="77"/>
    </row>
    <row r="53" spans="1:74" s="38" customFormat="1" ht="35" customHeight="1" x14ac:dyDescent="0.9">
      <c r="A53" s="39"/>
      <c r="B53" s="79"/>
      <c r="C53" s="81" t="s">
        <v>54</v>
      </c>
      <c r="D53" s="85">
        <v>0</v>
      </c>
      <c r="E53" s="85">
        <v>0</v>
      </c>
      <c r="F53" s="85">
        <v>0</v>
      </c>
      <c r="G53" s="85">
        <v>1</v>
      </c>
      <c r="H53" s="85">
        <v>0</v>
      </c>
      <c r="I53" s="85">
        <v>0</v>
      </c>
      <c r="J53" s="85">
        <v>0</v>
      </c>
      <c r="K53" s="85">
        <v>0</v>
      </c>
      <c r="L53" s="85">
        <v>0</v>
      </c>
      <c r="M53" s="85">
        <v>0</v>
      </c>
      <c r="N53" s="85">
        <v>0</v>
      </c>
      <c r="O53" s="85">
        <v>0</v>
      </c>
      <c r="P53" s="85">
        <v>0</v>
      </c>
      <c r="Q53" s="86">
        <v>0</v>
      </c>
      <c r="R53" s="86">
        <v>0</v>
      </c>
      <c r="S53" s="86">
        <v>0</v>
      </c>
      <c r="T53" s="77"/>
      <c r="U53" s="81" t="s">
        <v>54</v>
      </c>
      <c r="V53" s="86">
        <v>6.0732232591529073E-2</v>
      </c>
      <c r="W53" s="86">
        <v>6.704953338119167E-2</v>
      </c>
      <c r="X53" s="86">
        <v>6.1306532663316572E-2</v>
      </c>
      <c r="Y53" s="86">
        <v>0</v>
      </c>
      <c r="Z53" s="86">
        <v>6.704953338119167E-2</v>
      </c>
      <c r="AA53" s="86">
        <v>6.9203158650394836E-2</v>
      </c>
      <c r="AB53" s="86">
        <v>6.733668341708543E-2</v>
      </c>
      <c r="AC53" s="86">
        <v>6.9490308686288582E-2</v>
      </c>
      <c r="AD53" s="86">
        <v>6.704953338119167E-2</v>
      </c>
      <c r="AE53" s="86">
        <v>6.9346733668341709E-2</v>
      </c>
      <c r="AF53" s="86">
        <v>6.3029432878679098E-2</v>
      </c>
      <c r="AG53" s="86">
        <v>6.6331658291457277E-2</v>
      </c>
      <c r="AH53" s="86">
        <v>6.7910983488872936E-2</v>
      </c>
      <c r="AI53" s="86">
        <v>6.9203158650394836E-2</v>
      </c>
      <c r="AJ53" s="86">
        <v>6.5900933237616643E-2</v>
      </c>
      <c r="AK53" s="86">
        <v>6.9059583632447949E-2</v>
      </c>
      <c r="AL53" s="77"/>
      <c r="AM53" s="77"/>
      <c r="AN53" s="77"/>
      <c r="AO53" s="77"/>
      <c r="AP53" s="77"/>
      <c r="AQ53" s="77"/>
      <c r="AR53" s="77"/>
      <c r="AS53" s="77"/>
      <c r="AT53" s="77"/>
      <c r="AU53" s="77"/>
      <c r="AV53" s="77"/>
      <c r="AW53" s="77"/>
      <c r="AX53" s="77"/>
      <c r="AY53" s="77"/>
      <c r="AZ53" s="77"/>
      <c r="BA53" s="77"/>
      <c r="BB53" s="77"/>
      <c r="BC53" s="77"/>
      <c r="BD53" s="77"/>
      <c r="BE53" s="77"/>
      <c r="BF53" s="77"/>
      <c r="BG53" s="77"/>
      <c r="BH53" s="77"/>
      <c r="BI53" s="77"/>
      <c r="BJ53" s="77"/>
      <c r="BK53" s="77"/>
      <c r="BL53" s="77"/>
      <c r="BM53" s="77"/>
      <c r="BN53" s="77"/>
      <c r="BO53" s="77"/>
      <c r="BP53" s="77"/>
      <c r="BQ53" s="77"/>
      <c r="BR53" s="77"/>
      <c r="BS53" s="77"/>
      <c r="BT53" s="77"/>
      <c r="BU53" s="77"/>
      <c r="BV53" s="77"/>
    </row>
    <row r="54" spans="1:74" s="38" customFormat="1" ht="35" customHeight="1" x14ac:dyDescent="0.9">
      <c r="B54" s="77"/>
      <c r="C54" s="81" t="s">
        <v>55</v>
      </c>
      <c r="D54" s="85">
        <v>0</v>
      </c>
      <c r="E54" s="85">
        <v>0</v>
      </c>
      <c r="F54" s="85">
        <v>0</v>
      </c>
      <c r="G54" s="85">
        <v>0</v>
      </c>
      <c r="H54" s="85">
        <v>1</v>
      </c>
      <c r="I54" s="85">
        <v>0</v>
      </c>
      <c r="J54" s="85">
        <v>0</v>
      </c>
      <c r="K54" s="85">
        <v>0</v>
      </c>
      <c r="L54" s="85">
        <v>0</v>
      </c>
      <c r="M54" s="85">
        <v>0</v>
      </c>
      <c r="N54" s="85">
        <v>0</v>
      </c>
      <c r="O54" s="85">
        <v>0</v>
      </c>
      <c r="P54" s="85">
        <v>0</v>
      </c>
      <c r="Q54" s="86">
        <v>0</v>
      </c>
      <c r="R54" s="86">
        <v>0</v>
      </c>
      <c r="S54" s="86">
        <v>0</v>
      </c>
      <c r="T54" s="77"/>
      <c r="U54" s="81" t="s">
        <v>55</v>
      </c>
      <c r="V54" s="86">
        <v>6.2455132806891592E-2</v>
      </c>
      <c r="W54" s="86">
        <v>6.7910983488872936E-2</v>
      </c>
      <c r="X54" s="86">
        <v>5.915290739411342E-2</v>
      </c>
      <c r="Y54" s="86">
        <v>6.547020818377601E-2</v>
      </c>
      <c r="Z54" s="86">
        <v>0</v>
      </c>
      <c r="AA54" s="86">
        <v>6.6331658291457277E-2</v>
      </c>
      <c r="AB54" s="86">
        <v>6.9490308686288582E-2</v>
      </c>
      <c r="AC54" s="86">
        <v>6.704953338119167E-2</v>
      </c>
      <c r="AD54" s="86">
        <v>5.8004307250538401E-2</v>
      </c>
      <c r="AE54" s="86">
        <v>6.733668341708543E-2</v>
      </c>
      <c r="AF54" s="86">
        <v>6.8054558506819809E-2</v>
      </c>
      <c r="AG54" s="86">
        <v>6.5900933237616643E-2</v>
      </c>
      <c r="AH54" s="86">
        <v>6.9346733668341709E-2</v>
      </c>
      <c r="AI54" s="86">
        <v>6.733668341708543E-2</v>
      </c>
      <c r="AJ54" s="86">
        <v>6.9203158650394836E-2</v>
      </c>
      <c r="AK54" s="86">
        <v>6.8772433596554189E-2</v>
      </c>
      <c r="AL54" s="77"/>
      <c r="AM54" s="77"/>
      <c r="AN54" s="77"/>
      <c r="AO54" s="77"/>
      <c r="AP54" s="77"/>
      <c r="AQ54" s="77"/>
      <c r="AR54" s="77"/>
      <c r="AS54" s="77"/>
      <c r="AT54" s="77"/>
      <c r="AU54" s="77"/>
      <c r="AV54" s="77"/>
      <c r="AW54" s="77"/>
      <c r="AX54" s="77"/>
      <c r="AY54" s="77"/>
      <c r="AZ54" s="77"/>
      <c r="BA54" s="77"/>
      <c r="BB54" s="77"/>
      <c r="BC54" s="77"/>
      <c r="BD54" s="77"/>
      <c r="BE54" s="77"/>
      <c r="BF54" s="77"/>
      <c r="BG54" s="77"/>
      <c r="BH54" s="77"/>
      <c r="BI54" s="77"/>
      <c r="BJ54" s="77"/>
      <c r="BK54" s="77"/>
      <c r="BL54" s="77"/>
      <c r="BM54" s="77"/>
      <c r="BN54" s="77"/>
      <c r="BO54" s="77"/>
      <c r="BP54" s="77"/>
      <c r="BQ54" s="77"/>
      <c r="BR54" s="77"/>
      <c r="BS54" s="77"/>
      <c r="BT54" s="77"/>
      <c r="BU54" s="77"/>
      <c r="BV54" s="77"/>
    </row>
    <row r="55" spans="1:74" s="38" customFormat="1" ht="35" customHeight="1" x14ac:dyDescent="0.9">
      <c r="B55" s="77"/>
      <c r="C55" s="81" t="s">
        <v>43</v>
      </c>
      <c r="D55" s="85">
        <v>0</v>
      </c>
      <c r="E55" s="85">
        <v>0</v>
      </c>
      <c r="F55" s="85">
        <v>0</v>
      </c>
      <c r="G55" s="85">
        <v>0</v>
      </c>
      <c r="H55" s="85">
        <v>0</v>
      </c>
      <c r="I55" s="85">
        <v>1</v>
      </c>
      <c r="J55" s="85">
        <v>0</v>
      </c>
      <c r="K55" s="85">
        <v>0</v>
      </c>
      <c r="L55" s="85">
        <v>0</v>
      </c>
      <c r="M55" s="85">
        <v>0</v>
      </c>
      <c r="N55" s="85">
        <v>0</v>
      </c>
      <c r="O55" s="85">
        <v>0</v>
      </c>
      <c r="P55" s="85">
        <v>0</v>
      </c>
      <c r="Q55" s="86">
        <v>0</v>
      </c>
      <c r="R55" s="86">
        <v>0</v>
      </c>
      <c r="S55" s="86">
        <v>0</v>
      </c>
      <c r="T55" s="77"/>
      <c r="U55" s="81" t="s">
        <v>43</v>
      </c>
      <c r="V55" s="86">
        <v>1.9526202440775305E-2</v>
      </c>
      <c r="W55" s="86">
        <v>2.2110552763819093E-2</v>
      </c>
      <c r="X55" s="86">
        <v>1.9526202440775305E-2</v>
      </c>
      <c r="Y55" s="86">
        <v>5.0825556353194544E-2</v>
      </c>
      <c r="Z55" s="86">
        <v>4.9676956209619524E-2</v>
      </c>
      <c r="AA55" s="86">
        <v>0</v>
      </c>
      <c r="AB55" s="86">
        <v>6.0445082555635313E-2</v>
      </c>
      <c r="AC55" s="86">
        <v>5.3984206748025836E-2</v>
      </c>
      <c r="AD55" s="86">
        <v>5.4845656855707102E-2</v>
      </c>
      <c r="AE55" s="86">
        <v>2.3977027997128496E-2</v>
      </c>
      <c r="AF55" s="86">
        <v>3.6324479540559937E-2</v>
      </c>
      <c r="AG55" s="86">
        <v>3.6468054558506817E-2</v>
      </c>
      <c r="AH55" s="86">
        <v>6.001435750179468E-2</v>
      </c>
      <c r="AI55" s="86">
        <v>5.0825556353194544E-2</v>
      </c>
      <c r="AJ55" s="86">
        <v>4.6374730796841346E-2</v>
      </c>
      <c r="AK55" s="86">
        <v>5.0394831299353904E-2</v>
      </c>
      <c r="AL55" s="77"/>
      <c r="AM55" s="77"/>
      <c r="AN55" s="77"/>
      <c r="AO55" s="77"/>
      <c r="AP55" s="77"/>
      <c r="AQ55" s="77"/>
      <c r="AR55" s="77"/>
      <c r="AS55" s="77"/>
      <c r="AT55" s="77"/>
      <c r="AU55" s="77"/>
      <c r="AV55" s="77"/>
      <c r="AW55" s="77"/>
      <c r="AX55" s="77"/>
      <c r="AY55" s="77"/>
      <c r="AZ55" s="77"/>
      <c r="BA55" s="77"/>
      <c r="BB55" s="77"/>
      <c r="BC55" s="77"/>
      <c r="BD55" s="77"/>
      <c r="BE55" s="77"/>
      <c r="BF55" s="77"/>
      <c r="BG55" s="77"/>
      <c r="BH55" s="77"/>
      <c r="BI55" s="77"/>
      <c r="BJ55" s="77"/>
      <c r="BK55" s="77"/>
      <c r="BL55" s="77"/>
      <c r="BM55" s="77"/>
      <c r="BN55" s="77"/>
      <c r="BO55" s="77"/>
      <c r="BP55" s="77"/>
      <c r="BQ55" s="77"/>
      <c r="BR55" s="77"/>
      <c r="BS55" s="77"/>
      <c r="BT55" s="77"/>
      <c r="BU55" s="77"/>
      <c r="BV55" s="77"/>
    </row>
    <row r="56" spans="1:74" s="38" customFormat="1" ht="35" customHeight="1" x14ac:dyDescent="0.9">
      <c r="B56" s="77"/>
      <c r="C56" s="81" t="s">
        <v>44</v>
      </c>
      <c r="D56" s="85">
        <v>0</v>
      </c>
      <c r="E56" s="85">
        <v>0</v>
      </c>
      <c r="F56" s="85">
        <v>0</v>
      </c>
      <c r="G56" s="85">
        <v>0</v>
      </c>
      <c r="H56" s="85">
        <v>0</v>
      </c>
      <c r="I56" s="85">
        <v>0</v>
      </c>
      <c r="J56" s="85">
        <v>1</v>
      </c>
      <c r="K56" s="85">
        <v>0</v>
      </c>
      <c r="L56" s="85">
        <v>0</v>
      </c>
      <c r="M56" s="85">
        <v>0</v>
      </c>
      <c r="N56" s="85">
        <v>0</v>
      </c>
      <c r="O56" s="85">
        <v>0</v>
      </c>
      <c r="P56" s="85">
        <v>0</v>
      </c>
      <c r="Q56" s="86">
        <v>0</v>
      </c>
      <c r="R56" s="86">
        <v>0</v>
      </c>
      <c r="S56" s="86">
        <v>0</v>
      </c>
      <c r="T56" s="77"/>
      <c r="U56" s="81" t="s">
        <v>44</v>
      </c>
      <c r="V56" s="86">
        <v>2.0531227566403444E-2</v>
      </c>
      <c r="W56" s="86">
        <v>1.7659727207465899E-2</v>
      </c>
      <c r="X56" s="86">
        <v>2.5125628140703515E-2</v>
      </c>
      <c r="Y56" s="86">
        <v>4.2354630294328788E-2</v>
      </c>
      <c r="Z56" s="86">
        <v>3.6898779612347443E-2</v>
      </c>
      <c r="AA56" s="86">
        <v>3.6037329504666184E-2</v>
      </c>
      <c r="AB56" s="86">
        <v>0</v>
      </c>
      <c r="AC56" s="86">
        <v>4.1780330222541275E-2</v>
      </c>
      <c r="AD56" s="86">
        <v>4.6374730796841346E-2</v>
      </c>
      <c r="AE56" s="86">
        <v>3.6468054558506817E-2</v>
      </c>
      <c r="AF56" s="86">
        <v>3.9339554917444362E-2</v>
      </c>
      <c r="AG56" s="86">
        <v>2.4694903086862882E-2</v>
      </c>
      <c r="AH56" s="86">
        <v>3.6468054558506817E-2</v>
      </c>
      <c r="AI56" s="86">
        <v>4.1062455132806888E-2</v>
      </c>
      <c r="AJ56" s="86">
        <v>5.0681981335247657E-2</v>
      </c>
      <c r="AK56" s="86">
        <v>3.3309404163675518E-2</v>
      </c>
      <c r="AL56" s="77"/>
      <c r="AM56" s="77"/>
      <c r="AN56" s="77"/>
      <c r="AO56" s="77"/>
      <c r="AP56" s="77"/>
      <c r="AQ56" s="77"/>
      <c r="AR56" s="77"/>
      <c r="AS56" s="77"/>
      <c r="AT56" s="77"/>
      <c r="AU56" s="77"/>
      <c r="AV56" s="77"/>
      <c r="AW56" s="77"/>
      <c r="AX56" s="77"/>
      <c r="AY56" s="77"/>
      <c r="AZ56" s="77"/>
      <c r="BA56" s="77"/>
      <c r="BB56" s="77"/>
      <c r="BC56" s="77"/>
      <c r="BD56" s="77"/>
      <c r="BE56" s="77"/>
      <c r="BF56" s="77"/>
      <c r="BG56" s="77"/>
      <c r="BH56" s="77"/>
      <c r="BI56" s="77"/>
      <c r="BJ56" s="77"/>
      <c r="BK56" s="77"/>
      <c r="BL56" s="77"/>
      <c r="BM56" s="77"/>
      <c r="BN56" s="77"/>
      <c r="BO56" s="77"/>
      <c r="BP56" s="77"/>
      <c r="BQ56" s="77"/>
      <c r="BR56" s="77"/>
      <c r="BS56" s="77"/>
      <c r="BT56" s="77"/>
      <c r="BU56" s="77"/>
      <c r="BV56" s="77"/>
    </row>
    <row r="57" spans="1:74" s="38" customFormat="1" ht="35" customHeight="1" x14ac:dyDescent="0.9">
      <c r="B57" s="77"/>
      <c r="C57" s="81" t="s">
        <v>45</v>
      </c>
      <c r="D57" s="85">
        <v>0</v>
      </c>
      <c r="E57" s="85">
        <v>0</v>
      </c>
      <c r="F57" s="85">
        <v>0</v>
      </c>
      <c r="G57" s="85">
        <v>0</v>
      </c>
      <c r="H57" s="85">
        <v>0</v>
      </c>
      <c r="I57" s="85">
        <v>0</v>
      </c>
      <c r="J57" s="85">
        <v>0</v>
      </c>
      <c r="K57" s="85">
        <v>1</v>
      </c>
      <c r="L57" s="85">
        <v>0</v>
      </c>
      <c r="M57" s="85">
        <v>0</v>
      </c>
      <c r="N57" s="85">
        <v>0</v>
      </c>
      <c r="O57" s="85">
        <v>0</v>
      </c>
      <c r="P57" s="85">
        <v>0</v>
      </c>
      <c r="Q57" s="86">
        <v>0</v>
      </c>
      <c r="R57" s="86">
        <v>0</v>
      </c>
      <c r="S57" s="86">
        <v>0</v>
      </c>
      <c r="T57" s="77"/>
      <c r="U57" s="81" t="s">
        <v>45</v>
      </c>
      <c r="V57" s="86">
        <v>3.4888729361091171E-2</v>
      </c>
      <c r="W57" s="86">
        <v>3.4601579325197418E-2</v>
      </c>
      <c r="X57" s="86">
        <v>3.1012203876525483E-2</v>
      </c>
      <c r="Y57" s="86">
        <v>4.2211055276381908E-2</v>
      </c>
      <c r="Z57" s="86">
        <v>4.9246231155778891E-2</v>
      </c>
      <c r="AA57" s="86">
        <v>4.8959081119885138E-2</v>
      </c>
      <c r="AB57" s="86">
        <v>4.7666905958363238E-2</v>
      </c>
      <c r="AC57" s="86">
        <v>0</v>
      </c>
      <c r="AD57" s="86">
        <v>5.0825556353194544E-2</v>
      </c>
      <c r="AE57" s="86">
        <v>2.7853553481694181E-2</v>
      </c>
      <c r="AF57" s="86">
        <v>3.1299353912419239E-2</v>
      </c>
      <c r="AG57" s="86">
        <v>2.2110552763819093E-2</v>
      </c>
      <c r="AH57" s="86">
        <v>3.3165829145728638E-2</v>
      </c>
      <c r="AI57" s="86">
        <v>3.0294328786791093E-2</v>
      </c>
      <c r="AJ57" s="86">
        <v>3.9483129935391235E-2</v>
      </c>
      <c r="AK57" s="86">
        <v>4.364680545585068E-2</v>
      </c>
      <c r="AL57" s="77"/>
      <c r="AM57" s="77" t="s">
        <v>14</v>
      </c>
      <c r="AN57" s="77"/>
      <c r="AO57" s="77"/>
      <c r="AP57" s="77"/>
      <c r="AQ57" s="77"/>
      <c r="AR57" s="77"/>
      <c r="AS57" s="77"/>
      <c r="AT57" s="77"/>
      <c r="AU57" s="77"/>
      <c r="AV57" s="77"/>
      <c r="AW57" s="77"/>
      <c r="AX57" s="77"/>
      <c r="AY57" s="77"/>
      <c r="AZ57" s="77"/>
      <c r="BA57" s="77"/>
      <c r="BB57" s="77"/>
      <c r="BC57" s="77"/>
      <c r="BD57" s="77"/>
      <c r="BE57" s="77"/>
      <c r="BF57" s="77"/>
      <c r="BG57" s="77"/>
      <c r="BH57" s="77"/>
      <c r="BI57" s="77"/>
      <c r="BJ57" s="77"/>
      <c r="BK57" s="77"/>
      <c r="BL57" s="77"/>
      <c r="BM57" s="77"/>
      <c r="BN57" s="77"/>
      <c r="BO57" s="77"/>
      <c r="BP57" s="77"/>
      <c r="BQ57" s="77"/>
      <c r="BR57" s="77"/>
      <c r="BS57" s="77"/>
      <c r="BT57" s="77"/>
      <c r="BU57" s="77"/>
      <c r="BV57" s="77"/>
    </row>
    <row r="58" spans="1:74" s="38" customFormat="1" ht="35" customHeight="1" x14ac:dyDescent="0.9">
      <c r="B58" s="77"/>
      <c r="C58" s="81" t="s">
        <v>46</v>
      </c>
      <c r="D58" s="85">
        <v>0</v>
      </c>
      <c r="E58" s="85">
        <v>0</v>
      </c>
      <c r="F58" s="85">
        <v>0</v>
      </c>
      <c r="G58" s="85">
        <v>0</v>
      </c>
      <c r="H58" s="85">
        <v>0</v>
      </c>
      <c r="I58" s="85">
        <v>0</v>
      </c>
      <c r="J58" s="85">
        <v>0</v>
      </c>
      <c r="K58" s="85">
        <v>0</v>
      </c>
      <c r="L58" s="85">
        <v>1</v>
      </c>
      <c r="M58" s="85">
        <v>0</v>
      </c>
      <c r="N58" s="85">
        <v>0</v>
      </c>
      <c r="O58" s="85">
        <v>0</v>
      </c>
      <c r="P58" s="85">
        <v>0</v>
      </c>
      <c r="Q58" s="86">
        <v>0</v>
      </c>
      <c r="R58" s="86">
        <v>0</v>
      </c>
      <c r="S58" s="86">
        <v>0</v>
      </c>
      <c r="T58" s="77"/>
      <c r="U58" s="81" t="s">
        <v>46</v>
      </c>
      <c r="V58" s="86">
        <v>1.8808327351040918E-2</v>
      </c>
      <c r="W58" s="86">
        <v>2.3977027997128496E-2</v>
      </c>
      <c r="X58" s="86">
        <v>2.6848528356066045E-2</v>
      </c>
      <c r="Y58" s="86">
        <v>4.2354630294328788E-2</v>
      </c>
      <c r="Z58" s="86">
        <v>4.1923905240488148E-2</v>
      </c>
      <c r="AA58" s="86">
        <v>4.364680545585068E-2</v>
      </c>
      <c r="AB58" s="86">
        <v>4.1206030150753768E-2</v>
      </c>
      <c r="AC58" s="86">
        <v>3.9052404881550609E-2</v>
      </c>
      <c r="AD58" s="86">
        <v>0</v>
      </c>
      <c r="AE58" s="86">
        <v>3.4888729361091171E-2</v>
      </c>
      <c r="AF58" s="86">
        <v>2.3689877961234743E-2</v>
      </c>
      <c r="AG58" s="86">
        <v>3.9052404881550609E-2</v>
      </c>
      <c r="AH58" s="86">
        <v>3.0294328786791093E-2</v>
      </c>
      <c r="AI58" s="86">
        <v>4.2785355348169414E-2</v>
      </c>
      <c r="AJ58" s="86">
        <v>4.8097631012203872E-2</v>
      </c>
      <c r="AK58" s="86">
        <v>5.1543431442928923E-2</v>
      </c>
      <c r="AL58" s="77"/>
      <c r="AM58" s="77"/>
      <c r="AN58" s="77"/>
      <c r="AO58" s="77"/>
      <c r="AP58" s="77"/>
      <c r="AQ58" s="77"/>
      <c r="AR58" s="77"/>
      <c r="AS58" s="77"/>
      <c r="AT58" s="77"/>
      <c r="AU58" s="77"/>
      <c r="AV58" s="77"/>
      <c r="AW58" s="77"/>
      <c r="AX58" s="77"/>
      <c r="AY58" s="77"/>
      <c r="AZ58" s="77"/>
      <c r="BA58" s="77"/>
      <c r="BB58" s="77"/>
      <c r="BC58" s="77"/>
      <c r="BD58" s="77"/>
      <c r="BE58" s="77"/>
      <c r="BF58" s="77"/>
      <c r="BG58" s="77"/>
      <c r="BH58" s="77"/>
      <c r="BI58" s="77"/>
      <c r="BJ58" s="77"/>
      <c r="BK58" s="77"/>
      <c r="BL58" s="77"/>
      <c r="BM58" s="77"/>
      <c r="BN58" s="77"/>
      <c r="BO58" s="77"/>
      <c r="BP58" s="77"/>
      <c r="BQ58" s="77"/>
      <c r="BR58" s="77"/>
      <c r="BS58" s="77"/>
      <c r="BT58" s="77"/>
      <c r="BU58" s="77"/>
      <c r="BV58" s="77"/>
    </row>
    <row r="59" spans="1:74" s="38" customFormat="1" ht="35" customHeight="1" x14ac:dyDescent="0.9">
      <c r="B59" s="77"/>
      <c r="C59" s="81" t="s">
        <v>47</v>
      </c>
      <c r="D59" s="85">
        <v>0</v>
      </c>
      <c r="E59" s="85">
        <v>0</v>
      </c>
      <c r="F59" s="85">
        <v>0</v>
      </c>
      <c r="G59" s="85">
        <v>0</v>
      </c>
      <c r="H59" s="85">
        <v>0</v>
      </c>
      <c r="I59" s="85">
        <v>0</v>
      </c>
      <c r="J59" s="85">
        <v>0</v>
      </c>
      <c r="K59" s="85">
        <v>0</v>
      </c>
      <c r="L59" s="85">
        <v>0</v>
      </c>
      <c r="M59" s="85">
        <v>1</v>
      </c>
      <c r="N59" s="85">
        <v>0</v>
      </c>
      <c r="O59" s="85">
        <v>0</v>
      </c>
      <c r="P59" s="85">
        <v>0</v>
      </c>
      <c r="Q59" s="86">
        <v>0</v>
      </c>
      <c r="R59" s="86">
        <v>0</v>
      </c>
      <c r="S59" s="86">
        <v>0</v>
      </c>
      <c r="T59" s="77"/>
      <c r="U59" s="81" t="s">
        <v>47</v>
      </c>
      <c r="V59" s="86">
        <v>3.675520459440057E-2</v>
      </c>
      <c r="W59" s="86">
        <v>3.9626704953338115E-2</v>
      </c>
      <c r="X59" s="86">
        <v>3.0868628858578603E-2</v>
      </c>
      <c r="Y59" s="86">
        <v>6.547020818377601E-2</v>
      </c>
      <c r="Z59" s="86">
        <v>6.704953338119167E-2</v>
      </c>
      <c r="AA59" s="86">
        <v>5.9009332376166547E-2</v>
      </c>
      <c r="AB59" s="86">
        <v>6.0732232591529073E-2</v>
      </c>
      <c r="AC59" s="86">
        <v>6.2311557788944719E-2</v>
      </c>
      <c r="AD59" s="86">
        <v>6.1162957645369699E-2</v>
      </c>
      <c r="AE59" s="86">
        <v>0</v>
      </c>
      <c r="AF59" s="86">
        <v>6.6188083273510404E-2</v>
      </c>
      <c r="AG59" s="86">
        <v>6.3890882986360364E-2</v>
      </c>
      <c r="AH59" s="86">
        <v>5.7860732232591527E-2</v>
      </c>
      <c r="AI59" s="86">
        <v>5.771715721464464E-2</v>
      </c>
      <c r="AJ59" s="86">
        <v>5.915290739411342E-2</v>
      </c>
      <c r="AK59" s="86">
        <v>5.1112706389088297E-2</v>
      </c>
      <c r="AL59" s="77"/>
      <c r="AM59" s="77"/>
      <c r="AN59" s="77"/>
      <c r="AO59" s="77"/>
      <c r="AP59" s="77"/>
      <c r="AQ59" s="77"/>
      <c r="AR59" s="77"/>
      <c r="AS59" s="77"/>
      <c r="AT59" s="77"/>
      <c r="AU59" s="77"/>
      <c r="AV59" s="77"/>
      <c r="AW59" s="77"/>
      <c r="AX59" s="77"/>
      <c r="AY59" s="77"/>
      <c r="AZ59" s="77"/>
      <c r="BA59" s="77"/>
      <c r="BB59" s="77"/>
      <c r="BC59" s="77"/>
      <c r="BD59" s="77"/>
      <c r="BE59" s="77"/>
      <c r="BF59" s="77"/>
      <c r="BG59" s="77"/>
      <c r="BH59" s="77"/>
      <c r="BI59" s="77"/>
      <c r="BJ59" s="77"/>
      <c r="BK59" s="77"/>
      <c r="BL59" s="77"/>
      <c r="BM59" s="77"/>
      <c r="BN59" s="77"/>
      <c r="BO59" s="77"/>
      <c r="BP59" s="77"/>
      <c r="BQ59" s="77"/>
      <c r="BR59" s="77"/>
      <c r="BS59" s="77"/>
      <c r="BT59" s="77"/>
      <c r="BU59" s="77"/>
      <c r="BV59" s="77"/>
    </row>
    <row r="60" spans="1:74" s="38" customFormat="1" ht="35" customHeight="1" x14ac:dyDescent="0.9">
      <c r="B60" s="77"/>
      <c r="C60" s="81" t="s">
        <v>48</v>
      </c>
      <c r="D60" s="85">
        <v>0</v>
      </c>
      <c r="E60" s="85">
        <v>0</v>
      </c>
      <c r="F60" s="85">
        <v>0</v>
      </c>
      <c r="G60" s="85">
        <v>0</v>
      </c>
      <c r="H60" s="85">
        <v>0</v>
      </c>
      <c r="I60" s="85">
        <v>0</v>
      </c>
      <c r="J60" s="85">
        <v>0</v>
      </c>
      <c r="K60" s="85">
        <v>0</v>
      </c>
      <c r="L60" s="85">
        <v>0</v>
      </c>
      <c r="M60" s="85">
        <v>0</v>
      </c>
      <c r="N60" s="85">
        <v>1</v>
      </c>
      <c r="O60" s="85">
        <v>0</v>
      </c>
      <c r="P60" s="85">
        <v>0</v>
      </c>
      <c r="Q60" s="86">
        <v>0</v>
      </c>
      <c r="R60" s="86">
        <v>0</v>
      </c>
      <c r="S60" s="86">
        <v>0</v>
      </c>
      <c r="T60" s="77"/>
      <c r="U60" s="81" t="s">
        <v>48</v>
      </c>
      <c r="V60" s="86">
        <v>3.5175879396984924E-2</v>
      </c>
      <c r="W60" s="86">
        <v>3.3596554199569272E-2</v>
      </c>
      <c r="X60" s="86">
        <v>3.5175879396984924E-2</v>
      </c>
      <c r="Y60" s="86">
        <v>6.9777458722182342E-2</v>
      </c>
      <c r="Z60" s="86">
        <v>6.3603732950466604E-2</v>
      </c>
      <c r="AA60" s="86">
        <v>6.6331658291457277E-2</v>
      </c>
      <c r="AB60" s="86">
        <v>6.2311557788944719E-2</v>
      </c>
      <c r="AC60" s="86">
        <v>5.915290739411342E-2</v>
      </c>
      <c r="AD60" s="86">
        <v>6.733668341708543E-2</v>
      </c>
      <c r="AE60" s="86">
        <v>6.4752333094041631E-2</v>
      </c>
      <c r="AF60" s="86">
        <v>0</v>
      </c>
      <c r="AG60" s="86">
        <v>6.4321608040201012E-2</v>
      </c>
      <c r="AH60" s="86">
        <v>5.240488155061019E-2</v>
      </c>
      <c r="AI60" s="86">
        <v>4.6374730796841346E-2</v>
      </c>
      <c r="AJ60" s="86">
        <v>5.0825556353194544E-2</v>
      </c>
      <c r="AK60" s="86">
        <v>5.3984206748025836E-2</v>
      </c>
      <c r="AL60" s="77"/>
      <c r="AM60" s="77"/>
      <c r="AN60" s="77"/>
      <c r="AO60" s="77"/>
      <c r="AP60" s="77"/>
      <c r="AQ60" s="77"/>
      <c r="AR60" s="77"/>
      <c r="AS60" s="77"/>
      <c r="AT60" s="77"/>
      <c r="AU60" s="77"/>
      <c r="AV60" s="77"/>
      <c r="AW60" s="77"/>
      <c r="AX60" s="77"/>
      <c r="AY60" s="77"/>
      <c r="AZ60" s="77"/>
      <c r="BA60" s="77"/>
      <c r="BB60" s="77"/>
      <c r="BC60" s="77"/>
      <c r="BD60" s="77"/>
      <c r="BE60" s="77"/>
      <c r="BF60" s="77"/>
      <c r="BG60" s="77"/>
      <c r="BH60" s="77"/>
      <c r="BI60" s="77"/>
      <c r="BJ60" s="77"/>
      <c r="BK60" s="77"/>
      <c r="BL60" s="77"/>
      <c r="BM60" s="77"/>
      <c r="BN60" s="77"/>
      <c r="BO60" s="77"/>
      <c r="BP60" s="77"/>
      <c r="BQ60" s="77"/>
      <c r="BR60" s="77"/>
      <c r="BS60" s="77"/>
      <c r="BT60" s="77"/>
      <c r="BU60" s="77"/>
      <c r="BV60" s="77"/>
    </row>
    <row r="61" spans="1:74" s="38" customFormat="1" ht="35" customHeight="1" x14ac:dyDescent="0.9">
      <c r="B61" s="77"/>
      <c r="C61" s="81" t="s">
        <v>49</v>
      </c>
      <c r="D61" s="85">
        <v>0</v>
      </c>
      <c r="E61" s="85">
        <v>0</v>
      </c>
      <c r="F61" s="85">
        <v>0</v>
      </c>
      <c r="G61" s="85">
        <v>0</v>
      </c>
      <c r="H61" s="85">
        <v>0</v>
      </c>
      <c r="I61" s="85">
        <v>0</v>
      </c>
      <c r="J61" s="85">
        <v>0</v>
      </c>
      <c r="K61" s="85">
        <v>0</v>
      </c>
      <c r="L61" s="85">
        <v>0</v>
      </c>
      <c r="M61" s="85">
        <v>0</v>
      </c>
      <c r="N61" s="85">
        <v>0</v>
      </c>
      <c r="O61" s="85">
        <v>1</v>
      </c>
      <c r="P61" s="85">
        <v>0</v>
      </c>
      <c r="Q61" s="86">
        <v>0</v>
      </c>
      <c r="R61" s="86">
        <v>0</v>
      </c>
      <c r="S61" s="86">
        <v>0</v>
      </c>
      <c r="T61" s="77"/>
      <c r="U61" s="81" t="s">
        <v>49</v>
      </c>
      <c r="V61" s="86">
        <v>3.2160804020100506E-2</v>
      </c>
      <c r="W61" s="86">
        <v>3.704235463029433E-2</v>
      </c>
      <c r="X61" s="86">
        <v>3.8334529791816223E-2</v>
      </c>
      <c r="Y61" s="86">
        <v>6.733668341708543E-2</v>
      </c>
      <c r="Z61" s="86">
        <v>6.6905958363244797E-2</v>
      </c>
      <c r="AA61" s="86">
        <v>6.3890882986360364E-2</v>
      </c>
      <c r="AB61" s="86">
        <v>6.2024407753050965E-2</v>
      </c>
      <c r="AC61" s="86">
        <v>6.6618808327351037E-2</v>
      </c>
      <c r="AD61" s="86">
        <v>5.9009332376166547E-2</v>
      </c>
      <c r="AE61" s="86">
        <v>6.0732232591529073E-2</v>
      </c>
      <c r="AF61" s="86">
        <v>6.3460157932519731E-2</v>
      </c>
      <c r="AG61" s="86">
        <v>0</v>
      </c>
      <c r="AH61" s="86">
        <v>4.465183058147882E-2</v>
      </c>
      <c r="AI61" s="86">
        <v>5.1112706389088297E-2</v>
      </c>
      <c r="AJ61" s="86">
        <v>4.7954055994256992E-2</v>
      </c>
      <c r="AK61" s="86">
        <v>4.7666905958363238E-2</v>
      </c>
      <c r="AL61" s="77"/>
      <c r="AM61" s="77"/>
      <c r="AN61" s="77"/>
      <c r="AO61" s="77"/>
      <c r="AP61" s="77"/>
      <c r="AQ61" s="77"/>
      <c r="AR61" s="77"/>
      <c r="AS61" s="77"/>
      <c r="AT61" s="77"/>
      <c r="AU61" s="77"/>
      <c r="AV61" s="77"/>
      <c r="AW61" s="77"/>
      <c r="AX61" s="77"/>
      <c r="AY61" s="77"/>
      <c r="AZ61" s="77"/>
      <c r="BA61" s="77"/>
      <c r="BB61" s="77"/>
      <c r="BC61" s="77"/>
      <c r="BD61" s="77"/>
      <c r="BE61" s="77"/>
      <c r="BF61" s="77"/>
      <c r="BG61" s="77"/>
      <c r="BH61" s="77"/>
      <c r="BI61" s="77"/>
      <c r="BJ61" s="77"/>
      <c r="BK61" s="77"/>
      <c r="BL61" s="77"/>
      <c r="BM61" s="77"/>
      <c r="BN61" s="77"/>
      <c r="BO61" s="77"/>
      <c r="BP61" s="77"/>
      <c r="BQ61" s="77"/>
      <c r="BR61" s="77"/>
      <c r="BS61" s="77"/>
      <c r="BT61" s="77"/>
      <c r="BU61" s="77"/>
      <c r="BV61" s="77"/>
    </row>
    <row r="62" spans="1:74" s="38" customFormat="1" ht="35" customHeight="1" x14ac:dyDescent="0.9">
      <c r="B62" s="77"/>
      <c r="C62" s="81" t="s">
        <v>50</v>
      </c>
      <c r="D62" s="85">
        <v>0</v>
      </c>
      <c r="E62" s="85">
        <v>0</v>
      </c>
      <c r="F62" s="85">
        <v>0</v>
      </c>
      <c r="G62" s="85">
        <v>0</v>
      </c>
      <c r="H62" s="85">
        <v>0</v>
      </c>
      <c r="I62" s="85">
        <v>0</v>
      </c>
      <c r="J62" s="85">
        <v>0</v>
      </c>
      <c r="K62" s="85">
        <v>0</v>
      </c>
      <c r="L62" s="85">
        <v>0</v>
      </c>
      <c r="M62" s="85">
        <v>0</v>
      </c>
      <c r="N62" s="85">
        <v>0</v>
      </c>
      <c r="O62" s="85">
        <v>0</v>
      </c>
      <c r="P62" s="85">
        <v>1</v>
      </c>
      <c r="Q62" s="86">
        <v>0</v>
      </c>
      <c r="R62" s="86">
        <v>0</v>
      </c>
      <c r="S62" s="86">
        <v>0</v>
      </c>
      <c r="T62" s="77"/>
      <c r="U62" s="81" t="s">
        <v>50</v>
      </c>
      <c r="V62" s="86">
        <v>4.9533381191672644E-2</v>
      </c>
      <c r="W62" s="86">
        <v>5.1974156496769557E-2</v>
      </c>
      <c r="X62" s="86">
        <v>5.3409906676238336E-2</v>
      </c>
      <c r="Y62" s="86">
        <v>6.3890882986360364E-2</v>
      </c>
      <c r="Z62" s="86">
        <v>6.8341708542713556E-2</v>
      </c>
      <c r="AA62" s="86">
        <v>5.915290739411342E-2</v>
      </c>
      <c r="AB62" s="86">
        <v>5.5563531945441488E-2</v>
      </c>
      <c r="AC62" s="86">
        <v>5.6424982053122755E-2</v>
      </c>
      <c r="AD62" s="86">
        <v>5.5276381909547735E-2</v>
      </c>
      <c r="AE62" s="86">
        <v>3.675520459440057E-2</v>
      </c>
      <c r="AF62" s="86">
        <v>3.1442928930366112E-2</v>
      </c>
      <c r="AG62" s="86">
        <v>3.790380473797559E-2</v>
      </c>
      <c r="AH62" s="86">
        <v>0</v>
      </c>
      <c r="AI62" s="86">
        <v>4.6374730796841346E-2</v>
      </c>
      <c r="AJ62" s="86">
        <v>5.0825556353194544E-2</v>
      </c>
      <c r="AK62" s="86">
        <v>4.3359655419956927E-2</v>
      </c>
      <c r="AL62" s="77"/>
      <c r="AM62" s="77"/>
      <c r="AN62" s="77"/>
      <c r="AO62" s="77"/>
      <c r="AP62" s="77"/>
      <c r="AQ62" s="77"/>
      <c r="AR62" s="77"/>
      <c r="AS62" s="77"/>
      <c r="AT62" s="77"/>
      <c r="AU62" s="77"/>
      <c r="AV62" s="77"/>
      <c r="AW62" s="77"/>
      <c r="AX62" s="77"/>
      <c r="AY62" s="77"/>
      <c r="AZ62" s="77"/>
      <c r="BA62" s="77"/>
      <c r="BB62" s="77"/>
      <c r="BC62" s="77"/>
      <c r="BD62" s="77"/>
      <c r="BE62" s="77"/>
      <c r="BF62" s="77"/>
      <c r="BG62" s="77"/>
      <c r="BH62" s="77"/>
      <c r="BI62" s="77"/>
      <c r="BJ62" s="77"/>
      <c r="BK62" s="77"/>
      <c r="BL62" s="77"/>
      <c r="BM62" s="77"/>
      <c r="BN62" s="77"/>
      <c r="BO62" s="77"/>
      <c r="BP62" s="77"/>
      <c r="BQ62" s="77"/>
      <c r="BR62" s="77"/>
      <c r="BS62" s="77"/>
      <c r="BT62" s="77"/>
      <c r="BU62" s="77"/>
      <c r="BV62" s="77"/>
    </row>
    <row r="63" spans="1:74" s="38" customFormat="1" ht="35" customHeight="1" x14ac:dyDescent="0.9">
      <c r="B63" s="77"/>
      <c r="C63" s="81" t="s">
        <v>51</v>
      </c>
      <c r="D63" s="85">
        <v>0</v>
      </c>
      <c r="E63" s="85">
        <v>0</v>
      </c>
      <c r="F63" s="85">
        <v>0</v>
      </c>
      <c r="G63" s="85">
        <v>0</v>
      </c>
      <c r="H63" s="85">
        <v>0</v>
      </c>
      <c r="I63" s="85">
        <v>0</v>
      </c>
      <c r="J63" s="85">
        <v>0</v>
      </c>
      <c r="K63" s="85">
        <v>0</v>
      </c>
      <c r="L63" s="85">
        <v>0</v>
      </c>
      <c r="M63" s="85">
        <v>0</v>
      </c>
      <c r="N63" s="85">
        <v>0</v>
      </c>
      <c r="O63" s="85">
        <v>0</v>
      </c>
      <c r="P63" s="85">
        <v>0</v>
      </c>
      <c r="Q63" s="86">
        <v>1</v>
      </c>
      <c r="R63" s="86">
        <v>0</v>
      </c>
      <c r="S63" s="86">
        <v>0</v>
      </c>
      <c r="T63" s="77"/>
      <c r="U63" s="81" t="s">
        <v>51</v>
      </c>
      <c r="V63" s="86">
        <v>5.0681981335247657E-2</v>
      </c>
      <c r="W63" s="86">
        <v>4.6518305814788226E-2</v>
      </c>
      <c r="X63" s="86">
        <v>5.3840631730078962E-2</v>
      </c>
      <c r="Y63" s="86">
        <v>6.2311557788944719E-2</v>
      </c>
      <c r="Z63" s="86">
        <v>6.0732232591529073E-2</v>
      </c>
      <c r="AA63" s="86">
        <v>6.2311557788944719E-2</v>
      </c>
      <c r="AB63" s="86">
        <v>5.0394831299353904E-2</v>
      </c>
      <c r="AC63" s="86">
        <v>4.9533381191672644E-2</v>
      </c>
      <c r="AD63" s="86">
        <v>5.2117731514716437E-2</v>
      </c>
      <c r="AE63" s="86">
        <v>3.776022972002871E-2</v>
      </c>
      <c r="AF63" s="86">
        <v>3.8047379755922463E-2</v>
      </c>
      <c r="AG63" s="86">
        <v>4.47954055994257E-2</v>
      </c>
      <c r="AH63" s="86">
        <v>4.6087580760947593E-2</v>
      </c>
      <c r="AI63" s="86">
        <v>0</v>
      </c>
      <c r="AJ63" s="86">
        <v>3.7473079684134956E-2</v>
      </c>
      <c r="AK63" s="86">
        <v>3.9626704953338115E-2</v>
      </c>
      <c r="AL63" s="77"/>
      <c r="AM63" s="77"/>
      <c r="AN63" s="77"/>
      <c r="AO63" s="77"/>
      <c r="AP63" s="77"/>
      <c r="AQ63" s="77"/>
      <c r="AR63" s="77"/>
      <c r="AS63" s="77"/>
      <c r="AT63" s="77"/>
      <c r="AU63" s="77"/>
      <c r="AV63" s="77"/>
      <c r="AW63" s="77"/>
      <c r="AX63" s="77"/>
      <c r="AY63" s="77"/>
      <c r="AZ63" s="77"/>
      <c r="BA63" s="77"/>
      <c r="BB63" s="77"/>
      <c r="BC63" s="77"/>
      <c r="BD63" s="77"/>
      <c r="BE63" s="77"/>
      <c r="BF63" s="77"/>
      <c r="BG63" s="77"/>
      <c r="BH63" s="77"/>
      <c r="BI63" s="77"/>
      <c r="BJ63" s="77"/>
      <c r="BK63" s="77"/>
      <c r="BL63" s="77"/>
      <c r="BM63" s="77"/>
      <c r="BN63" s="77"/>
      <c r="BO63" s="77"/>
      <c r="BP63" s="77"/>
      <c r="BQ63" s="77"/>
      <c r="BR63" s="77"/>
      <c r="BS63" s="77"/>
      <c r="BT63" s="77"/>
      <c r="BU63" s="77"/>
      <c r="BV63" s="77"/>
    </row>
    <row r="64" spans="1:74" s="38" customFormat="1" ht="35" customHeight="1" x14ac:dyDescent="0.9">
      <c r="B64" s="77"/>
      <c r="C64" s="81" t="s">
        <v>52</v>
      </c>
      <c r="D64" s="85">
        <v>0</v>
      </c>
      <c r="E64" s="85">
        <v>0</v>
      </c>
      <c r="F64" s="85">
        <v>0</v>
      </c>
      <c r="G64" s="85">
        <v>0</v>
      </c>
      <c r="H64" s="85">
        <v>0</v>
      </c>
      <c r="I64" s="85">
        <v>0</v>
      </c>
      <c r="J64" s="85">
        <v>0</v>
      </c>
      <c r="K64" s="85">
        <v>0</v>
      </c>
      <c r="L64" s="85">
        <v>0</v>
      </c>
      <c r="M64" s="85">
        <v>0</v>
      </c>
      <c r="N64" s="85">
        <v>0</v>
      </c>
      <c r="O64" s="85">
        <v>0</v>
      </c>
      <c r="P64" s="85">
        <v>0</v>
      </c>
      <c r="Q64" s="86">
        <v>0</v>
      </c>
      <c r="R64" s="86">
        <v>1</v>
      </c>
      <c r="S64" s="86">
        <v>0</v>
      </c>
      <c r="T64" s="77"/>
      <c r="U64" s="81" t="s">
        <v>52</v>
      </c>
      <c r="V64" s="86">
        <v>4.9246231155778891E-2</v>
      </c>
      <c r="W64" s="86">
        <v>5.240488155061019E-2</v>
      </c>
      <c r="X64" s="86">
        <v>5.0825556353194544E-2</v>
      </c>
      <c r="Y64" s="86">
        <v>6.1306532663316572E-2</v>
      </c>
      <c r="Z64" s="86">
        <v>6.1450107681263459E-2</v>
      </c>
      <c r="AA64" s="86">
        <v>6.6331658291457277E-2</v>
      </c>
      <c r="AB64" s="86">
        <v>5.1112706389088297E-2</v>
      </c>
      <c r="AC64" s="86">
        <v>5.6712132089016508E-2</v>
      </c>
      <c r="AD64" s="86">
        <v>6.0445082555635313E-2</v>
      </c>
      <c r="AE64" s="86">
        <v>4.1493180186647521E-2</v>
      </c>
      <c r="AF64" s="86">
        <v>3.6898779612347443E-2</v>
      </c>
      <c r="AG64" s="86">
        <v>4.7666905958363238E-2</v>
      </c>
      <c r="AH64" s="86">
        <v>5.125628140703517E-2</v>
      </c>
      <c r="AI64" s="86">
        <v>4.6805455850681972E-2</v>
      </c>
      <c r="AJ64" s="86">
        <v>0</v>
      </c>
      <c r="AK64" s="86">
        <v>3.5750179468772431E-2</v>
      </c>
      <c r="AL64" s="77"/>
      <c r="AM64" s="77"/>
      <c r="AN64" s="77"/>
      <c r="AO64" s="77"/>
      <c r="AP64" s="77"/>
      <c r="AQ64" s="77"/>
      <c r="AR64" s="77"/>
      <c r="AS64" s="77"/>
      <c r="AT64" s="77"/>
      <c r="AU64" s="77"/>
      <c r="AV64" s="77"/>
      <c r="AW64" s="77"/>
      <c r="AX64" s="77"/>
      <c r="AY64" s="77"/>
      <c r="AZ64" s="77"/>
      <c r="BA64" s="77"/>
      <c r="BB64" s="77"/>
      <c r="BC64" s="77"/>
      <c r="BD64" s="77"/>
      <c r="BE64" s="77"/>
      <c r="BF64" s="77"/>
      <c r="BG64" s="77"/>
      <c r="BH64" s="77"/>
      <c r="BI64" s="77"/>
      <c r="BJ64" s="77"/>
      <c r="BK64" s="77"/>
      <c r="BL64" s="77"/>
      <c r="BM64" s="77"/>
      <c r="BN64" s="77"/>
      <c r="BO64" s="77"/>
      <c r="BP64" s="77"/>
      <c r="BQ64" s="77"/>
      <c r="BR64" s="77"/>
      <c r="BS64" s="77"/>
      <c r="BT64" s="77"/>
      <c r="BU64" s="77"/>
      <c r="BV64" s="77"/>
    </row>
    <row r="65" spans="1:74" s="38" customFormat="1" ht="35" customHeight="1" x14ac:dyDescent="0.9">
      <c r="B65" s="77"/>
      <c r="C65" s="82" t="s">
        <v>53</v>
      </c>
      <c r="D65" s="85">
        <v>0</v>
      </c>
      <c r="E65" s="85">
        <v>0</v>
      </c>
      <c r="F65" s="85">
        <v>0</v>
      </c>
      <c r="G65" s="85">
        <v>0</v>
      </c>
      <c r="H65" s="85">
        <v>0</v>
      </c>
      <c r="I65" s="85">
        <v>0</v>
      </c>
      <c r="J65" s="85">
        <v>0</v>
      </c>
      <c r="K65" s="85">
        <v>0</v>
      </c>
      <c r="L65" s="85">
        <v>0</v>
      </c>
      <c r="M65" s="85">
        <v>0</v>
      </c>
      <c r="N65" s="85">
        <v>0</v>
      </c>
      <c r="O65" s="85">
        <v>0</v>
      </c>
      <c r="P65" s="85">
        <v>0</v>
      </c>
      <c r="Q65" s="86">
        <v>0</v>
      </c>
      <c r="R65" s="86">
        <v>0</v>
      </c>
      <c r="S65" s="86">
        <v>1</v>
      </c>
      <c r="T65" s="77"/>
      <c r="U65" s="82" t="s">
        <v>53</v>
      </c>
      <c r="V65" s="86">
        <v>5.1974156496769557E-2</v>
      </c>
      <c r="W65" s="86">
        <v>5.3840631730078962E-2</v>
      </c>
      <c r="X65" s="86">
        <v>4.3933955491744434E-2</v>
      </c>
      <c r="Y65" s="86">
        <v>6.1019382627422826E-2</v>
      </c>
      <c r="Z65" s="86">
        <v>6.6188083273510404E-2</v>
      </c>
      <c r="AA65" s="86">
        <v>6.3460157932519731E-2</v>
      </c>
      <c r="AB65" s="86">
        <v>6.0875807609475946E-2</v>
      </c>
      <c r="AC65" s="86">
        <v>5.9583632447954053E-2</v>
      </c>
      <c r="AD65" s="86">
        <v>6.1306532663316572E-2</v>
      </c>
      <c r="AE65" s="86">
        <v>5.0681981335247657E-2</v>
      </c>
      <c r="AF65" s="86">
        <v>3.8047379755922463E-2</v>
      </c>
      <c r="AG65" s="86">
        <v>3.9626704953338115E-2</v>
      </c>
      <c r="AH65" s="86">
        <v>4.3790380473797554E-2</v>
      </c>
      <c r="AI65" s="86">
        <v>4.9102656137832011E-2</v>
      </c>
      <c r="AJ65" s="86">
        <v>4.8959081119885138E-2</v>
      </c>
      <c r="AK65" s="86">
        <v>0</v>
      </c>
      <c r="AL65" s="77"/>
      <c r="AM65" s="77"/>
      <c r="AN65" s="77"/>
      <c r="AO65" s="77"/>
      <c r="AP65" s="77"/>
      <c r="AQ65" s="77"/>
      <c r="AR65" s="77"/>
      <c r="AS65" s="77"/>
      <c r="AT65" s="77"/>
      <c r="AU65" s="77"/>
      <c r="AV65" s="77"/>
      <c r="AW65" s="77"/>
      <c r="AX65" s="77"/>
      <c r="AY65" s="77"/>
      <c r="AZ65" s="77"/>
      <c r="BA65" s="77"/>
      <c r="BB65" s="77"/>
      <c r="BC65" s="77"/>
      <c r="BD65" s="77"/>
      <c r="BE65" s="77"/>
      <c r="BF65" s="77"/>
      <c r="BG65" s="77"/>
      <c r="BH65" s="77"/>
      <c r="BI65" s="77"/>
      <c r="BJ65" s="77"/>
      <c r="BK65" s="77"/>
      <c r="BL65" s="77"/>
      <c r="BM65" s="77"/>
      <c r="BN65" s="77"/>
      <c r="BO65" s="77"/>
      <c r="BP65" s="77"/>
      <c r="BQ65" s="77"/>
      <c r="BR65" s="77"/>
      <c r="BS65" s="77"/>
      <c r="BT65" s="77"/>
      <c r="BU65" s="77"/>
      <c r="BV65" s="77"/>
    </row>
    <row r="66" spans="1:74" s="38" customFormat="1" ht="35" customHeight="1" x14ac:dyDescent="0.9">
      <c r="B66" s="77"/>
      <c r="C66" s="82"/>
      <c r="D66" s="85"/>
      <c r="E66" s="85"/>
      <c r="F66" s="85"/>
      <c r="G66" s="85"/>
      <c r="H66" s="85"/>
      <c r="I66" s="85"/>
      <c r="J66" s="85"/>
      <c r="K66" s="85"/>
      <c r="L66" s="85"/>
      <c r="M66" s="85"/>
      <c r="N66" s="85"/>
      <c r="O66" s="85"/>
      <c r="P66" s="85"/>
      <c r="Q66" s="86"/>
      <c r="R66" s="86"/>
      <c r="S66" s="86"/>
      <c r="T66" s="77"/>
      <c r="U66" s="92"/>
      <c r="V66" s="86"/>
      <c r="W66" s="86"/>
      <c r="X66" s="86"/>
      <c r="Y66" s="86"/>
      <c r="Z66" s="86"/>
      <c r="AA66" s="86"/>
      <c r="AB66" s="86"/>
      <c r="AC66" s="86"/>
      <c r="AD66" s="86"/>
      <c r="AE66" s="86"/>
      <c r="AF66" s="86"/>
      <c r="AG66" s="86"/>
      <c r="AH66" s="86"/>
      <c r="AI66" s="86"/>
      <c r="AJ66" s="86"/>
      <c r="AK66" s="86"/>
      <c r="AL66" s="77"/>
      <c r="AM66" s="77"/>
      <c r="AN66" s="77"/>
      <c r="AO66" s="77"/>
      <c r="AP66" s="77"/>
      <c r="AQ66" s="77"/>
      <c r="AR66" s="77"/>
      <c r="AS66" s="77"/>
      <c r="AT66" s="77"/>
      <c r="AU66" s="77"/>
      <c r="AV66" s="77"/>
      <c r="AW66" s="77"/>
      <c r="AX66" s="77"/>
      <c r="AY66" s="77"/>
      <c r="AZ66" s="77"/>
      <c r="BA66" s="77"/>
      <c r="BB66" s="77"/>
      <c r="BC66" s="77"/>
      <c r="BD66" s="77"/>
      <c r="BE66" s="77"/>
      <c r="BF66" s="77"/>
      <c r="BG66" s="77"/>
      <c r="BH66" s="77"/>
      <c r="BI66" s="77"/>
      <c r="BJ66" s="77"/>
      <c r="BK66" s="77"/>
      <c r="BL66" s="77"/>
      <c r="BM66" s="77"/>
      <c r="BN66" s="77"/>
      <c r="BO66" s="77"/>
      <c r="BP66" s="77"/>
      <c r="BQ66" s="77"/>
      <c r="BR66" s="77"/>
      <c r="BS66" s="77"/>
      <c r="BT66" s="77"/>
      <c r="BU66" s="77"/>
      <c r="BV66" s="77"/>
    </row>
    <row r="67" spans="1:74" s="38" customFormat="1" ht="35" customHeight="1" x14ac:dyDescent="0.9">
      <c r="B67" s="77"/>
      <c r="C67" s="77"/>
      <c r="D67" s="77"/>
      <c r="E67" s="77"/>
      <c r="F67" s="77"/>
      <c r="G67" s="77"/>
      <c r="H67" s="77"/>
      <c r="I67" s="77"/>
      <c r="J67" s="77"/>
      <c r="K67" s="77"/>
      <c r="L67" s="77"/>
      <c r="M67" s="77"/>
      <c r="N67" s="77"/>
      <c r="O67" s="77"/>
      <c r="P67" s="77"/>
      <c r="Q67" s="77"/>
      <c r="R67" s="77"/>
      <c r="S67" s="77"/>
      <c r="T67" s="77"/>
      <c r="U67" s="78"/>
      <c r="V67" s="77"/>
      <c r="W67" s="77"/>
      <c r="X67" s="77"/>
      <c r="Y67" s="77"/>
      <c r="Z67" s="77"/>
      <c r="AA67" s="77"/>
      <c r="AB67" s="77"/>
      <c r="AC67" s="77"/>
      <c r="AD67" s="77"/>
      <c r="AE67" s="77"/>
      <c r="AF67" s="77"/>
      <c r="AG67" s="77"/>
      <c r="AH67" s="77"/>
      <c r="AI67" s="77"/>
      <c r="AJ67" s="77"/>
      <c r="AK67" s="77"/>
      <c r="AL67" s="77"/>
      <c r="AM67" s="77"/>
      <c r="AN67" s="77"/>
      <c r="AO67" s="77"/>
      <c r="AP67" s="77"/>
      <c r="AQ67" s="77"/>
      <c r="AR67" s="77"/>
      <c r="AS67" s="77"/>
      <c r="AT67" s="77"/>
      <c r="AU67" s="77"/>
      <c r="AV67" s="77"/>
      <c r="AW67" s="77"/>
      <c r="AX67" s="77"/>
      <c r="AY67" s="77"/>
      <c r="AZ67" s="77"/>
      <c r="BA67" s="77"/>
      <c r="BB67" s="77"/>
      <c r="BC67" s="77"/>
      <c r="BD67" s="77"/>
      <c r="BE67" s="77"/>
      <c r="BF67" s="77"/>
      <c r="BG67" s="77"/>
      <c r="BH67" s="77"/>
      <c r="BI67" s="77"/>
      <c r="BJ67" s="77"/>
      <c r="BK67" s="77"/>
      <c r="BL67" s="77"/>
      <c r="BM67" s="77"/>
      <c r="BN67" s="77"/>
      <c r="BO67" s="77"/>
      <c r="BP67" s="77"/>
      <c r="BQ67" s="77"/>
      <c r="BR67" s="77"/>
      <c r="BS67" s="77"/>
      <c r="BT67" s="77"/>
      <c r="BU67" s="77"/>
      <c r="BV67" s="77"/>
    </row>
    <row r="68" spans="1:74" s="38" customFormat="1" ht="35" customHeight="1" x14ac:dyDescent="0.9">
      <c r="B68" s="77"/>
      <c r="C68" s="77"/>
      <c r="D68" s="77"/>
      <c r="E68" s="77"/>
      <c r="F68" s="77"/>
      <c r="G68" s="77"/>
      <c r="H68" s="77"/>
      <c r="I68" s="77"/>
      <c r="J68" s="77"/>
      <c r="K68" s="77"/>
      <c r="L68" s="77"/>
      <c r="M68" s="77"/>
      <c r="N68" s="77"/>
      <c r="O68" s="77"/>
      <c r="P68" s="77"/>
      <c r="Q68" s="77"/>
      <c r="R68" s="77"/>
      <c r="S68" s="77"/>
      <c r="T68" s="77"/>
      <c r="U68" s="78"/>
      <c r="V68" s="77"/>
      <c r="W68" s="77"/>
      <c r="X68" s="77"/>
      <c r="Y68" s="77"/>
      <c r="Z68" s="77"/>
      <c r="AA68" s="77"/>
      <c r="AB68" s="77"/>
      <c r="AC68" s="77"/>
      <c r="AD68" s="77"/>
      <c r="AE68" s="77"/>
      <c r="AF68" s="77"/>
      <c r="AG68" s="77"/>
      <c r="AH68" s="77"/>
      <c r="AI68" s="77"/>
      <c r="AJ68" s="77"/>
      <c r="AK68" s="77"/>
      <c r="AL68" s="77"/>
      <c r="AM68" s="77"/>
      <c r="AN68" s="77"/>
      <c r="AO68" s="77"/>
      <c r="AP68" s="77"/>
      <c r="AQ68" s="77"/>
      <c r="AR68" s="77"/>
      <c r="AS68" s="77"/>
      <c r="AT68" s="77"/>
      <c r="AU68" s="77"/>
      <c r="AV68" s="77"/>
      <c r="AW68" s="77"/>
      <c r="AX68" s="77"/>
      <c r="AY68" s="77"/>
      <c r="AZ68" s="77"/>
      <c r="BA68" s="77"/>
      <c r="BB68" s="77"/>
      <c r="BC68" s="77"/>
      <c r="BD68" s="77"/>
      <c r="BE68" s="77"/>
      <c r="BF68" s="77"/>
      <c r="BG68" s="77"/>
      <c r="BH68" s="77"/>
      <c r="BI68" s="77"/>
      <c r="BJ68" s="77"/>
      <c r="BK68" s="77"/>
      <c r="BL68" s="77"/>
      <c r="BM68" s="77"/>
      <c r="BN68" s="77"/>
      <c r="BO68" s="77"/>
      <c r="BP68" s="77"/>
      <c r="BQ68" s="77"/>
      <c r="BR68" s="77"/>
      <c r="BS68" s="77"/>
      <c r="BT68" s="77"/>
      <c r="BU68" s="77"/>
      <c r="BV68" s="77"/>
    </row>
    <row r="69" spans="1:74" s="38" customFormat="1" ht="35" customHeight="1" x14ac:dyDescent="0.9">
      <c r="B69" s="77"/>
      <c r="C69" s="93" t="s">
        <v>15</v>
      </c>
      <c r="D69" s="93"/>
      <c r="E69" s="93"/>
      <c r="F69" s="93"/>
      <c r="G69" s="93"/>
      <c r="H69" s="93"/>
      <c r="I69" s="93"/>
      <c r="J69" s="93"/>
      <c r="K69" s="93"/>
      <c r="L69" s="93"/>
      <c r="M69" s="93"/>
      <c r="N69" s="93"/>
      <c r="O69" s="93"/>
      <c r="P69" s="93"/>
      <c r="Q69" s="109"/>
      <c r="R69" s="93"/>
      <c r="S69" s="93"/>
      <c r="T69" s="77"/>
      <c r="U69" s="93" t="s">
        <v>57</v>
      </c>
      <c r="V69" s="93"/>
      <c r="W69" s="93"/>
      <c r="X69" s="93"/>
      <c r="Y69" s="93"/>
      <c r="Z69" s="93"/>
      <c r="AA69" s="93"/>
      <c r="AB69" s="93"/>
      <c r="AC69" s="93"/>
      <c r="AD69" s="93"/>
      <c r="AE69" s="93"/>
      <c r="AF69" s="93"/>
      <c r="AG69" s="93"/>
      <c r="AH69" s="93"/>
      <c r="AI69" s="93"/>
      <c r="AJ69" s="93"/>
      <c r="AK69" s="93"/>
      <c r="AL69" s="77"/>
      <c r="AM69" s="106" t="s">
        <v>56</v>
      </c>
      <c r="AN69" s="107"/>
      <c r="AO69" s="107"/>
      <c r="AP69" s="107"/>
      <c r="AQ69" s="107"/>
      <c r="AR69" s="107"/>
      <c r="AS69" s="107"/>
      <c r="AT69" s="107"/>
      <c r="AU69" s="107"/>
      <c r="AV69" s="107"/>
      <c r="AW69" s="107"/>
      <c r="AX69" s="107"/>
      <c r="AY69" s="107"/>
      <c r="AZ69" s="107"/>
      <c r="BA69" s="107"/>
      <c r="BB69" s="107"/>
      <c r="BC69" s="108"/>
      <c r="BE69" s="106" t="s">
        <v>59</v>
      </c>
      <c r="BF69" s="107"/>
      <c r="BG69" s="107"/>
      <c r="BH69" s="107"/>
      <c r="BI69" s="107"/>
      <c r="BJ69" s="107"/>
      <c r="BK69" s="107"/>
      <c r="BL69" s="107"/>
      <c r="BM69" s="107"/>
      <c r="BN69" s="107"/>
      <c r="BO69" s="107"/>
      <c r="BP69" s="107"/>
      <c r="BQ69" s="107"/>
      <c r="BR69" s="107"/>
      <c r="BS69" s="107"/>
      <c r="BT69" s="107"/>
      <c r="BU69" s="108"/>
      <c r="BV69" s="77"/>
    </row>
    <row r="70" spans="1:74" s="38" customFormat="1" ht="35" customHeight="1" x14ac:dyDescent="0.9">
      <c r="A70" s="39"/>
      <c r="B70" s="79"/>
      <c r="C70" s="79"/>
      <c r="D70" s="79"/>
      <c r="E70" s="79"/>
      <c r="F70" s="79"/>
      <c r="G70" s="79"/>
      <c r="H70" s="79"/>
      <c r="I70" s="79"/>
      <c r="J70" s="79"/>
      <c r="K70" s="79"/>
      <c r="L70" s="79"/>
      <c r="M70" s="79"/>
      <c r="N70" s="79"/>
      <c r="O70" s="79"/>
      <c r="P70" s="79"/>
      <c r="Q70" s="90"/>
      <c r="R70" s="77"/>
      <c r="S70" s="77"/>
      <c r="T70" s="77"/>
      <c r="U70" s="78"/>
      <c r="V70" s="77"/>
      <c r="W70" s="94"/>
      <c r="X70" s="94"/>
      <c r="Y70" s="94"/>
      <c r="Z70" s="94"/>
      <c r="AA70" s="77"/>
      <c r="AB70" s="77"/>
      <c r="AC70" s="77"/>
      <c r="AD70" s="77"/>
      <c r="AE70" s="77"/>
      <c r="AF70" s="77"/>
      <c r="AG70" s="77"/>
      <c r="AH70" s="77"/>
      <c r="AI70" s="77"/>
      <c r="AJ70" s="77"/>
      <c r="AK70" s="77"/>
      <c r="AL70" s="77"/>
      <c r="AM70" s="77"/>
      <c r="AN70" s="77"/>
      <c r="AO70" s="77"/>
      <c r="AP70" s="77"/>
      <c r="AQ70" s="77"/>
      <c r="AR70" s="77"/>
      <c r="AS70" s="77"/>
      <c r="AT70" s="77"/>
      <c r="AU70" s="77"/>
      <c r="AV70" s="77"/>
      <c r="AW70" s="77"/>
      <c r="AX70" s="77"/>
      <c r="AY70" s="77"/>
      <c r="AZ70" s="77"/>
      <c r="BA70" s="77"/>
      <c r="BB70" s="77"/>
      <c r="BC70" s="77"/>
      <c r="BD70" s="77"/>
      <c r="BE70" s="77"/>
      <c r="BF70" s="77"/>
      <c r="BG70" s="77"/>
      <c r="BH70" s="77"/>
      <c r="BI70" s="77"/>
      <c r="BJ70" s="77"/>
      <c r="BK70" s="77"/>
      <c r="BL70" s="77"/>
      <c r="BM70" s="77"/>
      <c r="BN70" s="77"/>
      <c r="BO70" s="77"/>
      <c r="BP70" s="77"/>
      <c r="BQ70" s="77"/>
      <c r="BR70" s="77"/>
      <c r="BS70" s="77"/>
      <c r="BT70" s="77"/>
      <c r="BU70" s="77"/>
      <c r="BV70" s="77"/>
    </row>
    <row r="71" spans="1:74" s="38" customFormat="1" ht="35" customHeight="1" x14ac:dyDescent="0.9">
      <c r="A71" s="39"/>
      <c r="B71" s="79"/>
      <c r="C71" s="87"/>
      <c r="D71" s="82" t="s">
        <v>40</v>
      </c>
      <c r="E71" s="82" t="s">
        <v>41</v>
      </c>
      <c r="F71" s="82" t="s">
        <v>42</v>
      </c>
      <c r="G71" s="82" t="s">
        <v>54</v>
      </c>
      <c r="H71" s="82" t="s">
        <v>55</v>
      </c>
      <c r="I71" s="82" t="s">
        <v>43</v>
      </c>
      <c r="J71" s="82" t="s">
        <v>44</v>
      </c>
      <c r="K71" s="82" t="s">
        <v>45</v>
      </c>
      <c r="L71" s="82" t="s">
        <v>46</v>
      </c>
      <c r="M71" s="82" t="s">
        <v>47</v>
      </c>
      <c r="N71" s="82" t="s">
        <v>48</v>
      </c>
      <c r="O71" s="82" t="s">
        <v>49</v>
      </c>
      <c r="P71" s="82" t="s">
        <v>50</v>
      </c>
      <c r="Q71" s="82" t="s">
        <v>51</v>
      </c>
      <c r="R71" s="82" t="s">
        <v>52</v>
      </c>
      <c r="S71" s="82" t="s">
        <v>53</v>
      </c>
      <c r="T71" s="94"/>
      <c r="U71" s="85"/>
      <c r="V71" s="82" t="s">
        <v>40</v>
      </c>
      <c r="W71" s="82" t="s">
        <v>41</v>
      </c>
      <c r="X71" s="82" t="s">
        <v>42</v>
      </c>
      <c r="Y71" s="82" t="s">
        <v>54</v>
      </c>
      <c r="Z71" s="82" t="s">
        <v>55</v>
      </c>
      <c r="AA71" s="82" t="s">
        <v>43</v>
      </c>
      <c r="AB71" s="82" t="s">
        <v>44</v>
      </c>
      <c r="AC71" s="82" t="s">
        <v>45</v>
      </c>
      <c r="AD71" s="82" t="s">
        <v>46</v>
      </c>
      <c r="AE71" s="82" t="s">
        <v>47</v>
      </c>
      <c r="AF71" s="82" t="s">
        <v>48</v>
      </c>
      <c r="AG71" s="82" t="s">
        <v>49</v>
      </c>
      <c r="AH71" s="82" t="s">
        <v>50</v>
      </c>
      <c r="AI71" s="83" t="s">
        <v>51</v>
      </c>
      <c r="AJ71" s="83" t="s">
        <v>52</v>
      </c>
      <c r="AK71" s="83" t="s">
        <v>53</v>
      </c>
      <c r="AL71" s="77"/>
      <c r="AM71" s="85"/>
      <c r="AN71" s="82" t="s">
        <v>40</v>
      </c>
      <c r="AO71" s="82" t="s">
        <v>41</v>
      </c>
      <c r="AP71" s="82" t="s">
        <v>42</v>
      </c>
      <c r="AQ71" s="82" t="s">
        <v>54</v>
      </c>
      <c r="AR71" s="82" t="s">
        <v>55</v>
      </c>
      <c r="AS71" s="82" t="s">
        <v>43</v>
      </c>
      <c r="AT71" s="82" t="s">
        <v>44</v>
      </c>
      <c r="AU71" s="82" t="s">
        <v>45</v>
      </c>
      <c r="AV71" s="82" t="s">
        <v>46</v>
      </c>
      <c r="AW71" s="82" t="s">
        <v>47</v>
      </c>
      <c r="AX71" s="82" t="s">
        <v>48</v>
      </c>
      <c r="AY71" s="82" t="s">
        <v>49</v>
      </c>
      <c r="AZ71" s="82" t="s">
        <v>50</v>
      </c>
      <c r="BA71" s="83" t="s">
        <v>51</v>
      </c>
      <c r="BB71" s="83" t="s">
        <v>52</v>
      </c>
      <c r="BC71" s="83" t="s">
        <v>53</v>
      </c>
      <c r="BD71" s="77"/>
      <c r="BE71" s="85"/>
      <c r="BF71" s="82" t="s">
        <v>40</v>
      </c>
      <c r="BG71" s="82" t="s">
        <v>41</v>
      </c>
      <c r="BH71" s="82" t="s">
        <v>42</v>
      </c>
      <c r="BI71" s="82" t="s">
        <v>54</v>
      </c>
      <c r="BJ71" s="82" t="s">
        <v>55</v>
      </c>
      <c r="BK71" s="82" t="s">
        <v>43</v>
      </c>
      <c r="BL71" s="82" t="s">
        <v>44</v>
      </c>
      <c r="BM71" s="82" t="s">
        <v>45</v>
      </c>
      <c r="BN71" s="82" t="s">
        <v>46</v>
      </c>
      <c r="BO71" s="82" t="s">
        <v>47</v>
      </c>
      <c r="BP71" s="82" t="s">
        <v>48</v>
      </c>
      <c r="BQ71" s="82" t="s">
        <v>49</v>
      </c>
      <c r="BR71" s="82" t="s">
        <v>50</v>
      </c>
      <c r="BS71" s="83" t="s">
        <v>51</v>
      </c>
      <c r="BT71" s="83" t="s">
        <v>52</v>
      </c>
      <c r="BU71" s="83" t="s">
        <v>53</v>
      </c>
      <c r="BV71" s="77"/>
    </row>
    <row r="72" spans="1:74" s="38" customFormat="1" ht="35" customHeight="1" x14ac:dyDescent="0.9">
      <c r="A72" s="39"/>
      <c r="B72" s="79"/>
      <c r="C72" s="81" t="s">
        <v>40</v>
      </c>
      <c r="D72" s="85">
        <f>D50-V50</f>
        <v>1</v>
      </c>
      <c r="E72" s="85">
        <f>E50-W50</f>
        <v>-5.2979181622397696E-2</v>
      </c>
      <c r="F72" s="85">
        <f>F50-X50</f>
        <v>-5.0251256281407031E-2</v>
      </c>
      <c r="G72" s="85">
        <f>G50-Y50</f>
        <v>-5.240488155061019E-2</v>
      </c>
      <c r="H72" s="85">
        <f>H50-Z50</f>
        <v>-4.6805455850681972E-2</v>
      </c>
      <c r="I72" s="85">
        <f>I50-AA50</f>
        <v>-4.0918880114860015E-2</v>
      </c>
      <c r="J72" s="85">
        <f>J50-AB50</f>
        <v>-3.7616654702081836E-2</v>
      </c>
      <c r="K72" s="85">
        <f>K50-AC50</f>
        <v>-4.0488155061019375E-2</v>
      </c>
      <c r="L72" s="85">
        <f>L50-AD50</f>
        <v>-3.704235463029433E-2</v>
      </c>
      <c r="M72" s="85">
        <f>M50-AE50</f>
        <v>-6.0732232591529073E-2</v>
      </c>
      <c r="N72" s="85">
        <f>N50-AF50</f>
        <v>-5.771715721464464E-2</v>
      </c>
      <c r="O72" s="85">
        <f>O50-AG50</f>
        <v>-6.3890882986360364E-2</v>
      </c>
      <c r="P72" s="85">
        <f>P50-AH50</f>
        <v>-6.575735821966977E-2</v>
      </c>
      <c r="Q72" s="85">
        <f>Q50-AI50</f>
        <v>-6.6331658291457277E-2</v>
      </c>
      <c r="R72" s="85">
        <f>R50-AJ50</f>
        <v>-6.1593682699210332E-2</v>
      </c>
      <c r="S72" s="85">
        <f>S50-AK50</f>
        <v>-6.2311557788944719E-2</v>
      </c>
      <c r="T72" s="79"/>
      <c r="U72" s="81" t="s">
        <v>40</v>
      </c>
      <c r="V72" s="95" cm="1">
        <f t="array" ref="V72:AK87">MINVERSE(D72:S87)</f>
        <v>1.1296622818823037</v>
      </c>
      <c r="W72" s="95">
        <v>0.18644814162335879</v>
      </c>
      <c r="X72" s="95">
        <v>0.17929222896194191</v>
      </c>
      <c r="Y72" s="95">
        <v>0.22491008985789224</v>
      </c>
      <c r="Z72" s="95">
        <v>0.21964669795487043</v>
      </c>
      <c r="AA72" s="95">
        <v>0.20650334034444084</v>
      </c>
      <c r="AB72" s="95">
        <v>0.19974613358229629</v>
      </c>
      <c r="AC72" s="95">
        <v>0.20166206700588907</v>
      </c>
      <c r="AD72" s="95">
        <v>0.20110985318586475</v>
      </c>
      <c r="AE72" s="95">
        <v>0.20781271173700644</v>
      </c>
      <c r="AF72" s="95">
        <v>0.20135937346197474</v>
      </c>
      <c r="AG72" s="95">
        <v>0.21184164057243168</v>
      </c>
      <c r="AH72" s="85">
        <v>0.22109849570756396</v>
      </c>
      <c r="AI72" s="85">
        <v>0.22289227182090054</v>
      </c>
      <c r="AJ72" s="85">
        <v>0.21957382481812576</v>
      </c>
      <c r="AK72" s="85">
        <v>0.21525327447719722</v>
      </c>
      <c r="AL72" s="77"/>
      <c r="AM72" s="81" t="s">
        <v>40</v>
      </c>
      <c r="AN72" s="95" cm="1">
        <f t="array" ref="AN72:BC87">MMULT(V50:AK65,_xlfn.ANCHORARRAY(V72))</f>
        <v>0.12966228188230391</v>
      </c>
      <c r="AO72" s="95">
        <v>0.18644814162335879</v>
      </c>
      <c r="AP72" s="95">
        <v>0.17929222896194191</v>
      </c>
      <c r="AQ72" s="95">
        <v>0.22491008985789224</v>
      </c>
      <c r="AR72" s="95">
        <v>0.21964669795487043</v>
      </c>
      <c r="AS72" s="95">
        <v>0.20650334034444084</v>
      </c>
      <c r="AT72" s="95">
        <v>0.19974613358229629</v>
      </c>
      <c r="AU72" s="95">
        <v>0.20166206700588907</v>
      </c>
      <c r="AV72" s="95">
        <v>0.20110985318586475</v>
      </c>
      <c r="AW72" s="95">
        <v>0.20781271173700644</v>
      </c>
      <c r="AX72" s="95">
        <v>0.20135937346197474</v>
      </c>
      <c r="AY72" s="95">
        <v>0.21184164057243168</v>
      </c>
      <c r="AZ72" s="85">
        <v>0.22109849570756396</v>
      </c>
      <c r="BA72" s="85">
        <v>0.22289227182090054</v>
      </c>
      <c r="BB72" s="85">
        <v>0.21957382481812576</v>
      </c>
      <c r="BC72" s="85">
        <v>0.21525327447719722</v>
      </c>
      <c r="BD72" s="77"/>
      <c r="BE72" s="81" t="s">
        <v>40</v>
      </c>
      <c r="BF72" s="95" cm="1">
        <f t="array" ref="BF72:BU87">_xlfn.ANCHORARRAY(AN72)*10</f>
        <v>1.2966228188230391</v>
      </c>
      <c r="BG72" s="95">
        <v>1.8644814162335879</v>
      </c>
      <c r="BH72" s="95">
        <v>1.792922289619419</v>
      </c>
      <c r="BI72" s="95">
        <v>2.2491008985789223</v>
      </c>
      <c r="BJ72" s="95">
        <v>2.1964669795487044</v>
      </c>
      <c r="BK72" s="95">
        <v>2.0650334034444082</v>
      </c>
      <c r="BL72" s="95">
        <v>1.9974613358229629</v>
      </c>
      <c r="BM72" s="95">
        <v>2.0166206700588907</v>
      </c>
      <c r="BN72" s="95">
        <v>2.0110985318586474</v>
      </c>
      <c r="BO72" s="95">
        <v>2.0781271173700642</v>
      </c>
      <c r="BP72" s="95">
        <v>2.0135937346197474</v>
      </c>
      <c r="BQ72" s="95">
        <v>2.1184164057243167</v>
      </c>
      <c r="BR72" s="85">
        <v>2.2109849570756395</v>
      </c>
      <c r="BS72" s="85">
        <v>2.2289227182090054</v>
      </c>
      <c r="BT72" s="85">
        <v>2.1957382481812577</v>
      </c>
      <c r="BU72" s="85">
        <v>2.152532744771972</v>
      </c>
      <c r="BV72" s="77"/>
    </row>
    <row r="73" spans="1:74" ht="35" customHeight="1" x14ac:dyDescent="0.9">
      <c r="A73" s="39"/>
      <c r="B73" s="79"/>
      <c r="C73" s="81" t="s">
        <v>41</v>
      </c>
      <c r="D73" s="85">
        <f>D51-V51</f>
        <v>-4.9533381191672644E-2</v>
      </c>
      <c r="E73" s="85">
        <f t="shared" ref="E73:E87" si="8">E51-W51</f>
        <v>1</v>
      </c>
      <c r="F73" s="85">
        <f t="shared" ref="F73:F87" si="9">F51-X51</f>
        <v>-4.8241206030150745E-2</v>
      </c>
      <c r="G73" s="85">
        <f t="shared" ref="G73:G86" si="10">G51-Y51</f>
        <v>-5.3266331658291449E-2</v>
      </c>
      <c r="H73" s="85">
        <f t="shared" ref="H73:H87" si="11">H51-Z51</f>
        <v>-4.9533381191672644E-2</v>
      </c>
      <c r="I73" s="85">
        <f t="shared" ref="I73:I87" si="12">I51-AA51</f>
        <v>-3.058147882268485E-2</v>
      </c>
      <c r="J73" s="85">
        <f t="shared" ref="J73:J87" si="13">J51-AB51</f>
        <v>-3.072505384063173E-2</v>
      </c>
      <c r="K73" s="85">
        <f t="shared" ref="K73:K87" si="14">K51-AC51</f>
        <v>-3.6324479540559937E-2</v>
      </c>
      <c r="L73" s="85">
        <f t="shared" ref="L73:L85" si="15">L51-AD51</f>
        <v>-3.9052404881550609E-2</v>
      </c>
      <c r="M73" s="85">
        <f t="shared" ref="M73:M87" si="16">M51-AE51</f>
        <v>-5.9440057430007166E-2</v>
      </c>
      <c r="N73" s="85">
        <f t="shared" ref="N73:N87" si="17">N51-AF51</f>
        <v>-5.7860732232591527E-2</v>
      </c>
      <c r="O73" s="85">
        <f t="shared" ref="O73:O87" si="18">O51-AG51</f>
        <v>-5.7573582196697767E-2</v>
      </c>
      <c r="P73" s="85">
        <f t="shared" ref="P73:P85" si="19">P51-AH51</f>
        <v>-6.2742282842785352E-2</v>
      </c>
      <c r="Q73" s="85">
        <f t="shared" ref="Q73:Q87" si="20">Q51-AI51</f>
        <v>-6.1880832735104079E-2</v>
      </c>
      <c r="R73" s="85">
        <f t="shared" ref="R73:R87" si="21">R51-AJ51</f>
        <v>-5.771715721464464E-2</v>
      </c>
      <c r="S73" s="85">
        <f t="shared" ref="S73:S87" si="22">S51-AK51</f>
        <v>-5.4989231873653982E-2</v>
      </c>
      <c r="T73" s="79"/>
      <c r="U73" s="81" t="s">
        <v>41</v>
      </c>
      <c r="V73" s="85">
        <v>0.1703770090073958</v>
      </c>
      <c r="W73" s="85">
        <v>1.1293662206835606</v>
      </c>
      <c r="X73" s="85">
        <v>0.17090151290344344</v>
      </c>
      <c r="Y73" s="85">
        <v>0.21666216130422097</v>
      </c>
      <c r="Z73" s="85">
        <v>0.21306436210770538</v>
      </c>
      <c r="AA73" s="85">
        <v>0.18852343683045045</v>
      </c>
      <c r="AB73" s="85">
        <v>0.18496530380195672</v>
      </c>
      <c r="AC73" s="85">
        <v>0.18944560575224006</v>
      </c>
      <c r="AD73" s="85">
        <v>0.19434702256232209</v>
      </c>
      <c r="AE73" s="85">
        <v>0.1992012364495962</v>
      </c>
      <c r="AF73" s="85">
        <v>0.19410029478419186</v>
      </c>
      <c r="AG73" s="85">
        <v>0.19867256548217668</v>
      </c>
      <c r="AH73" s="85">
        <v>0.21024136159602544</v>
      </c>
      <c r="AI73" s="85">
        <v>0.21070467167905749</v>
      </c>
      <c r="AJ73" s="85">
        <v>0.20786746206389167</v>
      </c>
      <c r="AK73" s="85">
        <v>0.20073196523693862</v>
      </c>
      <c r="AM73" s="81" t="s">
        <v>41</v>
      </c>
      <c r="AN73" s="95">
        <v>0.17037700900739572</v>
      </c>
      <c r="AO73" s="85">
        <v>0.1293662206835611</v>
      </c>
      <c r="AP73" s="85">
        <v>0.17090151290344344</v>
      </c>
      <c r="AQ73" s="85">
        <v>0.21666216130422097</v>
      </c>
      <c r="AR73" s="85">
        <v>0.21306436210770538</v>
      </c>
      <c r="AS73" s="85">
        <v>0.18852343683045045</v>
      </c>
      <c r="AT73" s="85">
        <v>0.18496530380195678</v>
      </c>
      <c r="AU73" s="85">
        <v>0.18944560575224009</v>
      </c>
      <c r="AV73" s="85">
        <v>0.19434702256232209</v>
      </c>
      <c r="AW73" s="85">
        <v>0.19920123644959623</v>
      </c>
      <c r="AX73" s="85">
        <v>0.19410029478419186</v>
      </c>
      <c r="AY73" s="85">
        <v>0.19867256548217663</v>
      </c>
      <c r="AZ73" s="85">
        <v>0.21024136159602547</v>
      </c>
      <c r="BA73" s="85">
        <v>0.21070467167905751</v>
      </c>
      <c r="BB73" s="85">
        <v>0.20786746206389164</v>
      </c>
      <c r="BC73" s="85">
        <v>0.20073196523693862</v>
      </c>
      <c r="BE73" s="81" t="s">
        <v>41</v>
      </c>
      <c r="BF73" s="95">
        <v>1.7037700900739572</v>
      </c>
      <c r="BG73" s="85">
        <v>1.293662206835611</v>
      </c>
      <c r="BH73" s="85">
        <v>1.7090151290344344</v>
      </c>
      <c r="BI73" s="85">
        <v>2.1666216130422096</v>
      </c>
      <c r="BJ73" s="85">
        <v>2.1306436210770539</v>
      </c>
      <c r="BK73" s="85">
        <v>1.8852343683045045</v>
      </c>
      <c r="BL73" s="85">
        <v>1.8496530380195677</v>
      </c>
      <c r="BM73" s="85">
        <v>1.894456057522401</v>
      </c>
      <c r="BN73" s="85">
        <v>1.9434702256232208</v>
      </c>
      <c r="BO73" s="85">
        <v>1.9920123644959622</v>
      </c>
      <c r="BP73" s="85">
        <v>1.9410029478419186</v>
      </c>
      <c r="BQ73" s="85">
        <v>1.9867256548217662</v>
      </c>
      <c r="BR73" s="85">
        <v>2.1024136159602547</v>
      </c>
      <c r="BS73" s="85">
        <v>2.1070467167905753</v>
      </c>
      <c r="BT73" s="85">
        <v>2.0786746206389166</v>
      </c>
      <c r="BU73" s="85">
        <v>2.0073196523693864</v>
      </c>
    </row>
    <row r="74" spans="1:74" ht="35" customHeight="1" x14ac:dyDescent="0.9">
      <c r="A74" s="39"/>
      <c r="B74" s="79"/>
      <c r="C74" s="81" t="s">
        <v>42</v>
      </c>
      <c r="D74" s="85">
        <f>D52-V52</f>
        <v>-4.6374730796841346E-2</v>
      </c>
      <c r="E74" s="85">
        <f t="shared" si="8"/>
        <v>-4.9676956209619524E-2</v>
      </c>
      <c r="F74" s="85">
        <f t="shared" si="9"/>
        <v>1</v>
      </c>
      <c r="G74" s="85">
        <f t="shared" si="10"/>
        <v>-4.9533381191672644E-2</v>
      </c>
      <c r="H74" s="85">
        <f t="shared" si="11"/>
        <v>-5.1112706389088297E-2</v>
      </c>
      <c r="I74" s="85">
        <f t="shared" si="12"/>
        <v>-2.3689877961234743E-2</v>
      </c>
      <c r="J74" s="85">
        <f t="shared" si="13"/>
        <v>-2.5556353194544149E-2</v>
      </c>
      <c r="K74" s="85">
        <f t="shared" si="14"/>
        <v>-2.0531227566403444E-2</v>
      </c>
      <c r="L74" s="85">
        <f t="shared" si="15"/>
        <v>-2.3689877961234743E-2</v>
      </c>
      <c r="M74" s="85">
        <f t="shared" si="16"/>
        <v>-5.8004307250538401E-2</v>
      </c>
      <c r="N74" s="85">
        <f t="shared" si="17"/>
        <v>-6.0732232591529073E-2</v>
      </c>
      <c r="O74" s="85">
        <f t="shared" si="18"/>
        <v>-6.2311557788944719E-2</v>
      </c>
      <c r="P74" s="85">
        <f t="shared" si="19"/>
        <v>-5.1112706389088297E-2</v>
      </c>
      <c r="Q74" s="85">
        <f t="shared" si="20"/>
        <v>-5.240488155061019E-2</v>
      </c>
      <c r="R74" s="85">
        <f t="shared" si="21"/>
        <v>-5.0538406317300784E-2</v>
      </c>
      <c r="S74" s="85">
        <f t="shared" si="22"/>
        <v>-5.5132806891600855E-2</v>
      </c>
      <c r="T74" s="79"/>
      <c r="U74" s="81" t="s">
        <v>42</v>
      </c>
      <c r="V74" s="85">
        <v>0.15843152614846609</v>
      </c>
      <c r="W74" s="85">
        <v>0.1671852057615216</v>
      </c>
      <c r="X74" s="85">
        <v>1.1155775509957671</v>
      </c>
      <c r="Y74" s="85">
        <v>0.20104029167847123</v>
      </c>
      <c r="Z74" s="85">
        <v>0.20210647747611976</v>
      </c>
      <c r="AA74" s="85">
        <v>0.17028631583681975</v>
      </c>
      <c r="AB74" s="85">
        <v>0.16860600941385853</v>
      </c>
      <c r="AC74" s="85">
        <v>0.16352562315038829</v>
      </c>
      <c r="AD74" s="85">
        <v>0.16845503015844565</v>
      </c>
      <c r="AE74" s="85">
        <v>0.1879423375719298</v>
      </c>
      <c r="AF74" s="85">
        <v>0.18702030401290001</v>
      </c>
      <c r="AG74" s="85">
        <v>0.19279607648570979</v>
      </c>
      <c r="AH74" s="85">
        <v>0.18861972500928392</v>
      </c>
      <c r="AI74" s="85">
        <v>0.19090876265823725</v>
      </c>
      <c r="AJ74" s="85">
        <v>0.189924593779213</v>
      </c>
      <c r="AK74" s="85">
        <v>0.18979715983179196</v>
      </c>
      <c r="AM74" s="81" t="s">
        <v>42</v>
      </c>
      <c r="AN74" s="95">
        <v>0.15843152614846606</v>
      </c>
      <c r="AO74" s="85">
        <v>0.16718520576152157</v>
      </c>
      <c r="AP74" s="85">
        <v>0.11557755099576753</v>
      </c>
      <c r="AQ74" s="85">
        <v>0.20104029167847121</v>
      </c>
      <c r="AR74" s="85">
        <v>0.20210647747611973</v>
      </c>
      <c r="AS74" s="85">
        <v>0.17028631583681972</v>
      </c>
      <c r="AT74" s="85">
        <v>0.1686060094138585</v>
      </c>
      <c r="AU74" s="85">
        <v>0.16352562315038824</v>
      </c>
      <c r="AV74" s="85">
        <v>0.16845503015844565</v>
      </c>
      <c r="AW74" s="85">
        <v>0.18794233757192982</v>
      </c>
      <c r="AX74" s="85">
        <v>0.18702030401290001</v>
      </c>
      <c r="AY74" s="85">
        <v>0.19279607648570979</v>
      </c>
      <c r="AZ74" s="85">
        <v>0.18861972500928392</v>
      </c>
      <c r="BA74" s="85">
        <v>0.19090876265823725</v>
      </c>
      <c r="BB74" s="85">
        <v>0.189924593779213</v>
      </c>
      <c r="BC74" s="85">
        <v>0.18979715983179196</v>
      </c>
      <c r="BE74" s="81" t="s">
        <v>42</v>
      </c>
      <c r="BF74" s="95">
        <v>1.5843152614846607</v>
      </c>
      <c r="BG74" s="85">
        <v>1.6718520576152156</v>
      </c>
      <c r="BH74" s="85">
        <v>1.1557755099576752</v>
      </c>
      <c r="BI74" s="85">
        <v>2.0104029167847122</v>
      </c>
      <c r="BJ74" s="85">
        <v>2.0210647747611974</v>
      </c>
      <c r="BK74" s="85">
        <v>1.7028631583681972</v>
      </c>
      <c r="BL74" s="85">
        <v>1.686060094138585</v>
      </c>
      <c r="BM74" s="85">
        <v>1.6352562315038823</v>
      </c>
      <c r="BN74" s="85">
        <v>1.6845503015844565</v>
      </c>
      <c r="BO74" s="85">
        <v>1.8794233757192982</v>
      </c>
      <c r="BP74" s="85">
        <v>1.8702030401290002</v>
      </c>
      <c r="BQ74" s="85">
        <v>1.9279607648570978</v>
      </c>
      <c r="BR74" s="85">
        <v>1.8861972500928392</v>
      </c>
      <c r="BS74" s="85">
        <v>1.9090876265823726</v>
      </c>
      <c r="BT74" s="85">
        <v>1.89924593779213</v>
      </c>
      <c r="BU74" s="85">
        <v>1.8979715983179197</v>
      </c>
    </row>
    <row r="75" spans="1:74" ht="35" customHeight="1" x14ac:dyDescent="0.9">
      <c r="A75" s="39"/>
      <c r="B75" s="79"/>
      <c r="C75" s="81" t="s">
        <v>54</v>
      </c>
      <c r="D75" s="85">
        <f>D53-V53</f>
        <v>-6.0732232591529073E-2</v>
      </c>
      <c r="E75" s="85">
        <f t="shared" si="8"/>
        <v>-6.704953338119167E-2</v>
      </c>
      <c r="F75" s="85">
        <f t="shared" si="9"/>
        <v>-6.1306532663316572E-2</v>
      </c>
      <c r="G75" s="85">
        <f t="shared" si="10"/>
        <v>1</v>
      </c>
      <c r="H75" s="85">
        <f t="shared" si="11"/>
        <v>-6.704953338119167E-2</v>
      </c>
      <c r="I75" s="85">
        <f t="shared" si="12"/>
        <v>-6.9203158650394836E-2</v>
      </c>
      <c r="J75" s="85">
        <f t="shared" si="13"/>
        <v>-6.733668341708543E-2</v>
      </c>
      <c r="K75" s="85">
        <f t="shared" si="14"/>
        <v>-6.9490308686288582E-2</v>
      </c>
      <c r="L75" s="85">
        <f t="shared" si="15"/>
        <v>-6.704953338119167E-2</v>
      </c>
      <c r="M75" s="85">
        <f t="shared" si="16"/>
        <v>-6.9346733668341709E-2</v>
      </c>
      <c r="N75" s="85">
        <f t="shared" si="17"/>
        <v>-6.3029432878679098E-2</v>
      </c>
      <c r="O75" s="85">
        <f t="shared" si="18"/>
        <v>-6.6331658291457277E-2</v>
      </c>
      <c r="P75" s="85">
        <f t="shared" si="19"/>
        <v>-6.7910983488872936E-2</v>
      </c>
      <c r="Q75" s="85">
        <f t="shared" si="20"/>
        <v>-6.9203158650394836E-2</v>
      </c>
      <c r="R75" s="85">
        <f t="shared" si="21"/>
        <v>-6.5900933237616643E-2</v>
      </c>
      <c r="S75" s="85">
        <f t="shared" si="22"/>
        <v>-6.9059583632447949E-2</v>
      </c>
      <c r="T75" s="79"/>
      <c r="U75" s="81" t="s">
        <v>54</v>
      </c>
      <c r="V75" s="85">
        <v>0.21440807376809626</v>
      </c>
      <c r="W75" s="85">
        <v>0.22796515778605395</v>
      </c>
      <c r="X75" s="85">
        <v>0.21715179084479491</v>
      </c>
      <c r="Y75" s="85">
        <v>1.2128020250828806</v>
      </c>
      <c r="Z75" s="85">
        <v>0.27529775549834418</v>
      </c>
      <c r="AA75" s="85">
        <v>0.26799819852946055</v>
      </c>
      <c r="AB75" s="85">
        <v>0.26246729815002795</v>
      </c>
      <c r="AC75" s="85">
        <v>0.2632163350248119</v>
      </c>
      <c r="AD75" s="85">
        <v>0.26439665196101109</v>
      </c>
      <c r="AE75" s="85">
        <v>0.24775158992062726</v>
      </c>
      <c r="AF75" s="85">
        <v>0.23783455198486159</v>
      </c>
      <c r="AG75" s="85">
        <v>0.24639434524048096</v>
      </c>
      <c r="AH75" s="85">
        <v>0.25764007277730355</v>
      </c>
      <c r="AI75" s="85">
        <v>0.26042539477601473</v>
      </c>
      <c r="AJ75" s="85">
        <v>0.25909688866596009</v>
      </c>
      <c r="AK75" s="85">
        <v>0.25592239874073508</v>
      </c>
      <c r="AM75" s="81" t="s">
        <v>54</v>
      </c>
      <c r="AN75" s="95">
        <v>0.21440807376809623</v>
      </c>
      <c r="AO75" s="85">
        <v>0.22796515778605397</v>
      </c>
      <c r="AP75" s="85">
        <v>0.21715179084479494</v>
      </c>
      <c r="AQ75" s="85">
        <v>0.21280202508288049</v>
      </c>
      <c r="AR75" s="85">
        <v>0.27529775549834423</v>
      </c>
      <c r="AS75" s="85">
        <v>0.26799819852946055</v>
      </c>
      <c r="AT75" s="85">
        <v>0.26246729815002795</v>
      </c>
      <c r="AU75" s="85">
        <v>0.26321633502481195</v>
      </c>
      <c r="AV75" s="85">
        <v>0.26439665196101109</v>
      </c>
      <c r="AW75" s="85">
        <v>0.24775158992062726</v>
      </c>
      <c r="AX75" s="85">
        <v>0.23783455198486156</v>
      </c>
      <c r="AY75" s="85">
        <v>0.24639434524048101</v>
      </c>
      <c r="AZ75" s="85">
        <v>0.25764007277730355</v>
      </c>
      <c r="BA75" s="85">
        <v>0.26042539477601478</v>
      </c>
      <c r="BB75" s="85">
        <v>0.25909688866596015</v>
      </c>
      <c r="BC75" s="85">
        <v>0.25592239874073508</v>
      </c>
      <c r="BE75" s="81" t="s">
        <v>54</v>
      </c>
      <c r="BF75" s="95">
        <v>2.1440807376809623</v>
      </c>
      <c r="BG75" s="85">
        <v>2.2796515778605397</v>
      </c>
      <c r="BH75" s="85">
        <v>2.1715179084479495</v>
      </c>
      <c r="BI75" s="85">
        <v>2.1280202508288051</v>
      </c>
      <c r="BJ75" s="85">
        <v>2.7529775549834423</v>
      </c>
      <c r="BK75" s="85">
        <v>2.6799819852946056</v>
      </c>
      <c r="BL75" s="85">
        <v>2.6246729815002796</v>
      </c>
      <c r="BM75" s="85">
        <v>2.6321633502481196</v>
      </c>
      <c r="BN75" s="85">
        <v>2.6439665196101108</v>
      </c>
      <c r="BO75" s="85">
        <v>2.4775158992062725</v>
      </c>
      <c r="BP75" s="85">
        <v>2.3783455198486156</v>
      </c>
      <c r="BQ75" s="85">
        <v>2.4639434524048101</v>
      </c>
      <c r="BR75" s="85">
        <v>2.5764007277730356</v>
      </c>
      <c r="BS75" s="85">
        <v>2.6042539477601476</v>
      </c>
      <c r="BT75" s="85">
        <v>2.5909688866596015</v>
      </c>
      <c r="BU75" s="85">
        <v>2.5592239874073508</v>
      </c>
    </row>
    <row r="76" spans="1:74" ht="35" customHeight="1" x14ac:dyDescent="0.9">
      <c r="A76" s="39"/>
      <c r="B76" s="79"/>
      <c r="C76" s="81" t="s">
        <v>55</v>
      </c>
      <c r="D76" s="85">
        <f>D54-V54</f>
        <v>-6.2455132806891592E-2</v>
      </c>
      <c r="E76" s="85">
        <f t="shared" si="8"/>
        <v>-6.7910983488872936E-2</v>
      </c>
      <c r="F76" s="85">
        <f t="shared" si="9"/>
        <v>-5.915290739411342E-2</v>
      </c>
      <c r="G76" s="85">
        <f t="shared" si="10"/>
        <v>-6.547020818377601E-2</v>
      </c>
      <c r="H76" s="85">
        <f t="shared" si="11"/>
        <v>1</v>
      </c>
      <c r="I76" s="85">
        <f t="shared" si="12"/>
        <v>-6.6331658291457277E-2</v>
      </c>
      <c r="J76" s="85">
        <f t="shared" si="13"/>
        <v>-6.9490308686288582E-2</v>
      </c>
      <c r="K76" s="85">
        <f t="shared" si="14"/>
        <v>-6.704953338119167E-2</v>
      </c>
      <c r="L76" s="85">
        <f t="shared" si="15"/>
        <v>-5.8004307250538401E-2</v>
      </c>
      <c r="M76" s="85">
        <f t="shared" si="16"/>
        <v>-6.733668341708543E-2</v>
      </c>
      <c r="N76" s="85">
        <f t="shared" si="17"/>
        <v>-6.8054558506819809E-2</v>
      </c>
      <c r="O76" s="85">
        <f t="shared" si="18"/>
        <v>-6.5900933237616643E-2</v>
      </c>
      <c r="P76" s="85">
        <f t="shared" si="19"/>
        <v>-6.9346733668341709E-2</v>
      </c>
      <c r="Q76" s="85">
        <f t="shared" si="20"/>
        <v>-6.733668341708543E-2</v>
      </c>
      <c r="R76" s="85">
        <f t="shared" si="21"/>
        <v>-6.9203158650394836E-2</v>
      </c>
      <c r="S76" s="85">
        <f t="shared" si="22"/>
        <v>-6.8772433596554189E-2</v>
      </c>
      <c r="T76" s="79"/>
      <c r="U76" s="81" t="s">
        <v>55</v>
      </c>
      <c r="V76" s="85">
        <v>0.21523161909199712</v>
      </c>
      <c r="W76" s="85">
        <v>0.22793407699616444</v>
      </c>
      <c r="X76" s="85">
        <v>0.21446776090424394</v>
      </c>
      <c r="Y76" s="85">
        <v>0.27320131348362475</v>
      </c>
      <c r="Z76" s="85">
        <v>1.2113582186119067</v>
      </c>
      <c r="AA76" s="85">
        <v>0.26439865545221797</v>
      </c>
      <c r="AB76" s="85">
        <v>0.26333744206093951</v>
      </c>
      <c r="AC76" s="85">
        <v>0.2600191201317113</v>
      </c>
      <c r="AD76" s="85">
        <v>0.25524984748943991</v>
      </c>
      <c r="AE76" s="85">
        <v>0.24512644539297873</v>
      </c>
      <c r="AF76" s="85">
        <v>0.24145172448566349</v>
      </c>
      <c r="AG76" s="85">
        <v>0.24509254540515382</v>
      </c>
      <c r="AH76" s="85">
        <v>0.25798062595036897</v>
      </c>
      <c r="AI76" s="85">
        <v>0.25769521887947383</v>
      </c>
      <c r="AJ76" s="85">
        <v>0.26099145448978006</v>
      </c>
      <c r="AK76" s="85">
        <v>0.25452067837914599</v>
      </c>
      <c r="AM76" s="81" t="s">
        <v>55</v>
      </c>
      <c r="AN76" s="95">
        <v>0.21523161909199715</v>
      </c>
      <c r="AO76" s="85">
        <v>0.22793407699616447</v>
      </c>
      <c r="AP76" s="85">
        <v>0.21446776090424394</v>
      </c>
      <c r="AQ76" s="85">
        <v>0.27320131348362475</v>
      </c>
      <c r="AR76" s="85">
        <v>0.21135821861190673</v>
      </c>
      <c r="AS76" s="85">
        <v>0.26439865545221802</v>
      </c>
      <c r="AT76" s="85">
        <v>0.26333744206093956</v>
      </c>
      <c r="AU76" s="85">
        <v>0.26001912013171136</v>
      </c>
      <c r="AV76" s="85">
        <v>0.25524984748943985</v>
      </c>
      <c r="AW76" s="85">
        <v>0.24512644539297876</v>
      </c>
      <c r="AX76" s="85">
        <v>0.24145172448566346</v>
      </c>
      <c r="AY76" s="85">
        <v>0.24509254540515382</v>
      </c>
      <c r="AZ76" s="85">
        <v>0.25798062595036902</v>
      </c>
      <c r="BA76" s="85">
        <v>0.25769521887947389</v>
      </c>
      <c r="BB76" s="85">
        <v>0.26099145448978006</v>
      </c>
      <c r="BC76" s="85">
        <v>0.25452067837914605</v>
      </c>
      <c r="BE76" s="81" t="s">
        <v>55</v>
      </c>
      <c r="BF76" s="95">
        <v>2.1523161909199713</v>
      </c>
      <c r="BG76" s="85">
        <v>2.2793407699616446</v>
      </c>
      <c r="BH76" s="85">
        <v>2.1446776090424393</v>
      </c>
      <c r="BI76" s="85">
        <v>2.7320131348362473</v>
      </c>
      <c r="BJ76" s="85">
        <v>2.1135821861190673</v>
      </c>
      <c r="BK76" s="85">
        <v>2.6439865545221801</v>
      </c>
      <c r="BL76" s="85">
        <v>2.6333744206093956</v>
      </c>
      <c r="BM76" s="85">
        <v>2.6001912013171138</v>
      </c>
      <c r="BN76" s="85">
        <v>2.5524984748943984</v>
      </c>
      <c r="BO76" s="85">
        <v>2.4512644539297876</v>
      </c>
      <c r="BP76" s="85">
        <v>2.4145172448566345</v>
      </c>
      <c r="BQ76" s="85">
        <v>2.4509254540515384</v>
      </c>
      <c r="BR76" s="85">
        <v>2.5798062595036901</v>
      </c>
      <c r="BS76" s="85">
        <v>2.5769521887947389</v>
      </c>
      <c r="BT76" s="85">
        <v>2.6099145448978005</v>
      </c>
      <c r="BU76" s="85">
        <v>2.5452067837914605</v>
      </c>
    </row>
    <row r="77" spans="1:74" ht="35" customHeight="1" x14ac:dyDescent="0.9">
      <c r="A77" s="39"/>
      <c r="B77" s="79"/>
      <c r="C77" s="81" t="s">
        <v>43</v>
      </c>
      <c r="D77" s="85">
        <f>D55-V55</f>
        <v>-1.9526202440775305E-2</v>
      </c>
      <c r="E77" s="85">
        <f t="shared" si="8"/>
        <v>-2.2110552763819093E-2</v>
      </c>
      <c r="F77" s="85">
        <f t="shared" si="9"/>
        <v>-1.9526202440775305E-2</v>
      </c>
      <c r="G77" s="85">
        <f t="shared" si="10"/>
        <v>-5.0825556353194544E-2</v>
      </c>
      <c r="H77" s="85">
        <f t="shared" si="11"/>
        <v>-4.9676956209619524E-2</v>
      </c>
      <c r="I77" s="85">
        <f t="shared" si="12"/>
        <v>1</v>
      </c>
      <c r="J77" s="85">
        <f t="shared" si="13"/>
        <v>-6.0445082555635313E-2</v>
      </c>
      <c r="K77" s="85">
        <f t="shared" si="14"/>
        <v>-5.3984206748025836E-2</v>
      </c>
      <c r="L77" s="85">
        <f t="shared" si="15"/>
        <v>-5.4845656855707102E-2</v>
      </c>
      <c r="M77" s="85">
        <f t="shared" si="16"/>
        <v>-2.3977027997128496E-2</v>
      </c>
      <c r="N77" s="85">
        <f t="shared" si="17"/>
        <v>-3.6324479540559937E-2</v>
      </c>
      <c r="O77" s="85">
        <f t="shared" si="18"/>
        <v>-3.6468054558506817E-2</v>
      </c>
      <c r="P77" s="85">
        <f t="shared" si="19"/>
        <v>-6.001435750179468E-2</v>
      </c>
      <c r="Q77" s="85">
        <f t="shared" si="20"/>
        <v>-5.0825556353194544E-2</v>
      </c>
      <c r="R77" s="85">
        <f t="shared" si="21"/>
        <v>-4.6374730796841346E-2</v>
      </c>
      <c r="S77" s="85">
        <f t="shared" si="22"/>
        <v>-5.0394831299353904E-2</v>
      </c>
      <c r="T77" s="79"/>
      <c r="U77" s="81" t="s">
        <v>43</v>
      </c>
      <c r="V77" s="85">
        <v>0.12063129240370307</v>
      </c>
      <c r="W77" s="85">
        <v>0.12802566253511991</v>
      </c>
      <c r="X77" s="85">
        <v>0.12224673089626323</v>
      </c>
      <c r="Y77" s="85">
        <v>0.18496703606068715</v>
      </c>
      <c r="Z77" s="85">
        <v>0.18391114095874422</v>
      </c>
      <c r="AA77" s="85">
        <v>1.1317041356868323</v>
      </c>
      <c r="AB77" s="85">
        <v>0.18640403461926455</v>
      </c>
      <c r="AC77" s="85">
        <v>0.17952252581557182</v>
      </c>
      <c r="AD77" s="85">
        <v>0.18261920957039557</v>
      </c>
      <c r="AE77" s="85">
        <v>0.14030209710985436</v>
      </c>
      <c r="AF77" s="85">
        <v>0.14836163445170175</v>
      </c>
      <c r="AG77" s="85">
        <v>0.15208194419816351</v>
      </c>
      <c r="AH77" s="85">
        <v>0.18063021447768304</v>
      </c>
      <c r="AI77" s="85">
        <v>0.17343571678086669</v>
      </c>
      <c r="AJ77" s="85">
        <v>0.17087346278529408</v>
      </c>
      <c r="AK77" s="85">
        <v>0.17045096458869513</v>
      </c>
      <c r="AM77" s="81" t="s">
        <v>43</v>
      </c>
      <c r="AN77" s="95">
        <v>0.12063129240370304</v>
      </c>
      <c r="AO77" s="85">
        <v>0.12802566253511988</v>
      </c>
      <c r="AP77" s="85">
        <v>0.12224673089626321</v>
      </c>
      <c r="AQ77" s="85">
        <v>0.18496703606068715</v>
      </c>
      <c r="AR77" s="85">
        <v>0.18391114095874422</v>
      </c>
      <c r="AS77" s="85">
        <v>0.13170413568683215</v>
      </c>
      <c r="AT77" s="85">
        <v>0.18640403461926452</v>
      </c>
      <c r="AU77" s="85">
        <v>0.17952252581557182</v>
      </c>
      <c r="AV77" s="85">
        <v>0.18261920957039554</v>
      </c>
      <c r="AW77" s="85">
        <v>0.14030209710985433</v>
      </c>
      <c r="AX77" s="85">
        <v>0.14836163445170175</v>
      </c>
      <c r="AY77" s="85">
        <v>0.15208194419816348</v>
      </c>
      <c r="AZ77" s="85">
        <v>0.18063021447768304</v>
      </c>
      <c r="BA77" s="85">
        <v>0.17343571678086667</v>
      </c>
      <c r="BB77" s="85">
        <v>0.17087346278529408</v>
      </c>
      <c r="BC77" s="85">
        <v>0.17045096458869513</v>
      </c>
      <c r="BE77" s="81" t="s">
        <v>43</v>
      </c>
      <c r="BF77" s="95">
        <v>1.2063129240370305</v>
      </c>
      <c r="BG77" s="85">
        <v>1.2802566253511989</v>
      </c>
      <c r="BH77" s="85">
        <v>1.2224673089626321</v>
      </c>
      <c r="BI77" s="85">
        <v>1.8496703606068716</v>
      </c>
      <c r="BJ77" s="85">
        <v>1.8391114095874421</v>
      </c>
      <c r="BK77" s="85">
        <v>1.3170413568683215</v>
      </c>
      <c r="BL77" s="85">
        <v>1.8640403461926454</v>
      </c>
      <c r="BM77" s="85">
        <v>1.7952252581557182</v>
      </c>
      <c r="BN77" s="85">
        <v>1.8261920957039555</v>
      </c>
      <c r="BO77" s="85">
        <v>1.4030209710985433</v>
      </c>
      <c r="BP77" s="85">
        <v>1.4836163445170176</v>
      </c>
      <c r="BQ77" s="85">
        <v>1.5208194419816348</v>
      </c>
      <c r="BR77" s="85">
        <v>1.8063021447768304</v>
      </c>
      <c r="BS77" s="85">
        <v>1.7343571678086667</v>
      </c>
      <c r="BT77" s="85">
        <v>1.7087346278529409</v>
      </c>
      <c r="BU77" s="85">
        <v>1.7045096458869513</v>
      </c>
    </row>
    <row r="78" spans="1:74" ht="35" customHeight="1" x14ac:dyDescent="0.9">
      <c r="A78" s="39"/>
      <c r="B78" s="79"/>
      <c r="C78" s="81" t="s">
        <v>44</v>
      </c>
      <c r="D78" s="85">
        <f>D56-V56</f>
        <v>-2.0531227566403444E-2</v>
      </c>
      <c r="E78" s="85">
        <f t="shared" si="8"/>
        <v>-1.7659727207465899E-2</v>
      </c>
      <c r="F78" s="85">
        <f t="shared" si="9"/>
        <v>-2.5125628140703515E-2</v>
      </c>
      <c r="G78" s="85">
        <f t="shared" si="10"/>
        <v>-4.2354630294328788E-2</v>
      </c>
      <c r="H78" s="85">
        <f t="shared" si="11"/>
        <v>-3.6898779612347443E-2</v>
      </c>
      <c r="I78" s="85">
        <f t="shared" si="12"/>
        <v>-3.6037329504666184E-2</v>
      </c>
      <c r="J78" s="85">
        <f t="shared" si="13"/>
        <v>1</v>
      </c>
      <c r="K78" s="85">
        <f t="shared" si="14"/>
        <v>-4.1780330222541275E-2</v>
      </c>
      <c r="L78" s="85">
        <f t="shared" si="15"/>
        <v>-4.6374730796841346E-2</v>
      </c>
      <c r="M78" s="85">
        <f t="shared" si="16"/>
        <v>-3.6468054558506817E-2</v>
      </c>
      <c r="N78" s="85">
        <f t="shared" si="17"/>
        <v>-3.9339554917444362E-2</v>
      </c>
      <c r="O78" s="85">
        <f t="shared" si="18"/>
        <v>-2.4694903086862882E-2</v>
      </c>
      <c r="P78" s="85">
        <f t="shared" si="19"/>
        <v>-3.6468054558506817E-2</v>
      </c>
      <c r="Q78" s="85">
        <f t="shared" si="20"/>
        <v>-4.1062455132806888E-2</v>
      </c>
      <c r="R78" s="85">
        <f t="shared" si="21"/>
        <v>-5.0681981335247657E-2</v>
      </c>
      <c r="S78" s="85">
        <f t="shared" si="22"/>
        <v>-3.3309404163675518E-2</v>
      </c>
      <c r="T78" s="79"/>
      <c r="U78" s="81" t="s">
        <v>44</v>
      </c>
      <c r="V78" s="85">
        <v>0.10571879191336117</v>
      </c>
      <c r="W78" s="85">
        <v>0.10738679472929509</v>
      </c>
      <c r="X78" s="85">
        <v>0.11121956124891173</v>
      </c>
      <c r="Y78" s="85">
        <v>0.15612036828237533</v>
      </c>
      <c r="Z78" s="85">
        <v>0.15108789257744007</v>
      </c>
      <c r="AA78" s="85">
        <v>0.14599804035082825</v>
      </c>
      <c r="AB78" s="85">
        <v>1.1088668995694908</v>
      </c>
      <c r="AC78" s="85">
        <v>0.14821520886365694</v>
      </c>
      <c r="AD78" s="85">
        <v>0.15449476455189373</v>
      </c>
      <c r="AE78" s="85">
        <v>0.13387952045536325</v>
      </c>
      <c r="AF78" s="85">
        <v>0.13397546763444507</v>
      </c>
      <c r="AG78" s="85">
        <v>0.12397095094243966</v>
      </c>
      <c r="AH78" s="85">
        <v>0.14015296842141098</v>
      </c>
      <c r="AI78" s="85">
        <v>0.14523122609119835</v>
      </c>
      <c r="AJ78" s="85">
        <v>0.1552200209273269</v>
      </c>
      <c r="AK78" s="85">
        <v>0.1358882878697133</v>
      </c>
      <c r="AM78" s="81" t="s">
        <v>44</v>
      </c>
      <c r="AN78" s="95">
        <v>0.10571879191336117</v>
      </c>
      <c r="AO78" s="85">
        <v>0.10738679472929506</v>
      </c>
      <c r="AP78" s="85">
        <v>0.11121956124891173</v>
      </c>
      <c r="AQ78" s="85">
        <v>0.1561203682823753</v>
      </c>
      <c r="AR78" s="85">
        <v>0.15108789257744007</v>
      </c>
      <c r="AS78" s="85">
        <v>0.14599804035082822</v>
      </c>
      <c r="AT78" s="85">
        <v>0.10886689956949069</v>
      </c>
      <c r="AU78" s="85">
        <v>0.14821520886365694</v>
      </c>
      <c r="AV78" s="85">
        <v>0.15449476455189373</v>
      </c>
      <c r="AW78" s="85">
        <v>0.13387952045536325</v>
      </c>
      <c r="AX78" s="85">
        <v>0.13397546763444509</v>
      </c>
      <c r="AY78" s="85">
        <v>0.12397095094243968</v>
      </c>
      <c r="AZ78" s="85">
        <v>0.14015296842141098</v>
      </c>
      <c r="BA78" s="85">
        <v>0.14523122609119835</v>
      </c>
      <c r="BB78" s="85">
        <v>0.15522002092732695</v>
      </c>
      <c r="BC78" s="85">
        <v>0.1358882878697133</v>
      </c>
      <c r="BE78" s="81" t="s">
        <v>44</v>
      </c>
      <c r="BF78" s="95">
        <v>1.0571879191336118</v>
      </c>
      <c r="BG78" s="85">
        <v>1.0738679472929507</v>
      </c>
      <c r="BH78" s="85">
        <v>1.1121956124891172</v>
      </c>
      <c r="BI78" s="85">
        <v>1.561203682823753</v>
      </c>
      <c r="BJ78" s="85">
        <v>1.5108789257744006</v>
      </c>
      <c r="BK78" s="85">
        <v>1.4599804035082822</v>
      </c>
      <c r="BL78" s="85">
        <v>1.0886689956949069</v>
      </c>
      <c r="BM78" s="85">
        <v>1.4821520886365693</v>
      </c>
      <c r="BN78" s="85">
        <v>1.5449476455189373</v>
      </c>
      <c r="BO78" s="85">
        <v>1.3387952045536324</v>
      </c>
      <c r="BP78" s="85">
        <v>1.339754676344451</v>
      </c>
      <c r="BQ78" s="85">
        <v>1.2397095094243968</v>
      </c>
      <c r="BR78" s="85">
        <v>1.4015296842141098</v>
      </c>
      <c r="BS78" s="85">
        <v>1.4523122609119834</v>
      </c>
      <c r="BT78" s="85">
        <v>1.5522002092732694</v>
      </c>
      <c r="BU78" s="85">
        <v>1.358882878697133</v>
      </c>
    </row>
    <row r="79" spans="1:74" ht="35" customHeight="1" x14ac:dyDescent="0.9">
      <c r="A79" s="39"/>
      <c r="B79" s="79"/>
      <c r="C79" s="81" t="s">
        <v>45</v>
      </c>
      <c r="D79" s="85">
        <f>D57-V57</f>
        <v>-3.4888729361091171E-2</v>
      </c>
      <c r="E79" s="85">
        <f t="shared" si="8"/>
        <v>-3.4601579325197418E-2</v>
      </c>
      <c r="F79" s="85">
        <f t="shared" si="9"/>
        <v>-3.1012203876525483E-2</v>
      </c>
      <c r="G79" s="85">
        <f t="shared" si="10"/>
        <v>-4.2211055276381908E-2</v>
      </c>
      <c r="H79" s="85">
        <f t="shared" si="11"/>
        <v>-4.9246231155778891E-2</v>
      </c>
      <c r="I79" s="85">
        <f t="shared" si="12"/>
        <v>-4.8959081119885138E-2</v>
      </c>
      <c r="J79" s="85">
        <f t="shared" si="13"/>
        <v>-4.7666905958363238E-2</v>
      </c>
      <c r="K79" s="85">
        <f t="shared" si="14"/>
        <v>1</v>
      </c>
      <c r="L79" s="85">
        <f t="shared" si="15"/>
        <v>-5.0825556353194544E-2</v>
      </c>
      <c r="M79" s="85">
        <f t="shared" si="16"/>
        <v>-2.7853553481694181E-2</v>
      </c>
      <c r="N79" s="85">
        <f t="shared" si="17"/>
        <v>-3.1299353912419239E-2</v>
      </c>
      <c r="O79" s="85">
        <f t="shared" si="18"/>
        <v>-2.2110552763819093E-2</v>
      </c>
      <c r="P79" s="85">
        <f t="shared" si="19"/>
        <v>-3.3165829145728638E-2</v>
      </c>
      <c r="Q79" s="85">
        <f t="shared" si="20"/>
        <v>-3.0294328786791093E-2</v>
      </c>
      <c r="R79" s="85">
        <f t="shared" si="21"/>
        <v>-3.9483129935391235E-2</v>
      </c>
      <c r="S79" s="85">
        <f t="shared" si="22"/>
        <v>-4.364680545585068E-2</v>
      </c>
      <c r="T79" s="79"/>
      <c r="U79" s="81" t="s">
        <v>45</v>
      </c>
      <c r="V79" s="85">
        <v>0.12463493799998611</v>
      </c>
      <c r="W79" s="85">
        <v>0.12902427458566498</v>
      </c>
      <c r="X79" s="85">
        <v>0.12237173689608843</v>
      </c>
      <c r="Y79" s="85">
        <v>0.16324468890687954</v>
      </c>
      <c r="Z79" s="85">
        <v>0.16937897152312614</v>
      </c>
      <c r="AA79" s="85">
        <v>0.16423119252435983</v>
      </c>
      <c r="AB79" s="85">
        <v>0.16108999873174593</v>
      </c>
      <c r="AC79" s="85">
        <v>1.1147086417572478</v>
      </c>
      <c r="AD79" s="85">
        <v>0.16517221548708819</v>
      </c>
      <c r="AE79" s="85">
        <v>0.13290364767157781</v>
      </c>
      <c r="AF79" s="85">
        <v>0.13338122454692794</v>
      </c>
      <c r="AG79" s="85">
        <v>0.1283513648946451</v>
      </c>
      <c r="AH79" s="85">
        <v>0.14459047441237571</v>
      </c>
      <c r="AI79" s="85">
        <v>0.14292986488838294</v>
      </c>
      <c r="AJ79" s="85">
        <v>0.15250818731479518</v>
      </c>
      <c r="AK79" s="85">
        <v>0.15283636862238845</v>
      </c>
      <c r="AM79" s="81" t="s">
        <v>45</v>
      </c>
      <c r="AN79" s="95">
        <v>0.12463493799998604</v>
      </c>
      <c r="AO79" s="85">
        <v>0.12902427458566493</v>
      </c>
      <c r="AP79" s="85">
        <v>0.12237173689608839</v>
      </c>
      <c r="AQ79" s="85">
        <v>0.16324468890687949</v>
      </c>
      <c r="AR79" s="85">
        <v>0.16937897152312612</v>
      </c>
      <c r="AS79" s="85">
        <v>0.16423119252435983</v>
      </c>
      <c r="AT79" s="85">
        <v>0.16108999873174593</v>
      </c>
      <c r="AU79" s="85">
        <v>0.1147086417572477</v>
      </c>
      <c r="AV79" s="85">
        <v>0.16517221548708816</v>
      </c>
      <c r="AW79" s="85">
        <v>0.13290364767157781</v>
      </c>
      <c r="AX79" s="85">
        <v>0.13338122454692791</v>
      </c>
      <c r="AY79" s="85">
        <v>0.12835136489464505</v>
      </c>
      <c r="AZ79" s="85">
        <v>0.14459047441237566</v>
      </c>
      <c r="BA79" s="85">
        <v>0.14292986488838288</v>
      </c>
      <c r="BB79" s="85">
        <v>0.15250818731479512</v>
      </c>
      <c r="BC79" s="85">
        <v>0.15283636862238839</v>
      </c>
      <c r="BE79" s="81" t="s">
        <v>45</v>
      </c>
      <c r="BF79" s="95">
        <v>1.2463493799998604</v>
      </c>
      <c r="BG79" s="85">
        <v>1.2902427458566492</v>
      </c>
      <c r="BH79" s="85">
        <v>1.223717368960884</v>
      </c>
      <c r="BI79" s="85">
        <v>1.6324468890687949</v>
      </c>
      <c r="BJ79" s="85">
        <v>1.6937897152312611</v>
      </c>
      <c r="BK79" s="85">
        <v>1.6423119252435983</v>
      </c>
      <c r="BL79" s="85">
        <v>1.6108999873174592</v>
      </c>
      <c r="BM79" s="85">
        <v>1.1470864175724769</v>
      </c>
      <c r="BN79" s="85">
        <v>1.6517221548708816</v>
      </c>
      <c r="BO79" s="85">
        <v>1.3290364767157781</v>
      </c>
      <c r="BP79" s="85">
        <v>1.3338122454692791</v>
      </c>
      <c r="BQ79" s="85">
        <v>1.2835136489464505</v>
      </c>
      <c r="BR79" s="85">
        <v>1.4459047441237565</v>
      </c>
      <c r="BS79" s="85">
        <v>1.4292986488838288</v>
      </c>
      <c r="BT79" s="85">
        <v>1.5250818731479512</v>
      </c>
      <c r="BU79" s="85">
        <v>1.5283636862238839</v>
      </c>
    </row>
    <row r="80" spans="1:74" ht="35" customHeight="1" x14ac:dyDescent="0.9">
      <c r="A80" s="39"/>
      <c r="B80" s="79"/>
      <c r="C80" s="81" t="s">
        <v>46</v>
      </c>
      <c r="D80" s="85">
        <f>D58-V58</f>
        <v>-1.8808327351040918E-2</v>
      </c>
      <c r="E80" s="85">
        <f t="shared" si="8"/>
        <v>-2.3977027997128496E-2</v>
      </c>
      <c r="F80" s="85">
        <f t="shared" si="9"/>
        <v>-2.6848528356066045E-2</v>
      </c>
      <c r="G80" s="85">
        <f t="shared" si="10"/>
        <v>-4.2354630294328788E-2</v>
      </c>
      <c r="H80" s="85">
        <f t="shared" si="11"/>
        <v>-4.1923905240488148E-2</v>
      </c>
      <c r="I80" s="85">
        <f t="shared" si="12"/>
        <v>-4.364680545585068E-2</v>
      </c>
      <c r="J80" s="85">
        <f t="shared" si="13"/>
        <v>-4.1206030150753768E-2</v>
      </c>
      <c r="K80" s="85">
        <f t="shared" si="14"/>
        <v>-3.9052404881550609E-2</v>
      </c>
      <c r="L80" s="85">
        <f t="shared" si="15"/>
        <v>1</v>
      </c>
      <c r="M80" s="85">
        <f t="shared" si="16"/>
        <v>-3.4888729361091171E-2</v>
      </c>
      <c r="N80" s="85">
        <f t="shared" si="17"/>
        <v>-2.3689877961234743E-2</v>
      </c>
      <c r="O80" s="85">
        <f t="shared" si="18"/>
        <v>-3.9052404881550609E-2</v>
      </c>
      <c r="P80" s="85">
        <f t="shared" si="19"/>
        <v>-3.0294328786791093E-2</v>
      </c>
      <c r="Q80" s="85">
        <f t="shared" si="20"/>
        <v>-4.2785355348169414E-2</v>
      </c>
      <c r="R80" s="85">
        <f t="shared" si="21"/>
        <v>-4.8097631012203872E-2</v>
      </c>
      <c r="S80" s="85">
        <f t="shared" si="22"/>
        <v>-5.1543431442928923E-2</v>
      </c>
      <c r="T80" s="79"/>
      <c r="U80" s="81" t="s">
        <v>46</v>
      </c>
      <c r="V80" s="85">
        <v>0.10759612537107011</v>
      </c>
      <c r="W80" s="85">
        <v>0.11684464846996799</v>
      </c>
      <c r="X80" s="85">
        <v>0.11617657982241067</v>
      </c>
      <c r="Y80" s="85">
        <v>0.16055526015878296</v>
      </c>
      <c r="Z80" s="85">
        <v>0.16014358603164541</v>
      </c>
      <c r="AA80" s="85">
        <v>0.15713809960714975</v>
      </c>
      <c r="AB80" s="85">
        <v>0.15268923295378165</v>
      </c>
      <c r="AC80" s="85">
        <v>0.14997602088806714</v>
      </c>
      <c r="AD80" s="85">
        <v>1.1142664674605365</v>
      </c>
      <c r="AE80" s="85">
        <v>0.13632552903934833</v>
      </c>
      <c r="AF80" s="85">
        <v>0.12365890639292605</v>
      </c>
      <c r="AG80" s="85">
        <v>0.14074571462436747</v>
      </c>
      <c r="AH80" s="85">
        <v>0.13859757976687809</v>
      </c>
      <c r="AI80" s="85">
        <v>0.15108159332538967</v>
      </c>
      <c r="AJ80" s="85">
        <v>0.15691683862342504</v>
      </c>
      <c r="AK80" s="85">
        <v>0.15657891263600121</v>
      </c>
      <c r="AM80" s="81" t="s">
        <v>46</v>
      </c>
      <c r="AN80" s="95">
        <v>0.10759612537107012</v>
      </c>
      <c r="AO80" s="85">
        <v>0.116844648469968</v>
      </c>
      <c r="AP80" s="85">
        <v>0.11617657982241068</v>
      </c>
      <c r="AQ80" s="85">
        <v>0.16055526015878296</v>
      </c>
      <c r="AR80" s="85">
        <v>0.16014358603164541</v>
      </c>
      <c r="AS80" s="85">
        <v>0.15713809960714978</v>
      </c>
      <c r="AT80" s="85">
        <v>0.15268923295378162</v>
      </c>
      <c r="AU80" s="85">
        <v>0.14997602088806719</v>
      </c>
      <c r="AV80" s="85">
        <v>0.11426646746053679</v>
      </c>
      <c r="AW80" s="85">
        <v>0.1363255290393483</v>
      </c>
      <c r="AX80" s="85">
        <v>0.12365890639292607</v>
      </c>
      <c r="AY80" s="85">
        <v>0.1407457146243675</v>
      </c>
      <c r="AZ80" s="85">
        <v>0.13859757976687814</v>
      </c>
      <c r="BA80" s="85">
        <v>0.1510815933253897</v>
      </c>
      <c r="BB80" s="85">
        <v>0.15691683862342506</v>
      </c>
      <c r="BC80" s="85">
        <v>0.15657891263600121</v>
      </c>
      <c r="BE80" s="81" t="s">
        <v>46</v>
      </c>
      <c r="BF80" s="95">
        <v>1.0759612537107013</v>
      </c>
      <c r="BG80" s="85">
        <v>1.16844648469968</v>
      </c>
      <c r="BH80" s="85">
        <v>1.1617657982241067</v>
      </c>
      <c r="BI80" s="85">
        <v>1.6055526015878296</v>
      </c>
      <c r="BJ80" s="85">
        <v>1.601435860316454</v>
      </c>
      <c r="BK80" s="85">
        <v>1.5713809960714977</v>
      </c>
      <c r="BL80" s="85">
        <v>1.5268923295378163</v>
      </c>
      <c r="BM80" s="85">
        <v>1.4997602088806719</v>
      </c>
      <c r="BN80" s="85">
        <v>1.1426646746053679</v>
      </c>
      <c r="BO80" s="85">
        <v>1.3632552903934831</v>
      </c>
      <c r="BP80" s="85">
        <v>1.2365890639292607</v>
      </c>
      <c r="BQ80" s="85">
        <v>1.4074571462436749</v>
      </c>
      <c r="BR80" s="85">
        <v>1.3859757976687814</v>
      </c>
      <c r="BS80" s="85">
        <v>1.5108159332538971</v>
      </c>
      <c r="BT80" s="85">
        <v>1.5691683862342507</v>
      </c>
      <c r="BU80" s="85">
        <v>1.5657891263600121</v>
      </c>
    </row>
    <row r="81" spans="1:74" ht="35" customHeight="1" x14ac:dyDescent="0.9">
      <c r="A81" s="39"/>
      <c r="B81" s="79"/>
      <c r="C81" s="81" t="s">
        <v>47</v>
      </c>
      <c r="D81" s="85">
        <f>D59-V59</f>
        <v>-3.675520459440057E-2</v>
      </c>
      <c r="E81" s="85">
        <f t="shared" si="8"/>
        <v>-3.9626704953338115E-2</v>
      </c>
      <c r="F81" s="85">
        <f t="shared" si="9"/>
        <v>-3.0868628858578603E-2</v>
      </c>
      <c r="G81" s="85">
        <f t="shared" si="10"/>
        <v>-6.547020818377601E-2</v>
      </c>
      <c r="H81" s="85">
        <f t="shared" si="11"/>
        <v>-6.704953338119167E-2</v>
      </c>
      <c r="I81" s="85">
        <f t="shared" si="12"/>
        <v>-5.9009332376166547E-2</v>
      </c>
      <c r="J81" s="85">
        <f t="shared" si="13"/>
        <v>-6.0732232591529073E-2</v>
      </c>
      <c r="K81" s="85">
        <f t="shared" si="14"/>
        <v>-6.2311557788944719E-2</v>
      </c>
      <c r="L81" s="85">
        <f t="shared" si="15"/>
        <v>-6.1162957645369699E-2</v>
      </c>
      <c r="M81" s="85">
        <f t="shared" si="16"/>
        <v>1</v>
      </c>
      <c r="N81" s="85">
        <f t="shared" si="17"/>
        <v>-6.6188083273510404E-2</v>
      </c>
      <c r="O81" s="85">
        <f t="shared" si="18"/>
        <v>-6.3890882986360364E-2</v>
      </c>
      <c r="P81" s="85">
        <f t="shared" si="19"/>
        <v>-5.7860732232591527E-2</v>
      </c>
      <c r="Q81" s="85">
        <f t="shared" si="20"/>
        <v>-5.771715721464464E-2</v>
      </c>
      <c r="R81" s="85">
        <f t="shared" si="21"/>
        <v>-5.915290739411342E-2</v>
      </c>
      <c r="S81" s="85">
        <f t="shared" si="22"/>
        <v>-5.1112706389088297E-2</v>
      </c>
      <c r="T81" s="79"/>
      <c r="U81" s="81" t="s">
        <v>47</v>
      </c>
      <c r="V81" s="85">
        <v>0.16893502876511454</v>
      </c>
      <c r="W81" s="85">
        <v>0.17828210708846784</v>
      </c>
      <c r="X81" s="85">
        <v>0.16559998625713254</v>
      </c>
      <c r="Y81" s="85">
        <v>0.24274188030673918</v>
      </c>
      <c r="Z81" s="85">
        <v>0.24386501272460287</v>
      </c>
      <c r="AA81" s="85">
        <v>0.229854899192274</v>
      </c>
      <c r="AB81" s="85">
        <v>0.22812632713839462</v>
      </c>
      <c r="AC81" s="85">
        <v>0.22848587874046919</v>
      </c>
      <c r="AD81" s="85">
        <v>0.23027329214858966</v>
      </c>
      <c r="AE81" s="85">
        <v>1.155302299118206</v>
      </c>
      <c r="AF81" s="85">
        <v>0.21372709956056429</v>
      </c>
      <c r="AG81" s="85">
        <v>0.21639537669305547</v>
      </c>
      <c r="AH81" s="85">
        <v>0.21940792090412251</v>
      </c>
      <c r="AI81" s="85">
        <v>0.22062218807942335</v>
      </c>
      <c r="AJ81" s="85">
        <v>0.22359289323979878</v>
      </c>
      <c r="AK81" s="85">
        <v>0.211171923287577</v>
      </c>
      <c r="AM81" s="81" t="s">
        <v>47</v>
      </c>
      <c r="AN81" s="95">
        <v>0.16893502876511451</v>
      </c>
      <c r="AO81" s="85">
        <v>0.17828210708846778</v>
      </c>
      <c r="AP81" s="85">
        <v>0.16559998625713251</v>
      </c>
      <c r="AQ81" s="85">
        <v>0.24274188030673921</v>
      </c>
      <c r="AR81" s="85">
        <v>0.24386501272460293</v>
      </c>
      <c r="AS81" s="85">
        <v>0.229854899192274</v>
      </c>
      <c r="AT81" s="85">
        <v>0.22812632713839459</v>
      </c>
      <c r="AU81" s="85">
        <v>0.22848587874046916</v>
      </c>
      <c r="AV81" s="85">
        <v>0.23027329214858963</v>
      </c>
      <c r="AW81" s="85">
        <v>0.15530229911820559</v>
      </c>
      <c r="AX81" s="85">
        <v>0.21372709956056432</v>
      </c>
      <c r="AY81" s="85">
        <v>0.21639537669305539</v>
      </c>
      <c r="AZ81" s="85">
        <v>0.21940792090412251</v>
      </c>
      <c r="BA81" s="85">
        <v>0.22062218807942338</v>
      </c>
      <c r="BB81" s="85">
        <v>0.22359289323979875</v>
      </c>
      <c r="BC81" s="85">
        <v>0.211171923287577</v>
      </c>
      <c r="BE81" s="81" t="s">
        <v>47</v>
      </c>
      <c r="BF81" s="95">
        <v>1.6893502876511453</v>
      </c>
      <c r="BG81" s="85">
        <v>1.7828210708846779</v>
      </c>
      <c r="BH81" s="85">
        <v>1.655999862571325</v>
      </c>
      <c r="BI81" s="85">
        <v>2.427418803067392</v>
      </c>
      <c r="BJ81" s="85">
        <v>2.4386501272460293</v>
      </c>
      <c r="BK81" s="85">
        <v>2.2985489919227402</v>
      </c>
      <c r="BL81" s="85">
        <v>2.281263271383946</v>
      </c>
      <c r="BM81" s="85">
        <v>2.2848587874046915</v>
      </c>
      <c r="BN81" s="85">
        <v>2.3027329214858963</v>
      </c>
      <c r="BO81" s="85">
        <v>1.5530229911820559</v>
      </c>
      <c r="BP81" s="85">
        <v>2.1372709956056433</v>
      </c>
      <c r="BQ81" s="85">
        <v>2.163953766930554</v>
      </c>
      <c r="BR81" s="85">
        <v>2.1940792090412251</v>
      </c>
      <c r="BS81" s="85">
        <v>2.2062218807942338</v>
      </c>
      <c r="BT81" s="85">
        <v>2.2359289323979876</v>
      </c>
      <c r="BU81" s="85">
        <v>2.1117192328757701</v>
      </c>
    </row>
    <row r="82" spans="1:74" ht="35" customHeight="1" x14ac:dyDescent="0.9">
      <c r="A82" s="39"/>
      <c r="B82" s="79"/>
      <c r="C82" s="81" t="s">
        <v>48</v>
      </c>
      <c r="D82" s="85">
        <f>D60-V60</f>
        <v>-3.5175879396984924E-2</v>
      </c>
      <c r="E82" s="85">
        <f t="shared" si="8"/>
        <v>-3.3596554199569272E-2</v>
      </c>
      <c r="F82" s="85">
        <f t="shared" si="9"/>
        <v>-3.5175879396984924E-2</v>
      </c>
      <c r="G82" s="85">
        <f t="shared" si="10"/>
        <v>-6.9777458722182342E-2</v>
      </c>
      <c r="H82" s="85">
        <f t="shared" si="11"/>
        <v>-6.3603732950466604E-2</v>
      </c>
      <c r="I82" s="85">
        <f t="shared" si="12"/>
        <v>-6.6331658291457277E-2</v>
      </c>
      <c r="J82" s="85">
        <f t="shared" si="13"/>
        <v>-6.2311557788944719E-2</v>
      </c>
      <c r="K82" s="85">
        <f t="shared" si="14"/>
        <v>-5.915290739411342E-2</v>
      </c>
      <c r="L82" s="85">
        <f t="shared" si="15"/>
        <v>-6.733668341708543E-2</v>
      </c>
      <c r="M82" s="85">
        <f t="shared" si="16"/>
        <v>-6.4752333094041631E-2</v>
      </c>
      <c r="N82" s="85">
        <f t="shared" si="17"/>
        <v>1</v>
      </c>
      <c r="O82" s="85">
        <f t="shared" si="18"/>
        <v>-6.4321608040201012E-2</v>
      </c>
      <c r="P82" s="85">
        <f t="shared" si="19"/>
        <v>-5.240488155061019E-2</v>
      </c>
      <c r="Q82" s="85">
        <f t="shared" si="20"/>
        <v>-4.6374730796841346E-2</v>
      </c>
      <c r="R82" s="85">
        <f t="shared" si="21"/>
        <v>-5.0825556353194544E-2</v>
      </c>
      <c r="S82" s="85">
        <f t="shared" si="22"/>
        <v>-5.3984206748025836E-2</v>
      </c>
      <c r="T82" s="79"/>
      <c r="U82" s="81" t="s">
        <v>48</v>
      </c>
      <c r="V82" s="85">
        <v>0.16470701164483265</v>
      </c>
      <c r="W82" s="85">
        <v>0.17004512235723754</v>
      </c>
      <c r="X82" s="85">
        <v>0.16662238003250288</v>
      </c>
      <c r="Y82" s="85">
        <v>0.24314402907206537</v>
      </c>
      <c r="Z82" s="85">
        <v>0.23745511024802465</v>
      </c>
      <c r="AA82" s="85">
        <v>0.23315067756138336</v>
      </c>
      <c r="AB82" s="85">
        <v>0.22663374023457189</v>
      </c>
      <c r="AC82" s="85">
        <v>0.22263034953330157</v>
      </c>
      <c r="AD82" s="85">
        <v>0.23276199664324806</v>
      </c>
      <c r="AE82" s="85">
        <v>0.21335485159230738</v>
      </c>
      <c r="AF82" s="85">
        <v>1.1489648707082343</v>
      </c>
      <c r="AG82" s="85">
        <v>0.21396416973612062</v>
      </c>
      <c r="AH82" s="85">
        <v>0.21153738431774846</v>
      </c>
      <c r="AI82" s="85">
        <v>0.20754494079773306</v>
      </c>
      <c r="AJ82" s="85">
        <v>0.21326152267596507</v>
      </c>
      <c r="AK82" s="85">
        <v>0.21108579024108295</v>
      </c>
      <c r="AM82" s="81" t="s">
        <v>48</v>
      </c>
      <c r="AN82" s="95">
        <v>0.16470701164483262</v>
      </c>
      <c r="AO82" s="85">
        <v>0.17004512235723754</v>
      </c>
      <c r="AP82" s="85">
        <v>0.16662238003250293</v>
      </c>
      <c r="AQ82" s="85">
        <v>0.24314402907206537</v>
      </c>
      <c r="AR82" s="85">
        <v>0.23745511024802465</v>
      </c>
      <c r="AS82" s="85">
        <v>0.23315067756138333</v>
      </c>
      <c r="AT82" s="85">
        <v>0.22663374023457192</v>
      </c>
      <c r="AU82" s="85">
        <v>0.2226303495333016</v>
      </c>
      <c r="AV82" s="85">
        <v>0.23276199664324806</v>
      </c>
      <c r="AW82" s="85">
        <v>0.21335485159230744</v>
      </c>
      <c r="AX82" s="85">
        <v>0.14896487070823433</v>
      </c>
      <c r="AY82" s="85">
        <v>0.21396416973612062</v>
      </c>
      <c r="AZ82" s="85">
        <v>0.21153738431774852</v>
      </c>
      <c r="BA82" s="85">
        <v>0.20754494079773309</v>
      </c>
      <c r="BB82" s="85">
        <v>0.21326152267596504</v>
      </c>
      <c r="BC82" s="85">
        <v>0.21108579024108298</v>
      </c>
      <c r="BE82" s="81" t="s">
        <v>48</v>
      </c>
      <c r="BF82" s="95">
        <v>1.6470701164483261</v>
      </c>
      <c r="BG82" s="85">
        <v>1.7004512235723754</v>
      </c>
      <c r="BH82" s="85">
        <v>1.6662238003250294</v>
      </c>
      <c r="BI82" s="85">
        <v>2.4314402907206536</v>
      </c>
      <c r="BJ82" s="85">
        <v>2.3745511024802464</v>
      </c>
      <c r="BK82" s="85">
        <v>2.3315067756138332</v>
      </c>
      <c r="BL82" s="85">
        <v>2.266337402345719</v>
      </c>
      <c r="BM82" s="85">
        <v>2.2263034953330161</v>
      </c>
      <c r="BN82" s="85">
        <v>2.3276199664324806</v>
      </c>
      <c r="BO82" s="85">
        <v>2.1335485159230743</v>
      </c>
      <c r="BP82" s="85">
        <v>1.4896487070823432</v>
      </c>
      <c r="BQ82" s="85">
        <v>2.1396416973612062</v>
      </c>
      <c r="BR82" s="85">
        <v>2.1153738431774851</v>
      </c>
      <c r="BS82" s="85">
        <v>2.0754494079773309</v>
      </c>
      <c r="BT82" s="85">
        <v>2.1326152267596505</v>
      </c>
      <c r="BU82" s="85">
        <v>2.1108579024108298</v>
      </c>
    </row>
    <row r="83" spans="1:74" ht="35" customHeight="1" x14ac:dyDescent="0.9">
      <c r="C83" s="81" t="s">
        <v>49</v>
      </c>
      <c r="D83" s="85">
        <f>D61-V61</f>
        <v>-3.2160804020100506E-2</v>
      </c>
      <c r="E83" s="85">
        <f t="shared" si="8"/>
        <v>-3.704235463029433E-2</v>
      </c>
      <c r="F83" s="85">
        <f t="shared" si="9"/>
        <v>-3.8334529791816223E-2</v>
      </c>
      <c r="G83" s="85">
        <f t="shared" si="10"/>
        <v>-6.733668341708543E-2</v>
      </c>
      <c r="H83" s="85">
        <f t="shared" si="11"/>
        <v>-6.6905958363244797E-2</v>
      </c>
      <c r="I83" s="85">
        <f t="shared" si="12"/>
        <v>-6.3890882986360364E-2</v>
      </c>
      <c r="J83" s="85">
        <f t="shared" si="13"/>
        <v>-6.2024407753050965E-2</v>
      </c>
      <c r="K83" s="85">
        <f t="shared" si="14"/>
        <v>-6.6618808327351037E-2</v>
      </c>
      <c r="L83" s="85">
        <f t="shared" si="15"/>
        <v>-5.9009332376166547E-2</v>
      </c>
      <c r="M83" s="85">
        <f t="shared" si="16"/>
        <v>-6.0732232591529073E-2</v>
      </c>
      <c r="N83" s="85">
        <f t="shared" si="17"/>
        <v>-6.3460157932519731E-2</v>
      </c>
      <c r="O83" s="85">
        <f t="shared" si="18"/>
        <v>1</v>
      </c>
      <c r="P83" s="85">
        <f t="shared" si="19"/>
        <v>-4.465183058147882E-2</v>
      </c>
      <c r="Q83" s="85">
        <f t="shared" si="20"/>
        <v>-5.1112706389088297E-2</v>
      </c>
      <c r="R83" s="85">
        <f t="shared" si="21"/>
        <v>-4.7954055994256992E-2</v>
      </c>
      <c r="S83" s="85">
        <f t="shared" si="22"/>
        <v>-4.7666905958363238E-2</v>
      </c>
      <c r="T83" s="79"/>
      <c r="U83" s="81" t="s">
        <v>49</v>
      </c>
      <c r="V83" s="85">
        <v>0.15966971320868176</v>
      </c>
      <c r="W83" s="85">
        <v>0.170595781071124</v>
      </c>
      <c r="X83" s="85">
        <v>0.16703978486311175</v>
      </c>
      <c r="Y83" s="85">
        <v>0.23756405386275595</v>
      </c>
      <c r="Z83" s="85">
        <v>0.23693248736942005</v>
      </c>
      <c r="AA83" s="85">
        <v>0.22759238107199561</v>
      </c>
      <c r="AB83" s="85">
        <v>0.22307925009537438</v>
      </c>
      <c r="AC83" s="85">
        <v>0.22604097455551281</v>
      </c>
      <c r="AD83" s="85">
        <v>0.22192752538120972</v>
      </c>
      <c r="AE83" s="85">
        <v>0.20696953182572222</v>
      </c>
      <c r="AF83" s="85">
        <v>0.20606099825911159</v>
      </c>
      <c r="AG83" s="85">
        <v>1.1506565431837745</v>
      </c>
      <c r="AH83" s="85">
        <v>0.20158945693872343</v>
      </c>
      <c r="AI83" s="85">
        <v>0.2086821294074587</v>
      </c>
      <c r="AJ83" s="85">
        <v>0.20750571915073382</v>
      </c>
      <c r="AK83" s="85">
        <v>0.20242471024783787</v>
      </c>
      <c r="AM83" s="81" t="s">
        <v>49</v>
      </c>
      <c r="AN83" s="95">
        <v>0.15966971320868173</v>
      </c>
      <c r="AO83" s="85">
        <v>0.17059578107112391</v>
      </c>
      <c r="AP83" s="85">
        <v>0.16703978486311172</v>
      </c>
      <c r="AQ83" s="85">
        <v>0.23756405386275592</v>
      </c>
      <c r="AR83" s="85">
        <v>0.23693248736941996</v>
      </c>
      <c r="AS83" s="85">
        <v>0.22759238107199556</v>
      </c>
      <c r="AT83" s="85">
        <v>0.2230792500953743</v>
      </c>
      <c r="AU83" s="85">
        <v>0.22604097455551278</v>
      </c>
      <c r="AV83" s="85">
        <v>0.22192752538120961</v>
      </c>
      <c r="AW83" s="85">
        <v>0.2069695318257222</v>
      </c>
      <c r="AX83" s="85">
        <v>0.20606099825911148</v>
      </c>
      <c r="AY83" s="85">
        <v>0.15065654318377406</v>
      </c>
      <c r="AZ83" s="85">
        <v>0.2015894569387234</v>
      </c>
      <c r="BA83" s="85">
        <v>0.20868212940745862</v>
      </c>
      <c r="BB83" s="85">
        <v>0.20750571915073376</v>
      </c>
      <c r="BC83" s="85">
        <v>0.20242471024783776</v>
      </c>
      <c r="BE83" s="81" t="s">
        <v>49</v>
      </c>
      <c r="BF83" s="95">
        <v>1.5966971320868173</v>
      </c>
      <c r="BG83" s="85">
        <v>1.7059578107112392</v>
      </c>
      <c r="BH83" s="85">
        <v>1.6703978486311173</v>
      </c>
      <c r="BI83" s="85">
        <v>2.3756405386275592</v>
      </c>
      <c r="BJ83" s="85">
        <v>2.3693248736941994</v>
      </c>
      <c r="BK83" s="85">
        <v>2.2759238107199558</v>
      </c>
      <c r="BL83" s="85">
        <v>2.230792500953743</v>
      </c>
      <c r="BM83" s="85">
        <v>2.260409745555128</v>
      </c>
      <c r="BN83" s="85">
        <v>2.2192752538120959</v>
      </c>
      <c r="BO83" s="85">
        <v>2.0696953182572218</v>
      </c>
      <c r="BP83" s="85">
        <v>2.0606099825911146</v>
      </c>
      <c r="BQ83" s="85">
        <v>1.5065654318377406</v>
      </c>
      <c r="BR83" s="85">
        <v>2.0158945693872341</v>
      </c>
      <c r="BS83" s="85">
        <v>2.0868212940745861</v>
      </c>
      <c r="BT83" s="85">
        <v>2.0750571915073377</v>
      </c>
      <c r="BU83" s="85">
        <v>2.0242471024783777</v>
      </c>
    </row>
    <row r="84" spans="1:74" ht="35" customHeight="1" x14ac:dyDescent="0.9">
      <c r="C84" s="81" t="s">
        <v>50</v>
      </c>
      <c r="D84" s="85">
        <f>D62-V62</f>
        <v>-4.9533381191672644E-2</v>
      </c>
      <c r="E84" s="85">
        <f t="shared" si="8"/>
        <v>-5.1974156496769557E-2</v>
      </c>
      <c r="F84" s="85">
        <f t="shared" si="9"/>
        <v>-5.3409906676238336E-2</v>
      </c>
      <c r="G84" s="85">
        <f t="shared" si="10"/>
        <v>-6.3890882986360364E-2</v>
      </c>
      <c r="H84" s="85">
        <f t="shared" si="11"/>
        <v>-6.8341708542713556E-2</v>
      </c>
      <c r="I84" s="85">
        <f t="shared" si="12"/>
        <v>-5.915290739411342E-2</v>
      </c>
      <c r="J84" s="85">
        <f t="shared" si="13"/>
        <v>-5.5563531945441488E-2</v>
      </c>
      <c r="K84" s="85">
        <f t="shared" si="14"/>
        <v>-5.6424982053122755E-2</v>
      </c>
      <c r="L84" s="85">
        <f t="shared" si="15"/>
        <v>-5.5276381909547735E-2</v>
      </c>
      <c r="M84" s="85">
        <f t="shared" si="16"/>
        <v>-3.675520459440057E-2</v>
      </c>
      <c r="N84" s="85">
        <f t="shared" si="17"/>
        <v>-3.1442928930366112E-2</v>
      </c>
      <c r="O84" s="85">
        <f t="shared" si="18"/>
        <v>-3.790380473797559E-2</v>
      </c>
      <c r="P84" s="85">
        <f t="shared" si="19"/>
        <v>1</v>
      </c>
      <c r="Q84" s="85">
        <f t="shared" si="20"/>
        <v>-4.6374730796841346E-2</v>
      </c>
      <c r="R84" s="85">
        <f t="shared" si="21"/>
        <v>-5.0825556353194544E-2</v>
      </c>
      <c r="S84" s="85">
        <f t="shared" si="22"/>
        <v>-4.3359655419956927E-2</v>
      </c>
      <c r="T84" s="79"/>
      <c r="U84" s="81" t="s">
        <v>50</v>
      </c>
      <c r="V84" s="85">
        <v>0.1689992291211109</v>
      </c>
      <c r="W84" s="85">
        <v>0.17745929532409657</v>
      </c>
      <c r="X84" s="85">
        <v>0.17430588447054068</v>
      </c>
      <c r="Y84" s="85">
        <v>0.22383931253634695</v>
      </c>
      <c r="Z84" s="85">
        <v>0.22758567636596602</v>
      </c>
      <c r="AA84" s="85">
        <v>0.21230356026235603</v>
      </c>
      <c r="AB84" s="85">
        <v>0.20630332657821701</v>
      </c>
      <c r="AC84" s="85">
        <v>0.20608142218518027</v>
      </c>
      <c r="AD84" s="85">
        <v>0.20750908374550525</v>
      </c>
      <c r="AE84" s="85">
        <v>0.17677732921896125</v>
      </c>
      <c r="AF84" s="85">
        <v>0.16870159306824431</v>
      </c>
      <c r="AG84" s="85">
        <v>0.17883522890404052</v>
      </c>
      <c r="AH84" s="85">
        <v>1.1502183866949354</v>
      </c>
      <c r="AI84" s="85">
        <v>0.19576158610514091</v>
      </c>
      <c r="AJ84" s="85">
        <v>0.20107425333387921</v>
      </c>
      <c r="AK84" s="85">
        <v>0.18975637934524062</v>
      </c>
      <c r="AM84" s="81" t="s">
        <v>50</v>
      </c>
      <c r="AN84" s="95">
        <v>0.1689992291211109</v>
      </c>
      <c r="AO84" s="85">
        <v>0.17745929532409654</v>
      </c>
      <c r="AP84" s="85">
        <v>0.17430588447054066</v>
      </c>
      <c r="AQ84" s="85">
        <v>0.22383931253634695</v>
      </c>
      <c r="AR84" s="85">
        <v>0.22758567636596599</v>
      </c>
      <c r="AS84" s="85">
        <v>0.21230356026235597</v>
      </c>
      <c r="AT84" s="85">
        <v>0.20630332657821698</v>
      </c>
      <c r="AU84" s="85">
        <v>0.20608142218518025</v>
      </c>
      <c r="AV84" s="85">
        <v>0.2075090837455052</v>
      </c>
      <c r="AW84" s="85">
        <v>0.17677732921896125</v>
      </c>
      <c r="AX84" s="85">
        <v>0.16870159306824428</v>
      </c>
      <c r="AY84" s="85">
        <v>0.17883522890404052</v>
      </c>
      <c r="AZ84" s="85">
        <v>0.15021838669493554</v>
      </c>
      <c r="BA84" s="85">
        <v>0.19576158610514088</v>
      </c>
      <c r="BB84" s="85">
        <v>0.20107425333387924</v>
      </c>
      <c r="BC84" s="85">
        <v>0.18975637934524056</v>
      </c>
      <c r="BE84" s="81" t="s">
        <v>50</v>
      </c>
      <c r="BF84" s="95">
        <v>1.6899922912111089</v>
      </c>
      <c r="BG84" s="85">
        <v>1.7745929532409654</v>
      </c>
      <c r="BH84" s="85">
        <v>1.7430588447054065</v>
      </c>
      <c r="BI84" s="85">
        <v>2.2383931253634697</v>
      </c>
      <c r="BJ84" s="85">
        <v>2.2758567636596601</v>
      </c>
      <c r="BK84" s="85">
        <v>2.1230356026235597</v>
      </c>
      <c r="BL84" s="85">
        <v>2.0630332657821699</v>
      </c>
      <c r="BM84" s="85">
        <v>2.0608142218518024</v>
      </c>
      <c r="BN84" s="85">
        <v>2.0750908374550519</v>
      </c>
      <c r="BO84" s="85">
        <v>1.7677732921896125</v>
      </c>
      <c r="BP84" s="85">
        <v>1.6870159306824428</v>
      </c>
      <c r="BQ84" s="85">
        <v>1.7883522890404051</v>
      </c>
      <c r="BR84" s="85">
        <v>1.5021838669493555</v>
      </c>
      <c r="BS84" s="85">
        <v>1.9576158610514089</v>
      </c>
      <c r="BT84" s="85">
        <v>2.0107425333387923</v>
      </c>
      <c r="BU84" s="85">
        <v>1.8975637934524057</v>
      </c>
    </row>
    <row r="85" spans="1:74" ht="35" customHeight="1" x14ac:dyDescent="0.9">
      <c r="C85" s="81" t="s">
        <v>51</v>
      </c>
      <c r="D85" s="85">
        <f>D63-V63</f>
        <v>-5.0681981335247657E-2</v>
      </c>
      <c r="E85" s="85">
        <f t="shared" si="8"/>
        <v>-4.6518305814788226E-2</v>
      </c>
      <c r="F85" s="85">
        <f t="shared" si="9"/>
        <v>-5.3840631730078962E-2</v>
      </c>
      <c r="G85" s="85">
        <f t="shared" si="10"/>
        <v>-6.2311557788944719E-2</v>
      </c>
      <c r="H85" s="85">
        <f t="shared" si="11"/>
        <v>-6.0732232591529073E-2</v>
      </c>
      <c r="I85" s="85">
        <f t="shared" si="12"/>
        <v>-6.2311557788944719E-2</v>
      </c>
      <c r="J85" s="85">
        <f t="shared" si="13"/>
        <v>-5.0394831299353904E-2</v>
      </c>
      <c r="K85" s="85">
        <f t="shared" si="14"/>
        <v>-4.9533381191672644E-2</v>
      </c>
      <c r="L85" s="85">
        <f t="shared" si="15"/>
        <v>-5.2117731514716437E-2</v>
      </c>
      <c r="M85" s="85">
        <f t="shared" si="16"/>
        <v>-3.776022972002871E-2</v>
      </c>
      <c r="N85" s="85">
        <f t="shared" si="17"/>
        <v>-3.8047379755922463E-2</v>
      </c>
      <c r="O85" s="85">
        <f t="shared" si="18"/>
        <v>-4.47954055994257E-2</v>
      </c>
      <c r="P85" s="85">
        <f t="shared" si="19"/>
        <v>-4.6087580760947593E-2</v>
      </c>
      <c r="Q85" s="85">
        <f t="shared" si="20"/>
        <v>1</v>
      </c>
      <c r="R85" s="85">
        <f t="shared" si="21"/>
        <v>-3.7473079684134956E-2</v>
      </c>
      <c r="S85" s="85">
        <f t="shared" si="22"/>
        <v>-3.9626704953338115E-2</v>
      </c>
      <c r="T85" s="79"/>
      <c r="U85" s="81" t="s">
        <v>51</v>
      </c>
      <c r="V85" s="85">
        <v>0.16564447038364616</v>
      </c>
      <c r="W85" s="85">
        <v>0.16788324341002567</v>
      </c>
      <c r="X85" s="85">
        <v>0.17030033840768216</v>
      </c>
      <c r="Y85" s="85">
        <v>0.21706162935164311</v>
      </c>
      <c r="Z85" s="85">
        <v>0.21534291897392069</v>
      </c>
      <c r="AA85" s="85">
        <v>0.20995718600535704</v>
      </c>
      <c r="AB85" s="85">
        <v>0.1965668468524471</v>
      </c>
      <c r="AC85" s="85">
        <v>0.19474681755769591</v>
      </c>
      <c r="AD85" s="85">
        <v>0.19945210614626949</v>
      </c>
      <c r="AE85" s="85">
        <v>0.17311509366346281</v>
      </c>
      <c r="AF85" s="85">
        <v>0.17030240340431099</v>
      </c>
      <c r="AG85" s="85">
        <v>0.18054747529546628</v>
      </c>
      <c r="AH85" s="85">
        <v>0.18927672158676992</v>
      </c>
      <c r="AI85" s="85">
        <v>1.1464047809692979</v>
      </c>
      <c r="AJ85" s="85">
        <v>0.18370711689696451</v>
      </c>
      <c r="AK85" s="85">
        <v>0.18150205800801467</v>
      </c>
      <c r="AM85" s="81" t="s">
        <v>51</v>
      </c>
      <c r="AN85" s="95">
        <v>0.16564447038364613</v>
      </c>
      <c r="AO85" s="85">
        <v>0.16788324341002556</v>
      </c>
      <c r="AP85" s="85">
        <v>0.17030033840768211</v>
      </c>
      <c r="AQ85" s="85">
        <v>0.21706162935164311</v>
      </c>
      <c r="AR85" s="85">
        <v>0.21534291897392066</v>
      </c>
      <c r="AS85" s="85">
        <v>0.20995718600535698</v>
      </c>
      <c r="AT85" s="85">
        <v>0.1965668468524471</v>
      </c>
      <c r="AU85" s="85">
        <v>0.19474681755769585</v>
      </c>
      <c r="AV85" s="85">
        <v>0.19945210614626943</v>
      </c>
      <c r="AW85" s="85">
        <v>0.17311509366346281</v>
      </c>
      <c r="AX85" s="85">
        <v>0.17030240340431094</v>
      </c>
      <c r="AY85" s="85">
        <v>0.1805474752954663</v>
      </c>
      <c r="AZ85" s="85">
        <v>0.18927672158676989</v>
      </c>
      <c r="BA85" s="85">
        <v>0.14640478096929754</v>
      </c>
      <c r="BB85" s="85">
        <v>0.18370711689696448</v>
      </c>
      <c r="BC85" s="85">
        <v>0.18150205800801467</v>
      </c>
      <c r="BE85" s="81" t="s">
        <v>51</v>
      </c>
      <c r="BF85" s="95">
        <v>1.6564447038364614</v>
      </c>
      <c r="BG85" s="85">
        <v>1.6788324341002556</v>
      </c>
      <c r="BH85" s="85">
        <v>1.7030033840768211</v>
      </c>
      <c r="BI85" s="85">
        <v>2.170616293516431</v>
      </c>
      <c r="BJ85" s="85">
        <v>2.1534291897392066</v>
      </c>
      <c r="BK85" s="85">
        <v>2.0995718600535698</v>
      </c>
      <c r="BL85" s="85">
        <v>1.965668468524471</v>
      </c>
      <c r="BM85" s="85">
        <v>1.9474681755769585</v>
      </c>
      <c r="BN85" s="85">
        <v>1.9945210614626943</v>
      </c>
      <c r="BO85" s="85">
        <v>1.731150936634628</v>
      </c>
      <c r="BP85" s="85">
        <v>1.7030240340431093</v>
      </c>
      <c r="BQ85" s="85">
        <v>1.8054747529546631</v>
      </c>
      <c r="BR85" s="85">
        <v>1.8927672158676989</v>
      </c>
      <c r="BS85" s="85">
        <v>1.4640478096929754</v>
      </c>
      <c r="BT85" s="85">
        <v>1.8370711689696448</v>
      </c>
      <c r="BU85" s="85">
        <v>1.8150205800801467</v>
      </c>
    </row>
    <row r="86" spans="1:74" ht="35" customHeight="1" x14ac:dyDescent="0.9">
      <c r="C86" s="81" t="s">
        <v>52</v>
      </c>
      <c r="D86" s="85">
        <f>D64-V64</f>
        <v>-4.9246231155778891E-2</v>
      </c>
      <c r="E86" s="85">
        <f t="shared" si="8"/>
        <v>-5.240488155061019E-2</v>
      </c>
      <c r="F86" s="85">
        <f t="shared" si="9"/>
        <v>-5.0825556353194544E-2</v>
      </c>
      <c r="G86" s="85">
        <f t="shared" si="10"/>
        <v>-6.1306532663316572E-2</v>
      </c>
      <c r="H86" s="85">
        <f t="shared" si="11"/>
        <v>-6.1450107681263459E-2</v>
      </c>
      <c r="I86" s="85">
        <f t="shared" si="12"/>
        <v>-6.6331658291457277E-2</v>
      </c>
      <c r="J86" s="85">
        <f t="shared" si="13"/>
        <v>-5.1112706389088297E-2</v>
      </c>
      <c r="K86" s="85">
        <f t="shared" si="14"/>
        <v>-5.6712132089016508E-2</v>
      </c>
      <c r="L86" s="85">
        <f>L64-AD64</f>
        <v>-6.0445082555635313E-2</v>
      </c>
      <c r="M86" s="85">
        <f t="shared" si="16"/>
        <v>-4.1493180186647521E-2</v>
      </c>
      <c r="N86" s="85">
        <f t="shared" si="17"/>
        <v>-3.6898779612347443E-2</v>
      </c>
      <c r="O86" s="85">
        <f t="shared" si="18"/>
        <v>-4.7666905958363238E-2</v>
      </c>
      <c r="P86" s="85">
        <f>P64-AH64</f>
        <v>-5.125628140703517E-2</v>
      </c>
      <c r="Q86" s="85">
        <f t="shared" si="20"/>
        <v>-4.6805455850681972E-2</v>
      </c>
      <c r="R86" s="85">
        <f t="shared" si="21"/>
        <v>1</v>
      </c>
      <c r="S86" s="85">
        <f t="shared" si="22"/>
        <v>-3.5750179468772431E-2</v>
      </c>
      <c r="T86" s="79"/>
      <c r="U86" s="81" t="s">
        <v>52</v>
      </c>
      <c r="V86" s="85">
        <v>0.16933977736376005</v>
      </c>
      <c r="W86" s="85">
        <v>0.17851972594543908</v>
      </c>
      <c r="X86" s="85">
        <v>0.17268762118962894</v>
      </c>
      <c r="Y86" s="85">
        <v>0.22313227938095187</v>
      </c>
      <c r="Z86" s="85">
        <v>0.22298188744291611</v>
      </c>
      <c r="AA86" s="85">
        <v>0.22036809614280128</v>
      </c>
      <c r="AB86" s="85">
        <v>0.203779528993494</v>
      </c>
      <c r="AC86" s="85">
        <v>0.20788416969766943</v>
      </c>
      <c r="AD86" s="85">
        <v>0.21380276187909597</v>
      </c>
      <c r="AE86" s="85">
        <v>0.18219609211064147</v>
      </c>
      <c r="AF86" s="85">
        <v>0.1748693657383831</v>
      </c>
      <c r="AG86" s="85">
        <v>0.18899326335761296</v>
      </c>
      <c r="AH86" s="85">
        <v>0.20026205050597706</v>
      </c>
      <c r="AI86" s="85">
        <v>0.19742463221939202</v>
      </c>
      <c r="AJ86" s="85">
        <v>1.1539559782836966</v>
      </c>
      <c r="AK86" s="85">
        <v>0.18414262413126112</v>
      </c>
      <c r="AM86" s="81" t="s">
        <v>52</v>
      </c>
      <c r="AN86" s="95">
        <v>0.16933977736376005</v>
      </c>
      <c r="AO86" s="85">
        <v>0.17851972594543905</v>
      </c>
      <c r="AP86" s="85">
        <v>0.17268762118962891</v>
      </c>
      <c r="AQ86" s="85">
        <v>0.22313227938095187</v>
      </c>
      <c r="AR86" s="85">
        <v>0.22298188744291605</v>
      </c>
      <c r="AS86" s="85">
        <v>0.22036809614280128</v>
      </c>
      <c r="AT86" s="85">
        <v>0.20377952899349405</v>
      </c>
      <c r="AU86" s="85">
        <v>0.20788416969766943</v>
      </c>
      <c r="AV86" s="85">
        <v>0.21380276187909592</v>
      </c>
      <c r="AW86" s="85">
        <v>0.18219609211064153</v>
      </c>
      <c r="AX86" s="85">
        <v>0.17486936573838305</v>
      </c>
      <c r="AY86" s="85">
        <v>0.18899326335761296</v>
      </c>
      <c r="AZ86" s="85">
        <v>0.20026205050597701</v>
      </c>
      <c r="BA86" s="85">
        <v>0.19742463221939202</v>
      </c>
      <c r="BB86" s="85">
        <v>0.15395597828369673</v>
      </c>
      <c r="BC86" s="85">
        <v>0.18414262413126112</v>
      </c>
      <c r="BE86" s="81" t="s">
        <v>52</v>
      </c>
      <c r="BF86" s="95">
        <v>1.6933977736376005</v>
      </c>
      <c r="BG86" s="85">
        <v>1.7851972594543906</v>
      </c>
      <c r="BH86" s="85">
        <v>1.726876211896289</v>
      </c>
      <c r="BI86" s="85">
        <v>2.2313227938095186</v>
      </c>
      <c r="BJ86" s="85">
        <v>2.2298188744291605</v>
      </c>
      <c r="BK86" s="85">
        <v>2.2036809614280131</v>
      </c>
      <c r="BL86" s="85">
        <v>2.0377952899349405</v>
      </c>
      <c r="BM86" s="85">
        <v>2.0788416969766943</v>
      </c>
      <c r="BN86" s="85">
        <v>2.138027618790959</v>
      </c>
      <c r="BO86" s="85">
        <v>1.8219609211064154</v>
      </c>
      <c r="BP86" s="85">
        <v>1.7486936573838305</v>
      </c>
      <c r="BQ86" s="85">
        <v>1.8899326335761297</v>
      </c>
      <c r="BR86" s="85">
        <v>2.0026205050597703</v>
      </c>
      <c r="BS86" s="85">
        <v>1.9742463221939202</v>
      </c>
      <c r="BT86" s="85">
        <v>1.5395597828369674</v>
      </c>
      <c r="BU86" s="85">
        <v>1.8414262413126112</v>
      </c>
    </row>
    <row r="87" spans="1:74" ht="35" customHeight="1" x14ac:dyDescent="0.9">
      <c r="C87" s="82" t="s">
        <v>53</v>
      </c>
      <c r="D87" s="85">
        <f>D65-V65</f>
        <v>-5.1974156496769557E-2</v>
      </c>
      <c r="E87" s="85">
        <f t="shared" si="8"/>
        <v>-5.3840631730078962E-2</v>
      </c>
      <c r="F87" s="85">
        <f t="shared" si="9"/>
        <v>-4.3933955491744434E-2</v>
      </c>
      <c r="G87" s="85">
        <f>G65-Y65</f>
        <v>-6.1019382627422826E-2</v>
      </c>
      <c r="H87" s="85">
        <f t="shared" si="11"/>
        <v>-6.6188083273510404E-2</v>
      </c>
      <c r="I87" s="85">
        <f t="shared" si="12"/>
        <v>-6.3460157932519731E-2</v>
      </c>
      <c r="J87" s="85">
        <f t="shared" si="13"/>
        <v>-6.0875807609475946E-2</v>
      </c>
      <c r="K87" s="85">
        <f t="shared" si="14"/>
        <v>-5.9583632447954053E-2</v>
      </c>
      <c r="L87" s="85">
        <f>L65-AD65</f>
        <v>-6.1306532663316572E-2</v>
      </c>
      <c r="M87" s="85">
        <f t="shared" si="16"/>
        <v>-5.0681981335247657E-2</v>
      </c>
      <c r="N87" s="85">
        <f t="shared" si="17"/>
        <v>-3.8047379755922463E-2</v>
      </c>
      <c r="O87" s="85">
        <f t="shared" si="18"/>
        <v>-3.9626704953338115E-2</v>
      </c>
      <c r="P87" s="85">
        <f>P65-AH65</f>
        <v>-4.3790380473797554E-2</v>
      </c>
      <c r="Q87" s="85">
        <f t="shared" si="20"/>
        <v>-4.9102656137832011E-2</v>
      </c>
      <c r="R87" s="85">
        <f t="shared" si="21"/>
        <v>-4.8959081119885138E-2</v>
      </c>
      <c r="S87" s="85">
        <f t="shared" si="22"/>
        <v>1</v>
      </c>
      <c r="T87" s="90"/>
      <c r="U87" s="82" t="s">
        <v>53</v>
      </c>
      <c r="V87" s="85">
        <v>0.17526999639775204</v>
      </c>
      <c r="W87" s="85">
        <v>0.183371353175419</v>
      </c>
      <c r="X87" s="85">
        <v>0.16972099769412088</v>
      </c>
      <c r="Y87" s="85">
        <v>0.22743830174750648</v>
      </c>
      <c r="Z87" s="85">
        <v>0.23176139784910929</v>
      </c>
      <c r="AA87" s="85">
        <v>0.22227682787306763</v>
      </c>
      <c r="AB87" s="85">
        <v>0.21717230360605197</v>
      </c>
      <c r="AC87" s="85">
        <v>0.21493769334067334</v>
      </c>
      <c r="AD87" s="85">
        <v>0.21916147150623261</v>
      </c>
      <c r="AE87" s="85">
        <v>0.1944891383826238</v>
      </c>
      <c r="AF87" s="85">
        <v>0.17974959113238714</v>
      </c>
      <c r="AG87" s="85">
        <v>0.18556293577327773</v>
      </c>
      <c r="AH87" s="85">
        <v>0.19762487110236679</v>
      </c>
      <c r="AI87" s="85">
        <v>0.20376695091948072</v>
      </c>
      <c r="AJ87" s="85">
        <v>0.20502348559342834</v>
      </c>
      <c r="AK87" s="85">
        <v>1.1535836442555858</v>
      </c>
      <c r="AM87" s="82" t="s">
        <v>53</v>
      </c>
      <c r="AN87" s="95">
        <v>0.17526999639775204</v>
      </c>
      <c r="AO87" s="85">
        <v>0.18337135317541903</v>
      </c>
      <c r="AP87" s="85">
        <v>0.16972099769412086</v>
      </c>
      <c r="AQ87" s="85">
        <v>0.22743830174750646</v>
      </c>
      <c r="AR87" s="85">
        <v>0.23176139784910929</v>
      </c>
      <c r="AS87" s="85">
        <v>0.22227682787306752</v>
      </c>
      <c r="AT87" s="85">
        <v>0.21717230360605197</v>
      </c>
      <c r="AU87" s="85">
        <v>0.21493769334067331</v>
      </c>
      <c r="AV87" s="85">
        <v>0.21916147150623258</v>
      </c>
      <c r="AW87" s="85">
        <v>0.19448913838262383</v>
      </c>
      <c r="AX87" s="85">
        <v>0.17974959113238703</v>
      </c>
      <c r="AY87" s="85">
        <v>0.18556293577327776</v>
      </c>
      <c r="AZ87" s="85">
        <v>0.19762487110236682</v>
      </c>
      <c r="BA87" s="85">
        <v>0.20376695091948069</v>
      </c>
      <c r="BB87" s="85">
        <v>0.20502348559342837</v>
      </c>
      <c r="BC87" s="85">
        <v>0.15358364425558566</v>
      </c>
      <c r="BE87" s="82" t="s">
        <v>53</v>
      </c>
      <c r="BF87" s="95">
        <v>1.7526999639775203</v>
      </c>
      <c r="BG87" s="85">
        <v>1.8337135317541904</v>
      </c>
      <c r="BH87" s="85">
        <v>1.6972099769412086</v>
      </c>
      <c r="BI87" s="85">
        <v>2.2743830174750643</v>
      </c>
      <c r="BJ87" s="85">
        <v>2.3176139784910927</v>
      </c>
      <c r="BK87" s="85">
        <v>2.2227682787306753</v>
      </c>
      <c r="BL87" s="85">
        <v>2.1717230360605195</v>
      </c>
      <c r="BM87" s="85">
        <v>2.149376933406733</v>
      </c>
      <c r="BN87" s="85">
        <v>2.1916147150623257</v>
      </c>
      <c r="BO87" s="85">
        <v>1.9448913838262383</v>
      </c>
      <c r="BP87" s="85">
        <v>1.7974959113238702</v>
      </c>
      <c r="BQ87" s="85">
        <v>1.8556293577327776</v>
      </c>
      <c r="BR87" s="85">
        <v>1.9762487110236682</v>
      </c>
      <c r="BS87" s="85">
        <v>2.0376695091948069</v>
      </c>
      <c r="BT87" s="85">
        <v>2.0502348559342836</v>
      </c>
      <c r="BU87" s="85">
        <v>1.5358364425558566</v>
      </c>
    </row>
    <row r="88" spans="1:74" s="28" customFormat="1" ht="35" customHeight="1" x14ac:dyDescent="0.9">
      <c r="A88" s="40"/>
      <c r="B88" s="79"/>
      <c r="C88" s="79"/>
      <c r="D88" s="79"/>
      <c r="E88" s="79"/>
      <c r="F88" s="79"/>
      <c r="G88" s="79"/>
      <c r="H88" s="79"/>
      <c r="I88" s="79"/>
      <c r="J88" s="79"/>
      <c r="K88" s="79"/>
      <c r="L88" s="79"/>
      <c r="M88" s="79"/>
      <c r="N88" s="79"/>
      <c r="O88" s="79"/>
      <c r="P88" s="79"/>
      <c r="Q88" s="90"/>
      <c r="R88" s="90"/>
      <c r="S88" s="90"/>
      <c r="T88" s="90"/>
      <c r="U88" s="79"/>
      <c r="V88" s="79"/>
      <c r="W88" s="79"/>
      <c r="X88" s="79"/>
      <c r="Y88" s="79"/>
      <c r="Z88" s="79"/>
      <c r="AA88" s="79"/>
      <c r="AB88" s="79"/>
      <c r="AC88" s="79"/>
      <c r="AD88" s="79"/>
      <c r="AE88" s="79"/>
      <c r="AF88" s="79"/>
      <c r="AG88" s="79"/>
      <c r="AH88" s="79"/>
      <c r="AI88" s="79"/>
      <c r="AJ88" s="79"/>
      <c r="AK88" s="79"/>
      <c r="AL88" s="90"/>
      <c r="AM88" s="79"/>
      <c r="AN88" s="79"/>
      <c r="AO88" s="79"/>
      <c r="AP88" s="79"/>
      <c r="AQ88" s="79"/>
      <c r="AR88" s="79"/>
      <c r="AS88" s="79"/>
      <c r="AT88" s="79"/>
      <c r="AU88" s="79"/>
      <c r="AV88" s="79"/>
      <c r="AW88" s="79"/>
      <c r="AX88" s="79"/>
      <c r="AY88" s="79"/>
      <c r="AZ88" s="79"/>
      <c r="BA88" s="79"/>
      <c r="BB88" s="79"/>
      <c r="BC88" s="79"/>
      <c r="BD88" s="90"/>
      <c r="BE88" s="79"/>
      <c r="BF88" s="79"/>
      <c r="BG88" s="79"/>
      <c r="BH88" s="79"/>
      <c r="BI88" s="79"/>
      <c r="BJ88" s="79"/>
      <c r="BK88" s="79"/>
      <c r="BL88" s="79"/>
      <c r="BM88" s="79"/>
      <c r="BN88" s="79"/>
      <c r="BO88" s="79"/>
      <c r="BP88" s="79"/>
      <c r="BQ88" s="79"/>
      <c r="BR88" s="79"/>
      <c r="BS88" s="79"/>
      <c r="BT88" s="79"/>
      <c r="BU88" s="79"/>
      <c r="BV88" s="90"/>
    </row>
    <row r="89" spans="1:74" ht="35" customHeight="1" x14ac:dyDescent="0.9">
      <c r="C89" s="70" t="s">
        <v>12</v>
      </c>
      <c r="D89" s="70"/>
      <c r="E89" s="70"/>
      <c r="F89" s="70"/>
      <c r="G89" s="70"/>
      <c r="H89" s="70"/>
      <c r="I89" s="70"/>
      <c r="J89" s="70"/>
      <c r="K89" s="70"/>
      <c r="L89" s="70"/>
      <c r="M89" s="70"/>
      <c r="N89" s="70"/>
      <c r="O89" s="70"/>
      <c r="P89" s="70"/>
      <c r="Q89" s="70"/>
      <c r="R89" s="70"/>
      <c r="S89" s="70"/>
      <c r="T89" s="70"/>
      <c r="U89" s="70"/>
      <c r="V89" s="70"/>
      <c r="W89" s="70"/>
      <c r="X89" s="70"/>
      <c r="Y89" s="70"/>
      <c r="Z89" s="70"/>
      <c r="AA89" s="70"/>
      <c r="AB89" s="70"/>
      <c r="AC89" s="70"/>
      <c r="AD89" s="70"/>
      <c r="AE89" s="70"/>
      <c r="AF89" s="70"/>
      <c r="AG89" s="70"/>
      <c r="AH89" s="70"/>
      <c r="AI89" s="70"/>
      <c r="AJ89" s="70"/>
      <c r="AK89" s="70"/>
    </row>
    <row r="90" spans="1:74" ht="35" customHeight="1" x14ac:dyDescent="0.9">
      <c r="A90" s="39"/>
      <c r="B90" s="79"/>
      <c r="C90" s="79"/>
      <c r="D90" s="79"/>
      <c r="E90" s="79"/>
      <c r="F90" s="79"/>
      <c r="G90" s="79"/>
      <c r="H90" s="79"/>
      <c r="I90" s="79"/>
      <c r="J90" s="79"/>
      <c r="K90" s="79"/>
      <c r="L90" s="79"/>
      <c r="M90" s="79"/>
      <c r="N90" s="79"/>
      <c r="O90" s="79"/>
      <c r="P90" s="79"/>
      <c r="Q90" s="90"/>
    </row>
    <row r="91" spans="1:74" ht="35" customHeight="1" x14ac:dyDescent="0.9">
      <c r="A91" s="39"/>
      <c r="B91" s="79"/>
      <c r="C91" s="96" t="s">
        <v>7</v>
      </c>
      <c r="D91" s="96"/>
      <c r="E91" s="96"/>
      <c r="F91" s="96"/>
      <c r="G91" s="96"/>
      <c r="H91" s="96"/>
      <c r="I91" s="96"/>
      <c r="J91" s="96"/>
      <c r="K91" s="96"/>
      <c r="L91" s="96"/>
      <c r="M91" s="96"/>
      <c r="N91" s="96"/>
      <c r="O91" s="96"/>
      <c r="P91" s="96"/>
      <c r="Q91" s="96"/>
      <c r="R91" s="96"/>
      <c r="S91" s="97"/>
      <c r="T91" s="98" t="s">
        <v>2</v>
      </c>
      <c r="X91" s="85" t="s">
        <v>2</v>
      </c>
      <c r="Y91" s="85" t="s">
        <v>3</v>
      </c>
      <c r="Z91" s="79"/>
      <c r="AA91" s="85" t="s">
        <v>4</v>
      </c>
      <c r="AB91" s="85" t="s">
        <v>5</v>
      </c>
      <c r="AC91" s="79"/>
      <c r="AD91" s="85" t="s">
        <v>6</v>
      </c>
    </row>
    <row r="92" spans="1:74" ht="35" customHeight="1" x14ac:dyDescent="0.9">
      <c r="C92" s="85"/>
      <c r="D92" s="82" t="s">
        <v>40</v>
      </c>
      <c r="E92" s="82" t="s">
        <v>41</v>
      </c>
      <c r="F92" s="82" t="s">
        <v>42</v>
      </c>
      <c r="G92" s="82" t="s">
        <v>54</v>
      </c>
      <c r="H92" s="82" t="s">
        <v>55</v>
      </c>
      <c r="I92" s="82" t="s">
        <v>43</v>
      </c>
      <c r="J92" s="82" t="s">
        <v>44</v>
      </c>
      <c r="K92" s="82" t="s">
        <v>45</v>
      </c>
      <c r="L92" s="82" t="s">
        <v>46</v>
      </c>
      <c r="M92" s="82" t="s">
        <v>47</v>
      </c>
      <c r="N92" s="82" t="s">
        <v>48</v>
      </c>
      <c r="O92" s="82" t="s">
        <v>49</v>
      </c>
      <c r="P92" s="82" t="s">
        <v>50</v>
      </c>
      <c r="Q92" s="83" t="s">
        <v>51</v>
      </c>
      <c r="R92" s="83" t="s">
        <v>52</v>
      </c>
      <c r="S92" s="83" t="s">
        <v>53</v>
      </c>
      <c r="T92" s="99"/>
      <c r="W92" s="81" t="s">
        <v>40</v>
      </c>
      <c r="X92" s="100">
        <f>T93</f>
        <v>3.2488124269940584</v>
      </c>
      <c r="Y92" s="101">
        <f>D109</f>
        <v>2.5192568844712775</v>
      </c>
      <c r="Z92" s="79"/>
      <c r="AA92" s="102">
        <f>X92+Y92</f>
        <v>5.7680693114653359</v>
      </c>
      <c r="AB92" s="102">
        <f>X92-Y92</f>
        <v>0.72955554252278088</v>
      </c>
      <c r="AC92" s="79"/>
      <c r="AD92" s="85"/>
    </row>
    <row r="93" spans="1:74" ht="35" customHeight="1" x14ac:dyDescent="0.9">
      <c r="C93" s="81" t="s">
        <v>40</v>
      </c>
      <c r="D93" s="95">
        <v>0.12966228188230391</v>
      </c>
      <c r="E93" s="95">
        <v>0.18644814162335879</v>
      </c>
      <c r="F93" s="95">
        <v>0.17929222896194191</v>
      </c>
      <c r="G93" s="95">
        <v>0.22491008985789224</v>
      </c>
      <c r="H93" s="95">
        <v>0.21964669795487043</v>
      </c>
      <c r="I93" s="95">
        <v>0.20650334034444084</v>
      </c>
      <c r="J93" s="95">
        <v>0.19974613358229629</v>
      </c>
      <c r="K93" s="95">
        <v>0.20166206700588907</v>
      </c>
      <c r="L93" s="95">
        <v>0.20110985318586475</v>
      </c>
      <c r="M93" s="95">
        <v>0.20781271173700644</v>
      </c>
      <c r="N93" s="95">
        <v>0.20135937346197474</v>
      </c>
      <c r="O93" s="95">
        <v>0.21184164057243168</v>
      </c>
      <c r="P93" s="85">
        <v>0.22109849570756396</v>
      </c>
      <c r="Q93" s="85">
        <v>0.22289227182090054</v>
      </c>
      <c r="R93" s="85">
        <v>0.21957382481812576</v>
      </c>
      <c r="S93" s="85">
        <v>0.21525327447719722</v>
      </c>
      <c r="T93" s="98">
        <f>SUM(D93:S93)</f>
        <v>3.2488124269940584</v>
      </c>
      <c r="W93" s="81" t="s">
        <v>41</v>
      </c>
      <c r="X93" s="100">
        <f t="shared" ref="X93:X109" si="23">T94</f>
        <v>3.0791721922451742</v>
      </c>
      <c r="Y93" s="101">
        <f>E109</f>
        <v>2.6463368115425165</v>
      </c>
      <c r="Z93" s="79"/>
      <c r="AA93" s="102">
        <f t="shared" ref="AA93:AA107" si="24">X93+Y93</f>
        <v>5.7255090037876908</v>
      </c>
      <c r="AB93" s="102">
        <f t="shared" ref="AB93:AB107" si="25">X93-Y93</f>
        <v>0.4328353807026577</v>
      </c>
      <c r="AC93" s="79"/>
      <c r="AD93" s="85"/>
    </row>
    <row r="94" spans="1:74" ht="35" customHeight="1" x14ac:dyDescent="0.9">
      <c r="C94" s="81" t="s">
        <v>41</v>
      </c>
      <c r="D94" s="95">
        <v>0.17037700900739572</v>
      </c>
      <c r="E94" s="85">
        <v>0.1293662206835611</v>
      </c>
      <c r="F94" s="85">
        <v>0.17090151290344344</v>
      </c>
      <c r="G94" s="85">
        <v>0.21666216130422097</v>
      </c>
      <c r="H94" s="85">
        <v>0.21306436210770538</v>
      </c>
      <c r="I94" s="85">
        <v>0.18852343683045045</v>
      </c>
      <c r="J94" s="85">
        <v>0.18496530380195678</v>
      </c>
      <c r="K94" s="85">
        <v>0.18944560575224009</v>
      </c>
      <c r="L94" s="85">
        <v>0.19434702256232209</v>
      </c>
      <c r="M94" s="85">
        <v>0.19920123644959623</v>
      </c>
      <c r="N94" s="85">
        <v>0.19410029478419186</v>
      </c>
      <c r="O94" s="85">
        <v>0.19867256548217663</v>
      </c>
      <c r="P94" s="85">
        <v>0.21024136159602547</v>
      </c>
      <c r="Q94" s="85">
        <v>0.21070467167905751</v>
      </c>
      <c r="R94" s="85">
        <v>0.20786746206389164</v>
      </c>
      <c r="S94" s="85">
        <v>0.20073196523693862</v>
      </c>
      <c r="T94" s="98">
        <f t="shared" ref="T94:T108" si="26">SUM(D94:S94)</f>
        <v>3.0791721922451742</v>
      </c>
      <c r="W94" s="81" t="s">
        <v>42</v>
      </c>
      <c r="X94" s="100">
        <f t="shared" si="23"/>
        <v>2.8422229899689233</v>
      </c>
      <c r="Y94" s="101">
        <f>F109</f>
        <v>2.5556824463885852</v>
      </c>
      <c r="Z94" s="79"/>
      <c r="AA94" s="102">
        <f t="shared" si="24"/>
        <v>5.3979054363575081</v>
      </c>
      <c r="AB94" s="102">
        <f t="shared" si="25"/>
        <v>0.28654054358033809</v>
      </c>
      <c r="AC94" s="79"/>
      <c r="AD94" s="85"/>
    </row>
    <row r="95" spans="1:74" ht="35" customHeight="1" x14ac:dyDescent="0.9">
      <c r="C95" s="81" t="s">
        <v>42</v>
      </c>
      <c r="D95" s="95">
        <v>0.15843152614846606</v>
      </c>
      <c r="E95" s="85">
        <v>0.16718520576152157</v>
      </c>
      <c r="F95" s="85">
        <v>0.11557755099576753</v>
      </c>
      <c r="G95" s="85">
        <v>0.20104029167847121</v>
      </c>
      <c r="H95" s="85">
        <v>0.20210647747611973</v>
      </c>
      <c r="I95" s="85">
        <v>0.17028631583681972</v>
      </c>
      <c r="J95" s="85">
        <v>0.1686060094138585</v>
      </c>
      <c r="K95" s="85">
        <v>0.16352562315038824</v>
      </c>
      <c r="L95" s="85">
        <v>0.16845503015844565</v>
      </c>
      <c r="M95" s="85">
        <v>0.18794233757192982</v>
      </c>
      <c r="N95" s="85">
        <v>0.18702030401290001</v>
      </c>
      <c r="O95" s="85">
        <v>0.19279607648570979</v>
      </c>
      <c r="P95" s="85">
        <v>0.18861972500928392</v>
      </c>
      <c r="Q95" s="85">
        <v>0.19090876265823725</v>
      </c>
      <c r="R95" s="85">
        <v>0.189924593779213</v>
      </c>
      <c r="S95" s="85">
        <v>0.18979715983179196</v>
      </c>
      <c r="T95" s="98">
        <f t="shared" si="26"/>
        <v>2.8422229899689233</v>
      </c>
      <c r="W95" s="81" t="s">
        <v>54</v>
      </c>
      <c r="X95" s="100">
        <f t="shared" si="23"/>
        <v>3.9707685287514649</v>
      </c>
      <c r="Y95" s="103">
        <f>G109</f>
        <v>3.408424721073823</v>
      </c>
      <c r="Z95" s="79"/>
      <c r="AA95" s="102">
        <f t="shared" si="24"/>
        <v>7.3791932498252883</v>
      </c>
      <c r="AB95" s="102">
        <f t="shared" si="25"/>
        <v>0.56234380767764192</v>
      </c>
      <c r="AC95" s="79"/>
      <c r="AD95" s="85"/>
    </row>
    <row r="96" spans="1:74" ht="35" customHeight="1" x14ac:dyDescent="0.9">
      <c r="C96" s="81" t="s">
        <v>54</v>
      </c>
      <c r="D96" s="95">
        <v>0.21440807376809623</v>
      </c>
      <c r="E96" s="85">
        <v>0.22796515778605397</v>
      </c>
      <c r="F96" s="85">
        <v>0.21715179084479494</v>
      </c>
      <c r="G96" s="85">
        <v>0.21280202508288049</v>
      </c>
      <c r="H96" s="85">
        <v>0.27529775549834423</v>
      </c>
      <c r="I96" s="85">
        <v>0.26799819852946055</v>
      </c>
      <c r="J96" s="85">
        <v>0.26246729815002795</v>
      </c>
      <c r="K96" s="85">
        <v>0.26321633502481195</v>
      </c>
      <c r="L96" s="85">
        <v>0.26439665196101109</v>
      </c>
      <c r="M96" s="85">
        <v>0.24775158992062726</v>
      </c>
      <c r="N96" s="85">
        <v>0.23783455198486156</v>
      </c>
      <c r="O96" s="85">
        <v>0.24639434524048101</v>
      </c>
      <c r="P96" s="85">
        <v>0.25764007277730355</v>
      </c>
      <c r="Q96" s="85">
        <v>0.26042539477601478</v>
      </c>
      <c r="R96" s="85">
        <v>0.25909688866596015</v>
      </c>
      <c r="S96" s="85">
        <v>0.25592239874073508</v>
      </c>
      <c r="T96" s="98">
        <f t="shared" si="26"/>
        <v>3.9707685287514649</v>
      </c>
      <c r="W96" s="81" t="s">
        <v>55</v>
      </c>
      <c r="X96" s="100">
        <f t="shared" si="23"/>
        <v>3.9480567472048116</v>
      </c>
      <c r="Y96" s="101">
        <f>H109</f>
        <v>3.4019195937138615</v>
      </c>
      <c r="AA96" s="102">
        <f t="shared" si="24"/>
        <v>7.3499763409186727</v>
      </c>
      <c r="AB96" s="102">
        <f t="shared" si="25"/>
        <v>0.54613715349095004</v>
      </c>
    </row>
    <row r="97" spans="2:28" ht="35" customHeight="1" x14ac:dyDescent="0.9">
      <c r="C97" s="81" t="s">
        <v>55</v>
      </c>
      <c r="D97" s="95">
        <v>0.21523161909199715</v>
      </c>
      <c r="E97" s="85">
        <v>0.22793407699616447</v>
      </c>
      <c r="F97" s="85">
        <v>0.21446776090424394</v>
      </c>
      <c r="G97" s="85">
        <v>0.27320131348362475</v>
      </c>
      <c r="H97" s="85">
        <v>0.21135821861190673</v>
      </c>
      <c r="I97" s="85">
        <v>0.26439865545221802</v>
      </c>
      <c r="J97" s="85">
        <v>0.26333744206093956</v>
      </c>
      <c r="K97" s="85">
        <v>0.26001912013171136</v>
      </c>
      <c r="L97" s="85">
        <v>0.25524984748943985</v>
      </c>
      <c r="M97" s="85">
        <v>0.24512644539297876</v>
      </c>
      <c r="N97" s="85">
        <v>0.24145172448566346</v>
      </c>
      <c r="O97" s="85">
        <v>0.24509254540515382</v>
      </c>
      <c r="P97" s="85">
        <v>0.25798062595036902</v>
      </c>
      <c r="Q97" s="85">
        <v>0.25769521887947389</v>
      </c>
      <c r="R97" s="85">
        <v>0.26099145448978006</v>
      </c>
      <c r="S97" s="85">
        <v>0.25452067837914605</v>
      </c>
      <c r="T97" s="98">
        <f t="shared" si="26"/>
        <v>3.9480567472048116</v>
      </c>
      <c r="W97" s="81" t="s">
        <v>43</v>
      </c>
      <c r="X97" s="100">
        <f t="shared" si="23"/>
        <v>2.5561678029388402</v>
      </c>
      <c r="Y97" s="101">
        <f>I109</f>
        <v>3.2522850432717942</v>
      </c>
      <c r="AA97" s="102">
        <f t="shared" si="24"/>
        <v>5.8084528462106348</v>
      </c>
      <c r="AB97" s="102">
        <f t="shared" si="25"/>
        <v>-0.69611724033295408</v>
      </c>
    </row>
    <row r="98" spans="2:28" ht="35" customHeight="1" x14ac:dyDescent="0.9">
      <c r="C98" s="81" t="s">
        <v>43</v>
      </c>
      <c r="D98" s="95">
        <v>0.12063129240370304</v>
      </c>
      <c r="E98" s="85">
        <v>0.12802566253511988</v>
      </c>
      <c r="F98" s="85">
        <v>0.12224673089626321</v>
      </c>
      <c r="G98" s="85">
        <v>0.18496703606068715</v>
      </c>
      <c r="H98" s="85">
        <v>0.18391114095874422</v>
      </c>
      <c r="I98" s="85">
        <v>0.13170413568683215</v>
      </c>
      <c r="J98" s="85">
        <v>0.18640403461926452</v>
      </c>
      <c r="K98" s="85">
        <v>0.17952252581557182</v>
      </c>
      <c r="L98" s="85">
        <v>0.18261920957039554</v>
      </c>
      <c r="M98" s="85">
        <v>0.14030209710985433</v>
      </c>
      <c r="N98" s="85">
        <v>0.14836163445170175</v>
      </c>
      <c r="O98" s="85">
        <v>0.15208194419816348</v>
      </c>
      <c r="P98" s="85">
        <v>0.18063021447768304</v>
      </c>
      <c r="Q98" s="85">
        <v>0.17343571678086667</v>
      </c>
      <c r="R98" s="85">
        <v>0.17087346278529408</v>
      </c>
      <c r="S98" s="85">
        <v>0.17045096458869513</v>
      </c>
      <c r="T98" s="98">
        <f t="shared" si="26"/>
        <v>2.5561678029388402</v>
      </c>
      <c r="W98" s="81" t="s">
        <v>44</v>
      </c>
      <c r="X98" s="100">
        <f t="shared" si="23"/>
        <v>2.1574267644291507</v>
      </c>
      <c r="Y98" s="101">
        <f>J109</f>
        <v>3.1898336763819133</v>
      </c>
      <c r="AA98" s="102">
        <f t="shared" si="24"/>
        <v>5.3472604408110644</v>
      </c>
      <c r="AB98" s="102">
        <f t="shared" si="25"/>
        <v>-1.0324069119527626</v>
      </c>
    </row>
    <row r="99" spans="2:28" ht="35" customHeight="1" x14ac:dyDescent="0.9">
      <c r="C99" s="81" t="s">
        <v>44</v>
      </c>
      <c r="D99" s="95">
        <v>0.10571879191336117</v>
      </c>
      <c r="E99" s="85">
        <v>0.10738679472929506</v>
      </c>
      <c r="F99" s="85">
        <v>0.11121956124891173</v>
      </c>
      <c r="G99" s="85">
        <v>0.1561203682823753</v>
      </c>
      <c r="H99" s="85">
        <v>0.15108789257744007</v>
      </c>
      <c r="I99" s="85">
        <v>0.14599804035082822</v>
      </c>
      <c r="J99" s="85">
        <v>0.10886689956949069</v>
      </c>
      <c r="K99" s="85">
        <v>0.14821520886365694</v>
      </c>
      <c r="L99" s="85">
        <v>0.15449476455189373</v>
      </c>
      <c r="M99" s="85">
        <v>0.13387952045536325</v>
      </c>
      <c r="N99" s="85">
        <v>0.13397546763444509</v>
      </c>
      <c r="O99" s="85">
        <v>0.12397095094243968</v>
      </c>
      <c r="P99" s="85">
        <v>0.14015296842141098</v>
      </c>
      <c r="Q99" s="85">
        <v>0.14523122609119835</v>
      </c>
      <c r="R99" s="85">
        <v>0.15522002092732695</v>
      </c>
      <c r="S99" s="85">
        <v>0.1358882878697133</v>
      </c>
      <c r="T99" s="98">
        <f t="shared" si="26"/>
        <v>2.1574267644291507</v>
      </c>
      <c r="W99" s="81" t="s">
        <v>45</v>
      </c>
      <c r="X99" s="100">
        <f t="shared" si="23"/>
        <v>2.3013577907632796</v>
      </c>
      <c r="Y99" s="101">
        <f>K109</f>
        <v>3.1710984540000866</v>
      </c>
      <c r="AA99" s="102">
        <f t="shared" si="24"/>
        <v>5.4724562447633662</v>
      </c>
      <c r="AB99" s="102">
        <f t="shared" si="25"/>
        <v>-0.86974066323680699</v>
      </c>
    </row>
    <row r="100" spans="2:28" ht="35" customHeight="1" x14ac:dyDescent="0.9">
      <c r="C100" s="81" t="s">
        <v>45</v>
      </c>
      <c r="D100" s="95">
        <v>0.12463493799998604</v>
      </c>
      <c r="E100" s="85">
        <v>0.12902427458566493</v>
      </c>
      <c r="F100" s="85">
        <v>0.12237173689608839</v>
      </c>
      <c r="G100" s="85">
        <v>0.16324468890687949</v>
      </c>
      <c r="H100" s="85">
        <v>0.16937897152312612</v>
      </c>
      <c r="I100" s="85">
        <v>0.16423119252435983</v>
      </c>
      <c r="J100" s="85">
        <v>0.16108999873174593</v>
      </c>
      <c r="K100" s="85">
        <v>0.1147086417572477</v>
      </c>
      <c r="L100" s="85">
        <v>0.16517221548708816</v>
      </c>
      <c r="M100" s="85">
        <v>0.13290364767157781</v>
      </c>
      <c r="N100" s="85">
        <v>0.13338122454692791</v>
      </c>
      <c r="O100" s="85">
        <v>0.12835136489464505</v>
      </c>
      <c r="P100" s="85">
        <v>0.14459047441237566</v>
      </c>
      <c r="Q100" s="85">
        <v>0.14292986488838288</v>
      </c>
      <c r="R100" s="85">
        <v>0.15250818731479512</v>
      </c>
      <c r="S100" s="85">
        <v>0.15283636862238839</v>
      </c>
      <c r="T100" s="98">
        <f t="shared" si="26"/>
        <v>2.3013577907632796</v>
      </c>
      <c r="W100" s="81" t="s">
        <v>46</v>
      </c>
      <c r="X100" s="100">
        <f t="shared" si="23"/>
        <v>2.2392910951717484</v>
      </c>
      <c r="Y100" s="101">
        <f>L109</f>
        <v>3.224999299877148</v>
      </c>
      <c r="AA100" s="102">
        <f t="shared" si="24"/>
        <v>5.4642903950488968</v>
      </c>
      <c r="AB100" s="102">
        <f t="shared" si="25"/>
        <v>-0.98570820470539955</v>
      </c>
    </row>
    <row r="101" spans="2:28" ht="35" customHeight="1" x14ac:dyDescent="0.9">
      <c r="C101" s="81" t="s">
        <v>46</v>
      </c>
      <c r="D101" s="95">
        <v>0.10759612537107012</v>
      </c>
      <c r="E101" s="85">
        <v>0.116844648469968</v>
      </c>
      <c r="F101" s="85">
        <v>0.11617657982241068</v>
      </c>
      <c r="G101" s="85">
        <v>0.16055526015878296</v>
      </c>
      <c r="H101" s="85">
        <v>0.16014358603164541</v>
      </c>
      <c r="I101" s="85">
        <v>0.15713809960714978</v>
      </c>
      <c r="J101" s="85">
        <v>0.15268923295378162</v>
      </c>
      <c r="K101" s="85">
        <v>0.14997602088806719</v>
      </c>
      <c r="L101" s="85">
        <v>0.11426646746053679</v>
      </c>
      <c r="M101" s="85">
        <v>0.1363255290393483</v>
      </c>
      <c r="N101" s="85">
        <v>0.12365890639292607</v>
      </c>
      <c r="O101" s="85">
        <v>0.1407457146243675</v>
      </c>
      <c r="P101" s="85">
        <v>0.13859757976687814</v>
      </c>
      <c r="Q101" s="85">
        <v>0.1510815933253897</v>
      </c>
      <c r="R101" s="85">
        <v>0.15691683862342506</v>
      </c>
      <c r="S101" s="85">
        <v>0.15657891263600121</v>
      </c>
      <c r="T101" s="98">
        <f t="shared" si="26"/>
        <v>2.2392910951717484</v>
      </c>
      <c r="W101" s="81" t="s">
        <v>47</v>
      </c>
      <c r="X101" s="100">
        <f t="shared" si="23"/>
        <v>3.3763841132445305</v>
      </c>
      <c r="Y101" s="101">
        <f>M109</f>
        <v>2.933449451260207</v>
      </c>
      <c r="AA101" s="102">
        <f t="shared" si="24"/>
        <v>6.3098335645047374</v>
      </c>
      <c r="AB101" s="102">
        <f t="shared" si="25"/>
        <v>0.44293466198432352</v>
      </c>
    </row>
    <row r="102" spans="2:28" ht="35" customHeight="1" x14ac:dyDescent="0.9">
      <c r="C102" s="81" t="s">
        <v>47</v>
      </c>
      <c r="D102" s="95">
        <v>0.16893502876511451</v>
      </c>
      <c r="E102" s="85">
        <v>0.17828210708846778</v>
      </c>
      <c r="F102" s="85">
        <v>0.16559998625713251</v>
      </c>
      <c r="G102" s="85">
        <v>0.24274188030673921</v>
      </c>
      <c r="H102" s="85">
        <v>0.24386501272460293</v>
      </c>
      <c r="I102" s="85">
        <v>0.229854899192274</v>
      </c>
      <c r="J102" s="85">
        <v>0.22812632713839459</v>
      </c>
      <c r="K102" s="85">
        <v>0.22848587874046916</v>
      </c>
      <c r="L102" s="85">
        <v>0.23027329214858963</v>
      </c>
      <c r="M102" s="85">
        <v>0.15530229911820559</v>
      </c>
      <c r="N102" s="85">
        <v>0.21372709956056432</v>
      </c>
      <c r="O102" s="85">
        <v>0.21639537669305539</v>
      </c>
      <c r="P102" s="85">
        <v>0.21940792090412251</v>
      </c>
      <c r="Q102" s="85">
        <v>0.22062218807942338</v>
      </c>
      <c r="R102" s="85">
        <v>0.22359289323979875</v>
      </c>
      <c r="S102" s="85">
        <v>0.211171923287577</v>
      </c>
      <c r="T102" s="98">
        <f t="shared" si="26"/>
        <v>3.3763841132445305</v>
      </c>
      <c r="W102" s="81" t="s">
        <v>48</v>
      </c>
      <c r="X102" s="100">
        <f t="shared" si="23"/>
        <v>3.3168639473963597</v>
      </c>
      <c r="Y102" s="101">
        <f>N109</f>
        <v>2.8635194036268277</v>
      </c>
      <c r="AA102" s="102">
        <f t="shared" si="24"/>
        <v>6.1803833510231874</v>
      </c>
      <c r="AB102" s="102">
        <f t="shared" si="25"/>
        <v>0.45334454376953204</v>
      </c>
    </row>
    <row r="103" spans="2:28" ht="35" customHeight="1" x14ac:dyDescent="0.9">
      <c r="C103" s="81" t="s">
        <v>48</v>
      </c>
      <c r="D103" s="95">
        <v>0.16470701164483262</v>
      </c>
      <c r="E103" s="85">
        <v>0.17004512235723754</v>
      </c>
      <c r="F103" s="85">
        <v>0.16662238003250293</v>
      </c>
      <c r="G103" s="85">
        <v>0.24314402907206537</v>
      </c>
      <c r="H103" s="85">
        <v>0.23745511024802465</v>
      </c>
      <c r="I103" s="85">
        <v>0.23315067756138333</v>
      </c>
      <c r="J103" s="85">
        <v>0.22663374023457192</v>
      </c>
      <c r="K103" s="85">
        <v>0.2226303495333016</v>
      </c>
      <c r="L103" s="85">
        <v>0.23276199664324806</v>
      </c>
      <c r="M103" s="85">
        <v>0.21335485159230744</v>
      </c>
      <c r="N103" s="85">
        <v>0.14896487070823433</v>
      </c>
      <c r="O103" s="85">
        <v>0.21396416973612062</v>
      </c>
      <c r="P103" s="85">
        <v>0.21153738431774852</v>
      </c>
      <c r="Q103" s="85">
        <v>0.20754494079773309</v>
      </c>
      <c r="R103" s="85">
        <v>0.21326152267596504</v>
      </c>
      <c r="S103" s="85">
        <v>0.21108579024108298</v>
      </c>
      <c r="T103" s="98">
        <f t="shared" si="26"/>
        <v>3.3168639473963597</v>
      </c>
      <c r="W103" s="81" t="s">
        <v>49</v>
      </c>
      <c r="X103" s="100">
        <f t="shared" si="23"/>
        <v>3.2543310404925467</v>
      </c>
      <c r="Y103" s="101">
        <f>O109</f>
        <v>2.9549021407889162</v>
      </c>
      <c r="AA103" s="102">
        <f t="shared" si="24"/>
        <v>6.209233181281463</v>
      </c>
      <c r="AB103" s="102">
        <f t="shared" si="25"/>
        <v>0.29942889970363051</v>
      </c>
    </row>
    <row r="104" spans="2:28" ht="35" customHeight="1" x14ac:dyDescent="0.9">
      <c r="C104" s="81" t="s">
        <v>49</v>
      </c>
      <c r="D104" s="95">
        <v>0.15966971320868173</v>
      </c>
      <c r="E104" s="85">
        <v>0.17059578107112391</v>
      </c>
      <c r="F104" s="85">
        <v>0.16703978486311172</v>
      </c>
      <c r="G104" s="85">
        <v>0.23756405386275592</v>
      </c>
      <c r="H104" s="85">
        <v>0.23693248736941996</v>
      </c>
      <c r="I104" s="85">
        <v>0.22759238107199556</v>
      </c>
      <c r="J104" s="85">
        <v>0.2230792500953743</v>
      </c>
      <c r="K104" s="85">
        <v>0.22604097455551278</v>
      </c>
      <c r="L104" s="85">
        <v>0.22192752538120961</v>
      </c>
      <c r="M104" s="85">
        <v>0.2069695318257222</v>
      </c>
      <c r="N104" s="85">
        <v>0.20606099825911148</v>
      </c>
      <c r="O104" s="85">
        <v>0.15065654318377406</v>
      </c>
      <c r="P104" s="85">
        <v>0.2015894569387234</v>
      </c>
      <c r="Q104" s="85">
        <v>0.20868212940745862</v>
      </c>
      <c r="R104" s="85">
        <v>0.20750571915073376</v>
      </c>
      <c r="S104" s="85">
        <v>0.20242471024783776</v>
      </c>
      <c r="T104" s="98">
        <f t="shared" si="26"/>
        <v>3.2543310404925467</v>
      </c>
      <c r="W104" s="81" t="s">
        <v>50</v>
      </c>
      <c r="X104" s="100">
        <f t="shared" si="23"/>
        <v>3.0655115472597618</v>
      </c>
      <c r="Y104" s="101">
        <f>P109</f>
        <v>3.1094683101695373</v>
      </c>
      <c r="AA104" s="102">
        <f t="shared" si="24"/>
        <v>6.1749798574292996</v>
      </c>
      <c r="AB104" s="102">
        <f t="shared" si="25"/>
        <v>-4.395676290977546E-2</v>
      </c>
    </row>
    <row r="105" spans="2:28" ht="35" customHeight="1" x14ac:dyDescent="0.9">
      <c r="C105" s="81" t="s">
        <v>50</v>
      </c>
      <c r="D105" s="95">
        <v>0.1689992291211109</v>
      </c>
      <c r="E105" s="85">
        <v>0.17745929532409654</v>
      </c>
      <c r="F105" s="85">
        <v>0.17430588447054066</v>
      </c>
      <c r="G105" s="85">
        <v>0.22383931253634695</v>
      </c>
      <c r="H105" s="85">
        <v>0.22758567636596599</v>
      </c>
      <c r="I105" s="85">
        <v>0.21230356026235597</v>
      </c>
      <c r="J105" s="85">
        <v>0.20630332657821698</v>
      </c>
      <c r="K105" s="85">
        <v>0.20608142218518025</v>
      </c>
      <c r="L105" s="85">
        <v>0.2075090837455052</v>
      </c>
      <c r="M105" s="85">
        <v>0.17677732921896125</v>
      </c>
      <c r="N105" s="85">
        <v>0.16870159306824428</v>
      </c>
      <c r="O105" s="85">
        <v>0.17883522890404052</v>
      </c>
      <c r="P105" s="85">
        <v>0.15021838669493554</v>
      </c>
      <c r="Q105" s="85">
        <v>0.19576158610514088</v>
      </c>
      <c r="R105" s="85">
        <v>0.20107425333387924</v>
      </c>
      <c r="S105" s="85">
        <v>0.18975637934524056</v>
      </c>
      <c r="T105" s="98">
        <f t="shared" si="26"/>
        <v>3.0655115472597618</v>
      </c>
      <c r="W105" s="81" t="s">
        <v>51</v>
      </c>
      <c r="X105" s="100">
        <f t="shared" si="23"/>
        <v>2.9618112069129738</v>
      </c>
      <c r="Y105" s="101">
        <f>Q109</f>
        <v>3.1355119293974485</v>
      </c>
      <c r="AA105" s="102">
        <f t="shared" si="24"/>
        <v>6.0973231363104219</v>
      </c>
      <c r="AB105" s="102">
        <f t="shared" si="25"/>
        <v>-0.17370072248447466</v>
      </c>
    </row>
    <row r="106" spans="2:28" ht="35" customHeight="1" x14ac:dyDescent="0.9">
      <c r="C106" s="81" t="s">
        <v>51</v>
      </c>
      <c r="D106" s="95">
        <v>0.16564447038364613</v>
      </c>
      <c r="E106" s="85">
        <v>0.16788324341002556</v>
      </c>
      <c r="F106" s="85">
        <v>0.17030033840768211</v>
      </c>
      <c r="G106" s="85">
        <v>0.21706162935164311</v>
      </c>
      <c r="H106" s="85">
        <v>0.21534291897392066</v>
      </c>
      <c r="I106" s="85">
        <v>0.20995718600535698</v>
      </c>
      <c r="J106" s="85">
        <v>0.1965668468524471</v>
      </c>
      <c r="K106" s="85">
        <v>0.19474681755769585</v>
      </c>
      <c r="L106" s="85">
        <v>0.19945210614626943</v>
      </c>
      <c r="M106" s="85">
        <v>0.17311509366346281</v>
      </c>
      <c r="N106" s="85">
        <v>0.17030240340431094</v>
      </c>
      <c r="O106" s="85">
        <v>0.1805474752954663</v>
      </c>
      <c r="P106" s="85">
        <v>0.18927672158676989</v>
      </c>
      <c r="Q106" s="85">
        <v>0.14640478096929754</v>
      </c>
      <c r="R106" s="85">
        <v>0.18370711689696448</v>
      </c>
      <c r="S106" s="85">
        <v>0.18150205800801467</v>
      </c>
      <c r="T106" s="98">
        <f t="shared" si="26"/>
        <v>2.9618112069129738</v>
      </c>
      <c r="W106" s="81" t="s">
        <v>52</v>
      </c>
      <c r="X106" s="100">
        <f t="shared" si="23"/>
        <v>3.0943398543827207</v>
      </c>
      <c r="Y106" s="101">
        <f>R109</f>
        <v>3.1610937026422783</v>
      </c>
      <c r="AA106" s="102">
        <f t="shared" si="24"/>
        <v>6.2554335570249986</v>
      </c>
      <c r="AB106" s="102">
        <f t="shared" si="25"/>
        <v>-6.6753848259557547E-2</v>
      </c>
    </row>
    <row r="107" spans="2:28" ht="35" customHeight="1" x14ac:dyDescent="0.9">
      <c r="C107" s="81" t="s">
        <v>52</v>
      </c>
      <c r="D107" s="95">
        <v>0.16933977736376005</v>
      </c>
      <c r="E107" s="85">
        <v>0.17851972594543905</v>
      </c>
      <c r="F107" s="85">
        <v>0.17268762118962891</v>
      </c>
      <c r="G107" s="85">
        <v>0.22313227938095187</v>
      </c>
      <c r="H107" s="85">
        <v>0.22298188744291605</v>
      </c>
      <c r="I107" s="85">
        <v>0.22036809614280128</v>
      </c>
      <c r="J107" s="85">
        <v>0.20377952899349405</v>
      </c>
      <c r="K107" s="85">
        <v>0.20788416969766943</v>
      </c>
      <c r="L107" s="85">
        <v>0.21380276187909592</v>
      </c>
      <c r="M107" s="85">
        <v>0.18219609211064153</v>
      </c>
      <c r="N107" s="85">
        <v>0.17486936573838305</v>
      </c>
      <c r="O107" s="85">
        <v>0.18899326335761296</v>
      </c>
      <c r="P107" s="85">
        <v>0.20026205050597701</v>
      </c>
      <c r="Q107" s="85">
        <v>0.19742463221939202</v>
      </c>
      <c r="R107" s="85">
        <v>0.15395597828369673</v>
      </c>
      <c r="S107" s="85">
        <v>0.18414262413126112</v>
      </c>
      <c r="T107" s="98">
        <f t="shared" si="26"/>
        <v>3.0943398543827207</v>
      </c>
      <c r="W107" s="82" t="s">
        <v>53</v>
      </c>
      <c r="X107" s="100">
        <f t="shared" si="23"/>
        <v>3.1809109603490837</v>
      </c>
      <c r="Y107" s="101">
        <f>S109</f>
        <v>3.0656471398992067</v>
      </c>
      <c r="AA107" s="102">
        <f t="shared" si="24"/>
        <v>6.2465581002482899</v>
      </c>
      <c r="AB107" s="102">
        <f t="shared" si="25"/>
        <v>0.11526382044987704</v>
      </c>
    </row>
    <row r="108" spans="2:28" ht="35" customHeight="1" x14ac:dyDescent="0.9">
      <c r="C108" s="82" t="s">
        <v>53</v>
      </c>
      <c r="D108" s="95">
        <v>0.17526999639775204</v>
      </c>
      <c r="E108" s="85">
        <v>0.18337135317541903</v>
      </c>
      <c r="F108" s="85">
        <v>0.16972099769412086</v>
      </c>
      <c r="G108" s="85">
        <v>0.22743830174750646</v>
      </c>
      <c r="H108" s="85">
        <v>0.23176139784910929</v>
      </c>
      <c r="I108" s="85">
        <v>0.22227682787306752</v>
      </c>
      <c r="J108" s="85">
        <v>0.21717230360605197</v>
      </c>
      <c r="K108" s="85">
        <v>0.21493769334067331</v>
      </c>
      <c r="L108" s="85">
        <v>0.21916147150623258</v>
      </c>
      <c r="M108" s="85">
        <v>0.19448913838262383</v>
      </c>
      <c r="N108" s="85">
        <v>0.17974959113238703</v>
      </c>
      <c r="O108" s="85">
        <v>0.18556293577327776</v>
      </c>
      <c r="P108" s="85">
        <v>0.19762487110236682</v>
      </c>
      <c r="Q108" s="85">
        <v>0.20376695091948069</v>
      </c>
      <c r="R108" s="85">
        <v>0.20502348559342837</v>
      </c>
      <c r="S108" s="85">
        <v>0.15358364425558566</v>
      </c>
      <c r="T108" s="98">
        <f t="shared" si="26"/>
        <v>3.1809109603490837</v>
      </c>
      <c r="X108" s="79"/>
      <c r="Y108" s="79"/>
    </row>
    <row r="109" spans="2:28" ht="35" customHeight="1" x14ac:dyDescent="0.9">
      <c r="B109" s="101" t="s">
        <v>3</v>
      </c>
      <c r="C109" s="101"/>
      <c r="D109" s="101">
        <f>SUM(D93:D108)</f>
        <v>2.5192568844712775</v>
      </c>
      <c r="E109" s="101">
        <f t="shared" ref="E109:S109" si="27">SUM(E93:E108)</f>
        <v>2.6463368115425165</v>
      </c>
      <c r="F109" s="101">
        <f t="shared" si="27"/>
        <v>2.5556824463885852</v>
      </c>
      <c r="G109" s="101">
        <f t="shared" si="27"/>
        <v>3.408424721073823</v>
      </c>
      <c r="H109" s="101">
        <f t="shared" si="27"/>
        <v>3.4019195937138615</v>
      </c>
      <c r="I109" s="101">
        <f t="shared" si="27"/>
        <v>3.2522850432717942</v>
      </c>
      <c r="J109" s="101">
        <f t="shared" si="27"/>
        <v>3.1898336763819133</v>
      </c>
      <c r="K109" s="101">
        <f t="shared" si="27"/>
        <v>3.1710984540000866</v>
      </c>
      <c r="L109" s="101">
        <f t="shared" si="27"/>
        <v>3.224999299877148</v>
      </c>
      <c r="M109" s="101">
        <f t="shared" si="27"/>
        <v>2.933449451260207</v>
      </c>
      <c r="N109" s="101">
        <f t="shared" si="27"/>
        <v>2.8635194036268277</v>
      </c>
      <c r="O109" s="101">
        <f t="shared" si="27"/>
        <v>2.9549021407889162</v>
      </c>
      <c r="P109" s="101">
        <f t="shared" si="27"/>
        <v>3.1094683101695373</v>
      </c>
      <c r="Q109" s="101">
        <f t="shared" si="27"/>
        <v>3.1355119293974485</v>
      </c>
      <c r="R109" s="101">
        <f t="shared" si="27"/>
        <v>3.1610937026422783</v>
      </c>
      <c r="S109" s="101">
        <f t="shared" si="27"/>
        <v>3.0656471398992067</v>
      </c>
      <c r="T109" s="98"/>
      <c r="X109" s="79"/>
      <c r="Y109" s="79"/>
    </row>
    <row r="117" spans="1:34" ht="35" customHeight="1" x14ac:dyDescent="0.9">
      <c r="A117" s="74" t="s">
        <v>58</v>
      </c>
      <c r="B117" s="74"/>
      <c r="C117" s="74"/>
      <c r="D117" s="74"/>
      <c r="E117" s="74"/>
      <c r="F117" s="74"/>
      <c r="G117" s="74"/>
      <c r="H117" s="74"/>
      <c r="I117" s="74"/>
      <c r="J117" s="74"/>
      <c r="K117" s="74"/>
      <c r="L117" s="74"/>
      <c r="M117" s="74"/>
      <c r="N117" s="74"/>
      <c r="O117" s="74"/>
      <c r="P117" s="74"/>
      <c r="Q117" s="74"/>
      <c r="R117" s="74"/>
      <c r="S117" s="74"/>
      <c r="T117" s="74"/>
      <c r="U117" s="74"/>
      <c r="V117" s="74"/>
      <c r="W117" s="74"/>
      <c r="X117" s="74"/>
      <c r="Y117" s="74"/>
      <c r="Z117" s="74"/>
      <c r="AA117" s="74"/>
      <c r="AB117" s="74"/>
      <c r="AC117" s="74"/>
      <c r="AD117" s="74"/>
      <c r="AE117" s="74"/>
      <c r="AF117" s="74"/>
      <c r="AG117" s="74"/>
      <c r="AH117" s="74"/>
    </row>
    <row r="121" spans="1:34" ht="35" customHeight="1" x14ac:dyDescent="0.9">
      <c r="A121" s="40"/>
      <c r="B121" s="79"/>
      <c r="C121" s="79"/>
      <c r="D121" s="79"/>
      <c r="E121" s="79"/>
      <c r="F121" s="79"/>
      <c r="G121" s="79"/>
      <c r="H121" s="79"/>
      <c r="I121" s="79"/>
      <c r="J121" s="79"/>
      <c r="K121" s="79"/>
      <c r="L121" s="79"/>
      <c r="M121" s="79"/>
      <c r="N121" s="79"/>
      <c r="O121" s="79"/>
      <c r="P121" s="79"/>
      <c r="Q121" s="90"/>
      <c r="R121" s="90"/>
      <c r="S121" s="90"/>
      <c r="T121" s="90"/>
      <c r="U121" s="91"/>
      <c r="V121" s="90"/>
      <c r="W121" s="90"/>
    </row>
    <row r="122" spans="1:34" ht="35" customHeight="1" x14ac:dyDescent="0.9">
      <c r="A122" s="73"/>
      <c r="B122" s="73"/>
      <c r="C122" s="73"/>
      <c r="D122" s="73"/>
      <c r="E122" s="73"/>
      <c r="F122" s="73"/>
      <c r="G122" s="73"/>
      <c r="H122" s="73"/>
      <c r="I122" s="73"/>
      <c r="J122" s="73"/>
      <c r="K122" s="73"/>
      <c r="L122" s="73"/>
      <c r="M122" s="73"/>
      <c r="N122" s="73"/>
      <c r="O122" s="73"/>
      <c r="P122" s="73"/>
      <c r="Q122" s="90"/>
      <c r="R122" s="90"/>
      <c r="S122" s="90"/>
      <c r="T122" s="90"/>
      <c r="U122" s="91"/>
      <c r="V122" s="90"/>
      <c r="W122" s="90"/>
    </row>
    <row r="123" spans="1:34" ht="35" customHeight="1" x14ac:dyDescent="0.9">
      <c r="A123" s="40"/>
      <c r="B123" s="79"/>
      <c r="C123" s="79"/>
      <c r="D123" s="79"/>
      <c r="E123" s="79"/>
      <c r="F123" s="79"/>
      <c r="G123" s="79"/>
      <c r="H123" s="79"/>
      <c r="I123" s="79"/>
      <c r="J123" s="79"/>
      <c r="K123" s="79"/>
      <c r="L123" s="79"/>
      <c r="M123" s="79"/>
      <c r="N123" s="79"/>
      <c r="O123" s="79"/>
      <c r="P123" s="79"/>
      <c r="Q123" s="90"/>
      <c r="R123" s="90"/>
      <c r="S123" s="90"/>
      <c r="T123" s="90"/>
      <c r="U123" s="91"/>
      <c r="V123" s="90"/>
      <c r="W123" s="90"/>
    </row>
    <row r="124" spans="1:34" ht="35" customHeight="1" x14ac:dyDescent="0.9">
      <c r="A124" s="40"/>
      <c r="B124" s="79"/>
      <c r="C124" s="104"/>
      <c r="D124" s="79"/>
      <c r="E124" s="79"/>
      <c r="F124" s="79"/>
      <c r="G124" s="79"/>
      <c r="H124" s="79"/>
      <c r="I124" s="79"/>
      <c r="J124" s="79"/>
      <c r="K124" s="79"/>
      <c r="L124" s="79"/>
      <c r="M124" s="79"/>
      <c r="N124" s="79"/>
      <c r="O124" s="79"/>
      <c r="P124" s="79"/>
      <c r="Q124" s="90"/>
      <c r="R124" s="90"/>
      <c r="S124" s="90"/>
      <c r="T124" s="90"/>
      <c r="U124" s="91"/>
      <c r="V124" s="90"/>
      <c r="W124" s="90"/>
    </row>
    <row r="125" spans="1:34" ht="35" customHeight="1" x14ac:dyDescent="0.9">
      <c r="A125" s="40"/>
      <c r="B125" s="79"/>
      <c r="C125" s="79"/>
      <c r="D125" s="79"/>
      <c r="E125" s="79"/>
      <c r="F125" s="79"/>
      <c r="G125" s="79"/>
      <c r="H125" s="79"/>
      <c r="I125" s="79"/>
      <c r="J125" s="79"/>
      <c r="K125" s="79"/>
      <c r="L125" s="79"/>
      <c r="M125" s="79"/>
      <c r="N125" s="79"/>
      <c r="O125" s="79"/>
      <c r="P125" s="79"/>
      <c r="Q125" s="90"/>
      <c r="R125" s="90"/>
      <c r="S125" s="90"/>
      <c r="T125" s="90"/>
      <c r="U125" s="91"/>
      <c r="V125" s="90"/>
      <c r="W125" s="90"/>
    </row>
    <row r="126" spans="1:34" ht="35" customHeight="1" x14ac:dyDescent="0.9">
      <c r="A126" s="40"/>
      <c r="B126" s="79"/>
      <c r="C126" s="79"/>
      <c r="D126" s="79"/>
      <c r="E126" s="79"/>
      <c r="F126" s="79"/>
      <c r="G126" s="79"/>
      <c r="H126" s="79"/>
      <c r="I126" s="79"/>
      <c r="J126" s="79"/>
      <c r="K126" s="79"/>
      <c r="L126" s="79"/>
      <c r="M126" s="79"/>
      <c r="N126" s="79"/>
      <c r="O126" s="79"/>
      <c r="P126" s="79"/>
      <c r="Q126" s="90"/>
      <c r="R126" s="90"/>
      <c r="S126" s="90"/>
      <c r="T126" s="90"/>
      <c r="U126" s="91"/>
      <c r="V126" s="90"/>
      <c r="W126" s="90"/>
    </row>
    <row r="127" spans="1:34" ht="35" customHeight="1" x14ac:dyDescent="0.9">
      <c r="A127" s="40"/>
      <c r="B127" s="79"/>
      <c r="C127" s="79"/>
      <c r="D127" s="79"/>
      <c r="E127" s="79"/>
      <c r="F127" s="79"/>
      <c r="G127" s="79"/>
      <c r="H127" s="79"/>
      <c r="I127" s="79"/>
      <c r="J127" s="79"/>
      <c r="K127" s="79"/>
      <c r="L127" s="79"/>
      <c r="M127" s="79"/>
      <c r="N127" s="79"/>
      <c r="O127" s="79"/>
      <c r="P127" s="79"/>
      <c r="Q127" s="90"/>
      <c r="R127" s="90"/>
      <c r="S127" s="90"/>
      <c r="T127" s="90"/>
      <c r="U127" s="91"/>
      <c r="V127" s="90"/>
      <c r="W127" s="90"/>
    </row>
    <row r="128" spans="1:34" ht="35" customHeight="1" x14ac:dyDescent="0.9">
      <c r="A128" s="40"/>
      <c r="B128" s="79"/>
      <c r="C128" s="105"/>
      <c r="D128" s="105"/>
      <c r="E128" s="105"/>
      <c r="F128" s="105"/>
      <c r="G128" s="79"/>
      <c r="H128" s="79"/>
      <c r="I128" s="79"/>
      <c r="J128" s="79"/>
      <c r="K128" s="79"/>
      <c r="L128" s="79"/>
      <c r="M128" s="79"/>
      <c r="N128" s="79"/>
      <c r="O128" s="79"/>
      <c r="P128" s="79"/>
      <c r="Q128" s="90"/>
      <c r="R128" s="90"/>
      <c r="S128" s="90"/>
      <c r="T128" s="90"/>
      <c r="U128" s="91"/>
      <c r="V128" s="90"/>
      <c r="W128" s="90"/>
    </row>
    <row r="129" spans="1:23" ht="35" customHeight="1" x14ac:dyDescent="0.9">
      <c r="A129" s="40"/>
      <c r="B129" s="79"/>
      <c r="C129" s="79"/>
      <c r="D129" s="79"/>
      <c r="E129" s="79"/>
      <c r="F129" s="79"/>
      <c r="G129" s="79"/>
      <c r="H129" s="79"/>
      <c r="I129" s="79"/>
      <c r="J129" s="79"/>
      <c r="K129" s="79"/>
      <c r="L129" s="79"/>
      <c r="M129" s="79"/>
      <c r="N129" s="79"/>
      <c r="O129" s="79"/>
      <c r="P129" s="79"/>
      <c r="Q129" s="90"/>
      <c r="R129" s="90"/>
      <c r="S129" s="90"/>
      <c r="T129" s="90"/>
      <c r="U129" s="91"/>
      <c r="V129" s="90"/>
      <c r="W129" s="90"/>
    </row>
    <row r="130" spans="1:23" ht="35" customHeight="1" x14ac:dyDescent="0.9">
      <c r="A130" s="40"/>
      <c r="B130" s="79"/>
      <c r="C130" s="79"/>
      <c r="D130" s="79"/>
      <c r="E130" s="79"/>
      <c r="F130" s="79"/>
      <c r="G130" s="79"/>
      <c r="H130" s="79"/>
      <c r="I130" s="79"/>
      <c r="J130" s="79"/>
      <c r="K130" s="79"/>
      <c r="L130" s="79"/>
      <c r="M130" s="79"/>
      <c r="N130" s="79"/>
      <c r="O130" s="79"/>
      <c r="P130" s="79"/>
      <c r="Q130" s="90"/>
      <c r="R130" s="90"/>
      <c r="S130" s="90"/>
      <c r="T130" s="90"/>
      <c r="U130" s="91"/>
      <c r="V130" s="90"/>
      <c r="W130" s="90"/>
    </row>
    <row r="131" spans="1:23" ht="35" customHeight="1" x14ac:dyDescent="0.9">
      <c r="A131" s="40"/>
      <c r="B131" s="79"/>
      <c r="C131" s="79"/>
      <c r="D131" s="79"/>
      <c r="E131" s="79"/>
      <c r="F131" s="79"/>
      <c r="G131" s="79"/>
      <c r="H131" s="79"/>
      <c r="I131" s="79"/>
      <c r="J131" s="79"/>
      <c r="K131" s="79"/>
      <c r="L131" s="79"/>
      <c r="M131" s="79"/>
      <c r="N131" s="79"/>
      <c r="O131" s="79"/>
      <c r="P131" s="79"/>
      <c r="Q131" s="90"/>
      <c r="R131" s="90"/>
      <c r="S131" s="90"/>
      <c r="T131" s="90"/>
      <c r="U131" s="91"/>
      <c r="V131" s="90"/>
      <c r="W131" s="90"/>
    </row>
    <row r="132" spans="1:23" ht="35" customHeight="1" x14ac:dyDescent="0.9">
      <c r="A132" s="40"/>
      <c r="B132" s="79"/>
      <c r="C132" s="79"/>
      <c r="D132" s="79"/>
      <c r="E132" s="79"/>
      <c r="F132" s="79"/>
      <c r="G132" s="79"/>
      <c r="H132" s="79"/>
      <c r="I132" s="79"/>
      <c r="J132" s="79"/>
      <c r="K132" s="79"/>
      <c r="L132" s="79"/>
      <c r="M132" s="79"/>
      <c r="N132" s="79"/>
      <c r="O132" s="79"/>
      <c r="P132" s="79"/>
      <c r="Q132" s="90"/>
      <c r="R132" s="90"/>
      <c r="S132" s="90"/>
      <c r="T132" s="90"/>
      <c r="U132" s="91"/>
      <c r="V132" s="90"/>
      <c r="W132" s="90"/>
    </row>
    <row r="133" spans="1:23" ht="35" customHeight="1" x14ac:dyDescent="0.9">
      <c r="A133" s="40"/>
      <c r="B133" s="79"/>
      <c r="C133" s="79"/>
      <c r="D133" s="79"/>
      <c r="E133" s="79"/>
      <c r="F133" s="79"/>
      <c r="G133" s="79"/>
      <c r="H133" s="79"/>
      <c r="I133" s="79"/>
      <c r="J133" s="79"/>
      <c r="K133" s="79"/>
      <c r="L133" s="79"/>
      <c r="M133" s="79"/>
      <c r="N133" s="79"/>
      <c r="O133" s="79"/>
      <c r="P133" s="79"/>
      <c r="Q133" s="90"/>
      <c r="R133" s="90"/>
      <c r="S133" s="90"/>
      <c r="T133" s="90"/>
      <c r="U133" s="91"/>
      <c r="V133" s="90"/>
      <c r="W133" s="90"/>
    </row>
    <row r="134" spans="1:23" ht="35" customHeight="1" x14ac:dyDescent="0.9">
      <c r="A134" s="40"/>
      <c r="B134" s="79"/>
      <c r="C134" s="79"/>
      <c r="D134" s="79"/>
      <c r="E134" s="79"/>
      <c r="F134" s="79"/>
      <c r="G134" s="79"/>
      <c r="H134" s="79"/>
      <c r="I134" s="79"/>
      <c r="J134" s="79"/>
      <c r="K134" s="79"/>
      <c r="L134" s="79"/>
      <c r="M134" s="79"/>
      <c r="N134" s="79"/>
      <c r="O134" s="79"/>
      <c r="P134" s="79"/>
      <c r="Q134" s="90"/>
      <c r="R134" s="90"/>
      <c r="S134" s="90"/>
      <c r="T134" s="90"/>
      <c r="U134" s="91"/>
      <c r="V134" s="90"/>
      <c r="W134" s="90"/>
    </row>
    <row r="135" spans="1:23" ht="35" customHeight="1" x14ac:dyDescent="0.9">
      <c r="A135" s="40"/>
      <c r="B135" s="79"/>
      <c r="C135" s="79"/>
      <c r="D135" s="79"/>
      <c r="E135" s="79"/>
      <c r="F135" s="79"/>
      <c r="G135" s="79"/>
      <c r="H135" s="79"/>
      <c r="I135" s="79"/>
      <c r="J135" s="79"/>
      <c r="K135" s="79"/>
      <c r="L135" s="79"/>
      <c r="M135" s="79"/>
      <c r="N135" s="79"/>
      <c r="O135" s="79"/>
      <c r="P135" s="79"/>
      <c r="Q135" s="90"/>
      <c r="R135" s="90"/>
      <c r="S135" s="90"/>
      <c r="T135" s="90"/>
      <c r="U135" s="91"/>
      <c r="V135" s="90"/>
      <c r="W135" s="90"/>
    </row>
    <row r="136" spans="1:23" ht="35" customHeight="1" x14ac:dyDescent="0.9">
      <c r="A136" s="40"/>
      <c r="B136" s="79"/>
      <c r="C136" s="79"/>
      <c r="D136" s="79"/>
      <c r="E136" s="79"/>
      <c r="F136" s="79"/>
      <c r="G136" s="79"/>
      <c r="H136" s="79"/>
      <c r="I136" s="79"/>
      <c r="J136" s="79"/>
      <c r="K136" s="79"/>
      <c r="L136" s="79"/>
      <c r="M136" s="79"/>
      <c r="N136" s="79"/>
      <c r="O136" s="79"/>
      <c r="P136" s="79"/>
      <c r="Q136" s="90"/>
      <c r="R136" s="90"/>
      <c r="S136" s="90"/>
      <c r="T136" s="90"/>
      <c r="U136" s="91"/>
      <c r="V136" s="90"/>
      <c r="W136" s="90"/>
    </row>
    <row r="137" spans="1:23" ht="35" customHeight="1" x14ac:dyDescent="0.9">
      <c r="A137" s="40"/>
      <c r="B137" s="79"/>
      <c r="C137" s="79"/>
      <c r="D137" s="79"/>
      <c r="E137" s="79"/>
      <c r="F137" s="79"/>
      <c r="G137" s="79"/>
      <c r="H137" s="79"/>
      <c r="I137" s="79"/>
      <c r="J137" s="79"/>
      <c r="K137" s="79"/>
      <c r="L137" s="79"/>
      <c r="M137" s="79"/>
      <c r="N137" s="79"/>
      <c r="O137" s="79"/>
      <c r="P137" s="79"/>
      <c r="Q137" s="90"/>
      <c r="R137" s="90"/>
      <c r="S137" s="90"/>
      <c r="T137" s="90"/>
      <c r="U137" s="91"/>
      <c r="V137" s="90"/>
      <c r="W137" s="90"/>
    </row>
    <row r="138" spans="1:23" ht="35" customHeight="1" x14ac:dyDescent="0.9">
      <c r="A138" s="40"/>
      <c r="B138" s="79"/>
      <c r="C138" s="79"/>
      <c r="D138" s="79"/>
      <c r="E138" s="79"/>
      <c r="F138" s="79"/>
      <c r="G138" s="79"/>
      <c r="H138" s="79"/>
      <c r="I138" s="79"/>
      <c r="J138" s="79"/>
      <c r="K138" s="79"/>
      <c r="L138" s="79"/>
      <c r="M138" s="79"/>
      <c r="N138" s="79"/>
      <c r="O138" s="79"/>
      <c r="P138" s="79"/>
      <c r="Q138" s="90"/>
      <c r="R138" s="90"/>
      <c r="S138" s="90"/>
      <c r="T138" s="90"/>
      <c r="U138" s="91"/>
      <c r="V138" s="90"/>
      <c r="W138" s="90"/>
    </row>
    <row r="139" spans="1:23" ht="35" customHeight="1" x14ac:dyDescent="0.9">
      <c r="A139" s="40"/>
      <c r="B139" s="79"/>
      <c r="C139" s="79"/>
      <c r="D139" s="79"/>
      <c r="E139" s="79"/>
      <c r="F139" s="79"/>
      <c r="G139" s="79"/>
      <c r="H139" s="79"/>
      <c r="I139" s="79"/>
      <c r="J139" s="79"/>
      <c r="K139" s="79"/>
      <c r="L139" s="79"/>
      <c r="M139" s="79"/>
      <c r="N139" s="79"/>
      <c r="O139" s="79"/>
      <c r="P139" s="79"/>
      <c r="Q139" s="90"/>
      <c r="R139" s="90"/>
      <c r="S139" s="90"/>
      <c r="T139" s="90"/>
      <c r="U139" s="91"/>
      <c r="V139" s="90"/>
      <c r="W139" s="90"/>
    </row>
  </sheetData>
  <mergeCells count="12">
    <mergeCell ref="A117:AH117"/>
    <mergeCell ref="BE69:BU69"/>
    <mergeCell ref="AM69:BC69"/>
    <mergeCell ref="C89:AK89"/>
    <mergeCell ref="A47:AK47"/>
    <mergeCell ref="C91:S91"/>
    <mergeCell ref="C69:S69"/>
    <mergeCell ref="U69:AK69"/>
    <mergeCell ref="A122:P122"/>
    <mergeCell ref="C128:F128"/>
    <mergeCell ref="A2:T2"/>
    <mergeCell ref="A24:P2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F3FA0-7064-4DD5-B6B3-D2E033252924}">
  <dimension ref="A1"/>
  <sheetViews>
    <sheetView workbookViewId="0"/>
  </sheetViews>
  <sheetFormatPr defaultRowHeight="1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2X2 MATRIX </vt:lpstr>
      <vt:lpstr>4X4 MATRIX</vt:lpstr>
      <vt:lpstr>DEMATAL AHP -4X4 MATRIX (2)</vt:lpstr>
      <vt:lpstr>DEMATAL AHP -16x16 MATRIX 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chengyf</dc:creator>
  <cp:lastModifiedBy>chengyf</cp:lastModifiedBy>
  <dcterms:created xsi:type="dcterms:W3CDTF">2020-06-26T06:06:10Z</dcterms:created>
  <dcterms:modified xsi:type="dcterms:W3CDTF">2020-09-09T08:03:16Z</dcterms:modified>
</cp:coreProperties>
</file>