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Qs" sheetId="1" r:id="rId4"/>
    <sheet state="visible" name="MK" sheetId="2" r:id="rId5"/>
    <sheet state="visible" name="Languages" sheetId="3" r:id="rId6"/>
  </sheets>
  <definedNames/>
  <calcPr/>
</workbook>
</file>

<file path=xl/sharedStrings.xml><?xml version="1.0" encoding="utf-8"?>
<sst xmlns="http://schemas.openxmlformats.org/spreadsheetml/2006/main" count="1902" uniqueCount="1194">
  <si>
    <t>Question</t>
  </si>
  <si>
    <t>Code</t>
  </si>
  <si>
    <t>Language</t>
  </si>
  <si>
    <t>Hint</t>
  </si>
  <si>
    <t>Answer</t>
  </si>
  <si>
    <t>Choice 1</t>
  </si>
  <si>
    <t>Choice 2</t>
  </si>
  <si>
    <t>Choice 3</t>
  </si>
  <si>
    <t>Choice 4</t>
  </si>
  <si>
    <t>Which of the following pattern correctly validates if a string is a valid IPv4 address</t>
  </si>
  <si>
    <t>(\\d{1,3}\\.){3}\\d{1,3}</t>
  </si>
  <si>
    <t>^(25[0-5]|2[0-4][0-9]|[01]?[0-9][0-9]?)\\.(25[0-5]|2[0-4][0-9]|[01]?[0-9][0-9]?)\\.(25[0-5]|2[0-4][0-9]|[01]?[0-9][0-9]?)\\.(25[0-5]|2[0-4][0-9]|[01]?[0-9][0-9]?)$</t>
  </si>
  <si>
    <t>\\.</t>
  </si>
  <si>
    <t>\\d+\\.\\d+\\.\\d+\\.\\d+</t>
  </si>
  <si>
    <t xml:space="preserve">How many iteration does it takes to finish the recursion </t>
  </si>
  <si>
    <t>recursiveSum(int n) { if (n == 0) { return 0; } return n + recursiveSum(n - 1); }
recursiveSum(5)</t>
  </si>
  <si>
    <t>c</t>
  </si>
  <si>
    <t>5</t>
  </si>
  <si>
    <t>10</t>
  </si>
  <si>
    <t>15</t>
  </si>
  <si>
    <t>20</t>
  </si>
  <si>
    <t>Output of the program</t>
  </si>
  <si>
    <t>public class Main {
    public static void main(String[] args) {
        String a = "Hello";
        String b = "World";
        String c = "Hello" + "World";
        if (a + b == c) {
            System.out.println("True");
        } else {
            System.out.println("False");
        }
    }
}</t>
  </si>
  <si>
    <t>java</t>
  </si>
  <si>
    <t>Runtime Error</t>
  </si>
  <si>
    <t>Compilation Error</t>
  </si>
  <si>
    <t>Output of the following</t>
  </si>
  <si>
    <t>main() {
        int i = 1;
        switch(i) {
            case 1:
                System.out.print("One");
            case 2:
                System.out.print("Two");
            case 3:
                System.out.print("Three");
            default:
                System.out.print("Default");
        }
    }</t>
  </si>
  <si>
    <t>OneTwoThreeDefault</t>
  </si>
  <si>
    <t>OneTwoThree</t>
  </si>
  <si>
    <t>One</t>
  </si>
  <si>
    <t>Default</t>
  </si>
  <si>
    <t>main(String[] args) {
        int[] arr = new int[5];
        System.out.println(arr[0]);
    }</t>
  </si>
  <si>
    <t>null</t>
  </si>
  <si>
    <t>0</t>
  </si>
  <si>
    <t>Exception</t>
  </si>
  <si>
    <t>Unidefined</t>
  </si>
  <si>
    <t>What is the default value of a local variable in java?</t>
  </si>
  <si>
    <t>Local variables must be initialized explicitly</t>
  </si>
  <si>
    <t>void main() { Integer x = 1000; Integer y = 1000; if (x == y) { System.out.println("Equal"); } else { System.out.println("Not Equal"); } }</t>
  </si>
  <si>
    <t>Equal</t>
  </si>
  <si>
    <t>Not Equal</t>
  </si>
  <si>
    <t>Runtime exception</t>
  </si>
  <si>
    <t>Compilation error</t>
  </si>
  <si>
    <t>compute(int n) {
        if (n &lt;= 0) {
            return 1;
        }
        return n * compute(n - 2);
    }
compute(4)</t>
  </si>
  <si>
    <t>4</t>
  </si>
  <si>
    <t>8</t>
  </si>
  <si>
    <t>6</t>
  </si>
  <si>
    <t>24</t>
  </si>
  <si>
    <t xml:space="preserve">What will be the output of the following Java code?        </t>
  </si>
  <si>
    <t>class Main {
    public static void main(String args[]) {
        int x = 5;
        while (x-- &gt; 1++) {
            System.out.print(x + "" "");
        }
    }
}</t>
  </si>
  <si>
    <t>5 4 3 2 1</t>
  </si>
  <si>
    <t>4 3</t>
  </si>
  <si>
    <t>1 2</t>
  </si>
  <si>
    <t>ERROR!</t>
  </si>
  <si>
    <t>What will be the output of the following C code?</t>
  </si>
  <si>
    <t>#include &lt;stdio.h&gt;
int main() {
    int x = 10;
    printf("%d", x++ * ++x);
    return 0;
}</t>
  </si>
  <si>
    <t>110</t>
  </si>
  <si>
    <t>121</t>
  </si>
  <si>
    <t>100</t>
  </si>
  <si>
    <t>Undefined behavior</t>
  </si>
  <si>
    <t>What will be the output of the following Java code?</t>
  </si>
  <si>
    <t>class Main {
    public static void main(String args[]) {
        int a = 5, b = 3;
        System.out.println(a &amp; b);
    }
}</t>
  </si>
  <si>
    <t>7</t>
  </si>
  <si>
    <t>1</t>
  </si>
  <si>
    <t>2</t>
  </si>
  <si>
    <t>#include &lt;stdio.h&gt;
int main() {
    int a = 10, b = 20;
    a = a + b - (b = a);
    printf("%d %d", a, b);
    return 0;
}</t>
  </si>
  <si>
    <t>10 10</t>
  </si>
  <si>
    <t>20 10</t>
  </si>
  <si>
    <t>30 10</t>
  </si>
  <si>
    <t>#include &lt;stdio.h&gt;
int main() {
    int x = 5, y = 10;
    x = x ^ y;
    y = x ^ y;
    x = x ^ y;
    printf("%d %d", x, y);
    return 0;
}</t>
  </si>
  <si>
    <t>5 10</t>
  </si>
  <si>
    <t>10 5</t>
  </si>
  <si>
    <t>0 0</t>
  </si>
  <si>
    <t>What will be the output of the following Java code</t>
  </si>
  <si>
    <t>class ThreadTest extends Thread {
    public void run() {
        System.out.println("Thread running");
    }
    public static void main(String args[]) {
        ThreadTest t1 = new ThreadTest();
        t1.start();
        t1.start();
    }
}</t>
  </si>
  <si>
    <t>Thread running</t>
  </si>
  <si>
    <t>No output</t>
  </si>
  <si>
    <t>public static int evenOnesXor(int a, int b) {
        int result = a ^ b;
        int onesCount = Integer.bitCount(result);
        return (onesCount % 2 == 0) ? result : -1;
    }
public static void main(String[] args) {
        System.out.println(evenOnesXor(5, 3));
}</t>
  </si>
  <si>
    <t>3</t>
  </si>
  <si>
    <t>-1</t>
  </si>
  <si>
    <t>Given a string containing only lowercase letters (a to z), you need to determine if the string contains all the letters of the alphabet (a to z) at least once.
Write a function that uses bitwise operators to determine if the string is a pangram (a string that contains every letter of the alphabet).</t>
  </si>
  <si>
    <t>isPangram("thequickbrownfoxjumpsovrthlazydog")</t>
  </si>
  <si>
    <t>Given a 2D square matrix of size n x n, rotate the matrix by 90 degrees clockwise in-place.</t>
  </si>
  <si>
    <t>rotateMatrix([[1, 2, 3], [4, 5, 6], [7, 8, 9]]);</t>
  </si>
  <si>
    <t xml:space="preserve">
[[7, 4, 5],
 [8, 9, 2],
 [1, 6, 3]]</t>
  </si>
  <si>
    <t>[[7, 4, 1],
 [8, 5, 2],
 [9, 6, 3]]</t>
  </si>
  <si>
    <t>[[3, 4, 5],
 [8, 9, 2],
 [1, 6, 7]]</t>
  </si>
  <si>
    <t>None of these</t>
  </si>
  <si>
    <t>What will be the output of the following</t>
  </si>
  <si>
    <t>#include &lt;iostream&gt;
using namespace std;
void transpose(int arr[3][3], int result[3][3], int rows, int cols) {
    for (int i = 0; i &lt; rows; ++i) {
        for (int j = 0; j &lt; cols; ++j) {
            result[j][i] = arr[i][j]; // Swap the rows and columns
        }
    }
}
void printMatrix(int arr[3][3], int rows, int cols) {
    for (int i = 0; i &lt; rows; ++i) {
        for (int j = 0; j &lt; cols; ++j) {
            cout &lt;&lt; arr[i][j] &lt;&lt; " ";
        }
        cout &lt;&lt; endl;
    }
}
int main() {
    int arr[3][3] = {{1, 2, 3}, {4, 5, 6}, {7, 8, 9}}
    int result[3][3];
    cout &lt;&lt; "Original matrix:" &lt;&lt; endl;
    printMatrix(arr, 3, 3);
    // Transpose the matrix
    transpose(arr, result, 3, 3);
    printMatrix(result, 3, 3);
    return 0;
}</t>
  </si>
  <si>
    <t>1 4 7 
2 5 8 
3 6 9</t>
  </si>
  <si>
    <t>1 6 3 
4 5 3 
9 8 7</t>
  </si>
  <si>
    <t>1 2 3 
4 5 6 
7 8 9</t>
  </si>
  <si>
    <t>1 2 7 
3 5 6 
7 9 8</t>
  </si>
  <si>
    <t>#include &lt;iostream&gt;
using namespace std;
int main() {
    int rows = 5;  // Number of rows
    for (int i = 1; i &lt;= rows; ++i) {
        // Print leading spaces
        for (int j = i; j &lt; rows; ++j) {
            cout &lt;&lt; " ";
        }
        // Print stars
        for (int k = 1; k &lt;= (2 * i - 1); ++k) {
            cout &lt;&lt; "*";
        }
        cout &lt;&lt; endl;
    }
    return 0;
}</t>
  </si>
  <si>
    <t xml:space="preserve">    *
   ***
  *****
 *******
*********
</t>
  </si>
  <si>
    <t xml:space="preserve">*****
*   *
*   *
*   *
*****
</t>
  </si>
  <si>
    <t xml:space="preserve">*********
 *******
  *****
   ***
    *
</t>
  </si>
  <si>
    <t xml:space="preserve">    *
   ***
  *****
 *******
*********
 *******
  *****
   ***
    *
</t>
  </si>
  <si>
    <t>class DataStructure:
    def __init__(self):
        self.stack = []
    def push(self, value):
        self.stack.append(value)
        print(f"{value} pushed.")
    def pop(self):
        if self.is_empty():
            print("Cannot pop.")
            return None
        return self.stack.pop()
    def peek(self):
        if self.is_empty():
            print("Empty!")
            return None
        return self.stack[-1]
    def is_empty(self):
        return len(self.stack) == 0
    def size(self):
        return len(self.stack)</t>
  </si>
  <si>
    <t>python</t>
  </si>
  <si>
    <t>Queue</t>
  </si>
  <si>
    <t>Stack</t>
  </si>
  <si>
    <t>Tree</t>
  </si>
  <si>
    <t>Binarry Tree</t>
  </si>
  <si>
    <t xml:space="preserve">What is the output the following : </t>
  </si>
  <si>
    <t>def rotate_left(arr):
    if len(arr) &gt; 1:
        arr.append(arr.pop(0))
def main():
    words = ["banana", "apple", "grape", "cherry", "orange", "kiwi"]
    words.sort()
    print(f"{words}")
    popped_word = words.pop(5)
    rotate_left(words)
    poppedWord = words.pop(4)
    rotate_left(words)
    print(f"{words}")
if __name__ == "__main__":
    main()</t>
  </si>
  <si>
    <t>['cherry', 'grape', 'kiwi', 'banana']</t>
  </si>
  <si>
    <t>['grape', 'cherry', 'kiwi', 'banana']</t>
  </si>
  <si>
    <t>['grape', 'cherry', 'banana', 'kiwi']</t>
  </si>
  <si>
    <t>['kiwi', 'grape', 'cherry', 'banana']</t>
  </si>
  <si>
    <t>public class Main {
    public static void main(String[] args) {
        System.out.println(10 + 20 + "Java");
    }
}</t>
  </si>
  <si>
    <t>1020Java</t>
  </si>
  <si>
    <t>30Java</t>
  </si>
  <si>
    <t>Java1020</t>
  </si>
  <si>
    <t>public class Main {
    public static void main(String[] args) {
        String s1 = "Java";
        String s2 = new String("Java");
        System.out.println(s1 == s2);
    }
}</t>
  </si>
  <si>
    <t>compilation error</t>
  </si>
  <si>
    <t>runtime error</t>
  </si>
  <si>
    <t>public class Main {
    public static void main(String[] args) {
        int x = 10;
        int y = x++;
        System.out.println(y);
    }
}</t>
  </si>
  <si>
    <t>11</t>
  </si>
  <si>
    <t>12</t>
  </si>
  <si>
    <t>public class Main {
    public static void main(String[] args) {
        int x = 5;
        int y = 10;
        System.out.println(x + y + "=" + x + y);
    }
}</t>
  </si>
  <si>
    <t>15=15</t>
  </si>
  <si>
    <t>15=510</t>
  </si>
  <si>
    <t>510=510</t>
  </si>
  <si>
    <t>public class Main {
    public static void main(String[] args) {
        for (int i = 1; i &lt;= 5; i++) {
            for (int j = 1; j &lt;= i; j++) {
                System.out.print(j + " ");
            }
            System.out.println();
        }
    }
}</t>
  </si>
  <si>
    <t>1
1 2
1 2 3
1 2 3 4
1 2 3 4 5</t>
  </si>
  <si>
    <t>1 2 3 4 5
1 2 3 4
1 2 3
1 2
1</t>
  </si>
  <si>
    <t>1
2 3
4 5 6
7 8 9 10
11 12 13 14 15</t>
  </si>
  <si>
    <t>Infinite loop</t>
  </si>
  <si>
    <t>console.log(0 == '0');
console.log(0 === '0');</t>
  </si>
  <si>
    <t>javascript</t>
  </si>
  <si>
    <t>true, true</t>
  </si>
  <si>
    <t>true, false</t>
  </si>
  <si>
    <t>false, true</t>
  </si>
  <si>
    <t>false, false</t>
  </si>
  <si>
    <t xml:space="preserve">a = [1, 2, 3]
b = a
b.append(4)
print(a) </t>
  </si>
  <si>
    <t>[1, 2, 3]</t>
  </si>
  <si>
    <t>[1, 2, 3, 4]</t>
  </si>
  <si>
    <t xml:space="preserve"> [4, 3, 2, 1]</t>
  </si>
  <si>
    <t>Error</t>
  </si>
  <si>
    <t>What does the following query return?</t>
  </si>
  <si>
    <t>SELECT COUNT(*) FROM employees WHERE salary &gt; 50000;</t>
  </si>
  <si>
    <t>sql</t>
  </si>
  <si>
    <t>Returns the total number of employees</t>
  </si>
  <si>
    <t>Returns the number of employees with a salary greater than 50,000</t>
  </si>
  <si>
    <t>Returns the sum of all salaries</t>
  </si>
  <si>
    <t>Returns the average salary</t>
  </si>
  <si>
    <t>int sum = 0;
for (int i = 1; i &lt;= 5; i++) {
  if (i % 2 == 0) {
    continue;
  }
  sum += i;
}
System.out.println(sum);</t>
  </si>
  <si>
    <t>9</t>
  </si>
  <si>
    <t>public class App {
    public static void main(String[] args) {
        int j = 0;
        for (j = 5; j &gt;= 1; j--) {
            for (int k = 1; k &lt;= j; k++) {
              System.out.print("*");
            }
            System.out.println();
          }
    }
}</t>
  </si>
  <si>
    <t>*****
****
***
**
*</t>
  </si>
  <si>
    <t>*
**
***
****
*****</t>
  </si>
  <si>
    <t>1
12
123
1234
12345</t>
  </si>
  <si>
    <t>Error: k is not defined.</t>
  </si>
  <si>
    <t>public class App {
    public static void main(String[] args) {
        int x = 1;
        do {
             System.out.print(x + " ");
              x--;
        } while (x &gt; 0);
    }
}</t>
  </si>
  <si>
    <t>10 9 8 7 6 5 4 3 2 1</t>
  </si>
  <si>
    <t>10 9 8 7 6 5 4 3 2 1 0</t>
  </si>
  <si>
    <t>10 9 8 7 6 5 4 3 2</t>
  </si>
  <si>
    <t>public class App {
    public static void main(String[] args) {
        for (int i = 1; i &lt;= 10 ; i++) {
            System.out.println(i);
            i = 10;
        }
    }
}</t>
  </si>
  <si>
    <t>1 2 3 4 5 6 7 8 9 10</t>
  </si>
  <si>
    <t>11 11 11 11 11 11 11 11 11 11</t>
  </si>
  <si>
    <t>infinite loop</t>
  </si>
  <si>
    <t>public class App {
    public static void main(String[] args) {
        for (int i = 1; i &lt;= 10 ; i++) {
            System.out.println(i);
            i = 10;
        }
    }
}</t>
  </si>
  <si>
    <t>undefined</t>
  </si>
  <si>
    <t>truee || false</t>
  </si>
  <si>
    <t>200</t>
  </si>
  <si>
    <t>201</t>
  </si>
  <si>
    <t>19</t>
  </si>
  <si>
    <t>21</t>
  </si>
  <si>
    <t>720</t>
  </si>
  <si>
    <t>600</t>
  </si>
  <si>
    <t>240</t>
  </si>
  <si>
    <t>130</t>
  </si>
  <si>
    <t>public class Test {
    public static void main(String[] args) {
        String s = "123";
        s += 1;
        System.out.println(s);
    }
}</t>
  </si>
  <si>
    <t>1231</t>
  </si>
  <si>
    <t>123</t>
  </si>
  <si>
    <t>124</t>
  </si>
  <si>
    <t>public class Test {
    public static void main(String[] args) {
        int[] arr = {1, 2, 3};
        int[] arr2 = arr;
        arr2[0] = 99;
        System.out.println(arr[0]);
    }
}</t>
  </si>
  <si>
    <t>99</t>
  </si>
  <si>
    <t>ArrayIndexOutOfBoundsException</t>
  </si>
  <si>
    <t>public class Test {
    public static void main(String[] args) {
        int a = 5;
        a = a++ + ++a;
        System.out.println(a);
    }
}</t>
  </si>
  <si>
    <t>public class Test {
    public static void main(String[] args) {
        int i = 0;
        while(i &lt; 5) {
            System.out.println(i);
            i++;
            if(i == 3) {
                break;
            }
        }
    }
}</t>
  </si>
  <si>
    <t>0 1 2 3</t>
  </si>
  <si>
    <t>2000 1 2</t>
  </si>
  <si>
    <t>1 2 2003</t>
  </si>
  <si>
    <t>public class Main {
    public static void main(String[] args) {
        String str = "hello world";
        String[] arr = str.split(" ");
        for (int i = 0; i &lt; arr.length; i++) {
            System.out.println(arr[i]);
        }
    }
}</t>
  </si>
  <si>
    <t>hello world</t>
  </si>
  <si>
    <t>["hello", "world"]</t>
  </si>
  <si>
    <t xml:space="preserve">hello
    world </t>
  </si>
  <si>
    <t>world hello</t>
  </si>
  <si>
    <t>public class WhileLoop {
    public static void main(String[] args) {
        int n = 5;
        while (n &gt; 0) {
            if (n % 2 == 0) {
                System.out.print(n + " ");
            }
            n--;
        }
    }
}</t>
  </si>
  <si>
    <t>54321</t>
  </si>
  <si>
    <t>42</t>
  </si>
  <si>
    <t>531</t>
  </si>
  <si>
    <t>245</t>
  </si>
  <si>
    <t>public class NestedLoops {
    public static void main(String[] args) {
        for (int i = 0; i &lt; 3; i++) {
            for (int j = 0; j &lt; 2; j++) {
                System.out.println(i + " " + j);
            }
        }
    }
}</t>
  </si>
  <si>
    <t xml:space="preserve">(0,0) (0,1) (1,0) (1,1) (2,0) (2,1) </t>
  </si>
  <si>
    <t>(0,1) (1,2) (2,3)</t>
  </si>
  <si>
    <t>(1,0) (1,1) (2,0) (2,1) (3,0) (3,1)</t>
  </si>
  <si>
    <t>Syntax Error</t>
  </si>
  <si>
    <t>public static String functionName(String in) {
    if (in == null)
     throw new IllegalArgumentException("Null is not valid input");
    StringBuilder out = new StringBuilder();
    char[] chars = in.toCharArray();
    for (int i = chars.length - 1; i &gt;= 0; i--)
     out.append(chars[i]);
    return out.toString();
   }
  input - 1234</t>
  </si>
  <si>
    <t>1234</t>
  </si>
  <si>
    <t>4321</t>
  </si>
  <si>
    <t>2431</t>
  </si>
  <si>
    <t>4213</t>
  </si>
  <si>
    <t xml:space="preserve">What does the following query return? </t>
  </si>
  <si>
    <t xml:space="preserve">SELECT department, AVG(salary) FROM Employees GROUP BY department HAVING AVG(salary) &gt; 50000; </t>
  </si>
  <si>
    <t>Departments with average salary over 50,000</t>
  </si>
  <si>
    <t>Employees earning over 50,000</t>
  </si>
  <si>
    <t>Total salary per department</t>
  </si>
  <si>
    <t>Departments with total salary over 50,000</t>
  </si>
  <si>
    <t>What does the FULL OUTER JOIN return?</t>
  </si>
  <si>
    <t>Rows matching the join condition</t>
  </si>
  <si>
    <t>All rows from both tables, filling NULL for unmatched columns</t>
  </si>
  <si>
    <t>All rows from the left table only</t>
  </si>
  <si>
    <t>Rows where both tables have matching keys</t>
  </si>
  <si>
    <t>sum = 0
for i in range(1, 6):
    sum += i
print(sum)</t>
  </si>
  <si>
    <t xml:space="preserve"> Which condition checks if a number is even and positive?
Options:</t>
  </si>
  <si>
    <t>num % 2 == 0 or num &gt; 0</t>
  </si>
  <si>
    <t>num % 2 == 0 and num &gt; 0</t>
  </si>
  <si>
    <t>num / 2 == 0 and num &gt; 0</t>
  </si>
  <si>
    <t>num // 2 == 0 and num &lt; 0</t>
  </si>
  <si>
    <t>Which SQL query selects all names starting with 'A'?</t>
  </si>
  <si>
    <t>SELECT * FROM users WHERE name = 'A%'</t>
  </si>
  <si>
    <t>SELECT * FROM users WHERE name LIKE 'A%'</t>
  </si>
  <si>
    <t>SELECT * FROM users WHERE name LIKE 'A*'</t>
  </si>
  <si>
    <t>SELECT * FROM users WHERE name IN ('A')</t>
  </si>
  <si>
    <t>Which of the following is not a valid SQL data type?</t>
  </si>
  <si>
    <t>INT</t>
  </si>
  <si>
    <t>STRING</t>
  </si>
  <si>
    <t>VARCHAR</t>
  </si>
  <si>
    <t>DATE</t>
  </si>
  <si>
    <t>Which SQL function is used to count the number of rows in a result set?</t>
  </si>
  <si>
    <t>COUNT()</t>
  </si>
  <si>
    <t>SUM()</t>
  </si>
  <si>
    <t>AVG()</t>
  </si>
  <si>
    <t>MAX()</t>
  </si>
  <si>
    <t>What does the SQL "INNER JOIN" do?</t>
  </si>
  <si>
    <t>Returns only rows that have matching values in both tables</t>
  </si>
  <si>
    <t>Returns all rows from the left table and matching rows from the right table</t>
  </si>
  <si>
    <t>Returns all rows from both tables</t>
  </si>
  <si>
    <t>Returns all rows from the right table and matching rows from the left table</t>
  </si>
  <si>
    <t>What is the correct syntax for a SQL query that returns all employees with a salary greater than $50,000 from the "employees" table?</t>
  </si>
  <si>
    <t>SELECT * FROM employees WHERE salary &gt; 50000;</t>
  </si>
  <si>
    <t>SELECT salary FROM employees WHERE salary &gt; 50000;</t>
  </si>
  <si>
    <t>SELECT * FROM employees HAVING salary &gt; 50000;</t>
  </si>
  <si>
    <t>SELECT salary FROM employees HAVING salary &gt; 50000;</t>
  </si>
  <si>
    <t>Which SQL statement is used to remove a table from a database?</t>
  </si>
  <si>
    <t>REMOVE</t>
  </si>
  <si>
    <t>DELETE</t>
  </si>
  <si>
    <t>DROP</t>
  </si>
  <si>
    <t>ERADICATE</t>
  </si>
  <si>
    <t>Which of the following is used to delete all records from a table without deleting the table itself?</t>
  </si>
  <si>
    <t>TRUNCATE</t>
  </si>
  <si>
    <t>What does the SQL JOIN clause do?</t>
  </si>
  <si>
    <t>Combines rows from two or more tables</t>
  </si>
  <si>
    <t>Filters data based on a condition</t>
  </si>
  <si>
    <t>Aggregates data into groups</t>
  </si>
  <si>
    <t>Sorts the data</t>
  </si>
  <si>
    <t>What is the purpose of the GROUP BY clause in SQL?</t>
  </si>
  <si>
    <t>To group rows based on a specified column</t>
  </si>
  <si>
    <t>To order the rows in a table</t>
  </si>
  <si>
    <t>To join two tables together</t>
  </si>
  <si>
    <t>To limit the number of rows returned</t>
  </si>
  <si>
    <t>Which of the following is the correct SQL syntax to add a new column to an existing table?</t>
  </si>
  <si>
    <t>ALTER TABLE table_name ADD COLUMN column_name datatype;</t>
  </si>
  <si>
    <t>MODIFY TABLE table_name ADD COLUMN column_name datatype;</t>
  </si>
  <si>
    <t>UPDATE TABLE table_name ADD COLUMN column_name datatype;</t>
  </si>
  <si>
    <t>ADD COLUMN table_name column_name datatype;</t>
  </si>
  <si>
    <t>What is the purpose of the "HAVING" clause in SQL?</t>
  </si>
  <si>
    <t>To filter records before grouping</t>
  </si>
  <si>
    <t>To filter records after grouping</t>
  </si>
  <si>
    <t>What is the result of the following query?</t>
  </si>
  <si>
    <t>SELECT COUNT(DISTINCT column_name) FROM table_name;</t>
  </si>
  <si>
    <t>Returns the total number of rows</t>
  </si>
  <si>
    <t>Returns the number of distinct values in the specified column</t>
  </si>
  <si>
    <t>Returns the number of non-NULL values in the specified column</t>
  </si>
  <si>
    <t>Returns the number of NULL values in the specified column</t>
  </si>
  <si>
    <t>SELECT * FROM table_name WHERE column_name = NULL;</t>
  </si>
  <si>
    <t>It will return rows where column_name is NULL</t>
  </si>
  <si>
    <t>It will return no rows, because NULL cannot be compared using =</t>
  </si>
  <si>
    <t>It will return all rows in the table</t>
  </si>
  <si>
    <t>It will return an error</t>
  </si>
  <si>
    <t>Which of the following statements is used to create a foreign key constraint?</t>
  </si>
  <si>
    <t>CREATE CONSTRAINT</t>
  </si>
  <si>
    <t>CREATE FOREIGN KEY</t>
  </si>
  <si>
    <t>ALTER TABLE ADD CONSTRAINT</t>
  </si>
  <si>
    <t>CREATE TABLE ADD FOREIGN KEY</t>
  </si>
  <si>
    <t>Which of the following is used to retrieve the current date and time in SQL?</t>
  </si>
  <si>
    <t>CURRENT_TIME()</t>
  </si>
  <si>
    <t>NOW()</t>
  </si>
  <si>
    <t>GETDATE()</t>
  </si>
  <si>
    <t>All of the above</t>
  </si>
  <si>
    <t>In SQL, which function would you use to return the highest value from a numeric column?</t>
  </si>
  <si>
    <t>HIGHEST()</t>
  </si>
  <si>
    <t>TOP()</t>
  </si>
  <si>
    <t>BIGGEST()</t>
  </si>
  <si>
    <t>Which of the following SQL keywords is used to ensure that a query will return only unique rows?</t>
  </si>
  <si>
    <t>DISTINCT</t>
  </si>
  <si>
    <t>UNIQUE</t>
  </si>
  <si>
    <t>DISTINCTROW</t>
  </si>
  <si>
    <t>BOTH</t>
  </si>
  <si>
    <t>Which of the following is true about SQL Transactions?</t>
  </si>
  <si>
    <t>Transactions ensure that all operations in a unit are completed successfully before committing changes</t>
  </si>
  <si>
    <t>Transactions cannot be rolled back once they are started</t>
  </si>
  <si>
    <t>Transactions ensure that the database is always in a consistent state, even after system crashes</t>
  </si>
  <si>
    <t>Transactions do not affect the performance of the database</t>
  </si>
  <si>
    <t>What does the SQL "EXCEPT" operator do?</t>
  </si>
  <si>
    <t>Returns records from the first query that do not exist in the second query</t>
  </si>
  <si>
    <t>Returns all records from both queries</t>
  </si>
  <si>
    <t>Joins two queries based on a condition</t>
  </si>
  <si>
    <t>Filters records from the second query</t>
  </si>
  <si>
    <t>What does the SQL "CROSS JOIN" do?</t>
  </si>
  <si>
    <t>Returns only the rows that have matching values in both tables</t>
  </si>
  <si>
    <t>Returns all combinations of rows from both tables</t>
  </si>
  <si>
    <t>Joins two tables based on a specified condition</t>
  </si>
  <si>
    <t>Returns rows from the first table that have no matching rows in the second table</t>
  </si>
  <si>
    <t>What will happen if you execute the following query?</t>
  </si>
  <si>
    <t>SELECT employee_id, AVG(salary) FROM employees GROUP BY department_id;</t>
  </si>
  <si>
    <t>It will return the average salary for each department</t>
  </si>
  <si>
    <t>It will return an error because employee_id is not part of the GROUP BY clause</t>
  </si>
  <si>
    <t>It will return the highest salary in each department</t>
  </si>
  <si>
    <t>It will return the total salary of each department</t>
  </si>
  <si>
    <t>DELETE FROM employees WHERE employee_id = 1001;</t>
  </si>
  <si>
    <t>It will delete the employee record with employee_id 1001</t>
  </si>
  <si>
    <t>It will delete all employees in the employees table</t>
  </si>
  <si>
    <t>It will throw an error if employee_id is a primary key</t>
  </si>
  <si>
    <t>It will delete the entire table schema</t>
  </si>
  <si>
    <t>What is the purpose of the "return" statement in a function?</t>
  </si>
  <si>
    <t>To print a value to the console</t>
  </si>
  <si>
    <t>To exit the function and return a value</t>
  </si>
  <si>
    <t>To declare a variable</t>
  </si>
  <si>
    <t>To concatenate strings</t>
  </si>
  <si>
    <t>What does the "JSON" acronym stand for in JavaScript?</t>
  </si>
  <si>
    <t>JavaScript Object Notation</t>
  </si>
  <si>
    <t>Java Syntax Object Notation</t>
  </si>
  <si>
    <t>Just Simple Object Naming</t>
  </si>
  <si>
    <t>JavaScript Oriented Notation</t>
  </si>
  <si>
    <t>What is the difference between "let," "const," and "var" for variable declaration?</t>
  </si>
  <si>
    <t>They are interchangeable</t>
  </si>
  <si>
    <t>"let" is block-scoped, "const" is block-scoped and cannot be reassigned, and "var" is function-scoped</t>
  </si>
  <si>
    <t>"let" is block-scoped, "const" is function-scoped, and "var" is block-scoped</t>
  </si>
  <si>
    <t>"let" is function-scoped, "const" is block-scoped, and "var" is function-scoped</t>
  </si>
  <si>
    <t>What will be the output of the following code snippet?</t>
  </si>
  <si>
    <t>const obj1 = {first: 20, second: 30, first: 50};
console.log(obj1);</t>
  </si>
  <si>
    <t>{first: 20, second: 30}</t>
  </si>
  <si>
    <t>{first: 50, second: 30}</t>
  </si>
  <si>
    <t>{first: 20, second: 30, first: 50}</t>
  </si>
  <si>
    <t>What is the output of console.log(typeof null)?</t>
  </si>
  <si>
    <t>string</t>
  </si>
  <si>
    <t>number</t>
  </si>
  <si>
    <t>object</t>
  </si>
  <si>
    <t>boolean</t>
  </si>
  <si>
    <t>What is the difference between "null" and "undefined"?</t>
  </si>
  <si>
    <t>They are the same</t>
  </si>
  <si>
    <t>"null" represents the absence of a value, while "undefined" is a variable that has been declared but not assigned a value</t>
  </si>
  <si>
    <t>"undefined" represents the absence of a value, while "null" is a variable that has been declared but not assigned a value</t>
  </si>
  <si>
    <t>"null" and "undefined" are both used to represent an empty string</t>
  </si>
  <si>
    <t>What does the "addEventListener" method do in JavaScript?</t>
  </si>
  <si>
    <t>Adds an event listener to a DOM element</t>
  </si>
  <si>
    <t>Removes an event listener from a DOM element</t>
  </si>
  <si>
    <t>Appends a new child element to a parent element</t>
  </si>
  <si>
    <t>Adds a new event to the event queue</t>
  </si>
  <si>
    <t>let a = [1, 2, 3, 4, 5, 6];
var left = 0, right = 5;
var found = false;
var target = 5;
while(left &lt;= right) {
   var mid = Math.floor((left + right) / 2);
   if(a[mid] == target) {
       found = true;
       break;
   }
   else if(a[mid] &lt; target) {
       left = mid + 1;
   }
   else {
       right = mid - 1;
   }
}
if(found) {
   print("YES");
}
else {
   print("NO");
}</t>
  </si>
  <si>
    <t>YES</t>
  </si>
  <si>
    <t>NO</t>
  </si>
  <si>
    <t>None of the above</t>
  </si>
  <si>
    <t>What is the output of the following code?</t>
  </si>
  <si>
    <t>console.log(1 + '1' - 1);</t>
  </si>
  <si>
    <t>"11"</t>
  </si>
  <si>
    <t>Which of the following methods removes the last element from an array?</t>
  </si>
  <si>
    <t>shift()</t>
  </si>
  <si>
    <t>pop()</t>
  </si>
  <si>
    <t>push()</t>
  </si>
  <si>
    <t>splice()</t>
  </si>
  <si>
    <t>Which of the following is NOT a falsy value in JavaScript?</t>
  </si>
  <si>
    <t>"false"</t>
  </si>
  <si>
    <t>NaN</t>
  </si>
  <si>
    <t>print(typeof(NaN));</t>
  </si>
  <si>
    <t>Object</t>
  </si>
  <si>
    <t>Number</t>
  </si>
  <si>
    <t>String</t>
  </si>
  <si>
    <t>What is the difference between == and === in JavaScript?</t>
  </si>
  <si>
    <t>== checks value, === checks value and type</t>
  </si>
  <si>
    <t>== checks reference, === checks value</t>
  </si>
  <si>
    <t>Both are the same</t>
  </si>
  <si>
    <t>What is the result of 0 == "0" in JavaScript?</t>
  </si>
  <si>
    <t>In SQL, which data type is best suited for storing large texts such as articles or comments?</t>
  </si>
  <si>
    <t>BLOB</t>
  </si>
  <si>
    <t>TEXT</t>
  </si>
  <si>
    <t>CHAR</t>
  </si>
  <si>
    <t>What will be the output of the following code snippet?
const example = ({ a, b, c }) =&gt; {
 console.log(a, b, c);
};
example(0, 1, 2);</t>
  </si>
  <si>
    <t>0 1 2</t>
  </si>
  <si>
    <t>0 Undefined Undefined</t>
  </si>
  <si>
    <t>Undefined Undefined Undefined</t>
  </si>
  <si>
    <t>Which of the following is the correct way to create an object in JavaScript?</t>
  </si>
  <si>
    <t>var obj = {};</t>
  </si>
  <si>
    <t>var obj = new Object();</t>
  </si>
  <si>
    <t>var obj = Object.create(null);</t>
  </si>
  <si>
    <t>What is the difference between the DROP and TRUNCATE commands in SQL?</t>
  </si>
  <si>
    <t>DROP deletes the table, TRUNCATE deletes only the table data</t>
  </si>
  <si>
    <t>TRUNCATE deletes the table, DROP deletes only the table data</t>
  </si>
  <si>
    <t>No difference</t>
  </si>
  <si>
    <t>Both commands modify table data</t>
  </si>
  <si>
    <t>function solve(arr, rotations){
 if(rotations == 0) return arr;
 for(let i = 0; i &lt; rotations; i++){
   let element = arr.pop();
   arr.unshift(element);
 }
 return arr;
}
solve([44, 1, 22, 111], 5);</t>
  </si>
  <si>
    <t>[111, 44, 1, 22]</t>
  </si>
  <si>
    <t>[44, 1, 22, 111]</t>
  </si>
  <si>
    <t>[1, 22, 44, 111]</t>
  </si>
  <si>
    <t>[1, 22, 111, 44]</t>
  </si>
  <si>
    <t>function test(...args) {
 console.log(typeof args);
}
test(12);</t>
  </si>
  <si>
    <t>Array</t>
  </si>
  <si>
    <t xml:space="preserve">What is the difference between Heap and Stack memory in programming?
</t>
  </si>
  <si>
    <t xml:space="preserve"> Heap is used for static memory allocation, while Stack is used for dynamic memory allocation
</t>
  </si>
  <si>
    <t>Stack is used for function calls and local variables, while Heap is used for dynamically allocated memory.</t>
  </si>
  <si>
    <t>Heap is faster than Stack because it stores global variables.</t>
  </si>
  <si>
    <t xml:space="preserve"> Both Heap and Stack store data in the same way.</t>
  </si>
  <si>
    <t xml:space="preserve"> How can you run JavaScript code on a different core (multi-core processing) in Node.js
</t>
  </si>
  <si>
    <t>Use Worker Threads to run code in a separate thread on a different core.</t>
  </si>
  <si>
    <t>Use Promise to execute tasks asynchronously.</t>
  </si>
  <si>
    <t>Use setTimeout to run tasks after the event loop.</t>
  </si>
  <si>
    <t>Use for loop to execute tasks in parallel.</t>
  </si>
  <si>
    <t xml:space="preserve"> What will be the output of the following code in JavaScript?</t>
  </si>
  <si>
    <t>console.log(1);
for (var i = 0; i &lt; 1000; i++) {}
console.log(2);
setTimeout(() =&gt; { 
    for (var i = 0; i &lt; 1000; i++) {} 
    console.log(3); 
}, 100);
setTimeout(() =&gt; { 
    for (var i = 0; i &lt; 1000; i++) {} 
    console.log(4); 
}, 0);
console.log(5);</t>
  </si>
  <si>
    <t>1 2 5 4 3</t>
  </si>
  <si>
    <t xml:space="preserve"> 1 2 5 3 4</t>
  </si>
  <si>
    <t xml:space="preserve"> 1 2 4 3 5</t>
  </si>
  <si>
    <t xml:space="preserve"> 1 3 4 5 2</t>
  </si>
  <si>
    <t>What is the purpose of the map() function in JavaScript?</t>
  </si>
  <si>
    <t>Modifies an array in place</t>
  </si>
  <si>
    <t>Creates a new array by transforming each element in an existing array</t>
  </si>
  <si>
    <t>Iterates over an array and returns true or false</t>
  </si>
  <si>
    <t>Finds the first element in an array that matches a condition</t>
  </si>
  <si>
    <t>Which statement is used to stop the execution of a loop?</t>
  </si>
  <si>
    <t>stop</t>
  </si>
  <si>
    <t>exit</t>
  </si>
  <si>
    <t>break</t>
  </si>
  <si>
    <t>return</t>
  </si>
  <si>
    <t>language</t>
  </si>
  <si>
    <t xml:space="preserve">JS </t>
  </si>
  <si>
    <t>What does "DOM" stand for in JavaScript?</t>
  </si>
  <si>
    <t>js</t>
  </si>
  <si>
    <t>Document Object Model</t>
  </si>
  <si>
    <t>Data Object Model</t>
  </si>
  <si>
    <t>Display Object Model</t>
  </si>
  <si>
    <t>Document Oriented Model</t>
  </si>
  <si>
    <t>Which keyword is used to declare a variable in JavaScript?</t>
  </si>
  <si>
    <t>var</t>
  </si>
  <si>
    <t>variable</t>
  </si>
  <si>
    <t>let</t>
  </si>
  <si>
    <t>const</t>
  </si>
  <si>
    <t>What is the correct way to write a single-line comment in JavaScript?</t>
  </si>
  <si>
    <t>// This is a comment</t>
  </si>
  <si>
    <t>/* This is a comment */</t>
  </si>
  <si>
    <t># This is a comment</t>
  </si>
  <si>
    <t>-- This is a comment</t>
  </si>
  <si>
    <t>What will `typeof null` return in JavaScript?</t>
  </si>
  <si>
    <t>How do you write an "if" statement in JavaScript?</t>
  </si>
  <si>
    <t>if (condition) { ... }</t>
  </si>
  <si>
    <t>If (condition) { ... }</t>
  </si>
  <si>
    <t>IF condition { ... }</t>
  </si>
  <si>
    <t>if condition then { ... }</t>
  </si>
  <si>
    <t>if [condition] {..}</t>
  </si>
  <si>
    <t>How do you write an "else" statement in JavaScript?</t>
  </si>
  <si>
    <t>else { ... }</t>
  </si>
  <si>
    <t>elseif { ... }</t>
  </si>
  <si>
    <t>Else { ... }</t>
  </si>
  <si>
    <t>else if{...}</t>
  </si>
  <si>
    <t>How do you write a "for" loop in JavaScript?</t>
  </si>
  <si>
    <t>for (i = 0; i &lt; 5; i++) { ... }</t>
  </si>
  <si>
    <t>for i = 0 to 5 { ... }</t>
  </si>
  <si>
    <t>for each (item in array) { ... }</t>
  </si>
  <si>
    <t>for i&lt;5;i++{...}</t>
  </si>
  <si>
    <t>World!";</t>
  </si>
  <si>
    <t>Console.WriteLine("Hello</t>
  </si>
  <si>
    <t>World!");</t>
  </si>
  <si>
    <t>How do you write a "while" loop in JavaScript?</t>
  </si>
  <si>
    <t>while (condition) { ... }</t>
  </si>
  <si>
    <t>while condition { ... }</t>
  </si>
  <si>
    <t>WHILE (condition) { ... }</t>
  </si>
  <si>
    <t>do while (condition) { ... }</t>
  </si>
  <si>
    <t>for(condition){...}</t>
  </si>
  <si>
    <t>How do you call a function named "myFunction" in JavaScript?</t>
  </si>
  <si>
    <t>myFunction()</t>
  </si>
  <si>
    <t>call myFunction()</t>
  </si>
  <si>
    <t>execute myFunction()</t>
  </si>
  <si>
    <t>run myFunction()</t>
  </si>
  <si>
    <t>myFunction;</t>
  </si>
  <si>
    <t>What does `console.log()` do in JavaScript?</t>
  </si>
  <si>
    <t>Prints output to the console</t>
  </si>
  <si>
    <t>Displays an alert box</t>
  </si>
  <si>
    <t>Gets user input</t>
  </si>
  <si>
    <t>Creates a new HTML element</t>
  </si>
  <si>
    <t>Opens a new window</t>
  </si>
  <si>
    <t>Which method is used to add elements to an array?</t>
  </si>
  <si>
    <t>add()</t>
  </si>
  <si>
    <t>insert()</t>
  </si>
  <si>
    <t>append()</t>
  </si>
  <si>
    <t>Which method is used to remove the last element from an array?</t>
  </si>
  <si>
    <t>removeLast()</t>
  </si>
  <si>
    <t>deleteLast()</t>
  </si>
  <si>
    <t>Which method is used to find the length of a string?</t>
  </si>
  <si>
    <t>length()</t>
  </si>
  <si>
    <t>size()</t>
  </si>
  <si>
    <t>count()</t>
  </si>
  <si>
    <t>length</t>
  </si>
  <si>
    <t>How do you convert a string to an integer in JavaScript?</t>
  </si>
  <si>
    <t>parseInt()</t>
  </si>
  <si>
    <t>toInteger()</t>
  </si>
  <si>
    <t>int()</t>
  </si>
  <si>
    <t>Number()</t>
  </si>
  <si>
    <t>How do you convert an integer to a string in JavaScript?</t>
  </si>
  <si>
    <t>toString()</t>
  </si>
  <si>
    <t>String()</t>
  </si>
  <si>
    <t>str()</t>
  </si>
  <si>
    <t>integerToString()</t>
  </si>
  <si>
    <t>What is the difference between `==` and `===` in JavaScript?</t>
  </si>
  <si>
    <t>`==` checks for value equality, `===` checks for value and type equality</t>
  </si>
  <si>
    <t>`==` checks for type equality, `===` checks for value equality</t>
  </si>
  <si>
    <t>`==` is for assignment, `===` is for comparison</t>
  </si>
  <si>
    <t>What is a closure in JavaScript?</t>
  </si>
  <si>
    <t>A function that has access to variables from its outer (enclosing) function's scope</t>
  </si>
  <si>
    <t>A way to define private variables</t>
  </si>
  <si>
    <t>A type of loop</t>
  </si>
  <si>
    <t>A method for handling errors</t>
  </si>
  <si>
    <t>What does "AJAX" stand for in JavaScript?</t>
  </si>
  <si>
    <t>Asynchronous JavaScript and XML</t>
  </si>
  <si>
    <t>Advanced JavaScript and XML</t>
  </si>
  <si>
    <t>Angular JavaScript and XML</t>
  </si>
  <si>
    <t>Application JavaScript and XML</t>
  </si>
  <si>
    <t>What is the correct SQL statement to select all columns from a table named 'employees'?</t>
  </si>
  <si>
    <t>SELECT * FROM employees;</t>
  </si>
  <si>
    <t>SELECT all FROM employees;</t>
  </si>
  <si>
    <t>SELECT columns FROM employees;</t>
  </si>
  <si>
    <t>GET * FROM employees;</t>
  </si>
  <si>
    <t>Which SQL keyword is used to specify a condition in a SELECT statement?</t>
  </si>
  <si>
    <t>WHERE</t>
  </si>
  <si>
    <t>HAVING</t>
  </si>
  <si>
    <t>FROM</t>
  </si>
  <si>
    <t>IF</t>
  </si>
  <si>
    <t>How do you add a new record to a table in SQL?</t>
  </si>
  <si>
    <t>INSERT INTO table_name VALUES (value1, value2, ...);</t>
  </si>
  <si>
    <t>ADD TO table_name VALUES (value1, value2, ...);</t>
  </si>
  <si>
    <t>INSERT RECORD INTO table_name;</t>
  </si>
  <si>
    <t>INSERT INTO table_name (value1, value2, ...);</t>
  </si>
  <si>
    <t>Which SQL clause is used to sort the results of a query?</t>
  </si>
  <si>
    <t>ORDER BY</t>
  </si>
  <si>
    <t>GROUP BY</t>
  </si>
  <si>
    <t>SORT</t>
  </si>
  <si>
    <t>What is the default sort order in the 'ORDER BY' clause?</t>
  </si>
  <si>
    <t>Ascending</t>
  </si>
  <si>
    <t>Descending</t>
  </si>
  <si>
    <t>None</t>
  </si>
  <si>
    <t>Alphabetical</t>
  </si>
  <si>
    <t>Which SQL function is used to count the number of rows in a table?</t>
  </si>
  <si>
    <t>TOTAL()</t>
  </si>
  <si>
    <t>NUMBER()</t>
  </si>
  <si>
    <t>How do you delete all records from a table without removing the table itself?</t>
  </si>
  <si>
    <t>DELETE FROM table_name;</t>
  </si>
  <si>
    <t>DROP TABLE table_name;</t>
  </si>
  <si>
    <t>TRUNCATE TABLE table_name;</t>
  </si>
  <si>
    <t>REMOVE ALL FROM table_name;</t>
  </si>
  <si>
    <t>Which SQL statement is used to update a record in a table?</t>
  </si>
  <si>
    <t>UPDATE table_name SET column1 = value1 WHERE condition;</t>
  </si>
  <si>
    <t>MODIFY table_name SET column1 = value1 WHERE condition;</t>
  </si>
  <si>
    <t>EDIT table_name SET column1 = value1 WHERE condition;</t>
  </si>
  <si>
    <t>SET table_name column1 = value1 WHERE condition;</t>
  </si>
  <si>
    <t>How do you combine rows from two or more tables in SQL?</t>
  </si>
  <si>
    <t>JOIN</t>
  </si>
  <si>
    <t>MERGE</t>
  </si>
  <si>
    <t>UNION</t>
  </si>
  <si>
    <t>COMBINE</t>
  </si>
  <si>
    <t>Which keyword is used to remove duplicates from a result set?</t>
  </si>
  <si>
    <t>NO_DUPLICATES</t>
  </si>
  <si>
    <t>What is the purpose of the 'GROUP BY' clause?</t>
  </si>
  <si>
    <t>To group rows that have the same values in specified columns</t>
  </si>
  <si>
    <t>To filter rows based on a condition</t>
  </si>
  <si>
    <t>To order rows in the result set</t>
  </si>
  <si>
    <t>Which SQL statement is used to create a new table?</t>
  </si>
  <si>
    <t>CREATE TABLE table_name (...);</t>
  </si>
  <si>
    <t>NEW TABLE table_name (...);</t>
  </si>
  <si>
    <t>MAKE TABLE table_name (...);</t>
  </si>
  <si>
    <t>ADD TABLE table_name (...);</t>
  </si>
  <si>
    <t>What is the result of 'SELECT NULL FROM table_name'?</t>
  </si>
  <si>
    <t>Returns no rows</t>
  </si>
  <si>
    <t>Returns a single column with NULL values</t>
  </si>
  <si>
    <t>Returns an error</t>
  </si>
  <si>
    <t>Returns the table's columns</t>
  </si>
  <si>
    <t>Which SQL keyword is used to specify a condition for groups in a 'GROUP BY' clause?</t>
  </si>
  <si>
    <t>GROUP</t>
  </si>
  <si>
    <t>FILTER</t>
  </si>
  <si>
    <t>How do you select the top 5 highest salaries from a table 'employees'?</t>
  </si>
  <si>
    <t>SELECT TOP 5 salary FROM employees ORDER BY salary DESC;</t>
  </si>
  <si>
    <t>SELECT salary FROM employees ORDER BY salary DESC LIMIT 5;</t>
  </si>
  <si>
    <t>SELECT salary FROM employees LIMIT 5 ORDER BY salary DESC;</t>
  </si>
  <si>
    <t>SELECT salary FROM employees TOP 5 ORDER BY salary DESC;</t>
  </si>
  <si>
    <t>Which SQL function is used to find the maximum value in a column?</t>
  </si>
  <si>
    <t>MAXVALUE()</t>
  </si>
  <si>
    <t>LARGEST()</t>
  </si>
  <si>
    <t>HIGH()</t>
  </si>
  <si>
    <t>What is the result of 'SELECT 1 + 1;'?</t>
  </si>
  <si>
    <t>DELETE TABLE table_name;</t>
  </si>
  <si>
    <t>REMOVE TABLE table_name;</t>
  </si>
  <si>
    <t>CLEAR TABLE table_name;</t>
  </si>
  <si>
    <t>node js</t>
  </si>
  <si>
    <t>What is the Node.js event loop?</t>
  </si>
  <si>
    <t>A mechanism that handles asynchronous operations</t>
  </si>
  <si>
    <t>A function that handles synchronous operations</t>
  </si>
  <si>
    <t>A loop that runs in the background</t>
  </si>
  <si>
    <t>A callback that handles events</t>
  </si>
  <si>
    <t>Which module is used to create a server in Node.js?</t>
  </si>
  <si>
    <t>http</t>
  </si>
  <si>
    <t>server</t>
  </si>
  <si>
    <t>createServer</t>
  </si>
  <si>
    <t>nodeServer</t>
  </si>
  <si>
    <t>How do you read a file asynchronously in Node.js?</t>
  </si>
  <si>
    <t>fs.readFile('file.txt', 'utf8', callback)</t>
  </si>
  <si>
    <t>fs.readFileSync('file.txt')</t>
  </si>
  <si>
    <t>fs.open('file.txt')</t>
  </si>
  <si>
    <t>readFile('file.txt')</t>
  </si>
  <si>
    <t>Which of the following is used to manage packages in Node.js?</t>
  </si>
  <si>
    <t>npm</t>
  </si>
  <si>
    <t>git</t>
  </si>
  <si>
    <t>yarn</t>
  </si>
  <si>
    <t>bower</t>
  </si>
  <si>
    <t>How do you create a simple HTTP server in Node.js?</t>
  </si>
  <si>
    <t>http.createServer()</t>
  </si>
  <si>
    <t>createServer()</t>
  </si>
  <si>
    <t>server.create()</t>
  </si>
  <si>
    <t>node.createServer()</t>
  </si>
  <si>
    <t>Which method is used to parse JSON in Node.js?</t>
  </si>
  <si>
    <t>JSON.parse()</t>
  </si>
  <si>
    <t>parseJSON()</t>
  </si>
  <si>
    <t>parse()</t>
  </si>
  <si>
    <t>JSON.decode()</t>
  </si>
  <si>
    <t>Which module is used for creating child processes in Node.js?</t>
  </si>
  <si>
    <t>child_process</t>
  </si>
  <si>
    <t>process</t>
  </si>
  <si>
    <t>spawn</t>
  </si>
  <si>
    <t>exec</t>
  </si>
  <si>
    <t>How do you import a module in Node.js?</t>
  </si>
  <si>
    <t>require('module')</t>
  </si>
  <si>
    <t>import module</t>
  </si>
  <si>
    <t>module.import</t>
  </si>
  <si>
    <t>include('module')</t>
  </si>
  <si>
    <t>What does 'process.exit()' do in Node.js?</t>
  </si>
  <si>
    <t>Exits the current process</t>
  </si>
  <si>
    <t>Logs an error</t>
  </si>
  <si>
    <t>Pauses the program</t>
  </si>
  <si>
    <t>Terminates the event loop</t>
  </si>
  <si>
    <t>What is the default port used by the HTTP server in Node.js?</t>
  </si>
  <si>
    <t>Which function is used to handle HTTP requests in Node.js?</t>
  </si>
  <si>
    <t>requestListener()</t>
  </si>
  <si>
    <t>httpRequest()</t>
  </si>
  <si>
    <t>serverRequest()</t>
  </si>
  <si>
    <t>How do you write a stream to a file in Node.js?</t>
  </si>
  <si>
    <t>fs.createWriteStream()</t>
  </si>
  <si>
    <t>fs.writeStream()</t>
  </si>
  <si>
    <t>fs.writeFile()</t>
  </si>
  <si>
    <t>stream.write()</t>
  </si>
  <si>
    <t>Which event is emitted when a Node.js HTTP server is listening?</t>
  </si>
  <si>
    <t>listening</t>
  </si>
  <si>
    <t>open</t>
  </si>
  <si>
    <t>start</t>
  </si>
  <si>
    <t>connect</t>
  </si>
  <si>
    <t>How do you handle errors in Node.js callbacks?</t>
  </si>
  <si>
    <t>Using try-catch</t>
  </si>
  <si>
    <t>By checking if error is null</t>
  </si>
  <si>
    <t>Using throw</t>
  </si>
  <si>
    <t>Using errorHandler()</t>
  </si>
  <si>
    <t>Which function is used to start a server on a specific port in Node.js?</t>
  </si>
  <si>
    <t>server.listen(port)</t>
  </si>
  <si>
    <t>server.start(port)</t>
  </si>
  <si>
    <t>listen(port)</t>
  </si>
  <si>
    <t>http.listen(port)</t>
  </si>
  <si>
    <t>How do you set up a basic Express.js server?</t>
  </si>
  <si>
    <t>const app = express(); app.listen(3000);</t>
  </si>
  <si>
    <t>const express = require('express'); const app = express(); app.listen(3000);</t>
  </si>
  <si>
    <t>const app = require('express')(); app.listen(3000);</t>
  </si>
  <si>
    <t>const app = express(); app.start(3000);</t>
  </si>
  <si>
    <t>js logic</t>
  </si>
  <si>
    <t>What is the output of the following code: 'console.log(3 + '3')'?</t>
  </si>
  <si>
    <t>33'</t>
  </si>
  <si>
    <t>6'</t>
  </si>
  <si>
    <t>Error'</t>
  </si>
  <si>
    <t>NaN'</t>
  </si>
  <si>
    <t>Which of the following is a truthy value in JavaScript?</t>
  </si>
  <si>
    <t>[]</t>
  </si>
  <si>
    <t>What will 'console.log(5 == 5.0)' return?</t>
  </si>
  <si>
    <t>Which operator is used to compare both value and type in JavaScript?</t>
  </si>
  <si>
    <t>Err:520</t>
  </si>
  <si>
    <t>&gt;</t>
  </si>
  <si>
    <t>&lt;</t>
  </si>
  <si>
    <t>What will 'console.log(5 === '5')' output?</t>
  </si>
  <si>
    <t>How do you check if a variable 'x' is a number?</t>
  </si>
  <si>
    <t>typeof x == 'number'</t>
  </si>
  <si>
    <t>x instanceof Number</t>
  </si>
  <si>
    <t>x.isNumber()</t>
  </si>
  <si>
    <t>Number.isNaN(x)</t>
  </si>
  <si>
    <t>What is the result of 'console.log(0.1 + 0.2 === 0.3)'?</t>
  </si>
  <si>
    <t>Which method would you use to find the maximum number in an array?</t>
  </si>
  <si>
    <t>Math.max(...array)</t>
  </si>
  <si>
    <t>array.max()</t>
  </si>
  <si>
    <t>array.maxValue()</t>
  </si>
  <si>
    <t>Max(array)</t>
  </si>
  <si>
    <t>What will 'console.log([1, 2, 3].indexOf(4))' output?</t>
  </si>
  <si>
    <t>How do you check if a string contains a substring in JavaScript?</t>
  </si>
  <si>
    <t>str.includes(substring)'</t>
  </si>
  <si>
    <t>str.contains(substring)'</t>
  </si>
  <si>
    <t>substring in str'</t>
  </si>
  <si>
    <t>str.indexOf(substring) != -1'</t>
  </si>
  <si>
    <t>Which of the following statements will not throw an error?</t>
  </si>
  <si>
    <t>null + 1</t>
  </si>
  <si>
    <t>undefined + 1</t>
  </si>
  <si>
    <t>NaN + 1</t>
  </si>
  <si>
    <t>true + true</t>
  </si>
  <si>
    <t>What will 'console.log([1, 2, 3].slice(1, 2))' return?</t>
  </si>
  <si>
    <t>[2]</t>
  </si>
  <si>
    <t>[1]</t>
  </si>
  <si>
    <t>[2, 3]</t>
  </si>
  <si>
    <t>[3]</t>
  </si>
  <si>
    <t>Which of the following is a falsy value?</t>
  </si>
  <si>
    <t>{}</t>
  </si>
  <si>
    <t>What does 'typeof NaN' return?</t>
  </si>
  <si>
    <t>number'</t>
  </si>
  <si>
    <t>undefined'</t>
  </si>
  <si>
    <t>object'</t>
  </si>
  <si>
    <t>What is the result of 'console.log([] == ![])'?</t>
  </si>
  <si>
    <t>Which method is used to add an element at the beginning of an array?</t>
  </si>
  <si>
    <t>unshift()</t>
  </si>
  <si>
    <t>addFirst()</t>
  </si>
  <si>
    <t>prepend()</t>
  </si>
  <si>
    <t>What is the correct syntax to declare a variable in C?</t>
  </si>
  <si>
    <t>int x;</t>
  </si>
  <si>
    <t>var x;</t>
  </si>
  <si>
    <t>let x;</t>
  </si>
  <si>
    <t>const x;</t>
  </si>
  <si>
    <t>Which keyword is used to define a constant variable in C?</t>
  </si>
  <si>
    <t>define</t>
  </si>
  <si>
    <t>constant</t>
  </si>
  <si>
    <t>How do you write 'Hello World' in C?</t>
  </si>
  <si>
    <t>printf('Hello World');</t>
  </si>
  <si>
    <t>alert('Hello World');</t>
  </si>
  <si>
    <t>console.log('Hello World');</t>
  </si>
  <si>
    <t>echo 'Hello World';</t>
  </si>
  <si>
    <t>Which symbol is used for single-line comments in C?</t>
  </si>
  <si>
    <t>//</t>
  </si>
  <si>
    <t>#</t>
  </si>
  <si>
    <t>--</t>
  </si>
  <si>
    <t>/* */</t>
  </si>
  <si>
    <t>How do you create a function in C?</t>
  </si>
  <si>
    <t>void myFunction() {}</t>
  </si>
  <si>
    <t>function myFunction() {}</t>
  </si>
  <si>
    <t>def myFunction() {}</t>
  </si>
  <si>
    <t>create function myFunction() {}</t>
  </si>
  <si>
    <t>Which operator is used to assign a value to a variable?</t>
  </si>
  <si>
    <t>:=</t>
  </si>
  <si>
    <t>What will 'sizeof(int)' return in C?</t>
  </si>
  <si>
    <t>Size of int</t>
  </si>
  <si>
    <t>int</t>
  </si>
  <si>
    <t>Size</t>
  </si>
  <si>
    <t>Which standard library function is used to convert a string to an integer?</t>
  </si>
  <si>
    <t>atoi()</t>
  </si>
  <si>
    <t>strToInt()</t>
  </si>
  <si>
    <t>convert()</t>
  </si>
  <si>
    <t>How do you round a floating point number to an integer?</t>
  </si>
  <si>
    <t>round(4.7)</t>
  </si>
  <si>
    <t>floor(4.7)</t>
  </si>
  <si>
    <t>ceil(4.7)</t>
  </si>
  <si>
    <t>roundf(4.7)</t>
  </si>
  <si>
    <t>How do you find the length of a string in C?</t>
  </si>
  <si>
    <t>strlen(str)</t>
  </si>
  <si>
    <t>length(str)</t>
  </si>
  <si>
    <t>str.len</t>
  </si>
  <si>
    <t>Which function is used to remove the last character from a string?</t>
  </si>
  <si>
    <t>strtok()</t>
  </si>
  <si>
    <t>delete()</t>
  </si>
  <si>
    <t>How do you check if a variable 'x' is an integer?</t>
  </si>
  <si>
    <t>if (x == int)</t>
  </si>
  <si>
    <t>if (typeof(x) == 'int')</t>
  </si>
  <si>
    <t>if (x is int)</t>
  </si>
  <si>
    <t>No direct way</t>
  </si>
  <si>
    <t>What will 'printf('%d', 2 + '2')' output?</t>
  </si>
  <si>
    <t>22'</t>
  </si>
  <si>
    <t>4'</t>
  </si>
  <si>
    <t>Which function is used to parse a string into an integer in C?</t>
  </si>
  <si>
    <t>stringToInt()</t>
  </si>
  <si>
    <t>How do you declare a function pointer in C?</t>
  </si>
  <si>
    <t>int (*ptr)();</t>
  </si>
  <si>
    <t>int ptr()</t>
  </si>
  <si>
    <t>ptr(int);</t>
  </si>
  <si>
    <t>function ptr();</t>
  </si>
  <si>
    <t>What will 'printf('%d', sizeof(char))' return?</t>
  </si>
  <si>
    <t>Which of the following is a C library function to allocate memory dynamically?</t>
  </si>
  <si>
    <t>malloc()</t>
  </si>
  <si>
    <t>alloc()</t>
  </si>
  <si>
    <t>new()</t>
  </si>
  <si>
    <t>calloc()</t>
  </si>
  <si>
    <t>How do you create a new structure in C?</t>
  </si>
  <si>
    <t>struct MyStruct { int x; };</t>
  </si>
  <si>
    <t>struct MyStruct = { int x; };</t>
  </si>
  <si>
    <t>struct MyStruct() { int x; };</t>
  </si>
  <si>
    <t>create struct MyStruct { int x; };</t>
  </si>
  <si>
    <t>What is the output of 'printf('%d', 3 == 3)'?</t>
  </si>
  <si>
    <t>Which event is triggered when a variable goes out of scope?</t>
  </si>
  <si>
    <t>memory leak</t>
  </si>
  <si>
    <t>destructor</t>
  </si>
  <si>
    <t>js data types</t>
  </si>
  <si>
    <t>What is the correct way to declare an array in JavaScript?</t>
  </si>
  <si>
    <t>let arr = [];</t>
  </si>
  <si>
    <t>let arr = {};</t>
  </si>
  <si>
    <t>array arr = [];</t>
  </si>
  <si>
    <t>arr = [];</t>
  </si>
  <si>
    <t>Which data type is used to represent whole numbers in JavaScript?</t>
  </si>
  <si>
    <t>Integer</t>
  </si>
  <si>
    <t>Float</t>
  </si>
  <si>
    <t>Long</t>
  </si>
  <si>
    <t>What does the 'typeof' operator return for an array?</t>
  </si>
  <si>
    <t>array'</t>
  </si>
  <si>
    <t>How do you create a new Set in JavaScript?</t>
  </si>
  <si>
    <t>let set = new Set();</t>
  </si>
  <si>
    <t>let set = [];</t>
  </si>
  <si>
    <t>let set = new Set[];</t>
  </si>
  <si>
    <t>let set = {};</t>
  </si>
  <si>
    <t>Which of the following is a mutable data type?</t>
  </si>
  <si>
    <t>Boolean</t>
  </si>
  <si>
    <t>How do you create an object in JavaScript?</t>
  </si>
  <si>
    <t>let obj = {};</t>
  </si>
  <si>
    <t>let obj = new Object();</t>
  </si>
  <si>
    <t>Both A and B</t>
  </si>
  <si>
    <t>Which data type is used to store text in JavaScript?</t>
  </si>
  <si>
    <t>Text</t>
  </si>
  <si>
    <t>Char</t>
  </si>
  <si>
    <t>Character</t>
  </si>
  <si>
    <t>What will 'typeof []' return in JavaScript?</t>
  </si>
  <si>
    <t>Which method is used to add an element at the end of an array?</t>
  </si>
  <si>
    <t>How do you remove the first element from an array?</t>
  </si>
  <si>
    <t>removeFirst()</t>
  </si>
  <si>
    <t>What is the default value of an uninitialized variable in JavaScript?</t>
  </si>
  <si>
    <t>Which data type is used to represent a single character in JavaScript?</t>
  </si>
  <si>
    <t>Byte</t>
  </si>
  <si>
    <t>What is the output of 'typeof null' in JavaScript?</t>
  </si>
  <si>
    <t>null'</t>
  </si>
  <si>
    <t>boolean'</t>
  </si>
  <si>
    <t>Which of the following is a JavaScript Map method?</t>
  </si>
  <si>
    <t>set()</t>
  </si>
  <si>
    <t>map()</t>
  </si>
  <si>
    <t>What does the 'NaN' value represent in JavaScript?</t>
  </si>
  <si>
    <t>Not a Number</t>
  </si>
  <si>
    <t>Not a Name</t>
  </si>
  <si>
    <t>Null Value</t>
  </si>
  <si>
    <t>Undefined</t>
  </si>
  <si>
    <t>How do you check if a value is NaN?</t>
  </si>
  <si>
    <t>Number.isNaN(value)</t>
  </si>
  <si>
    <t>isNaN(value)</t>
  </si>
  <si>
    <t>value.isNaN()</t>
  </si>
  <si>
    <t>typeof(value) == 'NaN'</t>
  </si>
  <si>
    <t>What does a Map object store?</t>
  </si>
  <si>
    <t>Key-Value pairs</t>
  </si>
  <si>
    <t>Arrays</t>
  </si>
  <si>
    <t>Objects</t>
  </si>
  <si>
    <t>Only Keys</t>
  </si>
  <si>
    <t>oops</t>
  </si>
  <si>
    <t>What is the concept of encapsulation in OOP?</t>
  </si>
  <si>
    <t>Hiding the internal state and requiring all interaction to be performed through an object's methods.</t>
  </si>
  <si>
    <t>Inheriting properties and methods from a parent class.</t>
  </si>
  <si>
    <t>Using a single class to represent multiple data types.</t>
  </si>
  <si>
    <t>Sharing common behavior across classes.</t>
  </si>
  <si>
    <t>Which of the following is a feature of inheritance in OOP?</t>
  </si>
  <si>
    <t>A subclass can inherit methods and properties from a superclass.</t>
  </si>
  <si>
    <t>Encapsulation is used to hide the internal data of an object.</t>
  </si>
  <si>
    <t>Polymorphism allows a method to have multiple implementations.</t>
  </si>
  <si>
    <t>A class cannot inherit behavior from another class.</t>
  </si>
  <si>
    <t>What does polymorphism mean in OOP?</t>
  </si>
  <si>
    <t>The ability of different objects to respond to the same method call in different ways.</t>
  </si>
  <si>
    <t>The process of hiding implementation details inside a class.</t>
  </si>
  <si>
    <t>Creating new objects from existing ones using inheritance.</t>
  </si>
  <si>
    <t>A way to limit the visibility of an object's properties.</t>
  </si>
  <si>
    <t>Which keyword is used to create a class in OOP?</t>
  </si>
  <si>
    <t>class</t>
  </si>
  <si>
    <t>new</t>
  </si>
  <si>
    <t>What is the default visibility of members in a class in most OOP languages?</t>
  </si>
  <si>
    <t>Private</t>
  </si>
  <si>
    <t>Protected</t>
  </si>
  <si>
    <t>Public</t>
  </si>
  <si>
    <t>Package</t>
  </si>
  <si>
    <t>What is a constructor in OOP?</t>
  </si>
  <si>
    <t>A special method that is called when an object is instantiated.</t>
  </si>
  <si>
    <t>A method used to compare two objects.</t>
  </si>
  <si>
    <t>A way to create an abstract class.</t>
  </si>
  <si>
    <t>A function that destroys objects when they are no longer needed.</t>
  </si>
  <si>
    <t>What is an abstract class?</t>
  </si>
  <si>
    <t>A class that cannot be instantiated and is meant to be subclassed.</t>
  </si>
  <si>
    <t>A class that is used only for static methods.</t>
  </si>
  <si>
    <t>A class with no methods or properties.</t>
  </si>
  <si>
    <t>A class with concrete implementation of all methods.</t>
  </si>
  <si>
    <t>What is the purpose of the 'super' keyword?</t>
  </si>
  <si>
    <t>To call a method from the parent class.</t>
  </si>
  <si>
    <t>To create an instance of a class.</t>
  </si>
  <si>
    <t>To define a new method in the child class.</t>
  </si>
  <si>
    <t>To access static members of a class.</t>
  </si>
  <si>
    <t>Which principle of OOP allows one class to have multiple methods with the same name?</t>
  </si>
  <si>
    <t>Polymorphism</t>
  </si>
  <si>
    <t>Abstraction</t>
  </si>
  <si>
    <t>Encapsulation</t>
  </si>
  <si>
    <t>Inheritance</t>
  </si>
  <si>
    <t>What is method overloading in OOP?</t>
  </si>
  <si>
    <t>Defining multiple methods with the same name but different parameters.</t>
  </si>
  <si>
    <t>Overriding a method in the subclass with a new implementation.</t>
  </si>
  <si>
    <t>Hiding a method in a superclass.</t>
  </si>
  <si>
    <t>Changing the return type of a method in a subclass.</t>
  </si>
  <si>
    <t>Which of the following allows an object to act like multiple different types?</t>
  </si>
  <si>
    <t>Interface</t>
  </si>
  <si>
    <t>Class</t>
  </si>
  <si>
    <t>Instance</t>
  </si>
  <si>
    <t>What is the purpose of a 'getter' method?</t>
  </si>
  <si>
    <t>To access private variables of a class.</t>
  </si>
  <si>
    <t>To initialize the state of an object.</t>
  </si>
  <si>
    <t>To define the behavior of an object.</t>
  </si>
  <si>
    <t>To change the state of an object.</t>
  </si>
  <si>
    <t>Which of the following best describes an interface in OOP?</t>
  </si>
  <si>
    <t>A contract that a class must follow to implement specific methods.</t>
  </si>
  <si>
    <t>A concrete class that can be instantiated.</t>
  </si>
  <si>
    <t>A special type of class that cannot be subclassed.</t>
  </si>
  <si>
    <t>A class that only contains static methods.</t>
  </si>
  <si>
    <t>What is the difference between 'abstract' and 'interface'?</t>
  </si>
  <si>
    <t>An abstract class can have implementation; an interface cannot.</t>
  </si>
  <si>
    <t>An interface can have implementation; an abstract class cannot.</t>
  </si>
  <si>
    <t>An abstract class is used only for inheritance; an interface can be used for multiple inheritance.</t>
  </si>
  <si>
    <t>There is no difference; both are the same.</t>
  </si>
  <si>
    <t>What is a 'static' method in OOP?</t>
  </si>
  <si>
    <t>A method that belongs to the class, not instances of the class.</t>
  </si>
  <si>
    <t>A method that can be overridden by subclasses.</t>
  </si>
  <si>
    <t>A method that can only be called from within the class.</t>
  </si>
  <si>
    <t>A method that can only be used to modify instance variables.</t>
  </si>
  <si>
    <t>Which concept in OOP helps reduce code complexity by hiding irrelevant details?</t>
  </si>
  <si>
    <t>What will the following program output? 
Program: 
let x = 5; 
console.log(++x);</t>
  </si>
  <si>
    <t>What is the result of the following code? 
Program: 
let a = 10; let b = 20; console.log(a &gt; b);</t>
  </si>
  <si>
    <t>What will this code return? 
Program: 
let str = '123'; console.log(Number(str));</t>
  </si>
  <si>
    <t>What does the following code output? 
Program: 
let obj = {a: 1, b: 2}; delete obj.a; console.log(obj);</t>
  </si>
  <si>
    <t>{b: 2}</t>
  </si>
  <si>
    <t>{a: 1, b: 2}</t>
  </si>
  <si>
    <t>What will 'console.log(1 + '1' + 1)' output?</t>
  </si>
  <si>
    <t>111'</t>
  </si>
  <si>
    <t>12'</t>
  </si>
  <si>
    <t>3'</t>
  </si>
  <si>
    <t>What is the expected output of the following code? 
Program: 
let x = 'JavaScript'; console.log(x.charAt(4));</t>
  </si>
  <si>
    <t>S'</t>
  </si>
  <si>
    <t>a'</t>
  </si>
  <si>
    <t>J'</t>
  </si>
  <si>
    <t>What does the following code print? 
Program: 
let arr = [1, 2, 3, 4]; arr.unshift(0); console.log(arr);</t>
  </si>
  <si>
    <t>[0, 1, 2, 3, 4]</t>
  </si>
  <si>
    <t>[1, 2, 3, 4, 0]</t>
  </si>
  <si>
    <t>[0, 1, 2, 3]</t>
  </si>
  <si>
    <t>What is the output of the following program? 
Program: 
let x = 5; let y = '5'; console.log(x == y);</t>
  </si>
  <si>
    <t>What will this code print? 
Program: 
let x = null; console.log(typeof x);</t>
  </si>
  <si>
    <t>What will be the output of this code? 
Program: 
let x = [1, 2, 3]; console.log(x.join('-'));</t>
  </si>
  <si>
    <t>1-2-3'</t>
  </si>
  <si>
    <t>123'</t>
  </si>
  <si>
    <t>1,2,3'</t>
  </si>
  <si>
    <t>What is the result of this code? 
Program: 
let x = 2; let y = '2'; console.log(x === y);</t>
  </si>
  <si>
    <t>What does the following program output? 
Program: 
let arr = [1, 2, 3, 4]; arr.shift(); console.log(arr);</t>
  </si>
  <si>
    <t>[2, 3, 4]</t>
  </si>
  <si>
    <t>[3, 4]</t>
  </si>
  <si>
    <t>What will be the output of the following code? 
Program: 
console.log(Number('123abc'));</t>
  </si>
  <si>
    <t>What is the output of the following? 
Program: 
let obj = {x: 1}; console.log(obj.hasOwnProperty('x'));</t>
  </si>
  <si>
    <t>What will the following code return? 
Program: 
let nums = [1, 2, 3]; nums.push(4); console.log(nums);</t>
  </si>
  <si>
    <t>[4, 1, 2, 3]</t>
  </si>
  <si>
    <t>What does the following code output? 
Program: 
let x = 10; let y = 3; console.log(x % y);</t>
  </si>
  <si>
    <t>Which operator is used to access the value of a pointer?</t>
  </si>
  <si>
    <t>*</t>
  </si>
  <si>
    <t>&amp;</t>
  </si>
  <si>
    <t>-&gt;</t>
  </si>
  <si>
    <t>&amp;&amp;</t>
  </si>
  <si>
    <t>How do you print 'Hello World' in C?</t>
  </si>
  <si>
    <t>What does 'sizeof(int)' return in C?</t>
  </si>
  <si>
    <t>Which function is used to allocate memory dynamically in C?</t>
  </si>
  <si>
    <t>What will be the result of '5/2' in C?</t>
  </si>
  <si>
    <t>How do you declare a pointer to an integer in C?</t>
  </si>
  <si>
    <t>int *p;</t>
  </si>
  <si>
    <t>pointer int p;</t>
  </si>
  <si>
    <t>int p*;</t>
  </si>
  <si>
    <t>int&amp; p;</t>
  </si>
  <si>
    <t>Which header file is needed to use the 'malloc' function in C?</t>
  </si>
  <si>
    <t>&lt;stdlib.h&gt;</t>
  </si>
  <si>
    <t>&lt;malloc.h&gt;</t>
  </si>
  <si>
    <t>&lt;stdio.h&gt;</t>
  </si>
  <si>
    <t>&lt;memory.h&gt;</t>
  </si>
  <si>
    <t>How do you create a constant in C?</t>
  </si>
  <si>
    <t>const int x = 10;</t>
  </si>
  <si>
    <t>const x = 10;</t>
  </si>
  <si>
    <t>int const x = 10;</t>
  </si>
  <si>
    <t>int x = const 10;</t>
  </si>
  <si>
    <t>What will be the output of the following program? 
Program: 
int x = 5; printf('%d', ++x);</t>
  </si>
  <si>
    <t>What does the 'return' statement do in C?</t>
  </si>
  <si>
    <t>Exits a function and optionally returns a value.</t>
  </si>
  <si>
    <t>Throws an exception.</t>
  </si>
  <si>
    <t>Breaks the loop.</t>
  </si>
  <si>
    <t>Exits the program.</t>
  </si>
  <si>
    <t>Which of the following is a valid loop in C?</t>
  </si>
  <si>
    <t>for(int i=0; i&lt;10; i++){}</t>
  </si>
  <si>
    <t>repeat(int i=0; i&lt;10; i++){}</t>
  </si>
  <si>
    <t>loop(i=0; i&lt;10; i++){}</t>
  </si>
  <si>
    <t>foreach(int i=0; i&lt;10; i++){}</t>
  </si>
  <si>
    <t>What is a segmentation fault?</t>
  </si>
  <si>
    <t>Accessing memory not allocated.</t>
  </si>
  <si>
    <t>Syntax error in code.</t>
  </si>
  <si>
    <t>Runtime error caused by incorrect input.</t>
  </si>
  <si>
    <t>Wrong use of pointers.</t>
  </si>
  <si>
    <t>Which of the following functions is used to free dynamically allocated memory in C?</t>
  </si>
  <si>
    <t>free()</t>
  </si>
  <si>
    <t>dispose()</t>
  </si>
  <si>
    <t>release()</t>
  </si>
  <si>
    <t>What is the value of the following expression? 
Program: 
int x = 10; printf('%d', x++);</t>
  </si>
  <si>
    <t>What is the correct way to declare an array of 10 integers in C?</t>
  </si>
  <si>
    <t>int arr[10];</t>
  </si>
  <si>
    <t>array int arr[10];</t>
  </si>
  <si>
    <t>int arr(10);</t>
  </si>
  <si>
    <t>int[10] arr;</t>
  </si>
  <si>
    <t>How do you pass an array to a function in C?</t>
  </si>
  <si>
    <t>By passing a pointer to the first element.</t>
  </si>
  <si>
    <t>By passing the whole array.</t>
  </si>
  <si>
    <t>By passing the array length.</t>
  </si>
  <si>
    <t>By passing each element separately.</t>
  </si>
  <si>
    <t>Which of the following is used for multi-line comments in C?</t>
  </si>
  <si>
    <t>/* comment */</t>
  </si>
  <si>
    <t>// comment</t>
  </si>
  <si>
    <t>&lt;!-- comment --&gt;</t>
  </si>
  <si>
    <t>What is the output of the following? 
Program: 
int a = 5, b = 3; printf('%d', a &gt; b ? a : b);</t>
  </si>
  <si>
    <t>What is a 'null pointer' in C?</t>
  </si>
  <si>
    <t>A pointer that points to nothing.</t>
  </si>
  <si>
    <t>A pointer that points to an array.</t>
  </si>
  <si>
    <t>A pointer that points to a function.</t>
  </si>
  <si>
    <t>A pointer that points to an integer.</t>
  </si>
  <si>
    <t>What is the purpose of the 'void' keyword in C?</t>
  </si>
  <si>
    <t>To define a function that doesn't return a value.</t>
  </si>
  <si>
    <t>To define a pointer.</t>
  </si>
  <si>
    <t>To define a constant.</t>
  </si>
  <si>
    <t>To declare a global variable.</t>
  </si>
  <si>
    <t>What is the result of the following code? 
Program: 
int a = 5, b = 2; printf('%d', a%b);</t>
  </si>
  <si>
    <t>What is the correct way to declare a variable in JavaScript?</t>
  </si>
  <si>
    <t>Which keyword is used to define a constant variable?</t>
  </si>
  <si>
    <t>How do you write 'Hello World' in an alert box?</t>
  </si>
  <si>
    <t>msg('Hello World');</t>
  </si>
  <si>
    <t>alertBox('Hello World');</t>
  </si>
  <si>
    <t>Which symbol is used for single-line comments in JavaScript?</t>
  </si>
  <si>
    <t>How do you create a function in JavaScript?</t>
  </si>
  <si>
    <t>myFunction() {}</t>
  </si>
  <si>
    <t>What will 'typeof null' return in JavaScript?</t>
  </si>
  <si>
    <t>Which built-in method is used to convert a string to uppercase?</t>
  </si>
  <si>
    <t>toUpperCase()</t>
  </si>
  <si>
    <t>toUpper()</t>
  </si>
  <si>
    <t>uppercase()</t>
  </si>
  <si>
    <t>changeCase('upper')</t>
  </si>
  <si>
    <t>How do you round 4.7 to the nearest integer?</t>
  </si>
  <si>
    <t>Math.round(4.7)</t>
  </si>
  <si>
    <t>Math.floor(4.7)</t>
  </si>
  <si>
    <t>Math.ceil(4.7)</t>
  </si>
  <si>
    <t>How do you find the length of a string?</t>
  </si>
  <si>
    <t>str.length</t>
  </si>
  <si>
    <t>splice(-1)</t>
  </si>
  <si>
    <t>How do you check if a variable 'x' is an array?</t>
  </si>
  <si>
    <t>Array.isArray(x)</t>
  </si>
  <si>
    <t>typeof x == 'array'</t>
  </si>
  <si>
    <t>x.isArray()</t>
  </si>
  <si>
    <t>x instanceof Array</t>
  </si>
  <si>
    <t>What will 'console.log(2 + '2')' output?</t>
  </si>
  <si>
    <t>Which function is used to parse a string into a number?</t>
  </si>
  <si>
    <t>stringToNumber()</t>
  </si>
  <si>
    <t>Number.parse()</t>
  </si>
  <si>
    <t>How do you declare an arrow function?</t>
  </si>
  <si>
    <t>() =&gt; {}</t>
  </si>
  <si>
    <t>function =&gt; {}</t>
  </si>
  <si>
    <t>arrow() =&gt; {}</t>
  </si>
  <si>
    <t>() -&gt; {}</t>
  </si>
  <si>
    <t>What will 'console.log(typeof NaN)' return?</t>
  </si>
  <si>
    <t>Which of the following is a JavaScript framework?</t>
  </si>
  <si>
    <t>React</t>
  </si>
  <si>
    <t>Laravel</t>
  </si>
  <si>
    <t>Django</t>
  </si>
  <si>
    <t>Spring</t>
  </si>
  <si>
    <t>How do you create a new object in JavaScript?</t>
  </si>
  <si>
    <t>What is the output of 'console.log(3 == '3')'?</t>
  </si>
  <si>
    <t>Which event is triggered when an input field loses focus?</t>
  </si>
  <si>
    <t>blur</t>
  </si>
  <si>
    <t>focus</t>
  </si>
  <si>
    <t>change</t>
  </si>
  <si>
    <t>input</t>
  </si>
  <si>
    <t>How do you remove the first element of an array in JavaScript?</t>
  </si>
  <si>
    <t>splice(0, 1)</t>
  </si>
  <si>
    <t>What does the 'this' keyword refer to in JavaScript?</t>
  </si>
  <si>
    <t>The current object</t>
  </si>
  <si>
    <t>The function</t>
  </si>
  <si>
    <t>The parent function</t>
  </si>
  <si>
    <t>The global object</t>
  </si>
  <si>
    <t>How can you stop a setTimeout or setInterval function in JavaScript?</t>
  </si>
  <si>
    <t>clearTimeout() / clearInterval()</t>
  </si>
  <si>
    <t>stopTimeout() / stopInterval()</t>
  </si>
  <si>
    <t>cancelTimeout() / cancelInterval()</t>
  </si>
  <si>
    <t>removeTimeout() / removeInterval()</t>
  </si>
  <si>
    <t>Which function is used to find the index of a value in an array?</t>
  </si>
  <si>
    <t>indexOf()</t>
  </si>
  <si>
    <t>getIndex()</t>
  </si>
  <si>
    <t>findIndex()</t>
  </si>
  <si>
    <t>positionOf()</t>
  </si>
  <si>
    <t>What is the result of 'console.log(3 + 4 + '5')'?</t>
  </si>
  <si>
    <t>75'</t>
  </si>
  <si>
    <t>34'</t>
  </si>
  <si>
    <t>Which method is used to add one or more elements to the beginning of an array?</t>
  </si>
  <si>
    <t>What does 'console.log(0.1 + 0.2 == 0.3)' return?</t>
  </si>
  <si>
    <t>How do you check if a key exists in an object?</t>
  </si>
  <si>
    <t>key' in object</t>
  </si>
  <si>
    <t>object.key</t>
  </si>
  <si>
    <t>object.hasOwnProperty('key')</t>
  </si>
  <si>
    <t>object.contains('key')</t>
  </si>
  <si>
    <t>What is the output of 'console.log(!!false)'?</t>
  </si>
  <si>
    <t>How do you concatenate two strings in JavaScript?</t>
  </si>
  <si>
    <t>str1' + 'str2'</t>
  </si>
  <si>
    <t>str1.concat(str2)</t>
  </si>
  <si>
    <t>concat(str1, str2)</t>
  </si>
  <si>
    <t>str1'.concat('str2')</t>
  </si>
  <si>
    <t>What is the purpose of the 'async' keyword in JavaScript?</t>
  </si>
  <si>
    <t>Defines an asynchronous function</t>
  </si>
  <si>
    <t>Defines a function that returns a promise</t>
  </si>
  <si>
    <t>Defines a function with a callback</t>
  </si>
  <si>
    <t>Defines a generator function</t>
  </si>
  <si>
    <t>What will 'console.log([] == ![])' output?</t>
  </si>
  <si>
    <t>How do you create a new promise in JavaScript?</t>
  </si>
  <si>
    <t>new Promise()</t>
  </si>
  <si>
    <t>Promise.create()</t>
  </si>
  <si>
    <t>Promise()</t>
  </si>
  <si>
    <t>createPromise()</t>
  </si>
  <si>
    <t>What is the output of 'console.log(0 &amp;&amp; 1)'?</t>
  </si>
  <si>
    <t>Which method is used to sort an array in JavaScript?</t>
  </si>
  <si>
    <t>sort()</t>
  </si>
  <si>
    <t>order()</t>
  </si>
  <si>
    <t>arrange()</t>
  </si>
  <si>
    <t>arrangeBy()</t>
  </si>
  <si>
    <t>What does 'JSON.stringify()' do in JavaScript?</t>
  </si>
  <si>
    <t>Converts an object to a JSON string</t>
  </si>
  <si>
    <t>Converts a string to a JSON object</t>
  </si>
  <si>
    <t>Converts a number to a JSON string</t>
  </si>
  <si>
    <t>Converts JSON data into an array</t>
  </si>
  <si>
    <t>What will 'console.log([2] == [2])' return?</t>
  </si>
  <si>
    <t>How do you check if a variable is undefined?</t>
  </si>
  <si>
    <t>typeof x == 'undefined'</t>
  </si>
  <si>
    <t>x === undefined</t>
  </si>
  <si>
    <t>x == null</t>
  </si>
  <si>
    <t>x == 'undefined'</t>
  </si>
  <si>
    <t>What does 'console.log(2 &amp;&amp; 3)' output?</t>
  </si>
  <si>
    <t>What will 'console.log(2 + 3 + '4')' output?</t>
  </si>
  <si>
    <t>54'</t>
  </si>
  <si>
    <t>234'</t>
  </si>
  <si>
    <t>7'</t>
  </si>
  <si>
    <t>How do you create a new date object in JavaScript?</t>
  </si>
  <si>
    <t>new Date()</t>
  </si>
  <si>
    <t>Date()</t>
  </si>
  <si>
    <t>new DateTime()</t>
  </si>
  <si>
    <t>createDate()</t>
  </si>
  <si>
    <t>What is the output of the following C program?
#include &lt;stdio.h&gt;
int main() {
 printf("Hello, World!");
 return 0;
}</t>
  </si>
  <si>
    <t>Hello, World!</t>
  </si>
  <si>
    <t>What is the output of the following C program?
#include &lt;stdio.h&gt;
int main() {
 int a = 5, b = 10;
 printf("%d", a + b);
 return 0;
}</t>
  </si>
  <si>
    <t>What is the output of the following C program?
#include &lt;stdio.h&gt;
int main() {
 int a = 10;
 if (a &gt; 5)
 printf("Greater");
 else
 printf("Smaller");
 return 0;
}</t>
  </si>
  <si>
    <t>Greater</t>
  </si>
  <si>
    <t>What is the output of the following C program?
#include &lt;stdio.h&gt;
int main() {
 int a = 5;
 a++;
 printf("%d", a);
 return 0;
}</t>
  </si>
  <si>
    <t>What is the output of the following C program?
#include &lt;stdio.h&gt;
int main() {
 int a = 5;
 printf("%d", a++);
 return 0;
}</t>
  </si>
  <si>
    <t>What is the output of the following C program?
#include &lt;stdio.h&gt;
int main() {
 int a = 5;
 if (a == 5)
 printf("Equal");
 else
 printf("Not equal");
 return 0;
}</t>
  </si>
  <si>
    <t>What is the output of the following C program?
#include &lt;stdio.h&gt;
int main() {
 int a = 5, b = 10;
 printf("%d", a * b);
 return 0;
}</t>
  </si>
  <si>
    <t>What is the output of the following C program?
#include &lt;stdio.h&gt;
int main() {
 int a = 5;
 printf("%d", ++a);
 return 0;
}</t>
  </si>
  <si>
    <t>What is the output of the following C program?
#include &lt;stdio.h&gt;
int main() {
 int a = 10;
 printf("%d", a / 2);
 return 0;
}</t>
  </si>
  <si>
    <t>What is the output of the following C program?
#include &lt;stdio.h&gt;
int main() {
 int a = 7, b = 2;
 printf("%d", a % b);
 return 0;
}</t>
  </si>
  <si>
    <t>What is the output of the following C program?
#include &lt;stdio.h&gt;
int main() {
 int a = 0;
 if (a == 0)
 printf("Zero");
 else
 printf("Non-zero");
 return 0;
}</t>
  </si>
  <si>
    <t>Zero</t>
  </si>
  <si>
    <t>What is the output of the following C program?
#include &lt;stdio.h&gt;
int main() {
 int a = 1, b = 2;
 printf("%d", a == b);
 return 0;
}</t>
  </si>
  <si>
    <t>What is the output of the following C program?
#include &lt;stdio.h&gt;
int main() {
 int a = 10, b = 20;
 if (a &lt; b)
 printf("Less");
 else
 printf("Greater");
 return 0;
}</t>
  </si>
  <si>
    <t>Less</t>
  </si>
  <si>
    <t>What is the output of the following C program?
#include &lt;stdio.h&gt;
int main() {
 int a = 1;
 switch(a) {
 case 1: printf("One"); break;
 case 2: printf("Two"); break;
 default: printf("None");
 }
 return 0;
}</t>
  </si>
  <si>
    <t>What is the output of the following C program?
#include &lt;stdio.h&gt;
int main() {
 int a = 3, b = 5;
 if (a &lt; b)
 printf("Smaller");
 return 0;
}</t>
  </si>
  <si>
    <t>Smaller</t>
  </si>
  <si>
    <t>What is the output of the following C program?
#include &lt;stdio.h&gt;
int main() {
 int a = 1, b = 1;
 if (a == b)
 printf("Equal");
 else
 printf("Not equal");
 return 0;
}</t>
  </si>
  <si>
    <t>What is the output of the following C program?
#include &lt;stdio.h&gt;
int main() {
 int a = 7;
 while(a &gt; 0) {
 printf("%d ", a);
 a--;
 }
 return 0;
}</t>
  </si>
  <si>
    <t>7 6 5 4 3 2 1</t>
  </si>
  <si>
    <t>What is the output of the following C program?
#include &lt;stdio.h&gt;
int main() {
 int a = 10;
 for(int i = 0; i &lt; a; i++) {
 printf("%d ", i);
 }
 return 0;
}</t>
  </si>
  <si>
    <t>0 1 2 3 4 5 6 7 8 9</t>
  </si>
  <si>
    <t>What is the output of the following C program?
#include &lt;stdio.h&gt;
int main() {
 int a = 3, b = 4;
 if (a != b)
 printf("Different");
 else
 printf("Same");
 return 0;
}</t>
  </si>
  <si>
    <t>Different</t>
  </si>
  <si>
    <t>What is the output of the following C program?
#include &lt;stdio.h&gt;
int main() {
 int a = 10;
 printf("%d", --a);
 return 0;
}</t>
  </si>
  <si>
    <t>What is the output of the following C program?
#include &lt;stdio.h&gt;
int main() {
 int a = 3;
 a *= 2;
 printf("%d", a);
 return 0;
}</t>
  </si>
  <si>
    <t>What is the output of the following C program?
#include &lt;stdio.h&gt;
int main() {
 int a = 5;
 printf("%d", a / 2);
 return 0;
}</t>
  </si>
  <si>
    <t>What is the output of the following C program?
#include &lt;stdio.h&gt;
int main() {
 int a = 5;
 printf("%d", a - 3);
 return 0;
}</t>
  </si>
  <si>
    <t>What is the output of the following C program?
#include &lt;stdio.h&gt;
int main() {
 int a = 2;
 int b = 3;
 int c = a + b;
 printf("%d", c);
 return 0;
}</t>
  </si>
  <si>
    <t>What is the output of the following C program?
#include &lt;stdio.h&gt;
int main() {
 int a = 10;
 int b = 3;
 printf("%d", a % b);
 return 0;
}</t>
  </si>
  <si>
    <t>Language Identifier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</si>
</sst>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  <scheme val="minor"/>
    </font>
    <font>
      <sz val="10.0"/>
      <color rgb="FF000000"/>
      <name val="-apple-system"/>
    </font>
    <font>
      <color rgb="FF373E3F"/>
      <name val="Lato"/>
    </font>
    <font>
      <b/>
      <sz val="14.0"/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theme="1"/>
      <name val="Arial"/>
      <scheme val="minor"/>
    </font>
    <font>
      <b/>
      <sz val="8.0"/>
      <color theme="1"/>
      <name val="Cambria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49" xfId="0" applyAlignment="1" applyFont="1" applyNumberFormat="1">
      <alignment horizontal="left"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49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49" xfId="0" applyAlignment="1" applyFont="1" applyNumberFormat="1">
      <alignment horizontal="left" readingOrder="0" shrinkToFit="0" vertical="top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49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 readingOrder="0" shrinkToFit="0" wrapText="1"/>
    </xf>
    <xf borderId="0" fillId="0" fontId="5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 readingOrder="0" shrinkToFit="0" wrapText="1"/>
    </xf>
    <xf quotePrefix="1" borderId="0" fillId="0" fontId="2" numFmtId="49" xfId="0" applyAlignment="1" applyFont="1" applyNumberFormat="1">
      <alignment horizontal="left" readingOrder="0"/>
    </xf>
    <xf borderId="0" fillId="2" fontId="6" numFmtId="0" xfId="0" applyAlignment="1" applyFill="1" applyFont="1">
      <alignment readingOrder="0"/>
    </xf>
    <xf borderId="0" fillId="0" fontId="2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readingOrder="0"/>
    </xf>
    <xf borderId="0" fillId="0" fontId="7" numFmtId="0" xfId="0" applyFont="1"/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shrinkToFit="0" wrapText="1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left" vertical="bottom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9" numFmtId="0" xfId="0" applyAlignment="1" applyFont="1">
      <alignment horizontal="left" readingOrder="0" vertical="bottom"/>
    </xf>
    <xf quotePrefix="1"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left" vertical="bottom"/>
    </xf>
    <xf borderId="1" fillId="0" fontId="11" numFmtId="0" xfId="0" applyAlignment="1" applyBorder="1" applyFont="1">
      <alignment horizontal="center" readingOrder="0" vertical="top"/>
    </xf>
    <xf borderId="0" fillId="0" fontId="12" numFmtId="0" xfId="0" applyAlignment="1" applyFont="1">
      <alignment horizontal="left"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1.0"/>
    <col customWidth="1" min="2" max="2" width="65.88"/>
    <col customWidth="1" min="3" max="4" width="15.25"/>
    <col customWidth="1" min="5" max="5" width="17.75"/>
    <col customWidth="1" min="6" max="6" width="38.5"/>
    <col customWidth="1" min="7" max="7" width="37.13"/>
    <col customWidth="1" min="8" max="8" width="36.88"/>
    <col customWidth="1" min="9" max="9" width="3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5.75" customHeight="1">
      <c r="A2" s="5" t="s">
        <v>9</v>
      </c>
      <c r="B2" s="6"/>
      <c r="C2" s="6"/>
      <c r="D2" s="6"/>
      <c r="E2" s="7">
        <v>2.0</v>
      </c>
      <c r="F2" s="8" t="s">
        <v>10</v>
      </c>
      <c r="G2" s="8" t="s">
        <v>11</v>
      </c>
      <c r="H2" s="8" t="s">
        <v>12</v>
      </c>
      <c r="I2" s="8" t="s">
        <v>13</v>
      </c>
    </row>
    <row r="3" ht="15.75" customHeight="1">
      <c r="A3" s="5" t="s">
        <v>14</v>
      </c>
      <c r="B3" s="5" t="s">
        <v>15</v>
      </c>
      <c r="C3" s="5" t="s">
        <v>16</v>
      </c>
      <c r="D3" s="6"/>
      <c r="E3" s="7">
        <v>1.0</v>
      </c>
      <c r="F3" s="8" t="s">
        <v>17</v>
      </c>
      <c r="G3" s="8" t="s">
        <v>18</v>
      </c>
      <c r="H3" s="8" t="s">
        <v>19</v>
      </c>
      <c r="I3" s="8" t="s">
        <v>20</v>
      </c>
    </row>
    <row r="4" ht="15.75" customHeight="1">
      <c r="A4" s="5" t="s">
        <v>21</v>
      </c>
      <c r="B4" s="5" t="s">
        <v>22</v>
      </c>
      <c r="C4" s="5" t="s">
        <v>23</v>
      </c>
      <c r="D4" s="6"/>
      <c r="E4" s="7">
        <v>4.0</v>
      </c>
      <c r="F4" s="8" t="s">
        <v>24</v>
      </c>
      <c r="G4" s="8" t="b">
        <v>1</v>
      </c>
      <c r="H4" s="8" t="s">
        <v>25</v>
      </c>
      <c r="I4" s="8" t="b">
        <v>0</v>
      </c>
    </row>
    <row r="5" ht="15.75" customHeight="1">
      <c r="A5" s="5" t="s">
        <v>26</v>
      </c>
      <c r="B5" s="5" t="s">
        <v>27</v>
      </c>
      <c r="C5" s="5" t="s">
        <v>23</v>
      </c>
      <c r="D5" s="6"/>
      <c r="E5" s="7">
        <v>1.0</v>
      </c>
      <c r="F5" s="8" t="s">
        <v>28</v>
      </c>
      <c r="G5" s="8" t="s">
        <v>29</v>
      </c>
      <c r="H5" s="8" t="s">
        <v>30</v>
      </c>
      <c r="I5" s="8" t="s">
        <v>31</v>
      </c>
    </row>
    <row r="6" ht="15.75" customHeight="1">
      <c r="A6" s="5" t="s">
        <v>21</v>
      </c>
      <c r="B6" s="5" t="s">
        <v>32</v>
      </c>
      <c r="C6" s="5" t="s">
        <v>23</v>
      </c>
      <c r="D6" s="6"/>
      <c r="E6" s="7">
        <v>2.0</v>
      </c>
      <c r="F6" s="8" t="s">
        <v>33</v>
      </c>
      <c r="G6" s="8" t="s">
        <v>34</v>
      </c>
      <c r="H6" s="8" t="s">
        <v>35</v>
      </c>
      <c r="I6" s="8" t="s">
        <v>36</v>
      </c>
    </row>
    <row r="7" ht="15.75" customHeight="1">
      <c r="A7" s="5" t="s">
        <v>37</v>
      </c>
      <c r="B7" s="6"/>
      <c r="C7" s="5" t="s">
        <v>23</v>
      </c>
      <c r="D7" s="6"/>
      <c r="E7" s="7">
        <v>2.0</v>
      </c>
      <c r="F7" s="8" t="s">
        <v>33</v>
      </c>
      <c r="G7" s="8" t="s">
        <v>34</v>
      </c>
      <c r="H7" s="8" t="s">
        <v>38</v>
      </c>
      <c r="I7" s="8" t="s">
        <v>36</v>
      </c>
    </row>
    <row r="8" ht="15.75" customHeight="1">
      <c r="A8" s="5" t="s">
        <v>21</v>
      </c>
      <c r="B8" s="5" t="s">
        <v>39</v>
      </c>
      <c r="C8" s="5" t="s">
        <v>23</v>
      </c>
      <c r="D8" s="6"/>
      <c r="E8" s="7">
        <v>2.0</v>
      </c>
      <c r="F8" s="8" t="s">
        <v>40</v>
      </c>
      <c r="G8" s="8" t="s">
        <v>41</v>
      </c>
      <c r="H8" s="8" t="s">
        <v>42</v>
      </c>
      <c r="I8" s="8" t="s">
        <v>43</v>
      </c>
    </row>
    <row r="9" ht="15.75" customHeight="1">
      <c r="A9" s="5" t="s">
        <v>21</v>
      </c>
      <c r="B9" s="5" t="s">
        <v>44</v>
      </c>
      <c r="C9" s="5"/>
      <c r="D9" s="6"/>
      <c r="E9" s="7">
        <v>2.0</v>
      </c>
      <c r="F9" s="8" t="s">
        <v>45</v>
      </c>
      <c r="G9" s="8" t="s">
        <v>46</v>
      </c>
      <c r="H9" s="8" t="s">
        <v>47</v>
      </c>
      <c r="I9" s="8" t="s">
        <v>48</v>
      </c>
    </row>
    <row r="10" ht="15.75" customHeight="1">
      <c r="A10" s="9" t="s">
        <v>49</v>
      </c>
      <c r="B10" s="9" t="s">
        <v>50</v>
      </c>
      <c r="C10" s="9" t="s">
        <v>23</v>
      </c>
      <c r="D10" s="10"/>
      <c r="E10" s="7">
        <v>4.0</v>
      </c>
      <c r="F10" s="11" t="s">
        <v>51</v>
      </c>
      <c r="G10" s="11" t="s">
        <v>52</v>
      </c>
      <c r="H10" s="11" t="s">
        <v>53</v>
      </c>
      <c r="I10" s="11" t="s">
        <v>54</v>
      </c>
    </row>
    <row r="11" ht="15.75" customHeight="1">
      <c r="A11" s="9" t="s">
        <v>55</v>
      </c>
      <c r="B11" s="9" t="s">
        <v>56</v>
      </c>
      <c r="C11" s="9" t="s">
        <v>16</v>
      </c>
      <c r="D11" s="10"/>
      <c r="E11" s="7">
        <v>2.0</v>
      </c>
      <c r="F11" s="11" t="s">
        <v>57</v>
      </c>
      <c r="G11" s="11" t="s">
        <v>58</v>
      </c>
      <c r="H11" s="11" t="s">
        <v>59</v>
      </c>
      <c r="I11" s="11" t="s">
        <v>60</v>
      </c>
    </row>
    <row r="12" ht="15.75" customHeight="1">
      <c r="A12" s="9" t="s">
        <v>61</v>
      </c>
      <c r="B12" s="9" t="s">
        <v>62</v>
      </c>
      <c r="C12" s="9" t="s">
        <v>23</v>
      </c>
      <c r="D12" s="10"/>
      <c r="E12" s="7">
        <v>1.0</v>
      </c>
      <c r="F12" s="11" t="s">
        <v>63</v>
      </c>
      <c r="G12" s="11" t="s">
        <v>64</v>
      </c>
      <c r="H12" s="11" t="s">
        <v>34</v>
      </c>
      <c r="I12" s="11" t="s">
        <v>65</v>
      </c>
    </row>
    <row r="13" ht="15.75" customHeight="1">
      <c r="A13" s="9" t="s">
        <v>55</v>
      </c>
      <c r="B13" s="9" t="s">
        <v>66</v>
      </c>
      <c r="C13" s="9" t="s">
        <v>16</v>
      </c>
      <c r="D13" s="10"/>
      <c r="E13" s="7">
        <v>3.0</v>
      </c>
      <c r="F13" s="11" t="s">
        <v>67</v>
      </c>
      <c r="G13" s="11" t="s">
        <v>68</v>
      </c>
      <c r="H13" s="11" t="s">
        <v>69</v>
      </c>
      <c r="I13" s="11" t="s">
        <v>25</v>
      </c>
    </row>
    <row r="14" ht="15.75" customHeight="1">
      <c r="A14" s="9" t="s">
        <v>55</v>
      </c>
      <c r="B14" s="9" t="s">
        <v>70</v>
      </c>
      <c r="C14" s="9" t="s">
        <v>16</v>
      </c>
      <c r="D14" s="10"/>
      <c r="E14" s="7">
        <v>2.0</v>
      </c>
      <c r="F14" s="11" t="s">
        <v>71</v>
      </c>
      <c r="G14" s="11" t="s">
        <v>72</v>
      </c>
      <c r="H14" s="11" t="s">
        <v>73</v>
      </c>
      <c r="I14" s="11" t="s">
        <v>25</v>
      </c>
    </row>
    <row r="15" ht="15.75" customHeight="1">
      <c r="A15" s="9" t="s">
        <v>74</v>
      </c>
      <c r="B15" s="9" t="s">
        <v>75</v>
      </c>
      <c r="C15" s="9" t="s">
        <v>23</v>
      </c>
      <c r="D15" s="10"/>
      <c r="E15" s="7">
        <v>3.0</v>
      </c>
      <c r="F15" s="11" t="s">
        <v>76</v>
      </c>
      <c r="G15" s="11" t="s">
        <v>25</v>
      </c>
      <c r="H15" s="11" t="s">
        <v>24</v>
      </c>
      <c r="I15" s="11" t="s">
        <v>77</v>
      </c>
    </row>
    <row r="16" ht="15.75" customHeight="1">
      <c r="A16" s="9" t="s">
        <v>74</v>
      </c>
      <c r="B16" s="5" t="s">
        <v>78</v>
      </c>
      <c r="C16" s="5" t="s">
        <v>23</v>
      </c>
      <c r="D16" s="6"/>
      <c r="E16" s="7">
        <v>4.0</v>
      </c>
      <c r="F16" s="8" t="s">
        <v>79</v>
      </c>
      <c r="G16" s="8" t="s">
        <v>17</v>
      </c>
      <c r="H16" s="8" t="s">
        <v>80</v>
      </c>
      <c r="I16" s="8" t="s">
        <v>47</v>
      </c>
    </row>
    <row r="17" ht="15.75" customHeight="1">
      <c r="A17" s="5" t="s">
        <v>81</v>
      </c>
      <c r="B17" s="5" t="s">
        <v>82</v>
      </c>
      <c r="C17" s="6"/>
      <c r="D17" s="6"/>
      <c r="E17" s="7">
        <v>3.0</v>
      </c>
      <c r="F17" s="8" t="s">
        <v>64</v>
      </c>
      <c r="G17" s="8" t="s">
        <v>34</v>
      </c>
      <c r="H17" s="8" t="b">
        <v>1</v>
      </c>
      <c r="I17" s="8" t="b">
        <v>0</v>
      </c>
    </row>
    <row r="18" ht="15.75" customHeight="1">
      <c r="A18" s="5" t="s">
        <v>83</v>
      </c>
      <c r="B18" s="5" t="s">
        <v>84</v>
      </c>
      <c r="C18" s="5"/>
      <c r="D18" s="6"/>
      <c r="E18" s="7">
        <v>1.0</v>
      </c>
      <c r="F18" s="8" t="s">
        <v>85</v>
      </c>
      <c r="G18" s="8" t="s">
        <v>86</v>
      </c>
      <c r="H18" s="8" t="s">
        <v>87</v>
      </c>
      <c r="I18" s="8" t="s">
        <v>88</v>
      </c>
    </row>
    <row r="19" ht="15.75" customHeight="1">
      <c r="A19" s="5" t="s">
        <v>89</v>
      </c>
      <c r="B19" s="5" t="s">
        <v>90</v>
      </c>
      <c r="C19" s="12" t="str">
        <f t="shared" ref="C19:C20" si="1">"cpp"</f>
        <v>cpp</v>
      </c>
      <c r="D19" s="6"/>
      <c r="E19" s="7">
        <v>1.0</v>
      </c>
      <c r="F19" s="11" t="s">
        <v>91</v>
      </c>
      <c r="G19" s="8" t="s">
        <v>92</v>
      </c>
      <c r="H19" s="8" t="s">
        <v>93</v>
      </c>
      <c r="I19" s="8" t="s">
        <v>94</v>
      </c>
    </row>
    <row r="20" ht="15.75" customHeight="1">
      <c r="A20" s="5" t="s">
        <v>89</v>
      </c>
      <c r="B20" s="5" t="s">
        <v>95</v>
      </c>
      <c r="C20" s="12" t="str">
        <f t="shared" si="1"/>
        <v>cpp</v>
      </c>
      <c r="D20" s="6"/>
      <c r="E20" s="7">
        <v>4.0</v>
      </c>
      <c r="F20" s="8" t="s">
        <v>96</v>
      </c>
      <c r="G20" s="8" t="s">
        <v>97</v>
      </c>
      <c r="H20" s="8" t="s">
        <v>98</v>
      </c>
      <c r="I20" s="8" t="s">
        <v>99</v>
      </c>
    </row>
    <row r="21" ht="15.75" customHeight="1">
      <c r="A21" s="5" t="s">
        <v>89</v>
      </c>
      <c r="B21" s="5" t="s">
        <v>100</v>
      </c>
      <c r="C21" s="5" t="s">
        <v>101</v>
      </c>
      <c r="D21" s="6"/>
      <c r="E21" s="7">
        <v>2.0</v>
      </c>
      <c r="F21" s="8" t="s">
        <v>102</v>
      </c>
      <c r="G21" s="8" t="s">
        <v>103</v>
      </c>
      <c r="H21" s="8" t="s">
        <v>104</v>
      </c>
      <c r="I21" s="8" t="s">
        <v>105</v>
      </c>
    </row>
    <row r="22" ht="15.75" customHeight="1">
      <c r="A22" s="5" t="s">
        <v>106</v>
      </c>
      <c r="B22" s="5" t="s">
        <v>107</v>
      </c>
      <c r="C22" s="5" t="s">
        <v>101</v>
      </c>
      <c r="D22" s="6"/>
      <c r="E22" s="7">
        <v>1.0</v>
      </c>
      <c r="F22" s="8" t="s">
        <v>108</v>
      </c>
      <c r="G22" s="8" t="s">
        <v>109</v>
      </c>
      <c r="H22" s="8" t="s">
        <v>110</v>
      </c>
      <c r="I22" s="8" t="s">
        <v>111</v>
      </c>
    </row>
    <row r="23" ht="15.75" customHeight="1">
      <c r="A23" s="5" t="s">
        <v>106</v>
      </c>
      <c r="B23" s="5" t="s">
        <v>112</v>
      </c>
      <c r="C23" s="9" t="s">
        <v>23</v>
      </c>
      <c r="D23" s="6"/>
      <c r="E23" s="7">
        <v>2.0</v>
      </c>
      <c r="F23" s="8" t="s">
        <v>113</v>
      </c>
      <c r="G23" s="8" t="s">
        <v>114</v>
      </c>
      <c r="H23" s="8" t="s">
        <v>115</v>
      </c>
      <c r="I23" s="8" t="s">
        <v>43</v>
      </c>
    </row>
    <row r="24" ht="15.75" customHeight="1">
      <c r="A24" s="5" t="s">
        <v>106</v>
      </c>
      <c r="B24" s="5" t="s">
        <v>116</v>
      </c>
      <c r="C24" s="9" t="s">
        <v>23</v>
      </c>
      <c r="D24" s="6"/>
      <c r="E24" s="7">
        <v>2.0</v>
      </c>
      <c r="F24" s="8" t="b">
        <v>1</v>
      </c>
      <c r="G24" s="8" t="s">
        <v>114</v>
      </c>
      <c r="H24" s="8" t="s">
        <v>117</v>
      </c>
      <c r="I24" s="8" t="s">
        <v>118</v>
      </c>
    </row>
    <row r="25" ht="15.75" customHeight="1">
      <c r="A25" s="5" t="s">
        <v>106</v>
      </c>
      <c r="B25" s="5" t="s">
        <v>119</v>
      </c>
      <c r="C25" s="9" t="s">
        <v>23</v>
      </c>
      <c r="D25" s="6"/>
      <c r="E25" s="7">
        <v>1.0</v>
      </c>
      <c r="F25" s="8" t="s">
        <v>18</v>
      </c>
      <c r="G25" s="8" t="s">
        <v>120</v>
      </c>
      <c r="H25" s="8" t="s">
        <v>121</v>
      </c>
      <c r="I25" s="8" t="s">
        <v>43</v>
      </c>
    </row>
    <row r="26" ht="15.75" customHeight="1">
      <c r="A26" s="5" t="s">
        <v>106</v>
      </c>
      <c r="B26" s="5" t="s">
        <v>122</v>
      </c>
      <c r="C26" s="9" t="s">
        <v>23</v>
      </c>
      <c r="D26" s="6"/>
      <c r="E26" s="7">
        <v>2.0</v>
      </c>
      <c r="F26" s="8" t="s">
        <v>123</v>
      </c>
      <c r="G26" s="8" t="s">
        <v>124</v>
      </c>
      <c r="H26" s="8" t="s">
        <v>125</v>
      </c>
      <c r="I26" s="8" t="s">
        <v>43</v>
      </c>
    </row>
    <row r="27" ht="15.75" customHeight="1">
      <c r="A27" s="5" t="s">
        <v>106</v>
      </c>
      <c r="B27" s="5" t="s">
        <v>126</v>
      </c>
      <c r="C27" s="9" t="s">
        <v>23</v>
      </c>
      <c r="D27" s="6"/>
      <c r="E27" s="7" t="s">
        <v>127</v>
      </c>
      <c r="F27" s="8" t="s">
        <v>127</v>
      </c>
      <c r="G27" s="8" t="s">
        <v>128</v>
      </c>
      <c r="H27" s="8" t="s">
        <v>129</v>
      </c>
      <c r="I27" s="8" t="s">
        <v>130</v>
      </c>
    </row>
    <row r="28" ht="15.75" customHeight="1">
      <c r="A28" s="5" t="s">
        <v>106</v>
      </c>
      <c r="B28" s="5" t="s">
        <v>131</v>
      </c>
      <c r="C28" s="5" t="s">
        <v>132</v>
      </c>
      <c r="D28" s="6"/>
      <c r="E28" s="7">
        <v>2.0</v>
      </c>
      <c r="F28" s="8" t="s">
        <v>133</v>
      </c>
      <c r="G28" s="8" t="s">
        <v>134</v>
      </c>
      <c r="H28" s="8" t="s">
        <v>135</v>
      </c>
      <c r="I28" s="8" t="s">
        <v>136</v>
      </c>
    </row>
    <row r="29" ht="15.75" customHeight="1">
      <c r="A29" s="5" t="s">
        <v>106</v>
      </c>
      <c r="B29" s="5" t="s">
        <v>137</v>
      </c>
      <c r="C29" s="5" t="s">
        <v>101</v>
      </c>
      <c r="D29" s="6"/>
      <c r="E29" s="7">
        <v>2.0</v>
      </c>
      <c r="F29" s="8" t="s">
        <v>138</v>
      </c>
      <c r="G29" s="8" t="s">
        <v>139</v>
      </c>
      <c r="H29" s="8" t="s">
        <v>140</v>
      </c>
      <c r="I29" s="8" t="s">
        <v>141</v>
      </c>
    </row>
    <row r="30" ht="15.75" customHeight="1">
      <c r="A30" s="13" t="s">
        <v>142</v>
      </c>
      <c r="B30" s="5" t="s">
        <v>143</v>
      </c>
      <c r="C30" s="5" t="s">
        <v>144</v>
      </c>
      <c r="D30" s="6"/>
      <c r="E30" s="7">
        <v>2.0</v>
      </c>
      <c r="F30" s="8" t="s">
        <v>145</v>
      </c>
      <c r="G30" s="8" t="s">
        <v>146</v>
      </c>
      <c r="H30" s="8" t="s">
        <v>147</v>
      </c>
      <c r="I30" s="8" t="s">
        <v>148</v>
      </c>
    </row>
    <row r="31" ht="15.75" customHeight="1">
      <c r="A31" s="5" t="s">
        <v>106</v>
      </c>
      <c r="B31" s="5" t="s">
        <v>149</v>
      </c>
      <c r="C31" s="9" t="s">
        <v>23</v>
      </c>
      <c r="D31" s="6"/>
      <c r="E31" s="7">
        <v>3.0</v>
      </c>
      <c r="F31" s="8" t="s">
        <v>17</v>
      </c>
      <c r="G31" s="8" t="s">
        <v>18</v>
      </c>
      <c r="H31" s="8" t="s">
        <v>150</v>
      </c>
      <c r="I31" s="8" t="s">
        <v>19</v>
      </c>
    </row>
    <row r="32" ht="15.75" customHeight="1">
      <c r="A32" s="5" t="s">
        <v>106</v>
      </c>
      <c r="B32" s="5" t="s">
        <v>151</v>
      </c>
      <c r="C32" s="9" t="s">
        <v>23</v>
      </c>
      <c r="D32" s="6"/>
      <c r="E32" s="7">
        <v>1.0</v>
      </c>
      <c r="F32" s="8" t="s">
        <v>152</v>
      </c>
      <c r="G32" s="8" t="s">
        <v>153</v>
      </c>
      <c r="H32" s="8" t="s">
        <v>154</v>
      </c>
      <c r="I32" s="8" t="s">
        <v>155</v>
      </c>
    </row>
    <row r="33" ht="15.75" customHeight="1">
      <c r="A33" s="5" t="s">
        <v>106</v>
      </c>
      <c r="B33" s="5" t="s">
        <v>156</v>
      </c>
      <c r="C33" s="9" t="s">
        <v>23</v>
      </c>
      <c r="D33" s="6"/>
      <c r="E33" s="7">
        <v>1.0</v>
      </c>
      <c r="F33" s="8" t="s">
        <v>157</v>
      </c>
      <c r="G33" s="8" t="s">
        <v>158</v>
      </c>
      <c r="H33" s="8" t="s">
        <v>159</v>
      </c>
      <c r="I33" s="8" t="s">
        <v>64</v>
      </c>
    </row>
    <row r="34" ht="15.75" customHeight="1">
      <c r="A34" s="5" t="s">
        <v>106</v>
      </c>
      <c r="B34" s="5" t="s">
        <v>160</v>
      </c>
      <c r="C34" s="9" t="s">
        <v>23</v>
      </c>
      <c r="D34" s="6"/>
      <c r="E34" s="7">
        <v>1.0</v>
      </c>
      <c r="F34" s="8" t="s">
        <v>161</v>
      </c>
      <c r="G34" s="8" t="s">
        <v>162</v>
      </c>
      <c r="H34" s="8" t="s">
        <v>64</v>
      </c>
      <c r="I34" s="8" t="s">
        <v>163</v>
      </c>
    </row>
    <row r="35" ht="15.75" customHeight="1">
      <c r="A35" s="5" t="s">
        <v>106</v>
      </c>
      <c r="B35" s="5" t="s">
        <v>160</v>
      </c>
      <c r="C35" s="9" t="s">
        <v>23</v>
      </c>
      <c r="D35" s="6"/>
      <c r="E35" s="7">
        <v>2.0</v>
      </c>
      <c r="F35" s="8" t="s">
        <v>18</v>
      </c>
      <c r="G35" s="8" t="s">
        <v>150</v>
      </c>
      <c r="H35" s="8" t="s">
        <v>45</v>
      </c>
      <c r="I35" s="8" t="s">
        <v>47</v>
      </c>
    </row>
    <row r="36" ht="15.75" customHeight="1">
      <c r="A36" s="5" t="s">
        <v>106</v>
      </c>
      <c r="B36" s="5" t="s">
        <v>164</v>
      </c>
      <c r="C36" s="9" t="s">
        <v>23</v>
      </c>
      <c r="D36" s="6"/>
      <c r="E36" s="7">
        <v>1.0</v>
      </c>
      <c r="F36" s="8" t="b">
        <v>1</v>
      </c>
      <c r="G36" s="8" t="b">
        <v>0</v>
      </c>
      <c r="H36" s="8" t="s">
        <v>165</v>
      </c>
      <c r="I36" s="8" t="s">
        <v>166</v>
      </c>
    </row>
    <row r="37" ht="15.75" customHeight="1">
      <c r="A37" s="5" t="s">
        <v>106</v>
      </c>
      <c r="B37" s="5" t="s">
        <v>160</v>
      </c>
      <c r="C37" s="9" t="s">
        <v>23</v>
      </c>
      <c r="D37" s="6"/>
      <c r="E37" s="7">
        <v>2.0</v>
      </c>
      <c r="F37" s="8" t="s">
        <v>167</v>
      </c>
      <c r="G37" s="8" t="s">
        <v>168</v>
      </c>
      <c r="H37" s="8" t="s">
        <v>169</v>
      </c>
      <c r="I37" s="8" t="s">
        <v>170</v>
      </c>
    </row>
    <row r="38" ht="15.75" customHeight="1">
      <c r="A38" s="5" t="s">
        <v>106</v>
      </c>
      <c r="B38" s="5" t="s">
        <v>160</v>
      </c>
      <c r="C38" s="9" t="s">
        <v>23</v>
      </c>
      <c r="D38" s="6"/>
      <c r="E38" s="7">
        <v>1.0</v>
      </c>
      <c r="F38" s="8" t="s">
        <v>171</v>
      </c>
      <c r="G38" s="8" t="s">
        <v>172</v>
      </c>
      <c r="H38" s="8" t="s">
        <v>173</v>
      </c>
      <c r="I38" s="8" t="s">
        <v>174</v>
      </c>
    </row>
    <row r="39" ht="15.75" customHeight="1">
      <c r="A39" s="5" t="s">
        <v>106</v>
      </c>
      <c r="B39" s="5" t="s">
        <v>175</v>
      </c>
      <c r="C39" s="9" t="s">
        <v>23</v>
      </c>
      <c r="D39" s="6"/>
      <c r="E39" s="7">
        <v>1.0</v>
      </c>
      <c r="F39" s="8" t="s">
        <v>176</v>
      </c>
      <c r="G39" s="8" t="s">
        <v>177</v>
      </c>
      <c r="H39" s="8" t="s">
        <v>178</v>
      </c>
      <c r="I39" s="8" t="s">
        <v>64</v>
      </c>
    </row>
    <row r="40" ht="15.75" customHeight="1">
      <c r="A40" s="5" t="s">
        <v>106</v>
      </c>
      <c r="B40" s="5" t="s">
        <v>179</v>
      </c>
      <c r="C40" s="9" t="s">
        <v>23</v>
      </c>
      <c r="D40" s="6"/>
      <c r="E40" s="7">
        <v>2.0</v>
      </c>
      <c r="F40" s="8" t="s">
        <v>64</v>
      </c>
      <c r="G40" s="8" t="s">
        <v>180</v>
      </c>
      <c r="H40" s="8" t="s">
        <v>34</v>
      </c>
      <c r="I40" s="8" t="s">
        <v>181</v>
      </c>
    </row>
    <row r="41" ht="15.75" customHeight="1">
      <c r="A41" s="5" t="s">
        <v>106</v>
      </c>
      <c r="B41" s="5" t="s">
        <v>182</v>
      </c>
      <c r="C41" s="9" t="s">
        <v>23</v>
      </c>
      <c r="D41" s="6"/>
      <c r="E41" s="7">
        <v>1.0</v>
      </c>
      <c r="F41" s="8" t="s">
        <v>121</v>
      </c>
      <c r="G41" s="8" t="s">
        <v>120</v>
      </c>
      <c r="H41" s="8" t="s">
        <v>18</v>
      </c>
      <c r="I41" s="8" t="s">
        <v>47</v>
      </c>
    </row>
    <row r="42" ht="15.75" customHeight="1">
      <c r="A42" s="5" t="s">
        <v>106</v>
      </c>
      <c r="B42" s="5" t="s">
        <v>183</v>
      </c>
      <c r="C42" s="9" t="s">
        <v>23</v>
      </c>
      <c r="D42" s="6"/>
      <c r="E42" s="7">
        <v>2.0</v>
      </c>
      <c r="F42" s="8" t="s">
        <v>184</v>
      </c>
      <c r="G42" s="8" t="s">
        <v>185</v>
      </c>
      <c r="H42" s="8" t="s">
        <v>186</v>
      </c>
      <c r="I42" s="8" t="s">
        <v>163</v>
      </c>
    </row>
    <row r="43" ht="15.75" customHeight="1">
      <c r="A43" s="5" t="s">
        <v>106</v>
      </c>
      <c r="B43" s="5" t="s">
        <v>187</v>
      </c>
      <c r="C43" s="9" t="s">
        <v>23</v>
      </c>
      <c r="D43" s="6"/>
      <c r="E43" s="7">
        <v>1.0</v>
      </c>
      <c r="F43" s="8" t="s">
        <v>188</v>
      </c>
      <c r="G43" s="8" t="s">
        <v>189</v>
      </c>
      <c r="H43" s="8" t="s">
        <v>190</v>
      </c>
      <c r="I43" s="8" t="s">
        <v>191</v>
      </c>
    </row>
    <row r="44" ht="15.75" customHeight="1">
      <c r="A44" s="5" t="s">
        <v>106</v>
      </c>
      <c r="B44" s="5" t="s">
        <v>192</v>
      </c>
      <c r="C44" s="9" t="s">
        <v>23</v>
      </c>
      <c r="D44" s="6"/>
      <c r="E44" s="7">
        <v>2.0</v>
      </c>
      <c r="F44" s="8" t="s">
        <v>193</v>
      </c>
      <c r="G44" s="8" t="s">
        <v>194</v>
      </c>
      <c r="H44" s="8" t="s">
        <v>195</v>
      </c>
      <c r="I44" s="8" t="s">
        <v>196</v>
      </c>
    </row>
    <row r="45" ht="15.75" customHeight="1">
      <c r="A45" s="5" t="s">
        <v>106</v>
      </c>
      <c r="B45" s="5" t="s">
        <v>197</v>
      </c>
      <c r="C45" s="9" t="s">
        <v>23</v>
      </c>
      <c r="D45" s="6"/>
      <c r="E45" s="7">
        <v>1.0</v>
      </c>
      <c r="F45" s="8" t="s">
        <v>198</v>
      </c>
      <c r="G45" s="8" t="s">
        <v>199</v>
      </c>
      <c r="H45" s="8" t="s">
        <v>200</v>
      </c>
      <c r="I45" s="8" t="s">
        <v>201</v>
      </c>
    </row>
    <row r="46" ht="15.75" customHeight="1">
      <c r="A46" s="5" t="s">
        <v>106</v>
      </c>
      <c r="B46" s="5" t="s">
        <v>202</v>
      </c>
      <c r="C46" s="9" t="s">
        <v>23</v>
      </c>
      <c r="D46" s="6"/>
      <c r="E46" s="7">
        <v>2.0</v>
      </c>
      <c r="F46" s="8" t="s">
        <v>203</v>
      </c>
      <c r="G46" s="8" t="s">
        <v>204</v>
      </c>
      <c r="H46" s="8" t="s">
        <v>205</v>
      </c>
      <c r="I46" s="8" t="s">
        <v>206</v>
      </c>
    </row>
    <row r="47" ht="15.75" customHeight="1">
      <c r="A47" s="5" t="s">
        <v>207</v>
      </c>
      <c r="B47" s="5" t="s">
        <v>208</v>
      </c>
      <c r="C47" s="5" t="s">
        <v>144</v>
      </c>
      <c r="D47" s="6"/>
      <c r="E47" s="7">
        <v>1.0</v>
      </c>
      <c r="F47" s="8" t="s">
        <v>209</v>
      </c>
      <c r="G47" s="8" t="s">
        <v>210</v>
      </c>
      <c r="H47" s="8" t="s">
        <v>211</v>
      </c>
      <c r="I47" s="8" t="s">
        <v>212</v>
      </c>
    </row>
    <row r="48" ht="15.75" customHeight="1">
      <c r="A48" s="5" t="s">
        <v>213</v>
      </c>
      <c r="B48" s="6"/>
      <c r="C48" s="5" t="s">
        <v>144</v>
      </c>
      <c r="D48" s="6"/>
      <c r="E48" s="7">
        <v>2.0</v>
      </c>
      <c r="F48" s="8" t="s">
        <v>214</v>
      </c>
      <c r="G48" s="8" t="s">
        <v>215</v>
      </c>
      <c r="H48" s="8" t="s">
        <v>216</v>
      </c>
      <c r="I48" s="8" t="s">
        <v>217</v>
      </c>
    </row>
    <row r="49" ht="15.75" customHeight="1">
      <c r="A49" s="5" t="s">
        <v>106</v>
      </c>
      <c r="B49" s="5" t="s">
        <v>218</v>
      </c>
      <c r="C49" s="5" t="s">
        <v>101</v>
      </c>
      <c r="D49" s="6"/>
      <c r="E49" s="7">
        <v>2.0</v>
      </c>
      <c r="F49" s="8" t="s">
        <v>18</v>
      </c>
      <c r="G49" s="8" t="s">
        <v>19</v>
      </c>
      <c r="H49" s="8" t="s">
        <v>17</v>
      </c>
      <c r="I49" s="8" t="s">
        <v>170</v>
      </c>
    </row>
    <row r="50" ht="15.75" customHeight="1">
      <c r="A50" s="5" t="s">
        <v>219</v>
      </c>
      <c r="B50" s="6"/>
      <c r="C50" s="5" t="s">
        <v>144</v>
      </c>
      <c r="D50" s="6"/>
      <c r="E50" s="7">
        <v>2.0</v>
      </c>
      <c r="F50" s="8" t="s">
        <v>220</v>
      </c>
      <c r="G50" s="8" t="s">
        <v>221</v>
      </c>
      <c r="H50" s="8" t="s">
        <v>222</v>
      </c>
      <c r="I50" s="8" t="s">
        <v>223</v>
      </c>
    </row>
    <row r="51" ht="15.75" customHeight="1">
      <c r="A51" s="5" t="s">
        <v>224</v>
      </c>
      <c r="B51" s="6"/>
      <c r="C51" s="5" t="s">
        <v>144</v>
      </c>
      <c r="D51" s="6"/>
      <c r="E51" s="7">
        <v>1.0</v>
      </c>
      <c r="F51" s="8" t="s">
        <v>225</v>
      </c>
      <c r="G51" s="8" t="s">
        <v>226</v>
      </c>
      <c r="H51" s="8" t="s">
        <v>227</v>
      </c>
      <c r="I51" s="8" t="s">
        <v>228</v>
      </c>
    </row>
    <row r="52" ht="15.75" customHeight="1">
      <c r="A52" s="14" t="s">
        <v>229</v>
      </c>
      <c r="B52" s="15"/>
      <c r="C52" s="5" t="s">
        <v>144</v>
      </c>
      <c r="D52" s="15"/>
      <c r="E52" s="7">
        <v>2.0</v>
      </c>
      <c r="F52" s="16" t="s">
        <v>230</v>
      </c>
      <c r="G52" s="16" t="s">
        <v>231</v>
      </c>
      <c r="H52" s="16" t="s">
        <v>232</v>
      </c>
      <c r="I52" s="16" t="s">
        <v>233</v>
      </c>
    </row>
    <row r="53" ht="15.75" customHeight="1">
      <c r="A53" s="14" t="s">
        <v>234</v>
      </c>
      <c r="B53" s="15"/>
      <c r="C53" s="5" t="s">
        <v>144</v>
      </c>
      <c r="D53" s="15"/>
      <c r="E53" s="7">
        <v>1.0</v>
      </c>
      <c r="F53" s="16" t="s">
        <v>235</v>
      </c>
      <c r="G53" s="16" t="s">
        <v>236</v>
      </c>
      <c r="H53" s="16" t="s">
        <v>237</v>
      </c>
      <c r="I53" s="16" t="s">
        <v>238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ht="15.75" customHeight="1">
      <c r="A54" s="14" t="s">
        <v>239</v>
      </c>
      <c r="B54" s="15"/>
      <c r="C54" s="5" t="s">
        <v>144</v>
      </c>
      <c r="D54" s="15"/>
      <c r="E54" s="7">
        <v>1.0</v>
      </c>
      <c r="F54" s="16" t="s">
        <v>240</v>
      </c>
      <c r="G54" s="16" t="s">
        <v>241</v>
      </c>
      <c r="H54" s="16" t="s">
        <v>242</v>
      </c>
      <c r="I54" s="16" t="s">
        <v>243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5.75" customHeight="1">
      <c r="A55" s="14" t="s">
        <v>244</v>
      </c>
      <c r="B55" s="15"/>
      <c r="C55" s="5" t="s">
        <v>144</v>
      </c>
      <c r="D55" s="15"/>
      <c r="E55" s="7">
        <v>1.0</v>
      </c>
      <c r="F55" s="16" t="s">
        <v>245</v>
      </c>
      <c r="G55" s="16" t="s">
        <v>246</v>
      </c>
      <c r="H55" s="16" t="s">
        <v>247</v>
      </c>
      <c r="I55" s="16" t="s">
        <v>248</v>
      </c>
    </row>
    <row r="56" ht="15.75" customHeight="1">
      <c r="A56" s="14" t="s">
        <v>249</v>
      </c>
      <c r="B56" s="15"/>
      <c r="C56" s="5" t="s">
        <v>144</v>
      </c>
      <c r="D56" s="15"/>
      <c r="E56" s="7">
        <v>3.0</v>
      </c>
      <c r="F56" s="16" t="s">
        <v>250</v>
      </c>
      <c r="G56" s="16" t="s">
        <v>251</v>
      </c>
      <c r="H56" s="16" t="s">
        <v>252</v>
      </c>
      <c r="I56" s="16" t="s">
        <v>253</v>
      </c>
    </row>
    <row r="57" ht="15.75" customHeight="1">
      <c r="A57" s="14" t="s">
        <v>254</v>
      </c>
      <c r="B57" s="15"/>
      <c r="C57" s="5" t="s">
        <v>144</v>
      </c>
      <c r="D57" s="15"/>
      <c r="E57" s="7">
        <v>4.0</v>
      </c>
      <c r="F57" s="16" t="s">
        <v>251</v>
      </c>
      <c r="G57" s="16" t="s">
        <v>252</v>
      </c>
      <c r="H57" s="16" t="s">
        <v>250</v>
      </c>
      <c r="I57" s="16" t="s">
        <v>255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5.75" customHeight="1">
      <c r="A58" s="14" t="s">
        <v>256</v>
      </c>
      <c r="B58" s="15"/>
      <c r="C58" s="5" t="s">
        <v>144</v>
      </c>
      <c r="D58" s="15"/>
      <c r="E58" s="7">
        <v>1.0</v>
      </c>
      <c r="F58" s="16" t="s">
        <v>257</v>
      </c>
      <c r="G58" s="16" t="s">
        <v>258</v>
      </c>
      <c r="H58" s="16" t="s">
        <v>259</v>
      </c>
      <c r="I58" s="16" t="s">
        <v>260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5.75" customHeight="1">
      <c r="A59" s="14" t="s">
        <v>261</v>
      </c>
      <c r="B59" s="15"/>
      <c r="C59" s="5" t="s">
        <v>144</v>
      </c>
      <c r="D59" s="15"/>
      <c r="E59" s="7">
        <v>1.0</v>
      </c>
      <c r="F59" s="16" t="s">
        <v>262</v>
      </c>
      <c r="G59" s="16" t="s">
        <v>263</v>
      </c>
      <c r="H59" s="16" t="s">
        <v>264</v>
      </c>
      <c r="I59" s="16" t="s">
        <v>265</v>
      </c>
    </row>
    <row r="60" ht="15.75" customHeight="1">
      <c r="A60" s="14" t="s">
        <v>234</v>
      </c>
      <c r="B60" s="15"/>
      <c r="C60" s="5" t="s">
        <v>144</v>
      </c>
      <c r="D60" s="15"/>
      <c r="E60" s="7">
        <v>1.0</v>
      </c>
      <c r="F60" s="16" t="s">
        <v>235</v>
      </c>
      <c r="G60" s="16" t="s">
        <v>236</v>
      </c>
      <c r="H60" s="16" t="s">
        <v>237</v>
      </c>
      <c r="I60" s="16" t="s">
        <v>238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5.75" customHeight="1">
      <c r="A61" s="14" t="s">
        <v>266</v>
      </c>
      <c r="B61" s="15"/>
      <c r="C61" s="5" t="s">
        <v>144</v>
      </c>
      <c r="D61" s="15"/>
      <c r="E61" s="7">
        <v>1.0</v>
      </c>
      <c r="F61" s="16" t="s">
        <v>267</v>
      </c>
      <c r="G61" s="16" t="s">
        <v>268</v>
      </c>
      <c r="H61" s="16" t="s">
        <v>269</v>
      </c>
      <c r="I61" s="16" t="s">
        <v>270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5.75" customHeight="1">
      <c r="A62" s="14" t="s">
        <v>271</v>
      </c>
      <c r="B62" s="15"/>
      <c r="C62" s="5" t="s">
        <v>144</v>
      </c>
      <c r="D62" s="15"/>
      <c r="E62" s="7">
        <v>2.0</v>
      </c>
      <c r="F62" s="16" t="s">
        <v>272</v>
      </c>
      <c r="G62" s="16" t="s">
        <v>273</v>
      </c>
      <c r="H62" s="16" t="s">
        <v>265</v>
      </c>
      <c r="I62" s="16" t="s">
        <v>264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5.75" customHeight="1">
      <c r="A63" s="14" t="s">
        <v>274</v>
      </c>
      <c r="B63" s="14" t="s">
        <v>275</v>
      </c>
      <c r="C63" s="5" t="s">
        <v>144</v>
      </c>
      <c r="D63" s="15"/>
      <c r="E63" s="7">
        <v>2.0</v>
      </c>
      <c r="F63" s="16" t="s">
        <v>276</v>
      </c>
      <c r="G63" s="16" t="s">
        <v>277</v>
      </c>
      <c r="H63" s="16" t="s">
        <v>278</v>
      </c>
      <c r="I63" s="16" t="s">
        <v>279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5.75" customHeight="1">
      <c r="A64" s="14" t="s">
        <v>274</v>
      </c>
      <c r="B64" s="14" t="s">
        <v>280</v>
      </c>
      <c r="C64" s="5" t="s">
        <v>144</v>
      </c>
      <c r="D64" s="15"/>
      <c r="E64" s="7">
        <v>2.0</v>
      </c>
      <c r="F64" s="16" t="s">
        <v>281</v>
      </c>
      <c r="G64" s="16" t="s">
        <v>282</v>
      </c>
      <c r="H64" s="16" t="s">
        <v>283</v>
      </c>
      <c r="I64" s="16" t="s">
        <v>284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5.75" customHeight="1">
      <c r="A65" s="14" t="s">
        <v>285</v>
      </c>
      <c r="B65" s="15"/>
      <c r="C65" s="5" t="s">
        <v>144</v>
      </c>
      <c r="D65" s="15"/>
      <c r="E65" s="7">
        <v>3.0</v>
      </c>
      <c r="F65" s="16" t="s">
        <v>286</v>
      </c>
      <c r="G65" s="16" t="s">
        <v>287</v>
      </c>
      <c r="H65" s="16" t="s">
        <v>288</v>
      </c>
      <c r="I65" s="16" t="s">
        <v>289</v>
      </c>
    </row>
    <row r="66" ht="15.75" customHeight="1">
      <c r="A66" s="14" t="s">
        <v>290</v>
      </c>
      <c r="B66" s="15"/>
      <c r="C66" s="5" t="s">
        <v>144</v>
      </c>
      <c r="D66" s="15"/>
      <c r="E66" s="7">
        <v>4.0</v>
      </c>
      <c r="F66" s="16" t="s">
        <v>291</v>
      </c>
      <c r="G66" s="16" t="s">
        <v>292</v>
      </c>
      <c r="H66" s="16" t="s">
        <v>293</v>
      </c>
      <c r="I66" s="16" t="s">
        <v>294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5.75" customHeight="1">
      <c r="A67" s="14" t="s">
        <v>295</v>
      </c>
      <c r="B67" s="15"/>
      <c r="C67" s="5" t="s">
        <v>144</v>
      </c>
      <c r="D67" s="15"/>
      <c r="E67" s="7">
        <v>1.0</v>
      </c>
      <c r="F67" s="16" t="s">
        <v>238</v>
      </c>
      <c r="G67" s="16" t="s">
        <v>296</v>
      </c>
      <c r="H67" s="16" t="s">
        <v>297</v>
      </c>
      <c r="I67" s="16" t="s">
        <v>298</v>
      </c>
    </row>
    <row r="68" ht="15.75" customHeight="1">
      <c r="A68" s="14" t="s">
        <v>299</v>
      </c>
      <c r="B68" s="15"/>
      <c r="C68" s="5" t="s">
        <v>144</v>
      </c>
      <c r="D68" s="15"/>
      <c r="E68" s="7">
        <v>1.0</v>
      </c>
      <c r="F68" s="16" t="s">
        <v>300</v>
      </c>
      <c r="G68" s="16" t="s">
        <v>301</v>
      </c>
      <c r="H68" s="16" t="s">
        <v>302</v>
      </c>
      <c r="I68" s="16" t="s">
        <v>303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5.75" customHeight="1">
      <c r="A69" s="14" t="s">
        <v>304</v>
      </c>
      <c r="B69" s="15"/>
      <c r="C69" s="5" t="s">
        <v>144</v>
      </c>
      <c r="D69" s="15"/>
      <c r="E69" s="7">
        <v>1.0</v>
      </c>
      <c r="F69" s="16" t="s">
        <v>305</v>
      </c>
      <c r="G69" s="16" t="s">
        <v>306</v>
      </c>
      <c r="H69" s="16" t="s">
        <v>307</v>
      </c>
      <c r="I69" s="16" t="s">
        <v>308</v>
      </c>
    </row>
    <row r="70" ht="15.75" customHeight="1">
      <c r="A70" s="14" t="s">
        <v>309</v>
      </c>
      <c r="B70" s="15"/>
      <c r="C70" s="5" t="s">
        <v>144</v>
      </c>
      <c r="D70" s="15"/>
      <c r="E70" s="7">
        <v>1.0</v>
      </c>
      <c r="F70" s="16" t="s">
        <v>310</v>
      </c>
      <c r="G70" s="16" t="s">
        <v>311</v>
      </c>
      <c r="H70" s="16" t="s">
        <v>312</v>
      </c>
      <c r="I70" s="16" t="s">
        <v>313</v>
      </c>
    </row>
    <row r="71" ht="15.75" customHeight="1">
      <c r="A71" s="14" t="s">
        <v>314</v>
      </c>
      <c r="B71" s="15"/>
      <c r="C71" s="5" t="s">
        <v>144</v>
      </c>
      <c r="D71" s="15"/>
      <c r="E71" s="7">
        <v>2.0</v>
      </c>
      <c r="F71" s="16" t="s">
        <v>315</v>
      </c>
      <c r="G71" s="16" t="s">
        <v>316</v>
      </c>
      <c r="H71" s="16" t="s">
        <v>317</v>
      </c>
      <c r="I71" s="16" t="s">
        <v>318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5.75" customHeight="1">
      <c r="A72" s="14" t="s">
        <v>319</v>
      </c>
      <c r="B72" s="14" t="s">
        <v>320</v>
      </c>
      <c r="C72" s="5" t="s">
        <v>144</v>
      </c>
      <c r="D72" s="15"/>
      <c r="E72" s="7">
        <v>2.0</v>
      </c>
      <c r="F72" s="16" t="s">
        <v>321</v>
      </c>
      <c r="G72" s="16" t="s">
        <v>322</v>
      </c>
      <c r="H72" s="16" t="s">
        <v>323</v>
      </c>
      <c r="I72" s="16" t="s">
        <v>324</v>
      </c>
      <c r="J72" s="15"/>
    </row>
    <row r="73" ht="15.75" customHeight="1">
      <c r="A73" s="14" t="s">
        <v>319</v>
      </c>
      <c r="B73" s="14" t="s">
        <v>325</v>
      </c>
      <c r="C73" s="5" t="s">
        <v>144</v>
      </c>
      <c r="D73" s="15"/>
      <c r="E73" s="7">
        <v>1.0</v>
      </c>
      <c r="F73" s="16" t="s">
        <v>326</v>
      </c>
      <c r="G73" s="16" t="s">
        <v>327</v>
      </c>
      <c r="H73" s="16" t="s">
        <v>328</v>
      </c>
      <c r="I73" s="16" t="s">
        <v>329</v>
      </c>
      <c r="J73" s="15"/>
    </row>
    <row r="74" ht="19.5" customHeight="1">
      <c r="A74" s="18" t="s">
        <v>330</v>
      </c>
      <c r="B74" s="19"/>
      <c r="C74" s="20" t="s">
        <v>132</v>
      </c>
      <c r="D74" s="19"/>
      <c r="E74" s="21">
        <v>2.0</v>
      </c>
      <c r="F74" s="22" t="s">
        <v>331</v>
      </c>
      <c r="G74" s="22" t="s">
        <v>332</v>
      </c>
      <c r="H74" s="22" t="s">
        <v>333</v>
      </c>
      <c r="I74" s="23" t="s">
        <v>334</v>
      </c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ht="15.75" customHeight="1">
      <c r="A75" s="18" t="s">
        <v>335</v>
      </c>
      <c r="B75" s="19"/>
      <c r="C75" s="20" t="s">
        <v>132</v>
      </c>
      <c r="D75" s="19"/>
      <c r="E75" s="21">
        <v>1.0</v>
      </c>
      <c r="F75" s="22" t="s">
        <v>336</v>
      </c>
      <c r="G75" s="22" t="s">
        <v>337</v>
      </c>
      <c r="H75" s="22" t="s">
        <v>338</v>
      </c>
      <c r="I75" s="23" t="s">
        <v>339</v>
      </c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ht="15.75" customHeight="1">
      <c r="A76" s="24" t="s">
        <v>340</v>
      </c>
      <c r="B76" s="19"/>
      <c r="C76" s="20" t="s">
        <v>132</v>
      </c>
      <c r="D76" s="19"/>
      <c r="E76" s="21">
        <v>2.0</v>
      </c>
      <c r="F76" s="22" t="s">
        <v>341</v>
      </c>
      <c r="G76" s="22" t="s">
        <v>342</v>
      </c>
      <c r="H76" s="22" t="s">
        <v>343</v>
      </c>
      <c r="I76" s="23" t="s">
        <v>344</v>
      </c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ht="15.75" customHeight="1">
      <c r="A77" s="5" t="s">
        <v>345</v>
      </c>
      <c r="B77" s="13" t="s">
        <v>346</v>
      </c>
      <c r="C77" s="20" t="s">
        <v>132</v>
      </c>
      <c r="E77" s="7">
        <v>2.0</v>
      </c>
      <c r="F77" s="25" t="s">
        <v>347</v>
      </c>
      <c r="G77" s="25" t="s">
        <v>348</v>
      </c>
      <c r="H77" s="25" t="s">
        <v>349</v>
      </c>
      <c r="I77" s="8" t="s">
        <v>201</v>
      </c>
    </row>
    <row r="78" ht="15.75" customHeight="1">
      <c r="A78" s="5" t="s">
        <v>350</v>
      </c>
      <c r="C78" s="20" t="s">
        <v>132</v>
      </c>
      <c r="E78" s="7">
        <v>3.0</v>
      </c>
      <c r="F78" s="25" t="s">
        <v>351</v>
      </c>
      <c r="G78" s="25" t="s">
        <v>352</v>
      </c>
      <c r="H78" s="25" t="s">
        <v>353</v>
      </c>
      <c r="I78" s="8" t="s">
        <v>354</v>
      </c>
    </row>
    <row r="79" ht="15.75" customHeight="1">
      <c r="A79" s="18" t="s">
        <v>355</v>
      </c>
      <c r="B79" s="19"/>
      <c r="C79" s="20" t="s">
        <v>132</v>
      </c>
      <c r="D79" s="19"/>
      <c r="E79" s="21">
        <v>2.0</v>
      </c>
      <c r="F79" s="22" t="s">
        <v>356</v>
      </c>
      <c r="G79" s="22" t="s">
        <v>357</v>
      </c>
      <c r="H79" s="22" t="s">
        <v>358</v>
      </c>
      <c r="I79" s="22" t="s">
        <v>359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ht="15.75" customHeight="1">
      <c r="A80" s="18" t="s">
        <v>360</v>
      </c>
      <c r="B80" s="19"/>
      <c r="C80" s="20" t="s">
        <v>132</v>
      </c>
      <c r="D80" s="19"/>
      <c r="E80" s="21">
        <v>1.0</v>
      </c>
      <c r="F80" s="22" t="s">
        <v>361</v>
      </c>
      <c r="G80" s="22" t="s">
        <v>362</v>
      </c>
      <c r="H80" s="22" t="s">
        <v>363</v>
      </c>
      <c r="I80" s="22" t="s">
        <v>364</v>
      </c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ht="15.75" customHeight="1">
      <c r="A81" s="5" t="s">
        <v>345</v>
      </c>
      <c r="B81" s="13" t="s">
        <v>365</v>
      </c>
      <c r="C81" s="20" t="s">
        <v>132</v>
      </c>
      <c r="E81" s="7">
        <v>1.0</v>
      </c>
      <c r="F81" s="25" t="s">
        <v>366</v>
      </c>
      <c r="G81" s="25" t="s">
        <v>367</v>
      </c>
      <c r="H81" s="8" t="s">
        <v>201</v>
      </c>
      <c r="I81" s="8" t="s">
        <v>368</v>
      </c>
    </row>
    <row r="82" ht="15.75" customHeight="1">
      <c r="A82" s="18" t="s">
        <v>369</v>
      </c>
      <c r="B82" s="20" t="s">
        <v>370</v>
      </c>
      <c r="C82" s="20" t="s">
        <v>132</v>
      </c>
      <c r="D82" s="19"/>
      <c r="E82" s="21">
        <v>2.0</v>
      </c>
      <c r="F82" s="22" t="s">
        <v>18</v>
      </c>
      <c r="G82" s="26" t="s">
        <v>120</v>
      </c>
      <c r="H82" s="26" t="s">
        <v>64</v>
      </c>
      <c r="I82" s="27" t="s">
        <v>371</v>
      </c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ht="15.75" customHeight="1">
      <c r="A83" s="13" t="s">
        <v>372</v>
      </c>
      <c r="C83" s="20" t="s">
        <v>132</v>
      </c>
      <c r="E83" s="7">
        <v>2.0</v>
      </c>
      <c r="F83" s="25" t="s">
        <v>373</v>
      </c>
      <c r="G83" s="25" t="s">
        <v>374</v>
      </c>
      <c r="H83" s="25" t="s">
        <v>375</v>
      </c>
      <c r="I83" s="25" t="s">
        <v>376</v>
      </c>
    </row>
    <row r="84" ht="15.75" customHeight="1">
      <c r="A84" s="13" t="s">
        <v>377</v>
      </c>
      <c r="C84" s="20" t="s">
        <v>132</v>
      </c>
      <c r="E84" s="7">
        <v>2.0</v>
      </c>
      <c r="F84" s="25" t="s">
        <v>33</v>
      </c>
      <c r="G84" s="25" t="s">
        <v>378</v>
      </c>
      <c r="H84" s="25" t="s">
        <v>34</v>
      </c>
      <c r="I84" s="25" t="s">
        <v>379</v>
      </c>
    </row>
    <row r="85" ht="15.75" customHeight="1">
      <c r="A85" s="5" t="s">
        <v>345</v>
      </c>
      <c r="B85" s="13" t="s">
        <v>380</v>
      </c>
      <c r="C85" s="20" t="s">
        <v>101</v>
      </c>
      <c r="E85" s="7">
        <v>2.0</v>
      </c>
      <c r="F85" s="25" t="s">
        <v>381</v>
      </c>
      <c r="G85" s="25" t="s">
        <v>382</v>
      </c>
      <c r="H85" s="25" t="s">
        <v>383</v>
      </c>
      <c r="I85" s="8" t="s">
        <v>368</v>
      </c>
    </row>
    <row r="86" ht="15.75" customHeight="1">
      <c r="A86" s="13" t="s">
        <v>384</v>
      </c>
      <c r="C86" s="20" t="s">
        <v>132</v>
      </c>
      <c r="E86" s="7">
        <v>1.0</v>
      </c>
      <c r="F86" s="28" t="s">
        <v>385</v>
      </c>
      <c r="G86" s="28" t="s">
        <v>386</v>
      </c>
      <c r="H86" s="25" t="s">
        <v>387</v>
      </c>
      <c r="I86" s="25" t="s">
        <v>368</v>
      </c>
    </row>
    <row r="87" ht="15.75" customHeight="1">
      <c r="A87" s="13" t="s">
        <v>388</v>
      </c>
      <c r="C87" s="20" t="s">
        <v>132</v>
      </c>
      <c r="E87" s="7">
        <v>1.0</v>
      </c>
      <c r="F87" s="25" t="b">
        <v>1</v>
      </c>
      <c r="G87" s="25" t="b">
        <v>0</v>
      </c>
      <c r="H87" s="25" t="s">
        <v>141</v>
      </c>
      <c r="I87" s="25" t="s">
        <v>165</v>
      </c>
    </row>
    <row r="88" ht="15.75" customHeight="1">
      <c r="A88" s="29" t="s">
        <v>389</v>
      </c>
      <c r="C88" s="5" t="s">
        <v>144</v>
      </c>
      <c r="E88" s="7">
        <v>3.0</v>
      </c>
      <c r="F88" s="25" t="s">
        <v>232</v>
      </c>
      <c r="G88" s="25" t="s">
        <v>390</v>
      </c>
      <c r="H88" s="25" t="s">
        <v>391</v>
      </c>
      <c r="I88" s="8" t="s">
        <v>392</v>
      </c>
    </row>
    <row r="89" ht="15.75" customHeight="1">
      <c r="A89" s="5" t="s">
        <v>393</v>
      </c>
      <c r="C89" s="5" t="s">
        <v>144</v>
      </c>
      <c r="E89" s="7">
        <v>3.0</v>
      </c>
      <c r="F89" s="25" t="s">
        <v>394</v>
      </c>
      <c r="G89" s="25" t="s">
        <v>395</v>
      </c>
      <c r="H89" s="25" t="s">
        <v>396</v>
      </c>
      <c r="I89" s="8" t="s">
        <v>368</v>
      </c>
    </row>
    <row r="90" ht="15.75" customHeight="1">
      <c r="A90" s="13" t="s">
        <v>397</v>
      </c>
      <c r="C90" s="5" t="s">
        <v>144</v>
      </c>
      <c r="E90" s="7">
        <v>4.0</v>
      </c>
      <c r="F90" s="25" t="s">
        <v>398</v>
      </c>
      <c r="G90" s="25" t="s">
        <v>399</v>
      </c>
      <c r="H90" s="25" t="s">
        <v>400</v>
      </c>
      <c r="I90" s="25" t="s">
        <v>294</v>
      </c>
    </row>
    <row r="91" ht="15.75" customHeight="1">
      <c r="A91" s="5" t="s">
        <v>401</v>
      </c>
      <c r="C91" s="5" t="s">
        <v>144</v>
      </c>
      <c r="E91" s="7">
        <v>1.0</v>
      </c>
      <c r="F91" s="25" t="s">
        <v>402</v>
      </c>
      <c r="G91" s="25" t="s">
        <v>403</v>
      </c>
      <c r="H91" s="25" t="s">
        <v>404</v>
      </c>
      <c r="I91" s="8" t="s">
        <v>405</v>
      </c>
    </row>
    <row r="92" ht="15.75" customHeight="1">
      <c r="A92" s="5" t="s">
        <v>345</v>
      </c>
      <c r="B92" s="13" t="s">
        <v>406</v>
      </c>
      <c r="C92" s="20" t="s">
        <v>132</v>
      </c>
      <c r="E92" s="7">
        <v>1.0</v>
      </c>
      <c r="F92" s="25" t="s">
        <v>407</v>
      </c>
      <c r="G92" s="25" t="s">
        <v>408</v>
      </c>
      <c r="H92" s="25" t="s">
        <v>409</v>
      </c>
      <c r="I92" s="8" t="s">
        <v>410</v>
      </c>
    </row>
    <row r="93" ht="15.75" customHeight="1">
      <c r="A93" s="5" t="s">
        <v>345</v>
      </c>
      <c r="B93" s="13" t="s">
        <v>411</v>
      </c>
      <c r="C93" s="20" t="s">
        <v>132</v>
      </c>
      <c r="E93" s="7">
        <v>3.0</v>
      </c>
      <c r="F93" s="25" t="s">
        <v>379</v>
      </c>
      <c r="G93" s="25" t="s">
        <v>382</v>
      </c>
      <c r="H93" s="25" t="s">
        <v>381</v>
      </c>
      <c r="I93" s="8" t="s">
        <v>412</v>
      </c>
    </row>
    <row r="94" ht="15.75" customHeight="1">
      <c r="A94" s="5" t="s">
        <v>413</v>
      </c>
      <c r="E94" s="7">
        <v>2.0</v>
      </c>
      <c r="F94" s="25" t="s">
        <v>414</v>
      </c>
      <c r="G94" s="25" t="s">
        <v>415</v>
      </c>
      <c r="H94" s="25" t="s">
        <v>416</v>
      </c>
      <c r="I94" s="8" t="s">
        <v>417</v>
      </c>
    </row>
    <row r="95" ht="15.75" customHeight="1">
      <c r="A95" s="5" t="s">
        <v>418</v>
      </c>
      <c r="C95" s="20" t="s">
        <v>132</v>
      </c>
      <c r="E95" s="7">
        <v>1.0</v>
      </c>
      <c r="F95" s="25" t="s">
        <v>419</v>
      </c>
      <c r="G95" s="25" t="s">
        <v>420</v>
      </c>
      <c r="H95" s="25" t="s">
        <v>421</v>
      </c>
      <c r="I95" s="8" t="s">
        <v>422</v>
      </c>
    </row>
    <row r="96" ht="15.75" customHeight="1">
      <c r="A96" s="5" t="s">
        <v>423</v>
      </c>
      <c r="B96" s="13" t="s">
        <v>424</v>
      </c>
      <c r="C96" s="20" t="s">
        <v>132</v>
      </c>
      <c r="E96" s="7">
        <v>1.0</v>
      </c>
      <c r="F96" s="25" t="s">
        <v>425</v>
      </c>
      <c r="G96" s="25" t="s">
        <v>426</v>
      </c>
      <c r="H96" s="25" t="s">
        <v>427</v>
      </c>
      <c r="I96" s="8" t="s">
        <v>428</v>
      </c>
    </row>
    <row r="97" ht="15.75" customHeight="1">
      <c r="A97" s="13" t="s">
        <v>429</v>
      </c>
      <c r="E97" s="30"/>
      <c r="F97" s="31" t="s">
        <v>430</v>
      </c>
      <c r="G97" s="31" t="s">
        <v>431</v>
      </c>
      <c r="H97" s="31" t="s">
        <v>432</v>
      </c>
      <c r="I97" s="31" t="s">
        <v>433</v>
      </c>
    </row>
    <row r="98" ht="15.75" customHeight="1">
      <c r="A98" s="20" t="s">
        <v>434</v>
      </c>
      <c r="E98" s="30"/>
      <c r="F98" s="31" t="s">
        <v>435</v>
      </c>
      <c r="G98" s="31" t="s">
        <v>436</v>
      </c>
      <c r="H98" s="31" t="s">
        <v>437</v>
      </c>
      <c r="I98" s="31" t="s">
        <v>438</v>
      </c>
    </row>
    <row r="99" ht="15.75" customHeight="1">
      <c r="A99" s="32"/>
      <c r="E99" s="30"/>
      <c r="F99" s="33"/>
      <c r="G99" s="33"/>
      <c r="H99" s="33"/>
      <c r="I99" s="34"/>
    </row>
    <row r="100" ht="15.75" customHeight="1">
      <c r="A100" s="6"/>
      <c r="E100" s="30"/>
      <c r="F100" s="33"/>
      <c r="G100" s="33"/>
      <c r="H100" s="33"/>
      <c r="I100" s="34"/>
    </row>
    <row r="101" ht="15.75" customHeight="1">
      <c r="A101" s="6"/>
      <c r="E101" s="30"/>
      <c r="F101" s="33"/>
      <c r="G101" s="33"/>
      <c r="H101" s="33"/>
      <c r="I101" s="34"/>
    </row>
    <row r="102" ht="15.75" customHeight="1">
      <c r="A102" s="6"/>
      <c r="E102" s="30"/>
      <c r="F102" s="33"/>
      <c r="G102" s="33"/>
      <c r="H102" s="33"/>
      <c r="I102" s="34"/>
    </row>
    <row r="103" ht="15.75" customHeight="1">
      <c r="A103" s="6"/>
      <c r="E103" s="30"/>
      <c r="F103" s="33"/>
      <c r="G103" s="33"/>
      <c r="H103" s="33"/>
      <c r="I103" s="34"/>
    </row>
    <row r="104" ht="15.75" customHeight="1">
      <c r="A104" s="6"/>
      <c r="E104" s="30"/>
      <c r="F104" s="33"/>
      <c r="G104" s="33"/>
      <c r="H104" s="33"/>
      <c r="I104" s="34"/>
    </row>
    <row r="105" ht="15.75" customHeight="1">
      <c r="A105" s="6"/>
      <c r="E105" s="30"/>
      <c r="F105" s="33"/>
      <c r="G105" s="33"/>
      <c r="H105" s="33"/>
      <c r="I105" s="34"/>
    </row>
    <row r="106" ht="15.75" customHeight="1">
      <c r="A106" s="6"/>
      <c r="E106" s="30"/>
      <c r="F106" s="33"/>
      <c r="G106" s="33"/>
      <c r="H106" s="33"/>
      <c r="I106" s="34"/>
    </row>
    <row r="107" ht="15.75" customHeight="1">
      <c r="E107" s="30"/>
      <c r="F107" s="33"/>
      <c r="G107" s="33"/>
      <c r="H107" s="33"/>
      <c r="I107" s="34"/>
    </row>
    <row r="108" ht="15.75" customHeight="1">
      <c r="E108" s="30"/>
      <c r="F108" s="33"/>
      <c r="G108" s="33"/>
      <c r="H108" s="33"/>
      <c r="I108" s="34"/>
    </row>
    <row r="109" ht="15.75" customHeight="1">
      <c r="E109" s="30"/>
      <c r="F109" s="33"/>
      <c r="G109" s="33"/>
      <c r="H109" s="33"/>
      <c r="I109" s="34"/>
    </row>
    <row r="110" ht="15.75" customHeight="1">
      <c r="E110" s="30"/>
      <c r="F110" s="33"/>
      <c r="G110" s="33"/>
      <c r="H110" s="33"/>
      <c r="I110" s="34"/>
    </row>
    <row r="111" ht="15.75" customHeight="1">
      <c r="E111" s="30"/>
      <c r="F111" s="33"/>
      <c r="G111" s="33"/>
      <c r="H111" s="33"/>
      <c r="I111" s="34"/>
    </row>
    <row r="112" ht="15.75" customHeight="1">
      <c r="E112" s="30"/>
      <c r="F112" s="33"/>
      <c r="G112" s="33"/>
      <c r="H112" s="33"/>
      <c r="I112" s="34"/>
    </row>
    <row r="113" ht="15.75" customHeight="1">
      <c r="E113" s="30"/>
      <c r="F113" s="33"/>
      <c r="G113" s="33"/>
      <c r="H113" s="33"/>
      <c r="I113" s="34"/>
    </row>
    <row r="114" ht="15.75" customHeight="1">
      <c r="E114" s="30"/>
      <c r="F114" s="33"/>
      <c r="G114" s="33"/>
      <c r="H114" s="33"/>
      <c r="I114" s="34"/>
    </row>
    <row r="115" ht="15.75" customHeight="1">
      <c r="E115" s="30"/>
      <c r="F115" s="33"/>
      <c r="G115" s="33"/>
      <c r="H115" s="33"/>
      <c r="I115" s="34"/>
    </row>
    <row r="116" ht="1.5" customHeight="1">
      <c r="E116" s="30"/>
      <c r="F116" s="33"/>
      <c r="G116" s="33"/>
      <c r="H116" s="33"/>
      <c r="I116" s="34"/>
    </row>
    <row r="117" ht="88.5" customHeight="1">
      <c r="E117" s="30"/>
      <c r="F117" s="33"/>
      <c r="G117" s="33"/>
      <c r="H117" s="33"/>
      <c r="I117" s="34"/>
    </row>
    <row r="118" ht="117.0" customHeight="1">
      <c r="E118" s="30"/>
      <c r="F118" s="33"/>
      <c r="G118" s="33"/>
      <c r="H118" s="33"/>
      <c r="I118" s="34"/>
    </row>
    <row r="119" ht="108.75" customHeight="1">
      <c r="E119" s="30"/>
      <c r="F119" s="33"/>
      <c r="G119" s="33"/>
      <c r="H119" s="33"/>
      <c r="I119" s="34"/>
    </row>
    <row r="120" ht="15.75" customHeight="1">
      <c r="E120" s="30"/>
      <c r="F120" s="33"/>
      <c r="G120" s="33"/>
      <c r="H120" s="33"/>
      <c r="I120" s="34"/>
    </row>
    <row r="121" ht="15.75" customHeight="1">
      <c r="E121" s="30"/>
      <c r="F121" s="33"/>
      <c r="G121" s="33"/>
      <c r="H121" s="33"/>
      <c r="I121" s="34"/>
    </row>
    <row r="122" ht="15.75" customHeight="1">
      <c r="E122" s="30"/>
      <c r="F122" s="33"/>
      <c r="G122" s="33"/>
      <c r="H122" s="33"/>
      <c r="I122" s="34"/>
    </row>
    <row r="123" ht="81.75" customHeight="1">
      <c r="E123" s="30"/>
      <c r="F123" s="33"/>
      <c r="G123" s="33"/>
      <c r="H123" s="33"/>
      <c r="I123" s="34"/>
    </row>
    <row r="124" ht="127.5" customHeight="1">
      <c r="E124" s="30"/>
      <c r="F124" s="33"/>
      <c r="G124" s="33"/>
      <c r="H124" s="33"/>
      <c r="I124" s="34"/>
    </row>
    <row r="125" ht="226.5" customHeight="1">
      <c r="E125" s="30"/>
      <c r="F125" s="33"/>
      <c r="G125" s="33"/>
      <c r="H125" s="33"/>
      <c r="I125" s="34"/>
    </row>
    <row r="126" ht="81.75" customHeight="1">
      <c r="E126" s="30"/>
      <c r="F126" s="33"/>
      <c r="G126" s="33"/>
      <c r="H126" s="33"/>
      <c r="I126" s="34"/>
    </row>
    <row r="127" ht="15.75" customHeight="1">
      <c r="E127" s="30"/>
      <c r="F127" s="33"/>
      <c r="G127" s="33"/>
      <c r="H127" s="33"/>
      <c r="I127" s="34"/>
    </row>
    <row r="128" ht="153.75" customHeight="1">
      <c r="E128" s="30"/>
      <c r="F128" s="33"/>
      <c r="G128" s="33"/>
      <c r="H128" s="33"/>
      <c r="I128" s="34"/>
    </row>
    <row r="129" ht="172.5" customHeight="1">
      <c r="E129" s="30"/>
      <c r="F129" s="33"/>
      <c r="G129" s="33"/>
      <c r="H129" s="33"/>
      <c r="I129" s="34"/>
    </row>
    <row r="130" ht="123.0" customHeight="1">
      <c r="E130" s="30"/>
      <c r="F130" s="33"/>
      <c r="G130" s="33"/>
      <c r="H130" s="33"/>
      <c r="I130" s="34"/>
    </row>
    <row r="131" ht="98.25" customHeight="1">
      <c r="E131" s="30"/>
      <c r="F131" s="33"/>
      <c r="G131" s="33"/>
      <c r="H131" s="33"/>
      <c r="I131" s="34"/>
    </row>
    <row r="132" ht="181.5" customHeight="1">
      <c r="E132" s="30"/>
      <c r="F132" s="33"/>
      <c r="G132" s="33"/>
      <c r="H132" s="33"/>
      <c r="I132" s="34"/>
    </row>
    <row r="133" ht="105.75" customHeight="1">
      <c r="E133" s="30"/>
      <c r="F133" s="33"/>
      <c r="G133" s="33"/>
      <c r="H133" s="33"/>
      <c r="I133" s="34"/>
    </row>
    <row r="134" ht="174.0" customHeight="1">
      <c r="E134" s="30"/>
      <c r="F134" s="33"/>
      <c r="G134" s="33"/>
      <c r="H134" s="33"/>
      <c r="I134" s="34"/>
    </row>
    <row r="135" ht="148.5" customHeight="1">
      <c r="E135" s="30"/>
      <c r="F135" s="33"/>
      <c r="G135" s="33"/>
      <c r="H135" s="33"/>
      <c r="I135" s="34"/>
    </row>
    <row r="136" ht="183.0" customHeight="1">
      <c r="E136" s="30"/>
      <c r="F136" s="33"/>
      <c r="G136" s="33"/>
      <c r="H136" s="33"/>
      <c r="I136" s="34"/>
    </row>
    <row r="137" ht="136.5" customHeight="1">
      <c r="E137" s="30"/>
      <c r="F137" s="33"/>
      <c r="G137" s="33"/>
      <c r="H137" s="33"/>
      <c r="I137" s="34"/>
    </row>
    <row r="138" ht="103.5" customHeight="1">
      <c r="E138" s="30"/>
      <c r="F138" s="33"/>
      <c r="G138" s="33"/>
      <c r="H138" s="33"/>
      <c r="I138" s="34"/>
    </row>
    <row r="139" ht="126.0" customHeight="1">
      <c r="E139" s="30"/>
      <c r="F139" s="33"/>
      <c r="G139" s="33"/>
      <c r="H139" s="33"/>
      <c r="I139" s="34"/>
    </row>
    <row r="140" ht="128.25" customHeight="1">
      <c r="E140" s="30"/>
      <c r="F140" s="33"/>
      <c r="G140" s="33"/>
      <c r="H140" s="33"/>
      <c r="I140" s="34"/>
    </row>
    <row r="141" ht="80.25" customHeight="1">
      <c r="E141" s="30"/>
      <c r="F141" s="33"/>
      <c r="G141" s="33"/>
      <c r="H141" s="33"/>
      <c r="I141" s="34"/>
    </row>
    <row r="142" ht="136.5" customHeight="1">
      <c r="E142" s="30"/>
      <c r="F142" s="33"/>
      <c r="G142" s="33"/>
      <c r="H142" s="33"/>
      <c r="I142" s="34"/>
    </row>
    <row r="143" ht="135.75" customHeight="1">
      <c r="E143" s="30"/>
      <c r="F143" s="33"/>
      <c r="G143" s="33"/>
      <c r="H143" s="33"/>
      <c r="I143" s="34"/>
    </row>
    <row r="144" ht="91.5" customHeight="1">
      <c r="E144" s="30"/>
      <c r="F144" s="33"/>
      <c r="G144" s="33"/>
      <c r="H144" s="33"/>
      <c r="I144" s="34"/>
    </row>
    <row r="145" ht="69.0" customHeight="1">
      <c r="E145" s="30"/>
      <c r="F145" s="33"/>
      <c r="G145" s="33"/>
      <c r="H145" s="33"/>
      <c r="I145" s="34"/>
    </row>
    <row r="146" ht="106.5" customHeight="1">
      <c r="E146" s="30"/>
      <c r="F146" s="33"/>
      <c r="G146" s="33"/>
      <c r="H146" s="33"/>
      <c r="I146" s="34"/>
    </row>
    <row r="147" ht="162.0" customHeight="1">
      <c r="E147" s="30"/>
      <c r="F147" s="33"/>
      <c r="G147" s="33"/>
      <c r="H147" s="33"/>
      <c r="I147" s="34"/>
    </row>
    <row r="148" ht="15.75" customHeight="1">
      <c r="E148" s="30"/>
      <c r="F148" s="33"/>
      <c r="G148" s="33"/>
      <c r="H148" s="33"/>
      <c r="I148" s="34"/>
    </row>
    <row r="149" ht="15.75" customHeight="1">
      <c r="E149" s="30"/>
      <c r="F149" s="33"/>
      <c r="G149" s="33"/>
      <c r="H149" s="33"/>
      <c r="I149" s="34"/>
    </row>
    <row r="150" ht="15.75" customHeight="1">
      <c r="E150" s="30"/>
      <c r="F150" s="33"/>
      <c r="G150" s="33"/>
      <c r="H150" s="33"/>
      <c r="I150" s="34"/>
    </row>
    <row r="151" ht="15.75" customHeight="1">
      <c r="E151" s="30"/>
      <c r="F151" s="33"/>
      <c r="G151" s="33"/>
      <c r="H151" s="33"/>
      <c r="I151" s="34"/>
    </row>
    <row r="152" ht="15.75" customHeight="1">
      <c r="E152" s="30"/>
      <c r="F152" s="33"/>
      <c r="G152" s="33"/>
      <c r="H152" s="33"/>
      <c r="I152" s="34"/>
    </row>
    <row r="153" ht="15.75" customHeight="1">
      <c r="A153" s="6"/>
      <c r="E153" s="30"/>
      <c r="F153" s="33"/>
      <c r="G153" s="33"/>
      <c r="H153" s="33"/>
      <c r="I153" s="34"/>
    </row>
    <row r="154" ht="15.75" customHeight="1">
      <c r="A154" s="6"/>
      <c r="E154" s="30"/>
      <c r="F154" s="33"/>
      <c r="G154" s="33"/>
      <c r="H154" s="33"/>
      <c r="I154" s="34"/>
    </row>
    <row r="155" ht="15.75" customHeight="1">
      <c r="A155" s="6"/>
      <c r="E155" s="30"/>
      <c r="F155" s="33"/>
      <c r="G155" s="33"/>
      <c r="H155" s="33"/>
      <c r="I155" s="34"/>
    </row>
    <row r="156" ht="15.75" customHeight="1">
      <c r="A156" s="6"/>
      <c r="E156" s="30"/>
      <c r="F156" s="33"/>
      <c r="G156" s="33"/>
      <c r="H156" s="33"/>
      <c r="I156" s="34"/>
    </row>
    <row r="157" ht="15.75" customHeight="1">
      <c r="A157" s="6"/>
      <c r="E157" s="30"/>
      <c r="F157" s="33"/>
      <c r="G157" s="33"/>
      <c r="H157" s="33"/>
      <c r="I157" s="34"/>
    </row>
    <row r="158" ht="15.75" customHeight="1">
      <c r="A158" s="6"/>
      <c r="E158" s="30"/>
      <c r="F158" s="33"/>
      <c r="G158" s="33"/>
      <c r="H158" s="33"/>
      <c r="I158" s="34"/>
    </row>
    <row r="159" ht="15.75" customHeight="1">
      <c r="A159" s="6"/>
      <c r="E159" s="30"/>
      <c r="F159" s="33"/>
      <c r="G159" s="33"/>
      <c r="H159" s="33"/>
      <c r="I159" s="34"/>
    </row>
    <row r="160" ht="15.75" customHeight="1">
      <c r="A160" s="6"/>
      <c r="E160" s="30"/>
      <c r="F160" s="33"/>
      <c r="G160" s="33"/>
      <c r="H160" s="33"/>
      <c r="I160" s="34"/>
    </row>
    <row r="161" ht="15.75" customHeight="1">
      <c r="A161" s="6"/>
      <c r="E161" s="30"/>
      <c r="F161" s="33"/>
      <c r="G161" s="33"/>
      <c r="H161" s="33"/>
      <c r="I161" s="34"/>
    </row>
    <row r="162" ht="15.75" customHeight="1">
      <c r="A162" s="6"/>
      <c r="E162" s="30"/>
      <c r="F162" s="33"/>
      <c r="G162" s="33"/>
      <c r="H162" s="33"/>
      <c r="I162" s="34"/>
    </row>
    <row r="163" ht="15.75" customHeight="1">
      <c r="A163" s="6"/>
      <c r="E163" s="30"/>
      <c r="F163" s="33"/>
      <c r="G163" s="33"/>
      <c r="H163" s="33"/>
      <c r="I163" s="34"/>
    </row>
    <row r="164" ht="15.75" customHeight="1">
      <c r="A164" s="6"/>
      <c r="E164" s="30"/>
      <c r="F164" s="33"/>
      <c r="G164" s="33"/>
      <c r="H164" s="33"/>
      <c r="I164" s="34"/>
    </row>
    <row r="165" ht="15.75" customHeight="1">
      <c r="A165" s="6"/>
      <c r="E165" s="30"/>
      <c r="F165" s="33"/>
      <c r="G165" s="33"/>
      <c r="H165" s="33"/>
      <c r="I165" s="34"/>
    </row>
    <row r="166" ht="15.75" customHeight="1">
      <c r="A166" s="6"/>
      <c r="E166" s="30"/>
      <c r="F166" s="33"/>
      <c r="G166" s="33"/>
      <c r="H166" s="33"/>
      <c r="I166" s="34"/>
    </row>
    <row r="167" ht="15.75" customHeight="1">
      <c r="A167" s="6"/>
      <c r="E167" s="30"/>
      <c r="F167" s="33"/>
      <c r="G167" s="33"/>
      <c r="H167" s="33"/>
      <c r="I167" s="34"/>
    </row>
    <row r="168" ht="15.75" customHeight="1">
      <c r="A168" s="6"/>
      <c r="E168" s="30"/>
      <c r="F168" s="33"/>
      <c r="G168" s="33"/>
      <c r="H168" s="33"/>
      <c r="I168" s="34"/>
    </row>
    <row r="169" ht="15.75" customHeight="1">
      <c r="A169" s="6"/>
      <c r="E169" s="30"/>
      <c r="F169" s="33"/>
      <c r="G169" s="33"/>
      <c r="H169" s="33"/>
      <c r="I169" s="34"/>
    </row>
    <row r="170" ht="15.75" customHeight="1">
      <c r="A170" s="6"/>
      <c r="E170" s="30"/>
      <c r="F170" s="33"/>
      <c r="G170" s="33"/>
      <c r="H170" s="33"/>
      <c r="I170" s="34"/>
    </row>
    <row r="171" ht="15.75" customHeight="1">
      <c r="A171" s="6"/>
      <c r="E171" s="30"/>
      <c r="F171" s="33"/>
      <c r="G171" s="33"/>
      <c r="H171" s="33"/>
      <c r="I171" s="34"/>
    </row>
    <row r="172" ht="15.75" customHeight="1">
      <c r="A172" s="6"/>
      <c r="E172" s="30"/>
      <c r="F172" s="33"/>
      <c r="G172" s="33"/>
      <c r="H172" s="33"/>
      <c r="I172" s="34"/>
    </row>
    <row r="173" ht="15.75" customHeight="1">
      <c r="A173" s="6"/>
      <c r="E173" s="30"/>
      <c r="F173" s="33"/>
      <c r="G173" s="33"/>
      <c r="H173" s="33"/>
      <c r="I173" s="34"/>
    </row>
    <row r="174" ht="15.75" customHeight="1">
      <c r="A174" s="6"/>
      <c r="E174" s="30"/>
      <c r="F174" s="33"/>
      <c r="G174" s="33"/>
      <c r="H174" s="33"/>
      <c r="I174" s="34"/>
    </row>
    <row r="175" ht="15.75" customHeight="1">
      <c r="A175" s="6"/>
      <c r="E175" s="30"/>
      <c r="F175" s="33"/>
      <c r="G175" s="33"/>
      <c r="H175" s="33"/>
      <c r="I175" s="34"/>
    </row>
    <row r="176" ht="15.75" customHeight="1">
      <c r="A176" s="6"/>
      <c r="E176" s="30"/>
      <c r="F176" s="33"/>
      <c r="G176" s="33"/>
      <c r="H176" s="33"/>
      <c r="I176" s="34"/>
    </row>
    <row r="177" ht="15.75" customHeight="1">
      <c r="A177" s="6"/>
      <c r="E177" s="30"/>
      <c r="F177" s="33"/>
      <c r="G177" s="33"/>
      <c r="H177" s="33"/>
      <c r="I177" s="34"/>
    </row>
    <row r="178" ht="15.75" customHeight="1">
      <c r="A178" s="6"/>
      <c r="E178" s="30"/>
      <c r="F178" s="33"/>
      <c r="G178" s="33"/>
      <c r="H178" s="33"/>
      <c r="I178" s="34"/>
    </row>
    <row r="179" ht="15.75" customHeight="1">
      <c r="A179" s="6"/>
      <c r="E179" s="30"/>
      <c r="F179" s="33"/>
      <c r="G179" s="33"/>
      <c r="H179" s="33"/>
      <c r="I179" s="34"/>
    </row>
    <row r="180" ht="15.75" customHeight="1">
      <c r="A180" s="6"/>
      <c r="E180" s="30"/>
      <c r="F180" s="33"/>
      <c r="G180" s="33"/>
      <c r="H180" s="33"/>
      <c r="I180" s="34"/>
    </row>
    <row r="181" ht="15.75" customHeight="1">
      <c r="A181" s="6"/>
      <c r="E181" s="30"/>
      <c r="F181" s="33"/>
      <c r="G181" s="33"/>
      <c r="H181" s="33"/>
      <c r="I181" s="34"/>
    </row>
    <row r="182" ht="15.75" customHeight="1">
      <c r="A182" s="6"/>
      <c r="E182" s="30"/>
      <c r="F182" s="33"/>
      <c r="G182" s="33"/>
      <c r="H182" s="33"/>
      <c r="I182" s="34"/>
    </row>
    <row r="183" ht="15.75" customHeight="1">
      <c r="A183" s="6"/>
      <c r="E183" s="30"/>
      <c r="F183" s="33"/>
      <c r="G183" s="33"/>
      <c r="H183" s="33"/>
      <c r="I183" s="34"/>
    </row>
    <row r="184" ht="15.75" customHeight="1">
      <c r="A184" s="6"/>
      <c r="E184" s="30"/>
      <c r="F184" s="33"/>
      <c r="G184" s="33"/>
      <c r="H184" s="33"/>
      <c r="I184" s="34"/>
    </row>
    <row r="185" ht="15.75" customHeight="1">
      <c r="A185" s="6"/>
      <c r="E185" s="30"/>
      <c r="F185" s="33"/>
      <c r="G185" s="33"/>
      <c r="H185" s="33"/>
      <c r="I185" s="34"/>
    </row>
    <row r="186" ht="15.75" customHeight="1">
      <c r="A186" s="6"/>
      <c r="E186" s="30"/>
      <c r="F186" s="33"/>
      <c r="G186" s="33"/>
      <c r="H186" s="33"/>
      <c r="I186" s="34"/>
    </row>
    <row r="187" ht="15.75" customHeight="1">
      <c r="A187" s="6"/>
      <c r="E187" s="30"/>
      <c r="F187" s="33"/>
      <c r="G187" s="33"/>
      <c r="H187" s="33"/>
      <c r="I187" s="34"/>
    </row>
    <row r="188" ht="15.75" customHeight="1">
      <c r="A188" s="6"/>
      <c r="E188" s="30"/>
      <c r="F188" s="33"/>
      <c r="G188" s="33"/>
      <c r="H188" s="33"/>
      <c r="I188" s="34"/>
    </row>
    <row r="189">
      <c r="A189" s="6"/>
      <c r="E189" s="30"/>
      <c r="F189" s="33"/>
      <c r="G189" s="33"/>
      <c r="H189" s="33"/>
      <c r="I189" s="34"/>
    </row>
    <row r="190">
      <c r="A190" s="6"/>
      <c r="E190" s="30"/>
      <c r="F190" s="33"/>
      <c r="G190" s="33"/>
      <c r="H190" s="33"/>
      <c r="I190" s="34"/>
    </row>
    <row r="191">
      <c r="A191" s="6"/>
      <c r="E191" s="30"/>
      <c r="F191" s="33"/>
      <c r="G191" s="33"/>
      <c r="H191" s="33"/>
      <c r="I191" s="34"/>
    </row>
    <row r="192">
      <c r="A192" s="6"/>
      <c r="E192" s="30"/>
      <c r="F192" s="33"/>
      <c r="G192" s="33"/>
      <c r="H192" s="33"/>
      <c r="I192" s="34"/>
    </row>
    <row r="193">
      <c r="A193" s="6"/>
      <c r="E193" s="30"/>
      <c r="F193" s="33"/>
      <c r="G193" s="33"/>
      <c r="H193" s="33"/>
      <c r="I193" s="34"/>
    </row>
    <row r="194">
      <c r="A194" s="6"/>
      <c r="E194" s="30"/>
      <c r="F194" s="33"/>
      <c r="G194" s="33"/>
      <c r="H194" s="33"/>
      <c r="I194" s="34"/>
    </row>
    <row r="195">
      <c r="A195" s="6"/>
      <c r="E195" s="30"/>
      <c r="F195" s="33"/>
      <c r="G195" s="33"/>
      <c r="H195" s="33"/>
      <c r="I195" s="34"/>
    </row>
    <row r="196">
      <c r="A196" s="6"/>
      <c r="E196" s="30"/>
      <c r="F196" s="33"/>
      <c r="G196" s="33"/>
      <c r="H196" s="33"/>
      <c r="I196" s="34"/>
    </row>
    <row r="197">
      <c r="A197" s="6"/>
      <c r="E197" s="30"/>
      <c r="F197" s="33"/>
      <c r="G197" s="33"/>
      <c r="H197" s="33"/>
      <c r="I197" s="34"/>
    </row>
    <row r="198">
      <c r="A198" s="6"/>
      <c r="E198" s="30"/>
      <c r="F198" s="33"/>
      <c r="G198" s="33"/>
      <c r="H198" s="33"/>
      <c r="I198" s="34"/>
    </row>
    <row r="199">
      <c r="A199" s="6"/>
      <c r="E199" s="30"/>
      <c r="F199" s="33"/>
      <c r="G199" s="33"/>
      <c r="H199" s="33"/>
      <c r="I199" s="34"/>
    </row>
    <row r="200">
      <c r="A200" s="6"/>
      <c r="E200" s="30"/>
      <c r="F200" s="33"/>
      <c r="G200" s="33"/>
      <c r="H200" s="33"/>
      <c r="I200" s="34"/>
    </row>
    <row r="201">
      <c r="A201" s="6"/>
      <c r="E201" s="30"/>
      <c r="F201" s="33"/>
      <c r="G201" s="33"/>
      <c r="H201" s="33"/>
      <c r="I201" s="34"/>
    </row>
    <row r="202">
      <c r="A202" s="6"/>
      <c r="E202" s="30"/>
      <c r="F202" s="33"/>
      <c r="G202" s="33"/>
      <c r="H202" s="33"/>
      <c r="I202" s="34"/>
    </row>
    <row r="203">
      <c r="A203" s="6"/>
      <c r="E203" s="30"/>
      <c r="F203" s="33"/>
      <c r="G203" s="33"/>
      <c r="H203" s="33"/>
      <c r="I203" s="34"/>
    </row>
    <row r="204">
      <c r="A204" s="6"/>
      <c r="E204" s="30"/>
      <c r="F204" s="33"/>
      <c r="G204" s="33"/>
      <c r="H204" s="33"/>
      <c r="I204" s="34"/>
    </row>
    <row r="205">
      <c r="A205" s="6"/>
      <c r="E205" s="30"/>
      <c r="F205" s="33"/>
      <c r="G205" s="33"/>
      <c r="H205" s="33"/>
      <c r="I205" s="34"/>
    </row>
    <row r="206">
      <c r="A206" s="6"/>
      <c r="E206" s="30"/>
      <c r="F206" s="33"/>
      <c r="G206" s="33"/>
      <c r="H206" s="33"/>
      <c r="I206" s="34"/>
    </row>
    <row r="207">
      <c r="A207" s="6"/>
      <c r="E207" s="30"/>
      <c r="F207" s="33"/>
      <c r="G207" s="33"/>
      <c r="H207" s="33"/>
      <c r="I207" s="34"/>
    </row>
    <row r="208">
      <c r="A208" s="6"/>
      <c r="E208" s="30"/>
      <c r="F208" s="33"/>
      <c r="G208" s="33"/>
      <c r="H208" s="33"/>
      <c r="I208" s="34"/>
    </row>
    <row r="209">
      <c r="A209" s="6"/>
      <c r="E209" s="30"/>
      <c r="F209" s="33"/>
      <c r="G209" s="33"/>
      <c r="H209" s="33"/>
      <c r="I209" s="34"/>
    </row>
    <row r="210">
      <c r="A210" s="6"/>
      <c r="E210" s="30"/>
      <c r="F210" s="33"/>
      <c r="G210" s="33"/>
      <c r="H210" s="33"/>
      <c r="I210" s="34"/>
    </row>
    <row r="211">
      <c r="A211" s="6"/>
      <c r="E211" s="30"/>
      <c r="F211" s="33"/>
      <c r="G211" s="33"/>
      <c r="H211" s="33"/>
      <c r="I211" s="34"/>
    </row>
    <row r="212">
      <c r="A212" s="6"/>
      <c r="E212" s="30"/>
      <c r="F212" s="33"/>
      <c r="G212" s="33"/>
      <c r="H212" s="33"/>
      <c r="I212" s="34"/>
    </row>
    <row r="213">
      <c r="A213" s="6"/>
      <c r="E213" s="30"/>
      <c r="F213" s="33"/>
      <c r="G213" s="33"/>
      <c r="H213" s="33"/>
      <c r="I213" s="34"/>
    </row>
    <row r="214">
      <c r="A214" s="6"/>
      <c r="E214" s="30"/>
      <c r="F214" s="33"/>
      <c r="G214" s="33"/>
      <c r="H214" s="33"/>
      <c r="I214" s="34"/>
    </row>
    <row r="215">
      <c r="A215" s="6"/>
      <c r="E215" s="30"/>
      <c r="F215" s="33"/>
      <c r="G215" s="33"/>
      <c r="H215" s="33"/>
      <c r="I215" s="34"/>
    </row>
    <row r="216">
      <c r="A216" s="6"/>
      <c r="E216" s="30"/>
      <c r="F216" s="33"/>
      <c r="G216" s="33"/>
      <c r="H216" s="33"/>
      <c r="I216" s="34"/>
    </row>
    <row r="217">
      <c r="A217" s="6"/>
      <c r="E217" s="30"/>
      <c r="F217" s="33"/>
      <c r="G217" s="33"/>
      <c r="H217" s="33"/>
      <c r="I217" s="34"/>
    </row>
    <row r="218">
      <c r="A218" s="6"/>
      <c r="E218" s="30"/>
      <c r="F218" s="33"/>
      <c r="G218" s="33"/>
      <c r="H218" s="33"/>
      <c r="I218" s="34"/>
    </row>
    <row r="219">
      <c r="A219" s="6"/>
      <c r="E219" s="30"/>
      <c r="F219" s="33"/>
      <c r="G219" s="33"/>
      <c r="H219" s="33"/>
      <c r="I219" s="34"/>
    </row>
    <row r="220">
      <c r="A220" s="6"/>
      <c r="E220" s="30"/>
      <c r="F220" s="33"/>
      <c r="G220" s="33"/>
      <c r="H220" s="33"/>
      <c r="I220" s="34"/>
    </row>
    <row r="221">
      <c r="A221" s="6"/>
      <c r="E221" s="30"/>
      <c r="F221" s="33"/>
      <c r="G221" s="33"/>
      <c r="H221" s="33"/>
      <c r="I221" s="34"/>
    </row>
    <row r="222">
      <c r="A222" s="6"/>
      <c r="E222" s="30"/>
      <c r="F222" s="33"/>
      <c r="G222" s="33"/>
      <c r="H222" s="33"/>
      <c r="I222" s="34"/>
    </row>
    <row r="223">
      <c r="A223" s="6"/>
      <c r="E223" s="30"/>
      <c r="F223" s="33"/>
      <c r="G223" s="33"/>
      <c r="H223" s="33"/>
      <c r="I223" s="34"/>
    </row>
    <row r="224">
      <c r="A224" s="6"/>
      <c r="E224" s="30"/>
      <c r="F224" s="33"/>
      <c r="G224" s="33"/>
      <c r="H224" s="33"/>
      <c r="I224" s="34"/>
    </row>
    <row r="225">
      <c r="A225" s="6"/>
      <c r="E225" s="30"/>
      <c r="F225" s="33"/>
      <c r="G225" s="33"/>
      <c r="H225" s="33"/>
      <c r="I225" s="34"/>
    </row>
    <row r="226">
      <c r="A226" s="6"/>
      <c r="E226" s="30"/>
      <c r="F226" s="33"/>
      <c r="G226" s="33"/>
      <c r="H226" s="33"/>
      <c r="I226" s="34"/>
    </row>
    <row r="227">
      <c r="A227" s="6"/>
      <c r="E227" s="30"/>
      <c r="F227" s="33"/>
      <c r="G227" s="33"/>
      <c r="H227" s="33"/>
      <c r="I227" s="34"/>
    </row>
    <row r="228">
      <c r="A228" s="6"/>
      <c r="E228" s="30"/>
      <c r="F228" s="33"/>
      <c r="G228" s="33"/>
      <c r="H228" s="33"/>
      <c r="I228" s="34"/>
    </row>
    <row r="229">
      <c r="A229" s="6"/>
      <c r="E229" s="30"/>
      <c r="F229" s="33"/>
      <c r="G229" s="33"/>
      <c r="H229" s="33"/>
      <c r="I229" s="34"/>
    </row>
    <row r="230">
      <c r="A230" s="6"/>
      <c r="E230" s="30"/>
      <c r="F230" s="33"/>
      <c r="G230" s="33"/>
      <c r="H230" s="33"/>
      <c r="I230" s="34"/>
    </row>
    <row r="231">
      <c r="A231" s="6"/>
      <c r="E231" s="30"/>
      <c r="F231" s="33"/>
      <c r="G231" s="33"/>
      <c r="H231" s="33"/>
      <c r="I231" s="34"/>
    </row>
    <row r="232">
      <c r="A232" s="6"/>
      <c r="E232" s="30"/>
      <c r="F232" s="33"/>
      <c r="G232" s="33"/>
      <c r="H232" s="33"/>
      <c r="I232" s="34"/>
    </row>
    <row r="233">
      <c r="A233" s="6"/>
      <c r="E233" s="30"/>
      <c r="F233" s="33"/>
      <c r="G233" s="33"/>
      <c r="H233" s="33"/>
      <c r="I233" s="34"/>
    </row>
    <row r="234">
      <c r="A234" s="6"/>
      <c r="E234" s="30"/>
      <c r="F234" s="33"/>
      <c r="G234" s="33"/>
      <c r="H234" s="33"/>
      <c r="I234" s="34"/>
    </row>
    <row r="235">
      <c r="A235" s="6"/>
      <c r="E235" s="30"/>
      <c r="F235" s="33"/>
      <c r="G235" s="33"/>
      <c r="H235" s="33"/>
      <c r="I235" s="34"/>
    </row>
    <row r="236">
      <c r="A236" s="6"/>
      <c r="E236" s="30"/>
      <c r="F236" s="33"/>
      <c r="G236" s="33"/>
      <c r="H236" s="33"/>
      <c r="I236" s="34"/>
    </row>
    <row r="237">
      <c r="A237" s="6"/>
      <c r="E237" s="30"/>
      <c r="F237" s="33"/>
      <c r="G237" s="33"/>
      <c r="H237" s="33"/>
      <c r="I237" s="34"/>
    </row>
    <row r="238">
      <c r="A238" s="6"/>
      <c r="E238" s="30"/>
      <c r="F238" s="33"/>
      <c r="G238" s="33"/>
      <c r="H238" s="33"/>
      <c r="I238" s="34"/>
    </row>
    <row r="239">
      <c r="A239" s="6"/>
      <c r="E239" s="30"/>
      <c r="F239" s="33"/>
      <c r="G239" s="33"/>
      <c r="H239" s="33"/>
      <c r="I239" s="34"/>
    </row>
    <row r="240">
      <c r="A240" s="6"/>
      <c r="E240" s="30"/>
      <c r="F240" s="33"/>
      <c r="G240" s="33"/>
      <c r="H240" s="33"/>
      <c r="I240" s="34"/>
    </row>
    <row r="241">
      <c r="A241" s="6"/>
      <c r="E241" s="30"/>
      <c r="F241" s="33"/>
      <c r="G241" s="33"/>
      <c r="H241" s="33"/>
      <c r="I241" s="34"/>
    </row>
    <row r="242">
      <c r="A242" s="6"/>
      <c r="E242" s="30"/>
      <c r="F242" s="33"/>
      <c r="G242" s="33"/>
      <c r="H242" s="33"/>
      <c r="I242" s="34"/>
    </row>
    <row r="243">
      <c r="A243" s="6"/>
      <c r="E243" s="30"/>
      <c r="F243" s="33"/>
      <c r="G243" s="33"/>
      <c r="H243" s="33"/>
      <c r="I243" s="34"/>
    </row>
    <row r="244">
      <c r="A244" s="6"/>
      <c r="E244" s="30"/>
      <c r="F244" s="33"/>
      <c r="G244" s="33"/>
      <c r="H244" s="33"/>
      <c r="I244" s="34"/>
    </row>
    <row r="245">
      <c r="A245" s="6"/>
      <c r="E245" s="30"/>
      <c r="F245" s="33"/>
      <c r="G245" s="33"/>
      <c r="H245" s="33"/>
      <c r="I245" s="34"/>
    </row>
    <row r="246">
      <c r="A246" s="6"/>
      <c r="E246" s="30"/>
      <c r="F246" s="33"/>
      <c r="G246" s="33"/>
      <c r="H246" s="33"/>
      <c r="I246" s="34"/>
    </row>
    <row r="247">
      <c r="A247" s="6"/>
      <c r="E247" s="30"/>
      <c r="F247" s="33"/>
      <c r="G247" s="33"/>
      <c r="H247" s="33"/>
      <c r="I247" s="34"/>
    </row>
    <row r="248">
      <c r="A248" s="6"/>
      <c r="E248" s="30"/>
      <c r="F248" s="33"/>
      <c r="G248" s="33"/>
      <c r="H248" s="33"/>
      <c r="I248" s="34"/>
    </row>
    <row r="249">
      <c r="A249" s="6"/>
      <c r="E249" s="30"/>
      <c r="F249" s="33"/>
      <c r="G249" s="33"/>
      <c r="H249" s="33"/>
      <c r="I249" s="34"/>
    </row>
    <row r="250">
      <c r="A250" s="6"/>
      <c r="E250" s="30"/>
      <c r="F250" s="33"/>
      <c r="G250" s="33"/>
      <c r="H250" s="33"/>
      <c r="I250" s="34"/>
    </row>
    <row r="251">
      <c r="A251" s="6"/>
      <c r="E251" s="30"/>
      <c r="F251" s="33"/>
      <c r="G251" s="33"/>
      <c r="H251" s="33"/>
      <c r="I251" s="34"/>
    </row>
    <row r="252">
      <c r="A252" s="6"/>
      <c r="E252" s="30"/>
      <c r="F252" s="33"/>
      <c r="G252" s="33"/>
      <c r="H252" s="33"/>
      <c r="I252" s="34"/>
    </row>
    <row r="253">
      <c r="A253" s="6"/>
      <c r="E253" s="30"/>
      <c r="F253" s="33"/>
      <c r="G253" s="33"/>
      <c r="H253" s="33"/>
      <c r="I253" s="34"/>
    </row>
    <row r="254">
      <c r="A254" s="6"/>
      <c r="E254" s="30"/>
      <c r="F254" s="33"/>
      <c r="G254" s="33"/>
      <c r="H254" s="33"/>
      <c r="I254" s="34"/>
    </row>
    <row r="255">
      <c r="A255" s="6"/>
      <c r="E255" s="30"/>
      <c r="F255" s="33"/>
      <c r="G255" s="33"/>
      <c r="H255" s="33"/>
      <c r="I255" s="34"/>
    </row>
    <row r="256">
      <c r="A256" s="6"/>
      <c r="E256" s="30"/>
      <c r="F256" s="33"/>
      <c r="G256" s="33"/>
      <c r="H256" s="33"/>
      <c r="I256" s="34"/>
    </row>
    <row r="257">
      <c r="A257" s="6"/>
      <c r="E257" s="30"/>
      <c r="F257" s="33"/>
      <c r="G257" s="33"/>
      <c r="H257" s="33"/>
      <c r="I257" s="34"/>
    </row>
    <row r="258">
      <c r="A258" s="6"/>
      <c r="E258" s="30"/>
      <c r="F258" s="33"/>
      <c r="G258" s="33"/>
      <c r="H258" s="33"/>
      <c r="I258" s="34"/>
    </row>
    <row r="259">
      <c r="A259" s="6"/>
      <c r="E259" s="30"/>
      <c r="F259" s="33"/>
      <c r="G259" s="33"/>
      <c r="H259" s="33"/>
      <c r="I259" s="34"/>
    </row>
    <row r="260">
      <c r="A260" s="6"/>
      <c r="E260" s="30"/>
      <c r="F260" s="33"/>
      <c r="G260" s="33"/>
      <c r="H260" s="33"/>
      <c r="I260" s="34"/>
    </row>
    <row r="261">
      <c r="A261" s="6"/>
      <c r="E261" s="30"/>
      <c r="F261" s="33"/>
      <c r="G261" s="33"/>
      <c r="H261" s="33"/>
      <c r="I261" s="34"/>
    </row>
    <row r="262">
      <c r="A262" s="6"/>
      <c r="E262" s="30"/>
      <c r="F262" s="33"/>
      <c r="G262" s="33"/>
      <c r="H262" s="33"/>
      <c r="I262" s="34"/>
    </row>
    <row r="263">
      <c r="A263" s="6"/>
      <c r="E263" s="30"/>
      <c r="F263" s="33"/>
      <c r="G263" s="33"/>
      <c r="H263" s="33"/>
      <c r="I263" s="34"/>
    </row>
    <row r="264">
      <c r="A264" s="6"/>
      <c r="E264" s="30"/>
      <c r="F264" s="33"/>
      <c r="G264" s="33"/>
      <c r="H264" s="33"/>
      <c r="I264" s="34"/>
    </row>
    <row r="265">
      <c r="A265" s="6"/>
      <c r="E265" s="30"/>
      <c r="F265" s="33"/>
      <c r="G265" s="33"/>
      <c r="H265" s="33"/>
      <c r="I265" s="34"/>
    </row>
    <row r="266">
      <c r="A266" s="6"/>
      <c r="E266" s="30"/>
      <c r="F266" s="33"/>
      <c r="G266" s="33"/>
      <c r="H266" s="33"/>
      <c r="I266" s="34"/>
    </row>
    <row r="267">
      <c r="A267" s="6"/>
      <c r="E267" s="30"/>
      <c r="F267" s="33"/>
      <c r="G267" s="33"/>
      <c r="H267" s="33"/>
      <c r="I267" s="34"/>
    </row>
    <row r="268">
      <c r="A268" s="6"/>
      <c r="E268" s="30"/>
      <c r="F268" s="33"/>
      <c r="G268" s="33"/>
      <c r="H268" s="33"/>
      <c r="I268" s="34"/>
    </row>
    <row r="269">
      <c r="A269" s="6"/>
      <c r="E269" s="30"/>
      <c r="F269" s="33"/>
      <c r="G269" s="33"/>
      <c r="H269" s="33"/>
      <c r="I269" s="34"/>
    </row>
    <row r="270">
      <c r="A270" s="6"/>
      <c r="E270" s="30"/>
      <c r="F270" s="33"/>
      <c r="G270" s="33"/>
      <c r="H270" s="33"/>
      <c r="I270" s="34"/>
    </row>
    <row r="271">
      <c r="A271" s="6"/>
      <c r="E271" s="30"/>
      <c r="F271" s="33"/>
      <c r="G271" s="33"/>
      <c r="H271" s="33"/>
      <c r="I271" s="34"/>
    </row>
    <row r="272">
      <c r="A272" s="6"/>
      <c r="E272" s="30"/>
      <c r="F272" s="33"/>
      <c r="G272" s="33"/>
      <c r="H272" s="33"/>
      <c r="I272" s="34"/>
    </row>
    <row r="273">
      <c r="A273" s="6"/>
      <c r="E273" s="30"/>
      <c r="F273" s="33"/>
      <c r="G273" s="33"/>
      <c r="H273" s="33"/>
      <c r="I273" s="34"/>
    </row>
    <row r="274">
      <c r="A274" s="6"/>
      <c r="E274" s="30"/>
      <c r="F274" s="33"/>
      <c r="G274" s="33"/>
      <c r="H274" s="33"/>
      <c r="I274" s="34"/>
    </row>
    <row r="275">
      <c r="A275" s="6"/>
      <c r="E275" s="30"/>
      <c r="F275" s="33"/>
      <c r="G275" s="33"/>
      <c r="H275" s="33"/>
      <c r="I275" s="34"/>
    </row>
    <row r="276">
      <c r="A276" s="6"/>
      <c r="E276" s="30"/>
      <c r="F276" s="33"/>
      <c r="G276" s="33"/>
      <c r="H276" s="33"/>
      <c r="I276" s="34"/>
    </row>
    <row r="277">
      <c r="A277" s="6"/>
      <c r="E277" s="30"/>
      <c r="F277" s="33"/>
      <c r="G277" s="33"/>
      <c r="H277" s="33"/>
      <c r="I277" s="34"/>
    </row>
    <row r="278">
      <c r="A278" s="6"/>
      <c r="E278" s="30"/>
      <c r="F278" s="33"/>
      <c r="G278" s="33"/>
      <c r="H278" s="33"/>
      <c r="I278" s="34"/>
    </row>
    <row r="279">
      <c r="A279" s="6"/>
      <c r="E279" s="30"/>
      <c r="F279" s="33"/>
      <c r="G279" s="33"/>
      <c r="H279" s="33"/>
      <c r="I279" s="34"/>
    </row>
    <row r="280">
      <c r="A280" s="6"/>
      <c r="E280" s="30"/>
      <c r="F280" s="33"/>
      <c r="G280" s="33"/>
      <c r="H280" s="33"/>
      <c r="I280" s="34"/>
    </row>
    <row r="281">
      <c r="A281" s="6"/>
      <c r="E281" s="30"/>
      <c r="F281" s="33"/>
      <c r="G281" s="33"/>
      <c r="H281" s="33"/>
      <c r="I281" s="34"/>
    </row>
    <row r="282">
      <c r="A282" s="6"/>
      <c r="E282" s="30"/>
      <c r="F282" s="33"/>
      <c r="G282" s="33"/>
      <c r="H282" s="33"/>
      <c r="I282" s="34"/>
    </row>
    <row r="283">
      <c r="A283" s="6"/>
      <c r="E283" s="30"/>
      <c r="F283" s="33"/>
      <c r="G283" s="33"/>
      <c r="H283" s="33"/>
      <c r="I283" s="34"/>
    </row>
    <row r="284">
      <c r="A284" s="6"/>
      <c r="E284" s="30"/>
      <c r="F284" s="33"/>
      <c r="G284" s="33"/>
      <c r="H284" s="33"/>
      <c r="I284" s="34"/>
    </row>
    <row r="285">
      <c r="A285" s="6"/>
      <c r="E285" s="30"/>
      <c r="F285" s="33"/>
      <c r="G285" s="33"/>
      <c r="H285" s="33"/>
      <c r="I285" s="34"/>
    </row>
    <row r="286">
      <c r="A286" s="6"/>
      <c r="E286" s="30"/>
      <c r="F286" s="33"/>
      <c r="G286" s="33"/>
      <c r="H286" s="33"/>
      <c r="I286" s="34"/>
    </row>
    <row r="287">
      <c r="A287" s="6"/>
      <c r="E287" s="30"/>
      <c r="F287" s="33"/>
      <c r="G287" s="33"/>
      <c r="H287" s="33"/>
      <c r="I287" s="34"/>
    </row>
    <row r="288">
      <c r="A288" s="6"/>
      <c r="E288" s="30"/>
      <c r="F288" s="33"/>
      <c r="G288" s="33"/>
      <c r="H288" s="33"/>
      <c r="I288" s="34"/>
    </row>
    <row r="289">
      <c r="A289" s="6"/>
      <c r="E289" s="30"/>
      <c r="F289" s="33"/>
      <c r="G289" s="33"/>
      <c r="H289" s="33"/>
      <c r="I289" s="34"/>
    </row>
    <row r="290">
      <c r="A290" s="6"/>
      <c r="E290" s="30"/>
      <c r="F290" s="33"/>
      <c r="G290" s="33"/>
      <c r="H290" s="33"/>
      <c r="I290" s="34"/>
    </row>
    <row r="291">
      <c r="A291" s="6"/>
      <c r="E291" s="30"/>
      <c r="F291" s="33"/>
      <c r="G291" s="33"/>
      <c r="H291" s="33"/>
      <c r="I291" s="34"/>
    </row>
    <row r="292">
      <c r="A292" s="6"/>
      <c r="E292" s="30"/>
      <c r="F292" s="33"/>
      <c r="G292" s="33"/>
      <c r="H292" s="33"/>
      <c r="I292" s="34"/>
    </row>
    <row r="293">
      <c r="A293" s="6"/>
      <c r="E293" s="30"/>
      <c r="F293" s="33"/>
      <c r="G293" s="33"/>
      <c r="H293" s="33"/>
      <c r="I293" s="34"/>
    </row>
    <row r="294">
      <c r="A294" s="6"/>
      <c r="E294" s="30"/>
      <c r="F294" s="33"/>
      <c r="G294" s="33"/>
      <c r="H294" s="33"/>
      <c r="I294" s="34"/>
    </row>
    <row r="295">
      <c r="A295" s="6"/>
      <c r="E295" s="30"/>
      <c r="F295" s="33"/>
      <c r="G295" s="33"/>
      <c r="H295" s="33"/>
      <c r="I295" s="34"/>
    </row>
    <row r="296">
      <c r="A296" s="6"/>
      <c r="E296" s="30"/>
      <c r="F296" s="33"/>
      <c r="G296" s="33"/>
      <c r="H296" s="33"/>
      <c r="I296" s="34"/>
    </row>
    <row r="297">
      <c r="A297" s="6"/>
      <c r="E297" s="30"/>
      <c r="F297" s="33"/>
      <c r="G297" s="33"/>
      <c r="H297" s="33"/>
      <c r="I297" s="34"/>
    </row>
    <row r="298">
      <c r="A298" s="6"/>
      <c r="E298" s="30"/>
      <c r="F298" s="33"/>
      <c r="G298" s="33"/>
      <c r="H298" s="33"/>
      <c r="I298" s="34"/>
    </row>
    <row r="299">
      <c r="A299" s="6"/>
      <c r="E299" s="30"/>
      <c r="F299" s="33"/>
      <c r="G299" s="33"/>
      <c r="H299" s="33"/>
      <c r="I299" s="34"/>
    </row>
    <row r="300">
      <c r="A300" s="6"/>
      <c r="E300" s="30"/>
      <c r="F300" s="33"/>
      <c r="G300" s="33"/>
      <c r="H300" s="33"/>
      <c r="I300" s="34"/>
    </row>
    <row r="301">
      <c r="A301" s="6"/>
      <c r="E301" s="30"/>
      <c r="F301" s="33"/>
      <c r="G301" s="33"/>
      <c r="H301" s="33"/>
      <c r="I301" s="34"/>
    </row>
    <row r="302">
      <c r="A302" s="6"/>
      <c r="E302" s="30"/>
      <c r="F302" s="33"/>
      <c r="G302" s="33"/>
      <c r="H302" s="33"/>
      <c r="I302" s="34"/>
    </row>
    <row r="303">
      <c r="A303" s="6"/>
      <c r="E303" s="30"/>
      <c r="F303" s="33"/>
      <c r="G303" s="33"/>
      <c r="H303" s="33"/>
      <c r="I303" s="34"/>
    </row>
    <row r="304">
      <c r="A304" s="6"/>
      <c r="E304" s="30"/>
      <c r="F304" s="33"/>
      <c r="G304" s="33"/>
      <c r="H304" s="33"/>
      <c r="I304" s="34"/>
    </row>
    <row r="305">
      <c r="A305" s="6"/>
      <c r="E305" s="30"/>
      <c r="F305" s="33"/>
      <c r="G305" s="33"/>
      <c r="H305" s="33"/>
      <c r="I305" s="34"/>
    </row>
    <row r="306">
      <c r="A306" s="6"/>
      <c r="E306" s="30"/>
      <c r="F306" s="33"/>
      <c r="G306" s="33"/>
      <c r="H306" s="33"/>
      <c r="I306" s="34"/>
    </row>
    <row r="307">
      <c r="A307" s="6"/>
      <c r="E307" s="30"/>
      <c r="F307" s="33"/>
      <c r="G307" s="33"/>
      <c r="H307" s="33"/>
      <c r="I307" s="34"/>
    </row>
    <row r="308">
      <c r="A308" s="6"/>
      <c r="E308" s="30"/>
      <c r="F308" s="33"/>
      <c r="G308" s="33"/>
      <c r="H308" s="33"/>
      <c r="I308" s="34"/>
    </row>
    <row r="309">
      <c r="A309" s="6"/>
      <c r="E309" s="30"/>
      <c r="F309" s="33"/>
      <c r="G309" s="33"/>
      <c r="H309" s="33"/>
      <c r="I309" s="34"/>
    </row>
    <row r="310">
      <c r="A310" s="6"/>
      <c r="E310" s="30"/>
      <c r="F310" s="33"/>
      <c r="G310" s="33"/>
      <c r="H310" s="33"/>
      <c r="I310" s="34"/>
    </row>
    <row r="311">
      <c r="A311" s="6"/>
      <c r="E311" s="30"/>
      <c r="F311" s="33"/>
      <c r="G311" s="33"/>
      <c r="H311" s="33"/>
      <c r="I311" s="34"/>
    </row>
    <row r="312">
      <c r="A312" s="6"/>
      <c r="E312" s="30"/>
      <c r="F312" s="33"/>
      <c r="G312" s="33"/>
      <c r="H312" s="33"/>
      <c r="I312" s="34"/>
    </row>
    <row r="313">
      <c r="A313" s="6"/>
      <c r="E313" s="30"/>
      <c r="F313" s="33"/>
      <c r="G313" s="33"/>
      <c r="H313" s="33"/>
      <c r="I313" s="34"/>
    </row>
    <row r="314">
      <c r="A314" s="6"/>
      <c r="E314" s="30"/>
      <c r="F314" s="33"/>
      <c r="G314" s="33"/>
      <c r="H314" s="33"/>
      <c r="I314" s="34"/>
    </row>
    <row r="315">
      <c r="A315" s="6"/>
      <c r="E315" s="30"/>
      <c r="F315" s="33"/>
      <c r="G315" s="33"/>
      <c r="H315" s="33"/>
      <c r="I315" s="34"/>
    </row>
    <row r="316">
      <c r="A316" s="6"/>
      <c r="E316" s="30"/>
      <c r="F316" s="33"/>
      <c r="G316" s="33"/>
      <c r="H316" s="33"/>
      <c r="I316" s="34"/>
    </row>
    <row r="317">
      <c r="A317" s="6"/>
      <c r="E317" s="30"/>
      <c r="F317" s="33"/>
      <c r="G317" s="33"/>
      <c r="H317" s="33"/>
      <c r="I317" s="34"/>
    </row>
    <row r="318">
      <c r="A318" s="6"/>
      <c r="E318" s="30"/>
      <c r="F318" s="33"/>
      <c r="G318" s="33"/>
      <c r="H318" s="33"/>
      <c r="I318" s="34"/>
    </row>
    <row r="319">
      <c r="A319" s="6"/>
      <c r="E319" s="30"/>
      <c r="F319" s="33"/>
      <c r="G319" s="33"/>
      <c r="H319" s="33"/>
      <c r="I319" s="34"/>
    </row>
    <row r="320">
      <c r="A320" s="6"/>
      <c r="E320" s="30"/>
      <c r="F320" s="33"/>
      <c r="G320" s="33"/>
      <c r="H320" s="33"/>
      <c r="I320" s="34"/>
    </row>
    <row r="321">
      <c r="A321" s="6"/>
      <c r="E321" s="30"/>
      <c r="F321" s="33"/>
      <c r="G321" s="33"/>
      <c r="H321" s="33"/>
      <c r="I321" s="34"/>
    </row>
    <row r="322">
      <c r="A322" s="6"/>
      <c r="E322" s="30"/>
      <c r="F322" s="33"/>
      <c r="G322" s="33"/>
      <c r="H322" s="33"/>
      <c r="I322" s="34"/>
    </row>
    <row r="323">
      <c r="A323" s="6"/>
      <c r="E323" s="30"/>
      <c r="F323" s="33"/>
      <c r="G323" s="33"/>
      <c r="H323" s="33"/>
      <c r="I323" s="34"/>
    </row>
    <row r="324">
      <c r="A324" s="6"/>
      <c r="E324" s="30"/>
      <c r="F324" s="33"/>
      <c r="G324" s="33"/>
      <c r="H324" s="33"/>
      <c r="I324" s="34"/>
    </row>
    <row r="325">
      <c r="A325" s="6"/>
      <c r="E325" s="30"/>
      <c r="F325" s="33"/>
      <c r="G325" s="33"/>
      <c r="H325" s="33"/>
      <c r="I325" s="34"/>
    </row>
    <row r="326">
      <c r="A326" s="6"/>
      <c r="E326" s="30"/>
      <c r="F326" s="33"/>
      <c r="G326" s="33"/>
      <c r="H326" s="33"/>
      <c r="I326" s="34"/>
    </row>
    <row r="327">
      <c r="A327" s="6"/>
      <c r="E327" s="30"/>
      <c r="F327" s="33"/>
      <c r="G327" s="33"/>
      <c r="H327" s="33"/>
      <c r="I327" s="34"/>
    </row>
    <row r="328">
      <c r="A328" s="6"/>
      <c r="E328" s="30"/>
      <c r="F328" s="33"/>
      <c r="G328" s="33"/>
      <c r="H328" s="33"/>
      <c r="I328" s="34"/>
    </row>
    <row r="329">
      <c r="A329" s="6"/>
      <c r="E329" s="30"/>
      <c r="F329" s="33"/>
      <c r="G329" s="33"/>
      <c r="H329" s="33"/>
      <c r="I329" s="34"/>
    </row>
    <row r="330">
      <c r="A330" s="6"/>
      <c r="E330" s="30"/>
      <c r="F330" s="33"/>
      <c r="G330" s="33"/>
      <c r="H330" s="33"/>
      <c r="I330" s="34"/>
    </row>
    <row r="331">
      <c r="A331" s="6"/>
      <c r="E331" s="30"/>
      <c r="F331" s="33"/>
      <c r="G331" s="33"/>
      <c r="H331" s="33"/>
      <c r="I331" s="34"/>
    </row>
    <row r="332">
      <c r="A332" s="6"/>
      <c r="E332" s="30"/>
      <c r="F332" s="33"/>
      <c r="G332" s="33"/>
      <c r="H332" s="33"/>
      <c r="I332" s="34"/>
    </row>
    <row r="333">
      <c r="A333" s="6"/>
      <c r="E333" s="30"/>
      <c r="F333" s="33"/>
      <c r="G333" s="33"/>
      <c r="H333" s="33"/>
      <c r="I333" s="34"/>
    </row>
    <row r="334">
      <c r="A334" s="6"/>
      <c r="E334" s="30"/>
      <c r="F334" s="33"/>
      <c r="G334" s="33"/>
      <c r="H334" s="33"/>
      <c r="I334" s="34"/>
    </row>
    <row r="335">
      <c r="A335" s="6"/>
      <c r="E335" s="30"/>
      <c r="F335" s="33"/>
      <c r="G335" s="33"/>
      <c r="H335" s="33"/>
      <c r="I335" s="34"/>
    </row>
    <row r="336">
      <c r="A336" s="6"/>
      <c r="E336" s="30"/>
      <c r="F336" s="33"/>
      <c r="G336" s="33"/>
      <c r="H336" s="33"/>
      <c r="I336" s="34"/>
    </row>
    <row r="337">
      <c r="A337" s="6"/>
      <c r="E337" s="30"/>
      <c r="F337" s="33"/>
      <c r="G337" s="33"/>
      <c r="H337" s="33"/>
      <c r="I337" s="34"/>
    </row>
    <row r="338">
      <c r="A338" s="6"/>
      <c r="E338" s="30"/>
      <c r="F338" s="33"/>
      <c r="G338" s="33"/>
      <c r="H338" s="33"/>
      <c r="I338" s="34"/>
    </row>
    <row r="339">
      <c r="A339" s="6"/>
      <c r="E339" s="30"/>
      <c r="F339" s="33"/>
      <c r="G339" s="33"/>
      <c r="H339" s="33"/>
      <c r="I339" s="34"/>
    </row>
    <row r="340">
      <c r="A340" s="6"/>
      <c r="E340" s="30"/>
      <c r="F340" s="33"/>
      <c r="G340" s="33"/>
      <c r="H340" s="33"/>
      <c r="I340" s="34"/>
    </row>
    <row r="341">
      <c r="A341" s="6"/>
      <c r="E341" s="30"/>
      <c r="F341" s="33"/>
      <c r="G341" s="33"/>
      <c r="H341" s="33"/>
      <c r="I341" s="34"/>
    </row>
    <row r="342">
      <c r="A342" s="6"/>
      <c r="E342" s="30"/>
      <c r="F342" s="33"/>
      <c r="G342" s="33"/>
      <c r="H342" s="33"/>
      <c r="I342" s="34"/>
    </row>
    <row r="343">
      <c r="A343" s="6"/>
      <c r="E343" s="30"/>
      <c r="F343" s="33"/>
      <c r="G343" s="33"/>
      <c r="H343" s="33"/>
      <c r="I343" s="34"/>
    </row>
    <row r="344">
      <c r="A344" s="6"/>
      <c r="E344" s="30"/>
      <c r="F344" s="33"/>
      <c r="G344" s="33"/>
      <c r="H344" s="33"/>
      <c r="I344" s="34"/>
    </row>
    <row r="345">
      <c r="A345" s="6"/>
      <c r="E345" s="30"/>
      <c r="F345" s="33"/>
      <c r="G345" s="33"/>
      <c r="H345" s="33"/>
      <c r="I345" s="34"/>
    </row>
    <row r="346">
      <c r="A346" s="6"/>
      <c r="E346" s="30"/>
      <c r="F346" s="33"/>
      <c r="G346" s="33"/>
      <c r="H346" s="33"/>
      <c r="I346" s="34"/>
    </row>
    <row r="347">
      <c r="A347" s="6"/>
      <c r="E347" s="30"/>
      <c r="F347" s="33"/>
      <c r="G347" s="33"/>
      <c r="H347" s="33"/>
      <c r="I347" s="34"/>
    </row>
    <row r="348">
      <c r="A348" s="6"/>
      <c r="E348" s="30"/>
      <c r="F348" s="33"/>
      <c r="G348" s="33"/>
      <c r="H348" s="33"/>
      <c r="I348" s="34"/>
    </row>
    <row r="349">
      <c r="A349" s="6"/>
      <c r="E349" s="30"/>
      <c r="F349" s="33"/>
      <c r="G349" s="33"/>
      <c r="H349" s="33"/>
      <c r="I349" s="34"/>
    </row>
    <row r="350">
      <c r="A350" s="6"/>
      <c r="E350" s="30"/>
      <c r="F350" s="33"/>
      <c r="G350" s="33"/>
      <c r="H350" s="33"/>
      <c r="I350" s="34"/>
    </row>
    <row r="351">
      <c r="A351" s="6"/>
      <c r="E351" s="30"/>
      <c r="F351" s="33"/>
      <c r="G351" s="33"/>
      <c r="H351" s="33"/>
      <c r="I351" s="34"/>
    </row>
    <row r="352">
      <c r="A352" s="6"/>
      <c r="E352" s="30"/>
      <c r="F352" s="33"/>
      <c r="G352" s="33"/>
      <c r="H352" s="33"/>
      <c r="I352" s="34"/>
    </row>
    <row r="353">
      <c r="A353" s="6"/>
      <c r="E353" s="30"/>
      <c r="F353" s="33"/>
      <c r="G353" s="33"/>
      <c r="H353" s="33"/>
      <c r="I353" s="34"/>
    </row>
    <row r="354">
      <c r="A354" s="6"/>
      <c r="E354" s="30"/>
      <c r="F354" s="33"/>
      <c r="G354" s="33"/>
      <c r="H354" s="33"/>
      <c r="I354" s="34"/>
    </row>
    <row r="355">
      <c r="A355" s="6"/>
      <c r="E355" s="30"/>
      <c r="F355" s="33"/>
      <c r="G355" s="33"/>
      <c r="H355" s="33"/>
      <c r="I355" s="34"/>
    </row>
    <row r="356">
      <c r="A356" s="6"/>
      <c r="E356" s="30"/>
      <c r="F356" s="33"/>
      <c r="G356" s="33"/>
      <c r="H356" s="33"/>
      <c r="I356" s="34"/>
    </row>
    <row r="357">
      <c r="A357" s="6"/>
      <c r="E357" s="30"/>
      <c r="F357" s="33"/>
      <c r="G357" s="33"/>
      <c r="H357" s="33"/>
      <c r="I357" s="34"/>
    </row>
    <row r="358">
      <c r="A358" s="6"/>
      <c r="E358" s="30"/>
      <c r="F358" s="33"/>
      <c r="G358" s="33"/>
      <c r="H358" s="33"/>
      <c r="I358" s="34"/>
    </row>
    <row r="359">
      <c r="A359" s="6"/>
      <c r="E359" s="30"/>
      <c r="F359" s="33"/>
      <c r="G359" s="33"/>
      <c r="H359" s="33"/>
      <c r="I359" s="34"/>
    </row>
    <row r="360">
      <c r="A360" s="6"/>
      <c r="E360" s="30"/>
      <c r="F360" s="33"/>
      <c r="G360" s="33"/>
      <c r="H360" s="33"/>
      <c r="I360" s="34"/>
    </row>
    <row r="361">
      <c r="A361" s="6"/>
      <c r="E361" s="30"/>
      <c r="F361" s="33"/>
      <c r="G361" s="33"/>
      <c r="H361" s="33"/>
      <c r="I361" s="34"/>
    </row>
    <row r="362">
      <c r="A362" s="6"/>
      <c r="E362" s="30"/>
      <c r="F362" s="33"/>
      <c r="G362" s="33"/>
      <c r="H362" s="33"/>
      <c r="I362" s="34"/>
    </row>
    <row r="363">
      <c r="A363" s="6"/>
      <c r="E363" s="30"/>
      <c r="F363" s="33"/>
      <c r="G363" s="33"/>
      <c r="H363" s="33"/>
      <c r="I363" s="34"/>
    </row>
    <row r="364">
      <c r="A364" s="6"/>
      <c r="E364" s="30"/>
      <c r="F364" s="33"/>
      <c r="G364" s="33"/>
      <c r="H364" s="33"/>
      <c r="I364" s="34"/>
    </row>
    <row r="365">
      <c r="A365" s="6"/>
      <c r="E365" s="30"/>
      <c r="F365" s="33"/>
      <c r="G365" s="33"/>
      <c r="H365" s="33"/>
      <c r="I365" s="34"/>
    </row>
    <row r="366">
      <c r="A366" s="6"/>
      <c r="E366" s="30"/>
      <c r="F366" s="33"/>
      <c r="G366" s="33"/>
      <c r="H366" s="33"/>
      <c r="I366" s="34"/>
    </row>
    <row r="367">
      <c r="A367" s="6"/>
      <c r="E367" s="30"/>
      <c r="F367" s="33"/>
      <c r="G367" s="33"/>
      <c r="H367" s="33"/>
      <c r="I367" s="34"/>
    </row>
    <row r="368">
      <c r="A368" s="6"/>
      <c r="E368" s="30"/>
      <c r="F368" s="33"/>
      <c r="G368" s="33"/>
      <c r="H368" s="33"/>
      <c r="I368" s="34"/>
    </row>
    <row r="369">
      <c r="A369" s="6"/>
      <c r="E369" s="30"/>
      <c r="F369" s="33"/>
      <c r="G369" s="33"/>
      <c r="H369" s="33"/>
      <c r="I369" s="34"/>
    </row>
    <row r="370">
      <c r="A370" s="6"/>
      <c r="E370" s="30"/>
      <c r="F370" s="33"/>
      <c r="G370" s="33"/>
      <c r="H370" s="33"/>
      <c r="I370" s="34"/>
    </row>
    <row r="371">
      <c r="A371" s="6"/>
      <c r="E371" s="30"/>
      <c r="F371" s="33"/>
      <c r="G371" s="33"/>
      <c r="H371" s="33"/>
      <c r="I371" s="34"/>
    </row>
    <row r="372">
      <c r="A372" s="6"/>
      <c r="E372" s="30"/>
      <c r="F372" s="33"/>
      <c r="G372" s="33"/>
      <c r="H372" s="33"/>
      <c r="I372" s="34"/>
    </row>
    <row r="373">
      <c r="A373" s="6"/>
      <c r="E373" s="30"/>
      <c r="F373" s="33"/>
      <c r="G373" s="33"/>
      <c r="H373" s="33"/>
      <c r="I373" s="34"/>
    </row>
    <row r="374">
      <c r="A374" s="6"/>
      <c r="E374" s="30"/>
      <c r="F374" s="33"/>
      <c r="G374" s="33"/>
      <c r="H374" s="33"/>
      <c r="I374" s="34"/>
    </row>
    <row r="375">
      <c r="A375" s="6"/>
      <c r="E375" s="30"/>
      <c r="F375" s="33"/>
      <c r="G375" s="33"/>
      <c r="H375" s="33"/>
      <c r="I375" s="34"/>
    </row>
    <row r="376">
      <c r="A376" s="6"/>
      <c r="E376" s="30"/>
      <c r="F376" s="33"/>
      <c r="G376" s="33"/>
      <c r="H376" s="33"/>
      <c r="I376" s="34"/>
    </row>
    <row r="377">
      <c r="A377" s="6"/>
      <c r="E377" s="30"/>
      <c r="F377" s="33"/>
      <c r="G377" s="33"/>
      <c r="H377" s="33"/>
      <c r="I377" s="34"/>
    </row>
    <row r="378">
      <c r="A378" s="6"/>
      <c r="E378" s="30"/>
      <c r="F378" s="33"/>
      <c r="G378" s="33"/>
      <c r="H378" s="33"/>
      <c r="I378" s="34"/>
    </row>
    <row r="379">
      <c r="A379" s="6"/>
      <c r="E379" s="30"/>
      <c r="F379" s="33"/>
      <c r="G379" s="33"/>
      <c r="H379" s="33"/>
      <c r="I379" s="34"/>
    </row>
    <row r="380">
      <c r="A380" s="6"/>
      <c r="E380" s="30"/>
      <c r="F380" s="33"/>
      <c r="G380" s="33"/>
      <c r="H380" s="33"/>
      <c r="I380" s="34"/>
    </row>
    <row r="381">
      <c r="A381" s="6"/>
      <c r="E381" s="30"/>
      <c r="F381" s="33"/>
      <c r="G381" s="33"/>
      <c r="H381" s="33"/>
      <c r="I381" s="34"/>
    </row>
    <row r="382">
      <c r="A382" s="6"/>
      <c r="E382" s="30"/>
      <c r="F382" s="33"/>
      <c r="G382" s="33"/>
      <c r="H382" s="33"/>
      <c r="I382" s="34"/>
    </row>
    <row r="383">
      <c r="A383" s="6"/>
      <c r="E383" s="30"/>
      <c r="F383" s="33"/>
      <c r="G383" s="33"/>
      <c r="H383" s="33"/>
      <c r="I383" s="34"/>
    </row>
    <row r="384">
      <c r="A384" s="6"/>
      <c r="E384" s="30"/>
      <c r="F384" s="33"/>
      <c r="G384" s="33"/>
      <c r="H384" s="33"/>
      <c r="I384" s="34"/>
    </row>
    <row r="385">
      <c r="A385" s="6"/>
      <c r="E385" s="30"/>
      <c r="F385" s="33"/>
      <c r="G385" s="33"/>
      <c r="H385" s="33"/>
      <c r="I385" s="34"/>
    </row>
    <row r="386">
      <c r="A386" s="6"/>
      <c r="E386" s="30"/>
      <c r="F386" s="33"/>
      <c r="G386" s="33"/>
      <c r="H386" s="33"/>
      <c r="I386" s="34"/>
    </row>
    <row r="387">
      <c r="A387" s="6"/>
      <c r="E387" s="30"/>
      <c r="F387" s="33"/>
      <c r="G387" s="33"/>
      <c r="H387" s="33"/>
      <c r="I387" s="34"/>
    </row>
    <row r="388">
      <c r="A388" s="6"/>
      <c r="E388" s="30"/>
      <c r="F388" s="33"/>
      <c r="G388" s="33"/>
      <c r="H388" s="33"/>
      <c r="I388" s="34"/>
    </row>
    <row r="389">
      <c r="A389" s="6"/>
      <c r="E389" s="30"/>
      <c r="F389" s="33"/>
      <c r="G389" s="33"/>
      <c r="H389" s="33"/>
      <c r="I389" s="34"/>
    </row>
    <row r="390">
      <c r="A390" s="6"/>
      <c r="E390" s="30"/>
      <c r="F390" s="33"/>
      <c r="G390" s="33"/>
      <c r="H390" s="33"/>
      <c r="I390" s="34"/>
    </row>
    <row r="391">
      <c r="A391" s="6"/>
      <c r="E391" s="30"/>
      <c r="F391" s="33"/>
      <c r="G391" s="33"/>
      <c r="H391" s="33"/>
      <c r="I391" s="34"/>
    </row>
    <row r="392">
      <c r="A392" s="6"/>
      <c r="E392" s="30"/>
      <c r="F392" s="33"/>
      <c r="G392" s="33"/>
      <c r="H392" s="33"/>
      <c r="I392" s="34"/>
    </row>
    <row r="393">
      <c r="A393" s="6"/>
      <c r="E393" s="30"/>
      <c r="F393" s="33"/>
      <c r="G393" s="33"/>
      <c r="H393" s="33"/>
      <c r="I393" s="34"/>
    </row>
    <row r="394">
      <c r="A394" s="6"/>
      <c r="E394" s="30"/>
      <c r="F394" s="33"/>
      <c r="G394" s="33"/>
      <c r="H394" s="33"/>
      <c r="I394" s="34"/>
    </row>
    <row r="395">
      <c r="A395" s="6"/>
      <c r="E395" s="30"/>
      <c r="F395" s="33"/>
      <c r="G395" s="33"/>
      <c r="H395" s="33"/>
      <c r="I395" s="34"/>
    </row>
    <row r="396">
      <c r="A396" s="6"/>
      <c r="E396" s="30"/>
      <c r="F396" s="33"/>
      <c r="G396" s="33"/>
      <c r="H396" s="33"/>
      <c r="I396" s="34"/>
    </row>
    <row r="397">
      <c r="A397" s="6"/>
      <c r="E397" s="30"/>
      <c r="F397" s="33"/>
      <c r="G397" s="33"/>
      <c r="H397" s="33"/>
      <c r="I397" s="34"/>
    </row>
    <row r="398">
      <c r="A398" s="6"/>
      <c r="E398" s="30"/>
      <c r="F398" s="33"/>
      <c r="G398" s="33"/>
      <c r="H398" s="33"/>
      <c r="I398" s="34"/>
    </row>
    <row r="399">
      <c r="A399" s="6"/>
      <c r="E399" s="30"/>
      <c r="F399" s="33"/>
      <c r="G399" s="33"/>
      <c r="H399" s="33"/>
      <c r="I399" s="34"/>
    </row>
    <row r="400">
      <c r="A400" s="6"/>
      <c r="E400" s="30"/>
      <c r="F400" s="33"/>
      <c r="G400" s="33"/>
      <c r="H400" s="33"/>
      <c r="I400" s="34"/>
    </row>
    <row r="401">
      <c r="A401" s="6"/>
      <c r="E401" s="30"/>
      <c r="F401" s="33"/>
      <c r="G401" s="33"/>
      <c r="H401" s="33"/>
      <c r="I401" s="34"/>
    </row>
    <row r="402">
      <c r="A402" s="6"/>
      <c r="E402" s="30"/>
      <c r="F402" s="33"/>
      <c r="G402" s="33"/>
      <c r="H402" s="33"/>
      <c r="I402" s="34"/>
    </row>
    <row r="403">
      <c r="A403" s="6"/>
      <c r="E403" s="30"/>
      <c r="F403" s="33"/>
      <c r="G403" s="33"/>
      <c r="H403" s="33"/>
      <c r="I403" s="34"/>
    </row>
    <row r="404">
      <c r="A404" s="6"/>
      <c r="E404" s="30"/>
      <c r="F404" s="33"/>
      <c r="G404" s="33"/>
      <c r="H404" s="33"/>
      <c r="I404" s="34"/>
    </row>
    <row r="405">
      <c r="A405" s="6"/>
      <c r="E405" s="30"/>
      <c r="F405" s="33"/>
      <c r="G405" s="33"/>
      <c r="H405" s="33"/>
      <c r="I405" s="34"/>
    </row>
    <row r="406">
      <c r="A406" s="6"/>
      <c r="E406" s="30"/>
      <c r="F406" s="33"/>
      <c r="G406" s="33"/>
      <c r="H406" s="33"/>
      <c r="I406" s="34"/>
    </row>
    <row r="407">
      <c r="A407" s="6"/>
      <c r="E407" s="30"/>
      <c r="F407" s="33"/>
      <c r="G407" s="33"/>
      <c r="H407" s="33"/>
      <c r="I407" s="34"/>
    </row>
    <row r="408">
      <c r="A408" s="6"/>
      <c r="E408" s="30"/>
      <c r="F408" s="33"/>
      <c r="G408" s="33"/>
      <c r="H408" s="33"/>
      <c r="I408" s="34"/>
    </row>
    <row r="409">
      <c r="A409" s="6"/>
      <c r="E409" s="30"/>
      <c r="F409" s="33"/>
      <c r="G409" s="33"/>
      <c r="H409" s="33"/>
      <c r="I409" s="34"/>
    </row>
    <row r="410">
      <c r="A410" s="6"/>
      <c r="E410" s="30"/>
      <c r="F410" s="33"/>
      <c r="G410" s="33"/>
      <c r="H410" s="33"/>
      <c r="I410" s="34"/>
    </row>
    <row r="411">
      <c r="A411" s="6"/>
      <c r="E411" s="30"/>
      <c r="F411" s="33"/>
      <c r="G411" s="33"/>
      <c r="H411" s="33"/>
      <c r="I411" s="34"/>
    </row>
    <row r="412">
      <c r="A412" s="6"/>
      <c r="E412" s="30"/>
      <c r="F412" s="33"/>
      <c r="G412" s="33"/>
      <c r="H412" s="33"/>
      <c r="I412" s="34"/>
    </row>
    <row r="413">
      <c r="A413" s="6"/>
      <c r="E413" s="30"/>
      <c r="F413" s="33"/>
      <c r="G413" s="33"/>
      <c r="H413" s="33"/>
      <c r="I413" s="34"/>
    </row>
    <row r="414">
      <c r="A414" s="6"/>
      <c r="E414" s="30"/>
      <c r="F414" s="33"/>
      <c r="G414" s="33"/>
      <c r="H414" s="33"/>
      <c r="I414" s="34"/>
    </row>
    <row r="415">
      <c r="A415" s="6"/>
      <c r="E415" s="30"/>
      <c r="F415" s="33"/>
      <c r="G415" s="33"/>
      <c r="H415" s="33"/>
      <c r="I415" s="34"/>
    </row>
    <row r="416">
      <c r="A416" s="6"/>
      <c r="E416" s="30"/>
      <c r="F416" s="33"/>
      <c r="G416" s="33"/>
      <c r="H416" s="33"/>
      <c r="I416" s="34"/>
    </row>
    <row r="417">
      <c r="A417" s="6"/>
      <c r="E417" s="30"/>
      <c r="F417" s="33"/>
      <c r="G417" s="33"/>
      <c r="H417" s="33"/>
      <c r="I417" s="34"/>
    </row>
    <row r="418">
      <c r="A418" s="6"/>
      <c r="E418" s="30"/>
      <c r="F418" s="33"/>
      <c r="G418" s="33"/>
      <c r="H418" s="33"/>
      <c r="I418" s="34"/>
    </row>
    <row r="419">
      <c r="A419" s="6"/>
      <c r="E419" s="30"/>
      <c r="F419" s="33"/>
      <c r="G419" s="33"/>
      <c r="H419" s="33"/>
      <c r="I419" s="34"/>
    </row>
    <row r="420">
      <c r="A420" s="6"/>
      <c r="E420" s="30"/>
      <c r="F420" s="33"/>
      <c r="G420" s="33"/>
      <c r="H420" s="33"/>
      <c r="I420" s="34"/>
    </row>
    <row r="421">
      <c r="A421" s="6"/>
      <c r="E421" s="30"/>
      <c r="F421" s="33"/>
      <c r="G421" s="33"/>
      <c r="H421" s="33"/>
      <c r="I421" s="34"/>
    </row>
    <row r="422">
      <c r="A422" s="6"/>
      <c r="E422" s="30"/>
      <c r="F422" s="33"/>
      <c r="G422" s="33"/>
      <c r="H422" s="33"/>
      <c r="I422" s="34"/>
    </row>
    <row r="423">
      <c r="A423" s="6"/>
      <c r="E423" s="30"/>
      <c r="F423" s="33"/>
      <c r="G423" s="33"/>
      <c r="H423" s="33"/>
      <c r="I423" s="34"/>
    </row>
    <row r="424">
      <c r="A424" s="6"/>
      <c r="E424" s="30"/>
      <c r="F424" s="33"/>
      <c r="G424" s="33"/>
      <c r="H424" s="33"/>
      <c r="I424" s="34"/>
    </row>
    <row r="425">
      <c r="A425" s="6"/>
      <c r="E425" s="30"/>
      <c r="F425" s="33"/>
      <c r="G425" s="33"/>
      <c r="H425" s="33"/>
      <c r="I425" s="34"/>
    </row>
    <row r="426">
      <c r="A426" s="6"/>
      <c r="E426" s="30"/>
      <c r="F426" s="33"/>
      <c r="G426" s="33"/>
      <c r="H426" s="33"/>
      <c r="I426" s="34"/>
    </row>
    <row r="427">
      <c r="A427" s="6"/>
      <c r="E427" s="30"/>
      <c r="F427" s="33"/>
      <c r="G427" s="33"/>
      <c r="H427" s="33"/>
      <c r="I427" s="34"/>
    </row>
    <row r="428">
      <c r="A428" s="6"/>
      <c r="E428" s="30"/>
      <c r="F428" s="33"/>
      <c r="G428" s="33"/>
      <c r="H428" s="33"/>
      <c r="I428" s="34"/>
    </row>
    <row r="429">
      <c r="A429" s="6"/>
      <c r="E429" s="30"/>
      <c r="F429" s="33"/>
      <c r="G429" s="33"/>
      <c r="H429" s="33"/>
      <c r="I429" s="34"/>
    </row>
    <row r="430">
      <c r="A430" s="6"/>
      <c r="E430" s="30"/>
      <c r="F430" s="33"/>
      <c r="G430" s="33"/>
      <c r="H430" s="33"/>
      <c r="I430" s="34"/>
    </row>
    <row r="431">
      <c r="A431" s="6"/>
      <c r="E431" s="30"/>
      <c r="F431" s="33"/>
      <c r="G431" s="33"/>
      <c r="H431" s="33"/>
      <c r="I431" s="34"/>
    </row>
    <row r="432">
      <c r="A432" s="6"/>
      <c r="E432" s="30"/>
      <c r="F432" s="33"/>
      <c r="G432" s="33"/>
      <c r="H432" s="33"/>
      <c r="I432" s="34"/>
    </row>
    <row r="433">
      <c r="A433" s="6"/>
      <c r="E433" s="30"/>
      <c r="F433" s="33"/>
      <c r="G433" s="33"/>
      <c r="H433" s="33"/>
      <c r="I433" s="34"/>
    </row>
    <row r="434">
      <c r="A434" s="6"/>
      <c r="E434" s="30"/>
      <c r="F434" s="33"/>
      <c r="G434" s="33"/>
      <c r="H434" s="33"/>
      <c r="I434" s="34"/>
    </row>
    <row r="435">
      <c r="A435" s="6"/>
      <c r="E435" s="30"/>
      <c r="F435" s="33"/>
      <c r="G435" s="33"/>
      <c r="H435" s="33"/>
      <c r="I435" s="34"/>
    </row>
    <row r="436">
      <c r="A436" s="6"/>
      <c r="E436" s="30"/>
      <c r="F436" s="33"/>
      <c r="G436" s="33"/>
      <c r="H436" s="33"/>
      <c r="I436" s="34"/>
    </row>
    <row r="437">
      <c r="A437" s="6"/>
      <c r="E437" s="30"/>
      <c r="F437" s="33"/>
      <c r="G437" s="33"/>
      <c r="H437" s="33"/>
      <c r="I437" s="34"/>
    </row>
    <row r="438">
      <c r="A438" s="6"/>
      <c r="E438" s="30"/>
      <c r="F438" s="33"/>
      <c r="G438" s="33"/>
      <c r="H438" s="33"/>
      <c r="I438" s="34"/>
    </row>
    <row r="439">
      <c r="A439" s="6"/>
      <c r="E439" s="30"/>
      <c r="F439" s="33"/>
      <c r="G439" s="33"/>
      <c r="H439" s="33"/>
      <c r="I439" s="34"/>
    </row>
    <row r="440">
      <c r="A440" s="6"/>
      <c r="E440" s="30"/>
      <c r="F440" s="33"/>
      <c r="G440" s="33"/>
      <c r="H440" s="33"/>
      <c r="I440" s="34"/>
    </row>
    <row r="441">
      <c r="A441" s="6"/>
      <c r="E441" s="30"/>
      <c r="F441" s="33"/>
      <c r="G441" s="33"/>
      <c r="H441" s="33"/>
      <c r="I441" s="34"/>
    </row>
    <row r="442">
      <c r="A442" s="6"/>
      <c r="E442" s="30"/>
      <c r="F442" s="33"/>
      <c r="G442" s="33"/>
      <c r="H442" s="33"/>
      <c r="I442" s="34"/>
    </row>
    <row r="443">
      <c r="A443" s="6"/>
      <c r="E443" s="30"/>
      <c r="F443" s="33"/>
      <c r="G443" s="33"/>
      <c r="H443" s="33"/>
      <c r="I443" s="34"/>
    </row>
    <row r="444">
      <c r="A444" s="6"/>
      <c r="E444" s="30"/>
      <c r="F444" s="33"/>
      <c r="G444" s="33"/>
      <c r="H444" s="33"/>
      <c r="I444" s="34"/>
    </row>
    <row r="445">
      <c r="A445" s="6"/>
      <c r="E445" s="30"/>
      <c r="F445" s="33"/>
      <c r="G445" s="33"/>
      <c r="H445" s="33"/>
      <c r="I445" s="34"/>
    </row>
    <row r="446">
      <c r="A446" s="6"/>
      <c r="E446" s="30"/>
      <c r="F446" s="33"/>
      <c r="G446" s="33"/>
      <c r="H446" s="33"/>
      <c r="I446" s="34"/>
    </row>
    <row r="447">
      <c r="A447" s="6"/>
      <c r="E447" s="30"/>
      <c r="F447" s="33"/>
      <c r="G447" s="33"/>
      <c r="H447" s="33"/>
      <c r="I447" s="34"/>
    </row>
    <row r="448">
      <c r="A448" s="6"/>
      <c r="E448" s="30"/>
      <c r="F448" s="33"/>
      <c r="G448" s="33"/>
      <c r="H448" s="33"/>
      <c r="I448" s="34"/>
    </row>
    <row r="449">
      <c r="A449" s="6"/>
      <c r="E449" s="30"/>
      <c r="F449" s="33"/>
      <c r="G449" s="33"/>
      <c r="H449" s="33"/>
      <c r="I449" s="34"/>
    </row>
    <row r="450">
      <c r="A450" s="6"/>
      <c r="E450" s="30"/>
      <c r="F450" s="33"/>
      <c r="G450" s="33"/>
      <c r="H450" s="33"/>
      <c r="I450" s="34"/>
    </row>
    <row r="451">
      <c r="A451" s="6"/>
      <c r="E451" s="30"/>
      <c r="F451" s="33"/>
      <c r="G451" s="33"/>
      <c r="H451" s="33"/>
      <c r="I451" s="34"/>
    </row>
    <row r="452">
      <c r="A452" s="6"/>
      <c r="E452" s="30"/>
      <c r="F452" s="33"/>
      <c r="G452" s="33"/>
      <c r="H452" s="33"/>
      <c r="I452" s="34"/>
    </row>
    <row r="453">
      <c r="A453" s="6"/>
      <c r="E453" s="30"/>
      <c r="F453" s="33"/>
      <c r="G453" s="33"/>
      <c r="H453" s="33"/>
      <c r="I453" s="34"/>
    </row>
    <row r="454">
      <c r="A454" s="6"/>
      <c r="E454" s="30"/>
      <c r="F454" s="33"/>
      <c r="G454" s="33"/>
      <c r="H454" s="33"/>
      <c r="I454" s="34"/>
    </row>
    <row r="455">
      <c r="A455" s="6"/>
      <c r="E455" s="30"/>
      <c r="F455" s="33"/>
      <c r="G455" s="33"/>
      <c r="H455" s="33"/>
      <c r="I455" s="34"/>
    </row>
    <row r="456">
      <c r="A456" s="6"/>
      <c r="E456" s="30"/>
      <c r="F456" s="33"/>
      <c r="G456" s="33"/>
      <c r="H456" s="33"/>
      <c r="I456" s="34"/>
    </row>
    <row r="457">
      <c r="A457" s="6"/>
      <c r="E457" s="30"/>
      <c r="F457" s="33"/>
      <c r="G457" s="33"/>
      <c r="H457" s="33"/>
      <c r="I457" s="34"/>
    </row>
    <row r="458">
      <c r="A458" s="6"/>
      <c r="E458" s="30"/>
      <c r="F458" s="33"/>
      <c r="G458" s="33"/>
      <c r="H458" s="33"/>
      <c r="I458" s="34"/>
    </row>
    <row r="459">
      <c r="A459" s="6"/>
      <c r="E459" s="30"/>
      <c r="F459" s="33"/>
      <c r="G459" s="33"/>
      <c r="H459" s="33"/>
      <c r="I459" s="34"/>
    </row>
    <row r="460">
      <c r="A460" s="6"/>
      <c r="E460" s="30"/>
      <c r="F460" s="33"/>
      <c r="G460" s="33"/>
      <c r="H460" s="33"/>
      <c r="I460" s="34"/>
    </row>
    <row r="461">
      <c r="A461" s="6"/>
      <c r="E461" s="30"/>
      <c r="F461" s="33"/>
      <c r="G461" s="33"/>
      <c r="H461" s="33"/>
      <c r="I461" s="34"/>
    </row>
    <row r="462">
      <c r="A462" s="6"/>
      <c r="E462" s="30"/>
      <c r="F462" s="33"/>
      <c r="G462" s="33"/>
      <c r="H462" s="33"/>
      <c r="I462" s="34"/>
    </row>
    <row r="463">
      <c r="A463" s="6"/>
      <c r="E463" s="30"/>
      <c r="F463" s="33"/>
      <c r="G463" s="33"/>
      <c r="H463" s="33"/>
      <c r="I463" s="34"/>
    </row>
    <row r="464">
      <c r="A464" s="6"/>
      <c r="E464" s="30"/>
      <c r="F464" s="33"/>
      <c r="G464" s="33"/>
      <c r="H464" s="33"/>
      <c r="I464" s="34"/>
    </row>
    <row r="465">
      <c r="A465" s="6"/>
      <c r="E465" s="30"/>
      <c r="F465" s="33"/>
      <c r="G465" s="33"/>
      <c r="H465" s="33"/>
      <c r="I465" s="34"/>
    </row>
    <row r="466">
      <c r="A466" s="6"/>
      <c r="E466" s="30"/>
      <c r="F466" s="33"/>
      <c r="G466" s="33"/>
      <c r="H466" s="33"/>
      <c r="I466" s="34"/>
    </row>
    <row r="467">
      <c r="A467" s="6"/>
      <c r="E467" s="30"/>
      <c r="F467" s="33"/>
      <c r="G467" s="33"/>
      <c r="H467" s="33"/>
      <c r="I467" s="34"/>
    </row>
    <row r="468">
      <c r="A468" s="6"/>
      <c r="E468" s="30"/>
      <c r="F468" s="33"/>
      <c r="G468" s="33"/>
      <c r="H468" s="33"/>
      <c r="I468" s="34"/>
    </row>
    <row r="469">
      <c r="A469" s="6"/>
      <c r="E469" s="30"/>
      <c r="F469" s="33"/>
      <c r="G469" s="33"/>
      <c r="H469" s="33"/>
      <c r="I469" s="34"/>
    </row>
    <row r="470">
      <c r="A470" s="6"/>
      <c r="E470" s="30"/>
      <c r="F470" s="33"/>
      <c r="G470" s="33"/>
      <c r="H470" s="33"/>
      <c r="I470" s="34"/>
    </row>
    <row r="471">
      <c r="A471" s="6"/>
      <c r="E471" s="30"/>
      <c r="F471" s="33"/>
      <c r="G471" s="33"/>
      <c r="H471" s="33"/>
      <c r="I471" s="34"/>
    </row>
    <row r="472">
      <c r="A472" s="6"/>
      <c r="E472" s="30"/>
      <c r="F472" s="33"/>
      <c r="G472" s="33"/>
      <c r="H472" s="33"/>
      <c r="I472" s="34"/>
    </row>
    <row r="473">
      <c r="A473" s="6"/>
      <c r="E473" s="30"/>
      <c r="F473" s="33"/>
      <c r="G473" s="33"/>
      <c r="H473" s="33"/>
      <c r="I473" s="34"/>
    </row>
    <row r="474">
      <c r="A474" s="6"/>
      <c r="E474" s="30"/>
      <c r="F474" s="33"/>
      <c r="G474" s="33"/>
      <c r="H474" s="33"/>
      <c r="I474" s="34"/>
    </row>
    <row r="475">
      <c r="A475" s="6"/>
      <c r="E475" s="30"/>
      <c r="F475" s="33"/>
      <c r="G475" s="33"/>
      <c r="H475" s="33"/>
      <c r="I475" s="34"/>
    </row>
    <row r="476">
      <c r="A476" s="6"/>
      <c r="E476" s="30"/>
      <c r="F476" s="33"/>
      <c r="G476" s="33"/>
      <c r="H476" s="33"/>
      <c r="I476" s="34"/>
    </row>
    <row r="477">
      <c r="A477" s="6"/>
      <c r="E477" s="30"/>
      <c r="F477" s="33"/>
      <c r="G477" s="33"/>
      <c r="H477" s="33"/>
      <c r="I477" s="34"/>
    </row>
    <row r="478">
      <c r="A478" s="6"/>
      <c r="E478" s="30"/>
      <c r="F478" s="33"/>
      <c r="G478" s="33"/>
      <c r="H478" s="33"/>
      <c r="I478" s="34"/>
    </row>
    <row r="479">
      <c r="A479" s="6"/>
      <c r="E479" s="30"/>
      <c r="F479" s="33"/>
      <c r="G479" s="33"/>
      <c r="H479" s="33"/>
      <c r="I479" s="34"/>
    </row>
    <row r="480">
      <c r="A480" s="6"/>
      <c r="E480" s="30"/>
      <c r="F480" s="33"/>
      <c r="G480" s="33"/>
      <c r="H480" s="33"/>
      <c r="I480" s="34"/>
    </row>
    <row r="481">
      <c r="A481" s="6"/>
      <c r="E481" s="30"/>
      <c r="F481" s="33"/>
      <c r="G481" s="33"/>
      <c r="H481" s="33"/>
      <c r="I481" s="34"/>
    </row>
    <row r="482">
      <c r="A482" s="6"/>
      <c r="E482" s="30"/>
      <c r="F482" s="33"/>
      <c r="G482" s="33"/>
      <c r="H482" s="33"/>
      <c r="I482" s="34"/>
    </row>
    <row r="483">
      <c r="A483" s="6"/>
      <c r="E483" s="30"/>
      <c r="F483" s="33"/>
      <c r="G483" s="33"/>
      <c r="H483" s="33"/>
      <c r="I483" s="34"/>
    </row>
    <row r="484">
      <c r="A484" s="6"/>
      <c r="E484" s="30"/>
      <c r="F484" s="33"/>
      <c r="G484" s="33"/>
      <c r="H484" s="33"/>
      <c r="I484" s="34"/>
    </row>
    <row r="485">
      <c r="A485" s="6"/>
      <c r="E485" s="30"/>
      <c r="F485" s="33"/>
      <c r="G485" s="33"/>
      <c r="H485" s="33"/>
      <c r="I485" s="34"/>
    </row>
    <row r="486">
      <c r="A486" s="6"/>
      <c r="E486" s="30"/>
      <c r="F486" s="33"/>
      <c r="G486" s="33"/>
      <c r="H486" s="33"/>
      <c r="I486" s="34"/>
    </row>
    <row r="487">
      <c r="A487" s="6"/>
      <c r="E487" s="30"/>
      <c r="F487" s="33"/>
      <c r="G487" s="33"/>
      <c r="H487" s="33"/>
      <c r="I487" s="34"/>
    </row>
    <row r="488">
      <c r="A488" s="6"/>
      <c r="E488" s="30"/>
      <c r="F488" s="33"/>
      <c r="G488" s="33"/>
      <c r="H488" s="33"/>
      <c r="I488" s="34"/>
    </row>
    <row r="489">
      <c r="A489" s="6"/>
      <c r="E489" s="30"/>
      <c r="F489" s="33"/>
      <c r="G489" s="33"/>
      <c r="H489" s="33"/>
      <c r="I489" s="34"/>
    </row>
    <row r="490">
      <c r="A490" s="6"/>
      <c r="E490" s="30"/>
      <c r="F490" s="33"/>
      <c r="G490" s="33"/>
      <c r="H490" s="33"/>
      <c r="I490" s="34"/>
    </row>
    <row r="491">
      <c r="A491" s="6"/>
      <c r="E491" s="30"/>
      <c r="F491" s="33"/>
      <c r="G491" s="33"/>
      <c r="H491" s="33"/>
      <c r="I491" s="34"/>
    </row>
    <row r="492">
      <c r="A492" s="6"/>
      <c r="E492" s="30"/>
      <c r="F492" s="33"/>
      <c r="G492" s="33"/>
      <c r="H492" s="33"/>
      <c r="I492" s="34"/>
    </row>
    <row r="493">
      <c r="A493" s="6"/>
      <c r="E493" s="30"/>
      <c r="F493" s="33"/>
      <c r="G493" s="33"/>
      <c r="H493" s="33"/>
      <c r="I493" s="34"/>
    </row>
    <row r="494">
      <c r="A494" s="6"/>
      <c r="E494" s="30"/>
      <c r="F494" s="33"/>
      <c r="G494" s="33"/>
      <c r="H494" s="33"/>
      <c r="I494" s="34"/>
    </row>
    <row r="495">
      <c r="A495" s="6"/>
      <c r="E495" s="30"/>
      <c r="F495" s="33"/>
      <c r="G495" s="33"/>
      <c r="H495" s="33"/>
      <c r="I495" s="34"/>
    </row>
    <row r="496">
      <c r="A496" s="6"/>
      <c r="E496" s="30"/>
      <c r="F496" s="33"/>
      <c r="G496" s="33"/>
      <c r="H496" s="33"/>
      <c r="I496" s="34"/>
    </row>
    <row r="497">
      <c r="A497" s="6"/>
      <c r="E497" s="30"/>
      <c r="F497" s="33"/>
      <c r="G497" s="33"/>
      <c r="H497" s="33"/>
      <c r="I497" s="34"/>
    </row>
    <row r="498">
      <c r="A498" s="6"/>
      <c r="E498" s="30"/>
      <c r="F498" s="33"/>
      <c r="G498" s="33"/>
      <c r="H498" s="33"/>
      <c r="I498" s="34"/>
    </row>
    <row r="499">
      <c r="A499" s="6"/>
      <c r="E499" s="30"/>
      <c r="F499" s="33"/>
      <c r="G499" s="33"/>
      <c r="H499" s="33"/>
      <c r="I499" s="34"/>
    </row>
    <row r="500">
      <c r="A500" s="6"/>
      <c r="E500" s="30"/>
      <c r="F500" s="33"/>
      <c r="G500" s="33"/>
      <c r="H500" s="33"/>
      <c r="I500" s="34"/>
    </row>
    <row r="501">
      <c r="A501" s="6"/>
      <c r="E501" s="30"/>
      <c r="F501" s="33"/>
      <c r="G501" s="33"/>
      <c r="H501" s="33"/>
      <c r="I501" s="34"/>
    </row>
    <row r="502">
      <c r="A502" s="6"/>
      <c r="E502" s="30"/>
      <c r="F502" s="33"/>
      <c r="G502" s="33"/>
      <c r="H502" s="33"/>
      <c r="I502" s="34"/>
    </row>
    <row r="503">
      <c r="A503" s="6"/>
      <c r="E503" s="30"/>
      <c r="F503" s="33"/>
      <c r="G503" s="33"/>
      <c r="H503" s="33"/>
      <c r="I503" s="34"/>
    </row>
    <row r="504">
      <c r="A504" s="6"/>
      <c r="E504" s="30"/>
      <c r="F504" s="33"/>
      <c r="G504" s="33"/>
      <c r="H504" s="33"/>
      <c r="I504" s="34"/>
    </row>
    <row r="505">
      <c r="A505" s="6"/>
      <c r="E505" s="30"/>
      <c r="F505" s="33"/>
      <c r="G505" s="33"/>
      <c r="H505" s="33"/>
      <c r="I505" s="34"/>
    </row>
    <row r="506">
      <c r="A506" s="6"/>
      <c r="E506" s="30"/>
      <c r="F506" s="33"/>
      <c r="G506" s="33"/>
      <c r="H506" s="33"/>
      <c r="I506" s="34"/>
    </row>
    <row r="507">
      <c r="A507" s="6"/>
      <c r="E507" s="30"/>
      <c r="F507" s="33"/>
      <c r="G507" s="33"/>
      <c r="H507" s="33"/>
      <c r="I507" s="34"/>
    </row>
    <row r="508">
      <c r="A508" s="6"/>
      <c r="E508" s="30"/>
      <c r="F508" s="33"/>
      <c r="G508" s="33"/>
      <c r="H508" s="33"/>
      <c r="I508" s="34"/>
    </row>
    <row r="509">
      <c r="A509" s="6"/>
      <c r="E509" s="30"/>
      <c r="F509" s="33"/>
      <c r="G509" s="33"/>
      <c r="H509" s="33"/>
      <c r="I509" s="34"/>
    </row>
    <row r="510">
      <c r="A510" s="6"/>
      <c r="E510" s="30"/>
      <c r="F510" s="33"/>
      <c r="G510" s="33"/>
      <c r="H510" s="33"/>
      <c r="I510" s="34"/>
    </row>
    <row r="511">
      <c r="A511" s="6"/>
      <c r="E511" s="30"/>
      <c r="F511" s="33"/>
      <c r="G511" s="33"/>
      <c r="H511" s="33"/>
      <c r="I511" s="34"/>
    </row>
    <row r="512">
      <c r="A512" s="6"/>
      <c r="E512" s="30"/>
      <c r="F512" s="33"/>
      <c r="G512" s="33"/>
      <c r="H512" s="33"/>
      <c r="I512" s="34"/>
    </row>
    <row r="513">
      <c r="A513" s="6"/>
      <c r="E513" s="30"/>
      <c r="F513" s="33"/>
      <c r="G513" s="33"/>
      <c r="H513" s="33"/>
      <c r="I513" s="34"/>
    </row>
    <row r="514">
      <c r="A514" s="6"/>
      <c r="E514" s="30"/>
      <c r="F514" s="33"/>
      <c r="G514" s="33"/>
      <c r="H514" s="33"/>
      <c r="I514" s="34"/>
    </row>
    <row r="515">
      <c r="A515" s="6"/>
      <c r="E515" s="30"/>
      <c r="F515" s="33"/>
      <c r="G515" s="33"/>
      <c r="H515" s="33"/>
      <c r="I515" s="34"/>
    </row>
    <row r="516">
      <c r="A516" s="6"/>
      <c r="E516" s="30"/>
      <c r="F516" s="33"/>
      <c r="G516" s="33"/>
      <c r="H516" s="33"/>
      <c r="I516" s="34"/>
    </row>
    <row r="517">
      <c r="A517" s="6"/>
      <c r="E517" s="30"/>
      <c r="F517" s="33"/>
      <c r="G517" s="33"/>
      <c r="H517" s="33"/>
      <c r="I517" s="34"/>
    </row>
    <row r="518">
      <c r="A518" s="6"/>
      <c r="E518" s="30"/>
      <c r="F518" s="33"/>
      <c r="G518" s="33"/>
      <c r="H518" s="33"/>
      <c r="I518" s="34"/>
    </row>
    <row r="519">
      <c r="A519" s="6"/>
      <c r="E519" s="30"/>
      <c r="F519" s="33"/>
      <c r="G519" s="33"/>
      <c r="H519" s="33"/>
      <c r="I519" s="34"/>
    </row>
    <row r="520">
      <c r="A520" s="6"/>
      <c r="E520" s="30"/>
      <c r="F520" s="33"/>
      <c r="G520" s="33"/>
      <c r="H520" s="33"/>
      <c r="I520" s="34"/>
    </row>
    <row r="521">
      <c r="A521" s="6"/>
      <c r="E521" s="30"/>
      <c r="F521" s="33"/>
      <c r="G521" s="33"/>
      <c r="H521" s="33"/>
      <c r="I521" s="34"/>
    </row>
    <row r="522">
      <c r="A522" s="6"/>
      <c r="E522" s="30"/>
      <c r="F522" s="33"/>
      <c r="G522" s="33"/>
      <c r="H522" s="33"/>
      <c r="I522" s="34"/>
    </row>
    <row r="523">
      <c r="A523" s="6"/>
      <c r="E523" s="30"/>
      <c r="F523" s="33"/>
      <c r="G523" s="33"/>
      <c r="H523" s="33"/>
      <c r="I523" s="34"/>
    </row>
    <row r="524">
      <c r="A524" s="6"/>
      <c r="E524" s="30"/>
      <c r="F524" s="33"/>
      <c r="G524" s="33"/>
      <c r="H524" s="33"/>
      <c r="I524" s="34"/>
    </row>
    <row r="525">
      <c r="A525" s="6"/>
      <c r="E525" s="30"/>
      <c r="F525" s="33"/>
      <c r="G525" s="33"/>
      <c r="H525" s="33"/>
      <c r="I525" s="34"/>
    </row>
    <row r="526">
      <c r="A526" s="6"/>
      <c r="E526" s="30"/>
      <c r="F526" s="33"/>
      <c r="G526" s="33"/>
      <c r="H526" s="33"/>
      <c r="I526" s="34"/>
    </row>
    <row r="527">
      <c r="A527" s="6"/>
      <c r="E527" s="30"/>
      <c r="F527" s="33"/>
      <c r="G527" s="33"/>
      <c r="H527" s="33"/>
      <c r="I527" s="34"/>
    </row>
    <row r="528">
      <c r="A528" s="6"/>
      <c r="E528" s="30"/>
      <c r="F528" s="33"/>
      <c r="G528" s="33"/>
      <c r="H528" s="33"/>
      <c r="I528" s="34"/>
    </row>
    <row r="529">
      <c r="A529" s="6"/>
      <c r="E529" s="30"/>
      <c r="F529" s="33"/>
      <c r="G529" s="33"/>
      <c r="H529" s="33"/>
      <c r="I529" s="34"/>
    </row>
    <row r="530">
      <c r="A530" s="6"/>
      <c r="E530" s="30"/>
      <c r="F530" s="33"/>
      <c r="G530" s="33"/>
      <c r="H530" s="33"/>
      <c r="I530" s="34"/>
    </row>
    <row r="531">
      <c r="A531" s="6"/>
      <c r="E531" s="30"/>
      <c r="F531" s="33"/>
      <c r="G531" s="33"/>
      <c r="H531" s="33"/>
      <c r="I531" s="34"/>
    </row>
    <row r="532">
      <c r="A532" s="6"/>
      <c r="E532" s="30"/>
      <c r="F532" s="33"/>
      <c r="G532" s="33"/>
      <c r="H532" s="33"/>
      <c r="I532" s="34"/>
    </row>
    <row r="533">
      <c r="A533" s="6"/>
      <c r="E533" s="30"/>
      <c r="F533" s="33"/>
      <c r="G533" s="33"/>
      <c r="H533" s="33"/>
      <c r="I533" s="34"/>
    </row>
    <row r="534">
      <c r="A534" s="6"/>
      <c r="E534" s="30"/>
      <c r="F534" s="33"/>
      <c r="G534" s="33"/>
      <c r="H534" s="33"/>
      <c r="I534" s="34"/>
    </row>
    <row r="535">
      <c r="A535" s="6"/>
      <c r="E535" s="30"/>
      <c r="F535" s="33"/>
      <c r="G535" s="33"/>
      <c r="H535" s="33"/>
      <c r="I535" s="34"/>
    </row>
    <row r="536">
      <c r="A536" s="6"/>
      <c r="E536" s="30"/>
      <c r="F536" s="33"/>
      <c r="G536" s="33"/>
      <c r="H536" s="33"/>
      <c r="I536" s="34"/>
    </row>
    <row r="537">
      <c r="A537" s="6"/>
      <c r="E537" s="30"/>
      <c r="F537" s="33"/>
      <c r="G537" s="33"/>
      <c r="H537" s="33"/>
      <c r="I537" s="34"/>
    </row>
    <row r="538">
      <c r="A538" s="6"/>
      <c r="E538" s="30"/>
      <c r="F538" s="33"/>
      <c r="G538" s="33"/>
      <c r="H538" s="33"/>
      <c r="I538" s="34"/>
    </row>
    <row r="539">
      <c r="A539" s="6"/>
      <c r="E539" s="30"/>
      <c r="F539" s="33"/>
      <c r="G539" s="33"/>
      <c r="H539" s="33"/>
      <c r="I539" s="34"/>
    </row>
    <row r="540">
      <c r="A540" s="6"/>
      <c r="E540" s="30"/>
      <c r="F540" s="33"/>
      <c r="G540" s="33"/>
      <c r="H540" s="33"/>
      <c r="I540" s="34"/>
    </row>
    <row r="541">
      <c r="A541" s="6"/>
      <c r="E541" s="30"/>
      <c r="F541" s="33"/>
      <c r="G541" s="33"/>
      <c r="H541" s="33"/>
      <c r="I541" s="34"/>
    </row>
    <row r="542">
      <c r="A542" s="6"/>
      <c r="E542" s="30"/>
      <c r="F542" s="33"/>
      <c r="G542" s="33"/>
      <c r="H542" s="33"/>
      <c r="I542" s="34"/>
    </row>
    <row r="543">
      <c r="A543" s="6"/>
      <c r="E543" s="30"/>
      <c r="F543" s="33"/>
      <c r="G543" s="33"/>
      <c r="H543" s="33"/>
      <c r="I543" s="34"/>
    </row>
    <row r="544">
      <c r="A544" s="6"/>
      <c r="E544" s="30"/>
      <c r="F544" s="33"/>
      <c r="G544" s="33"/>
      <c r="H544" s="33"/>
      <c r="I544" s="34"/>
    </row>
    <row r="545">
      <c r="A545" s="6"/>
      <c r="E545" s="30"/>
      <c r="F545" s="33"/>
      <c r="G545" s="33"/>
      <c r="H545" s="33"/>
      <c r="I545" s="34"/>
    </row>
    <row r="546">
      <c r="A546" s="6"/>
      <c r="E546" s="30"/>
      <c r="F546" s="33"/>
      <c r="G546" s="33"/>
      <c r="H546" s="33"/>
      <c r="I546" s="34"/>
    </row>
    <row r="547">
      <c r="A547" s="6"/>
      <c r="E547" s="30"/>
      <c r="F547" s="33"/>
      <c r="G547" s="33"/>
      <c r="H547" s="33"/>
      <c r="I547" s="34"/>
    </row>
    <row r="548">
      <c r="A548" s="6"/>
      <c r="E548" s="30"/>
      <c r="F548" s="33"/>
      <c r="G548" s="33"/>
      <c r="H548" s="33"/>
      <c r="I548" s="34"/>
    </row>
    <row r="549">
      <c r="A549" s="6"/>
      <c r="E549" s="30"/>
      <c r="F549" s="33"/>
      <c r="G549" s="33"/>
      <c r="H549" s="33"/>
      <c r="I549" s="34"/>
    </row>
    <row r="550">
      <c r="A550" s="6"/>
      <c r="E550" s="30"/>
      <c r="F550" s="33"/>
      <c r="G550" s="33"/>
      <c r="H550" s="33"/>
      <c r="I550" s="34"/>
    </row>
    <row r="551">
      <c r="A551" s="6"/>
      <c r="E551" s="30"/>
      <c r="F551" s="33"/>
      <c r="G551" s="33"/>
      <c r="H551" s="33"/>
      <c r="I551" s="34"/>
    </row>
    <row r="552">
      <c r="A552" s="6"/>
      <c r="E552" s="30"/>
      <c r="F552" s="33"/>
      <c r="G552" s="33"/>
      <c r="H552" s="33"/>
      <c r="I552" s="34"/>
    </row>
    <row r="553">
      <c r="A553" s="6"/>
      <c r="E553" s="30"/>
      <c r="F553" s="33"/>
      <c r="G553" s="33"/>
      <c r="H553" s="33"/>
      <c r="I553" s="34"/>
    </row>
    <row r="554">
      <c r="A554" s="6"/>
      <c r="E554" s="30"/>
      <c r="F554" s="33"/>
      <c r="G554" s="33"/>
      <c r="H554" s="33"/>
      <c r="I554" s="34"/>
    </row>
    <row r="555">
      <c r="A555" s="6"/>
      <c r="E555" s="30"/>
      <c r="F555" s="33"/>
      <c r="G555" s="33"/>
      <c r="H555" s="33"/>
      <c r="I555" s="34"/>
    </row>
    <row r="556">
      <c r="A556" s="6"/>
      <c r="E556" s="30"/>
      <c r="F556" s="33"/>
      <c r="G556" s="33"/>
      <c r="H556" s="33"/>
      <c r="I556" s="34"/>
    </row>
    <row r="557">
      <c r="A557" s="6"/>
      <c r="E557" s="30"/>
      <c r="F557" s="33"/>
      <c r="G557" s="33"/>
      <c r="H557" s="33"/>
      <c r="I557" s="34"/>
    </row>
    <row r="558">
      <c r="A558" s="6"/>
      <c r="E558" s="30"/>
      <c r="F558" s="33"/>
      <c r="G558" s="33"/>
      <c r="H558" s="33"/>
      <c r="I558" s="34"/>
    </row>
    <row r="559">
      <c r="A559" s="6"/>
      <c r="E559" s="30"/>
      <c r="F559" s="33"/>
      <c r="G559" s="33"/>
      <c r="H559" s="33"/>
      <c r="I559" s="34"/>
    </row>
    <row r="560">
      <c r="A560" s="6"/>
      <c r="E560" s="30"/>
      <c r="F560" s="33"/>
      <c r="G560" s="33"/>
      <c r="H560" s="33"/>
      <c r="I560" s="34"/>
    </row>
    <row r="561">
      <c r="A561" s="6"/>
      <c r="E561" s="30"/>
      <c r="F561" s="33"/>
      <c r="G561" s="33"/>
      <c r="H561" s="33"/>
      <c r="I561" s="34"/>
    </row>
    <row r="562">
      <c r="A562" s="6"/>
      <c r="E562" s="30"/>
      <c r="F562" s="33"/>
      <c r="G562" s="33"/>
      <c r="H562" s="33"/>
      <c r="I562" s="34"/>
    </row>
    <row r="563">
      <c r="A563" s="6"/>
      <c r="E563" s="30"/>
      <c r="F563" s="33"/>
      <c r="G563" s="33"/>
      <c r="H563" s="33"/>
      <c r="I563" s="34"/>
    </row>
    <row r="564">
      <c r="A564" s="6"/>
      <c r="E564" s="30"/>
      <c r="F564" s="33"/>
      <c r="G564" s="33"/>
      <c r="H564" s="33"/>
      <c r="I564" s="34"/>
    </row>
    <row r="565">
      <c r="A565" s="6"/>
      <c r="E565" s="30"/>
      <c r="F565" s="33"/>
      <c r="G565" s="33"/>
      <c r="H565" s="33"/>
      <c r="I565" s="34"/>
    </row>
    <row r="566">
      <c r="A566" s="6"/>
      <c r="E566" s="30"/>
      <c r="F566" s="33"/>
      <c r="G566" s="33"/>
      <c r="H566" s="33"/>
      <c r="I566" s="34"/>
    </row>
    <row r="567">
      <c r="A567" s="6"/>
      <c r="E567" s="30"/>
      <c r="F567" s="33"/>
      <c r="G567" s="33"/>
      <c r="H567" s="33"/>
      <c r="I567" s="34"/>
    </row>
    <row r="568">
      <c r="A568" s="6"/>
      <c r="E568" s="30"/>
      <c r="F568" s="33"/>
      <c r="G568" s="33"/>
      <c r="H568" s="33"/>
      <c r="I568" s="34"/>
    </row>
    <row r="569">
      <c r="A569" s="6"/>
      <c r="E569" s="30"/>
      <c r="F569" s="33"/>
      <c r="G569" s="33"/>
      <c r="H569" s="33"/>
      <c r="I569" s="34"/>
    </row>
    <row r="570">
      <c r="A570" s="6"/>
      <c r="E570" s="30"/>
      <c r="F570" s="33"/>
      <c r="G570" s="33"/>
      <c r="H570" s="33"/>
      <c r="I570" s="34"/>
    </row>
    <row r="571">
      <c r="A571" s="6"/>
      <c r="E571" s="30"/>
      <c r="F571" s="33"/>
      <c r="G571" s="33"/>
      <c r="H571" s="33"/>
      <c r="I571" s="34"/>
    </row>
    <row r="572">
      <c r="A572" s="6"/>
      <c r="E572" s="30"/>
      <c r="F572" s="33"/>
      <c r="G572" s="33"/>
      <c r="H572" s="33"/>
      <c r="I572" s="34"/>
    </row>
    <row r="573">
      <c r="A573" s="6"/>
      <c r="E573" s="30"/>
      <c r="F573" s="33"/>
      <c r="G573" s="33"/>
      <c r="H573" s="33"/>
      <c r="I573" s="34"/>
    </row>
    <row r="574">
      <c r="A574" s="6"/>
      <c r="E574" s="30"/>
      <c r="F574" s="33"/>
      <c r="G574" s="33"/>
      <c r="H574" s="33"/>
      <c r="I574" s="34"/>
    </row>
    <row r="575">
      <c r="A575" s="6"/>
      <c r="E575" s="30"/>
      <c r="F575" s="33"/>
      <c r="G575" s="33"/>
      <c r="H575" s="33"/>
      <c r="I575" s="34"/>
    </row>
    <row r="576">
      <c r="A576" s="6"/>
      <c r="E576" s="30"/>
      <c r="F576" s="33"/>
      <c r="G576" s="33"/>
      <c r="H576" s="33"/>
      <c r="I576" s="34"/>
    </row>
    <row r="577">
      <c r="A577" s="6"/>
      <c r="E577" s="30"/>
      <c r="F577" s="33"/>
      <c r="G577" s="33"/>
      <c r="H577" s="33"/>
      <c r="I577" s="34"/>
    </row>
    <row r="578">
      <c r="A578" s="6"/>
      <c r="E578" s="30"/>
      <c r="F578" s="33"/>
      <c r="G578" s="33"/>
      <c r="H578" s="33"/>
      <c r="I578" s="34"/>
    </row>
    <row r="579">
      <c r="A579" s="6"/>
      <c r="E579" s="30"/>
      <c r="F579" s="33"/>
      <c r="G579" s="33"/>
      <c r="H579" s="33"/>
      <c r="I579" s="34"/>
    </row>
    <row r="580">
      <c r="A580" s="6"/>
      <c r="E580" s="30"/>
      <c r="F580" s="33"/>
      <c r="G580" s="33"/>
      <c r="H580" s="33"/>
      <c r="I580" s="34"/>
    </row>
    <row r="581">
      <c r="A581" s="6"/>
      <c r="E581" s="30"/>
      <c r="F581" s="33"/>
      <c r="G581" s="33"/>
      <c r="H581" s="33"/>
      <c r="I581" s="34"/>
    </row>
    <row r="582">
      <c r="A582" s="6"/>
      <c r="E582" s="30"/>
      <c r="F582" s="33"/>
      <c r="G582" s="33"/>
      <c r="H582" s="33"/>
      <c r="I582" s="34"/>
    </row>
    <row r="583">
      <c r="A583" s="6"/>
      <c r="E583" s="30"/>
      <c r="F583" s="33"/>
      <c r="G583" s="33"/>
      <c r="H583" s="33"/>
      <c r="I583" s="34"/>
    </row>
    <row r="584">
      <c r="A584" s="6"/>
      <c r="E584" s="30"/>
      <c r="F584" s="33"/>
      <c r="G584" s="33"/>
      <c r="H584" s="33"/>
      <c r="I584" s="34"/>
    </row>
    <row r="585">
      <c r="A585" s="6"/>
      <c r="E585" s="30"/>
      <c r="F585" s="33"/>
      <c r="G585" s="33"/>
      <c r="H585" s="33"/>
      <c r="I585" s="34"/>
    </row>
    <row r="586">
      <c r="A586" s="6"/>
      <c r="E586" s="30"/>
      <c r="F586" s="33"/>
      <c r="G586" s="33"/>
      <c r="H586" s="33"/>
      <c r="I586" s="34"/>
    </row>
    <row r="587">
      <c r="A587" s="6"/>
      <c r="E587" s="30"/>
      <c r="F587" s="33"/>
      <c r="G587" s="33"/>
      <c r="H587" s="33"/>
      <c r="I587" s="34"/>
    </row>
    <row r="588">
      <c r="A588" s="6"/>
      <c r="E588" s="30"/>
      <c r="F588" s="33"/>
      <c r="G588" s="33"/>
      <c r="H588" s="33"/>
      <c r="I588" s="34"/>
    </row>
    <row r="589">
      <c r="A589" s="6"/>
      <c r="E589" s="30"/>
      <c r="F589" s="33"/>
      <c r="G589" s="33"/>
      <c r="H589" s="33"/>
      <c r="I589" s="34"/>
    </row>
    <row r="590">
      <c r="A590" s="6"/>
      <c r="E590" s="30"/>
      <c r="F590" s="33"/>
      <c r="G590" s="33"/>
      <c r="H590" s="33"/>
      <c r="I590" s="34"/>
    </row>
    <row r="591">
      <c r="A591" s="6"/>
      <c r="E591" s="30"/>
      <c r="F591" s="33"/>
      <c r="G591" s="33"/>
      <c r="H591" s="33"/>
      <c r="I591" s="34"/>
    </row>
    <row r="592">
      <c r="A592" s="6"/>
      <c r="E592" s="30"/>
      <c r="F592" s="33"/>
      <c r="G592" s="33"/>
      <c r="H592" s="33"/>
      <c r="I592" s="34"/>
    </row>
    <row r="593">
      <c r="A593" s="6"/>
      <c r="E593" s="30"/>
      <c r="F593" s="33"/>
      <c r="G593" s="33"/>
      <c r="H593" s="33"/>
      <c r="I593" s="34"/>
    </row>
    <row r="594">
      <c r="A594" s="6"/>
      <c r="E594" s="30"/>
      <c r="F594" s="33"/>
      <c r="G594" s="33"/>
      <c r="H594" s="33"/>
      <c r="I594" s="34"/>
    </row>
    <row r="595">
      <c r="A595" s="6"/>
      <c r="E595" s="30"/>
      <c r="F595" s="33"/>
      <c r="G595" s="33"/>
      <c r="H595" s="33"/>
      <c r="I595" s="34"/>
    </row>
    <row r="596">
      <c r="A596" s="6"/>
      <c r="E596" s="30"/>
      <c r="F596" s="33"/>
      <c r="G596" s="33"/>
      <c r="H596" s="33"/>
      <c r="I596" s="34"/>
    </row>
    <row r="597">
      <c r="A597" s="6"/>
      <c r="E597" s="30"/>
      <c r="F597" s="33"/>
      <c r="G597" s="33"/>
      <c r="H597" s="33"/>
      <c r="I597" s="34"/>
    </row>
    <row r="598">
      <c r="A598" s="6"/>
      <c r="E598" s="30"/>
      <c r="F598" s="33"/>
      <c r="G598" s="33"/>
      <c r="H598" s="33"/>
      <c r="I598" s="34"/>
    </row>
    <row r="599">
      <c r="A599" s="6"/>
      <c r="E599" s="30"/>
      <c r="F599" s="33"/>
      <c r="G599" s="33"/>
      <c r="H599" s="33"/>
      <c r="I599" s="34"/>
    </row>
    <row r="600">
      <c r="A600" s="6"/>
      <c r="E600" s="30"/>
      <c r="F600" s="33"/>
      <c r="G600" s="33"/>
      <c r="H600" s="33"/>
      <c r="I600" s="34"/>
    </row>
    <row r="601">
      <c r="A601" s="6"/>
      <c r="E601" s="30"/>
      <c r="F601" s="33"/>
      <c r="G601" s="33"/>
      <c r="H601" s="33"/>
      <c r="I601" s="34"/>
    </row>
    <row r="602">
      <c r="A602" s="6"/>
      <c r="E602" s="30"/>
      <c r="F602" s="33"/>
      <c r="G602" s="33"/>
      <c r="H602" s="33"/>
      <c r="I602" s="34"/>
    </row>
    <row r="603">
      <c r="A603" s="6"/>
      <c r="E603" s="30"/>
      <c r="F603" s="33"/>
      <c r="G603" s="33"/>
      <c r="H603" s="33"/>
      <c r="I603" s="34"/>
    </row>
    <row r="604">
      <c r="A604" s="6"/>
      <c r="E604" s="30"/>
      <c r="F604" s="33"/>
      <c r="G604" s="33"/>
      <c r="H604" s="33"/>
      <c r="I604" s="34"/>
    </row>
    <row r="605">
      <c r="A605" s="6"/>
      <c r="E605" s="30"/>
      <c r="F605" s="33"/>
      <c r="G605" s="33"/>
      <c r="H605" s="33"/>
      <c r="I605" s="34"/>
    </row>
    <row r="606">
      <c r="A606" s="6"/>
      <c r="E606" s="30"/>
      <c r="F606" s="33"/>
      <c r="G606" s="33"/>
      <c r="H606" s="33"/>
      <c r="I606" s="34"/>
    </row>
    <row r="607">
      <c r="A607" s="6"/>
      <c r="E607" s="30"/>
      <c r="F607" s="33"/>
      <c r="G607" s="33"/>
      <c r="H607" s="33"/>
      <c r="I607" s="34"/>
    </row>
    <row r="608">
      <c r="A608" s="6"/>
      <c r="E608" s="30"/>
      <c r="F608" s="33"/>
      <c r="G608" s="33"/>
      <c r="H608" s="33"/>
      <c r="I608" s="34"/>
    </row>
    <row r="609">
      <c r="A609" s="6"/>
      <c r="E609" s="30"/>
      <c r="F609" s="33"/>
      <c r="G609" s="33"/>
      <c r="H609" s="33"/>
      <c r="I609" s="34"/>
    </row>
    <row r="610">
      <c r="A610" s="6"/>
      <c r="E610" s="30"/>
      <c r="F610" s="33"/>
      <c r="G610" s="33"/>
      <c r="H610" s="33"/>
      <c r="I610" s="34"/>
    </row>
    <row r="611">
      <c r="A611" s="6"/>
      <c r="E611" s="30"/>
      <c r="F611" s="33"/>
      <c r="G611" s="33"/>
      <c r="H611" s="33"/>
      <c r="I611" s="34"/>
    </row>
    <row r="612">
      <c r="A612" s="6"/>
      <c r="E612" s="30"/>
      <c r="F612" s="33"/>
      <c r="G612" s="33"/>
      <c r="H612" s="33"/>
      <c r="I612" s="34"/>
    </row>
    <row r="613">
      <c r="A613" s="6"/>
      <c r="E613" s="30"/>
      <c r="F613" s="33"/>
      <c r="G613" s="33"/>
      <c r="H613" s="33"/>
      <c r="I613" s="34"/>
    </row>
    <row r="614">
      <c r="A614" s="6"/>
      <c r="E614" s="30"/>
      <c r="F614" s="33"/>
      <c r="G614" s="33"/>
      <c r="H614" s="33"/>
      <c r="I614" s="34"/>
    </row>
    <row r="615">
      <c r="A615" s="6"/>
      <c r="E615" s="30"/>
      <c r="F615" s="33"/>
      <c r="G615" s="33"/>
      <c r="H615" s="33"/>
      <c r="I615" s="34"/>
    </row>
    <row r="616">
      <c r="A616" s="6"/>
      <c r="E616" s="30"/>
      <c r="F616" s="33"/>
      <c r="G616" s="33"/>
      <c r="H616" s="33"/>
      <c r="I616" s="34"/>
    </row>
    <row r="617">
      <c r="A617" s="6"/>
      <c r="E617" s="30"/>
      <c r="F617" s="33"/>
      <c r="G617" s="33"/>
      <c r="H617" s="33"/>
      <c r="I617" s="34"/>
    </row>
    <row r="618">
      <c r="A618" s="6"/>
      <c r="E618" s="30"/>
      <c r="F618" s="33"/>
      <c r="G618" s="33"/>
      <c r="H618" s="33"/>
      <c r="I618" s="34"/>
    </row>
    <row r="619">
      <c r="A619" s="6"/>
      <c r="E619" s="30"/>
      <c r="F619" s="33"/>
      <c r="G619" s="33"/>
      <c r="H619" s="33"/>
      <c r="I619" s="34"/>
    </row>
    <row r="620">
      <c r="A620" s="6"/>
      <c r="E620" s="30"/>
      <c r="F620" s="33"/>
      <c r="G620" s="33"/>
      <c r="H620" s="33"/>
      <c r="I620" s="34"/>
    </row>
    <row r="621">
      <c r="A621" s="6"/>
      <c r="E621" s="30"/>
      <c r="F621" s="33"/>
      <c r="G621" s="33"/>
      <c r="H621" s="33"/>
      <c r="I621" s="34"/>
    </row>
    <row r="622">
      <c r="A622" s="6"/>
      <c r="E622" s="30"/>
      <c r="F622" s="33"/>
      <c r="G622" s="33"/>
      <c r="H622" s="33"/>
      <c r="I622" s="34"/>
    </row>
    <row r="623">
      <c r="A623" s="6"/>
      <c r="E623" s="30"/>
      <c r="F623" s="33"/>
      <c r="G623" s="33"/>
      <c r="H623" s="33"/>
      <c r="I623" s="34"/>
    </row>
    <row r="624">
      <c r="A624" s="6"/>
      <c r="E624" s="30"/>
      <c r="F624" s="33"/>
      <c r="G624" s="33"/>
      <c r="H624" s="33"/>
      <c r="I624" s="34"/>
    </row>
    <row r="625">
      <c r="A625" s="6"/>
      <c r="E625" s="30"/>
      <c r="F625" s="33"/>
      <c r="G625" s="33"/>
      <c r="H625" s="33"/>
      <c r="I625" s="34"/>
    </row>
    <row r="626">
      <c r="A626" s="6"/>
      <c r="E626" s="30"/>
      <c r="F626" s="33"/>
      <c r="G626" s="33"/>
      <c r="H626" s="33"/>
      <c r="I626" s="34"/>
    </row>
    <row r="627">
      <c r="A627" s="6"/>
      <c r="E627" s="30"/>
      <c r="F627" s="33"/>
      <c r="G627" s="33"/>
      <c r="H627" s="33"/>
      <c r="I627" s="34"/>
    </row>
    <row r="628">
      <c r="A628" s="6"/>
      <c r="E628" s="30"/>
      <c r="F628" s="33"/>
      <c r="G628" s="33"/>
      <c r="H628" s="33"/>
      <c r="I628" s="34"/>
    </row>
    <row r="629">
      <c r="A629" s="6"/>
      <c r="E629" s="30"/>
      <c r="F629" s="33"/>
      <c r="G629" s="33"/>
      <c r="H629" s="33"/>
      <c r="I629" s="34"/>
    </row>
    <row r="630">
      <c r="A630" s="6"/>
      <c r="E630" s="30"/>
      <c r="F630" s="33"/>
      <c r="G630" s="33"/>
      <c r="H630" s="33"/>
      <c r="I630" s="34"/>
    </row>
    <row r="631">
      <c r="A631" s="6"/>
      <c r="E631" s="30"/>
      <c r="F631" s="33"/>
      <c r="G631" s="33"/>
      <c r="H631" s="33"/>
      <c r="I631" s="34"/>
    </row>
    <row r="632">
      <c r="A632" s="6"/>
      <c r="E632" s="30"/>
      <c r="F632" s="33"/>
      <c r="G632" s="33"/>
      <c r="H632" s="33"/>
      <c r="I632" s="34"/>
    </row>
    <row r="633">
      <c r="A633" s="6"/>
      <c r="E633" s="30"/>
      <c r="F633" s="33"/>
      <c r="G633" s="33"/>
      <c r="H633" s="33"/>
      <c r="I633" s="34"/>
    </row>
    <row r="634">
      <c r="A634" s="6"/>
      <c r="E634" s="30"/>
      <c r="F634" s="33"/>
      <c r="G634" s="33"/>
      <c r="H634" s="33"/>
      <c r="I634" s="34"/>
    </row>
    <row r="635">
      <c r="A635" s="6"/>
      <c r="E635" s="30"/>
      <c r="F635" s="33"/>
      <c r="G635" s="33"/>
      <c r="H635" s="33"/>
      <c r="I635" s="34"/>
    </row>
    <row r="636">
      <c r="A636" s="6"/>
      <c r="E636" s="30"/>
      <c r="F636" s="33"/>
      <c r="G636" s="33"/>
      <c r="H636" s="33"/>
      <c r="I636" s="34"/>
    </row>
    <row r="637">
      <c r="A637" s="6"/>
      <c r="E637" s="30"/>
      <c r="F637" s="33"/>
      <c r="G637" s="33"/>
      <c r="H637" s="33"/>
      <c r="I637" s="34"/>
    </row>
    <row r="638">
      <c r="A638" s="6"/>
      <c r="E638" s="30"/>
      <c r="F638" s="33"/>
      <c r="G638" s="33"/>
      <c r="H638" s="33"/>
      <c r="I638" s="34"/>
    </row>
    <row r="639">
      <c r="A639" s="6"/>
      <c r="E639" s="30"/>
      <c r="F639" s="33"/>
      <c r="G639" s="33"/>
      <c r="H639" s="33"/>
      <c r="I639" s="34"/>
    </row>
    <row r="640">
      <c r="A640" s="6"/>
      <c r="E640" s="30"/>
      <c r="F640" s="33"/>
      <c r="G640" s="33"/>
      <c r="H640" s="33"/>
      <c r="I640" s="34"/>
    </row>
    <row r="641">
      <c r="A641" s="6"/>
      <c r="E641" s="30"/>
      <c r="F641" s="33"/>
      <c r="G641" s="33"/>
      <c r="H641" s="33"/>
      <c r="I641" s="34"/>
    </row>
    <row r="642">
      <c r="A642" s="6"/>
      <c r="E642" s="30"/>
      <c r="F642" s="33"/>
      <c r="G642" s="33"/>
      <c r="H642" s="33"/>
      <c r="I642" s="34"/>
    </row>
    <row r="643">
      <c r="A643" s="6"/>
      <c r="E643" s="30"/>
      <c r="F643" s="33"/>
      <c r="G643" s="33"/>
      <c r="H643" s="33"/>
      <c r="I643" s="34"/>
    </row>
    <row r="644">
      <c r="A644" s="6"/>
      <c r="E644" s="30"/>
      <c r="F644" s="33"/>
      <c r="G644" s="33"/>
      <c r="H644" s="33"/>
      <c r="I644" s="34"/>
    </row>
    <row r="645">
      <c r="A645" s="6"/>
      <c r="E645" s="30"/>
      <c r="F645" s="33"/>
      <c r="G645" s="33"/>
      <c r="H645" s="33"/>
      <c r="I645" s="34"/>
    </row>
    <row r="646">
      <c r="A646" s="6"/>
      <c r="E646" s="30"/>
      <c r="F646" s="33"/>
      <c r="G646" s="33"/>
      <c r="H646" s="33"/>
      <c r="I646" s="34"/>
    </row>
    <row r="647">
      <c r="A647" s="6"/>
      <c r="E647" s="30"/>
      <c r="F647" s="33"/>
      <c r="G647" s="33"/>
      <c r="H647" s="33"/>
      <c r="I647" s="34"/>
    </row>
    <row r="648">
      <c r="A648" s="6"/>
      <c r="E648" s="30"/>
      <c r="F648" s="33"/>
      <c r="G648" s="33"/>
      <c r="H648" s="33"/>
      <c r="I648" s="34"/>
    </row>
    <row r="649">
      <c r="A649" s="6"/>
      <c r="E649" s="30"/>
      <c r="F649" s="33"/>
      <c r="G649" s="33"/>
      <c r="H649" s="33"/>
      <c r="I649" s="34"/>
    </row>
    <row r="650">
      <c r="A650" s="6"/>
      <c r="E650" s="30"/>
      <c r="F650" s="33"/>
      <c r="G650" s="33"/>
      <c r="H650" s="33"/>
      <c r="I650" s="34"/>
    </row>
    <row r="651">
      <c r="A651" s="6"/>
      <c r="E651" s="30"/>
      <c r="F651" s="33"/>
      <c r="G651" s="33"/>
      <c r="H651" s="33"/>
      <c r="I651" s="34"/>
    </row>
    <row r="652">
      <c r="A652" s="6"/>
      <c r="E652" s="30"/>
      <c r="F652" s="33"/>
      <c r="G652" s="33"/>
      <c r="H652" s="33"/>
      <c r="I652" s="34"/>
    </row>
    <row r="653">
      <c r="A653" s="6"/>
      <c r="E653" s="30"/>
      <c r="F653" s="33"/>
      <c r="G653" s="33"/>
      <c r="H653" s="33"/>
      <c r="I653" s="34"/>
    </row>
    <row r="654">
      <c r="A654" s="6"/>
      <c r="E654" s="30"/>
      <c r="F654" s="33"/>
      <c r="G654" s="33"/>
      <c r="H654" s="33"/>
      <c r="I654" s="34"/>
    </row>
    <row r="655">
      <c r="A655" s="6"/>
      <c r="E655" s="30"/>
      <c r="F655" s="33"/>
      <c r="G655" s="33"/>
      <c r="H655" s="33"/>
      <c r="I655" s="34"/>
    </row>
    <row r="656">
      <c r="A656" s="6"/>
      <c r="E656" s="30"/>
      <c r="F656" s="33"/>
      <c r="G656" s="33"/>
      <c r="H656" s="33"/>
      <c r="I656" s="34"/>
    </row>
    <row r="657">
      <c r="A657" s="6"/>
      <c r="E657" s="30"/>
      <c r="F657" s="33"/>
      <c r="G657" s="33"/>
      <c r="H657" s="33"/>
      <c r="I657" s="34"/>
    </row>
    <row r="658">
      <c r="A658" s="6"/>
      <c r="E658" s="30"/>
      <c r="F658" s="33"/>
      <c r="G658" s="33"/>
      <c r="H658" s="33"/>
      <c r="I658" s="34"/>
    </row>
    <row r="659">
      <c r="A659" s="6"/>
      <c r="E659" s="30"/>
      <c r="F659" s="33"/>
      <c r="G659" s="33"/>
      <c r="H659" s="33"/>
      <c r="I659" s="34"/>
    </row>
    <row r="660">
      <c r="A660" s="6"/>
      <c r="E660" s="30"/>
      <c r="F660" s="33"/>
      <c r="G660" s="33"/>
      <c r="H660" s="33"/>
      <c r="I660" s="34"/>
    </row>
    <row r="661">
      <c r="A661" s="6"/>
      <c r="E661" s="30"/>
      <c r="F661" s="33"/>
      <c r="G661" s="33"/>
      <c r="H661" s="33"/>
      <c r="I661" s="34"/>
    </row>
    <row r="662">
      <c r="A662" s="6"/>
      <c r="E662" s="30"/>
      <c r="F662" s="33"/>
      <c r="G662" s="33"/>
      <c r="H662" s="33"/>
      <c r="I662" s="34"/>
    </row>
    <row r="663">
      <c r="A663" s="6"/>
      <c r="E663" s="30"/>
      <c r="F663" s="33"/>
      <c r="G663" s="33"/>
      <c r="H663" s="33"/>
      <c r="I663" s="34"/>
    </row>
    <row r="664">
      <c r="A664" s="6"/>
      <c r="E664" s="30"/>
      <c r="F664" s="33"/>
      <c r="G664" s="33"/>
      <c r="H664" s="33"/>
      <c r="I664" s="34"/>
    </row>
    <row r="665">
      <c r="A665" s="6"/>
      <c r="E665" s="30"/>
      <c r="F665" s="33"/>
      <c r="G665" s="33"/>
      <c r="H665" s="33"/>
      <c r="I665" s="34"/>
    </row>
    <row r="666">
      <c r="A666" s="6"/>
      <c r="E666" s="30"/>
      <c r="F666" s="33"/>
      <c r="G666" s="33"/>
      <c r="H666" s="33"/>
      <c r="I666" s="34"/>
    </row>
    <row r="667">
      <c r="A667" s="6"/>
      <c r="E667" s="30"/>
      <c r="F667" s="33"/>
      <c r="G667" s="33"/>
      <c r="H667" s="33"/>
      <c r="I667" s="34"/>
    </row>
    <row r="668">
      <c r="A668" s="6"/>
      <c r="E668" s="30"/>
      <c r="F668" s="33"/>
      <c r="G668" s="33"/>
      <c r="H668" s="33"/>
      <c r="I668" s="34"/>
    </row>
    <row r="669">
      <c r="A669" s="6"/>
      <c r="E669" s="30"/>
      <c r="F669" s="33"/>
      <c r="G669" s="33"/>
      <c r="H669" s="33"/>
      <c r="I669" s="34"/>
    </row>
    <row r="670">
      <c r="A670" s="6"/>
      <c r="E670" s="30"/>
      <c r="F670" s="33"/>
      <c r="G670" s="33"/>
      <c r="H670" s="33"/>
      <c r="I670" s="34"/>
    </row>
    <row r="671">
      <c r="A671" s="6"/>
      <c r="E671" s="30"/>
      <c r="F671" s="33"/>
      <c r="G671" s="33"/>
      <c r="H671" s="33"/>
      <c r="I671" s="34"/>
    </row>
    <row r="672">
      <c r="A672" s="6"/>
      <c r="E672" s="30"/>
      <c r="F672" s="33"/>
      <c r="G672" s="33"/>
      <c r="H672" s="33"/>
      <c r="I672" s="34"/>
    </row>
    <row r="673">
      <c r="A673" s="6"/>
      <c r="E673" s="30"/>
      <c r="F673" s="33"/>
      <c r="G673" s="33"/>
      <c r="H673" s="33"/>
      <c r="I673" s="34"/>
    </row>
    <row r="674">
      <c r="A674" s="6"/>
      <c r="E674" s="30"/>
      <c r="F674" s="33"/>
      <c r="G674" s="33"/>
      <c r="H674" s="33"/>
      <c r="I674" s="34"/>
    </row>
    <row r="675">
      <c r="A675" s="6"/>
      <c r="E675" s="30"/>
      <c r="F675" s="33"/>
      <c r="G675" s="33"/>
      <c r="H675" s="33"/>
      <c r="I675" s="34"/>
    </row>
    <row r="676">
      <c r="A676" s="6"/>
      <c r="E676" s="30"/>
      <c r="F676" s="33"/>
      <c r="G676" s="33"/>
      <c r="H676" s="33"/>
      <c r="I676" s="34"/>
    </row>
    <row r="677">
      <c r="A677" s="6"/>
      <c r="E677" s="30"/>
      <c r="F677" s="33"/>
      <c r="G677" s="33"/>
      <c r="H677" s="33"/>
      <c r="I677" s="34"/>
    </row>
    <row r="678">
      <c r="A678" s="6"/>
      <c r="E678" s="30"/>
      <c r="F678" s="33"/>
      <c r="G678" s="33"/>
      <c r="H678" s="33"/>
      <c r="I678" s="34"/>
    </row>
    <row r="679">
      <c r="A679" s="6"/>
      <c r="E679" s="30"/>
      <c r="F679" s="33"/>
      <c r="G679" s="33"/>
      <c r="H679" s="33"/>
      <c r="I679" s="34"/>
    </row>
    <row r="680">
      <c r="A680" s="6"/>
      <c r="E680" s="30"/>
      <c r="F680" s="33"/>
      <c r="G680" s="33"/>
      <c r="H680" s="33"/>
      <c r="I680" s="34"/>
    </row>
    <row r="681">
      <c r="A681" s="6"/>
      <c r="E681" s="30"/>
      <c r="F681" s="33"/>
      <c r="G681" s="33"/>
      <c r="H681" s="33"/>
      <c r="I681" s="34"/>
    </row>
    <row r="682">
      <c r="A682" s="6"/>
      <c r="E682" s="30"/>
      <c r="F682" s="33"/>
      <c r="G682" s="33"/>
      <c r="H682" s="33"/>
      <c r="I682" s="34"/>
    </row>
    <row r="683">
      <c r="A683" s="6"/>
      <c r="E683" s="30"/>
      <c r="F683" s="33"/>
      <c r="G683" s="33"/>
      <c r="H683" s="33"/>
      <c r="I683" s="34"/>
    </row>
    <row r="684">
      <c r="A684" s="6"/>
      <c r="E684" s="30"/>
      <c r="F684" s="33"/>
      <c r="G684" s="33"/>
      <c r="H684" s="33"/>
      <c r="I684" s="34"/>
    </row>
    <row r="685">
      <c r="A685" s="6"/>
      <c r="E685" s="30"/>
      <c r="F685" s="33"/>
      <c r="G685" s="33"/>
      <c r="H685" s="33"/>
      <c r="I685" s="34"/>
    </row>
    <row r="686">
      <c r="A686" s="6"/>
      <c r="E686" s="30"/>
      <c r="F686" s="33"/>
      <c r="G686" s="33"/>
      <c r="H686" s="33"/>
      <c r="I686" s="34"/>
    </row>
    <row r="687">
      <c r="A687" s="6"/>
      <c r="E687" s="30"/>
      <c r="F687" s="33"/>
      <c r="G687" s="33"/>
      <c r="H687" s="33"/>
      <c r="I687" s="34"/>
    </row>
    <row r="688">
      <c r="A688" s="6"/>
      <c r="E688" s="30"/>
      <c r="F688" s="33"/>
      <c r="G688" s="33"/>
      <c r="H688" s="33"/>
      <c r="I688" s="34"/>
    </row>
    <row r="689">
      <c r="A689" s="6"/>
      <c r="E689" s="30"/>
      <c r="F689" s="33"/>
      <c r="G689" s="33"/>
      <c r="H689" s="33"/>
      <c r="I689" s="34"/>
    </row>
    <row r="690">
      <c r="A690" s="6"/>
      <c r="E690" s="30"/>
      <c r="F690" s="33"/>
      <c r="G690" s="33"/>
      <c r="H690" s="33"/>
      <c r="I690" s="34"/>
    </row>
    <row r="691">
      <c r="A691" s="6"/>
      <c r="E691" s="30"/>
      <c r="F691" s="33"/>
      <c r="G691" s="33"/>
      <c r="H691" s="33"/>
      <c r="I691" s="34"/>
    </row>
    <row r="692">
      <c r="A692" s="6"/>
      <c r="E692" s="30"/>
      <c r="F692" s="33"/>
      <c r="G692" s="33"/>
      <c r="H692" s="33"/>
      <c r="I692" s="34"/>
    </row>
    <row r="693">
      <c r="A693" s="6"/>
      <c r="E693" s="30"/>
      <c r="F693" s="33"/>
      <c r="G693" s="33"/>
      <c r="H693" s="33"/>
      <c r="I693" s="34"/>
    </row>
    <row r="694">
      <c r="A694" s="6"/>
      <c r="E694" s="30"/>
      <c r="F694" s="33"/>
      <c r="G694" s="33"/>
      <c r="H694" s="33"/>
      <c r="I694" s="34"/>
    </row>
    <row r="695">
      <c r="A695" s="6"/>
      <c r="E695" s="30"/>
      <c r="F695" s="33"/>
      <c r="G695" s="33"/>
      <c r="H695" s="33"/>
      <c r="I695" s="34"/>
    </row>
    <row r="696">
      <c r="A696" s="6"/>
      <c r="E696" s="30"/>
      <c r="F696" s="33"/>
      <c r="G696" s="33"/>
      <c r="H696" s="33"/>
      <c r="I696" s="34"/>
    </row>
    <row r="697">
      <c r="A697" s="6"/>
      <c r="E697" s="30"/>
      <c r="F697" s="33"/>
      <c r="G697" s="33"/>
      <c r="H697" s="33"/>
      <c r="I697" s="34"/>
    </row>
    <row r="698">
      <c r="A698" s="6"/>
      <c r="E698" s="30"/>
      <c r="F698" s="33"/>
      <c r="G698" s="33"/>
      <c r="H698" s="33"/>
      <c r="I698" s="34"/>
    </row>
    <row r="699">
      <c r="A699" s="6"/>
      <c r="E699" s="30"/>
      <c r="F699" s="33"/>
      <c r="G699" s="33"/>
      <c r="H699" s="33"/>
      <c r="I699" s="34"/>
    </row>
    <row r="700">
      <c r="A700" s="6"/>
      <c r="E700" s="30"/>
      <c r="F700" s="33"/>
      <c r="G700" s="33"/>
      <c r="H700" s="33"/>
      <c r="I700" s="34"/>
    </row>
    <row r="701">
      <c r="A701" s="6"/>
      <c r="E701" s="30"/>
      <c r="F701" s="33"/>
      <c r="G701" s="33"/>
      <c r="H701" s="33"/>
      <c r="I701" s="34"/>
    </row>
    <row r="702">
      <c r="A702" s="6"/>
      <c r="E702" s="30"/>
      <c r="F702" s="33"/>
      <c r="G702" s="33"/>
      <c r="H702" s="33"/>
      <c r="I702" s="34"/>
    </row>
    <row r="703">
      <c r="A703" s="6"/>
      <c r="E703" s="30"/>
      <c r="F703" s="33"/>
      <c r="G703" s="33"/>
      <c r="H703" s="33"/>
      <c r="I703" s="34"/>
    </row>
    <row r="704">
      <c r="A704" s="6"/>
      <c r="E704" s="30"/>
      <c r="F704" s="33"/>
      <c r="G704" s="33"/>
      <c r="H704" s="33"/>
      <c r="I704" s="34"/>
    </row>
    <row r="705">
      <c r="A705" s="6"/>
      <c r="E705" s="30"/>
      <c r="F705" s="33"/>
      <c r="G705" s="33"/>
      <c r="H705" s="33"/>
      <c r="I705" s="34"/>
    </row>
    <row r="706">
      <c r="A706" s="6"/>
      <c r="E706" s="30"/>
      <c r="F706" s="33"/>
      <c r="G706" s="33"/>
      <c r="H706" s="33"/>
      <c r="I706" s="34"/>
    </row>
    <row r="707">
      <c r="A707" s="6"/>
      <c r="E707" s="30"/>
      <c r="F707" s="33"/>
      <c r="G707" s="33"/>
      <c r="H707" s="33"/>
      <c r="I707" s="34"/>
    </row>
    <row r="708">
      <c r="A708" s="6"/>
      <c r="E708" s="30"/>
      <c r="F708" s="33"/>
      <c r="G708" s="33"/>
      <c r="H708" s="33"/>
      <c r="I708" s="34"/>
    </row>
    <row r="709">
      <c r="A709" s="6"/>
      <c r="E709" s="30"/>
      <c r="F709" s="33"/>
      <c r="G709" s="33"/>
      <c r="H709" s="33"/>
      <c r="I709" s="34"/>
    </row>
    <row r="710">
      <c r="A710" s="6"/>
      <c r="E710" s="30"/>
      <c r="F710" s="33"/>
      <c r="G710" s="33"/>
      <c r="H710" s="33"/>
      <c r="I710" s="34"/>
    </row>
    <row r="711">
      <c r="A711" s="6"/>
      <c r="E711" s="30"/>
      <c r="F711" s="33"/>
      <c r="G711" s="33"/>
      <c r="H711" s="33"/>
      <c r="I711" s="34"/>
    </row>
    <row r="712">
      <c r="A712" s="6"/>
      <c r="E712" s="30"/>
      <c r="F712" s="33"/>
      <c r="G712" s="33"/>
      <c r="H712" s="33"/>
      <c r="I712" s="34"/>
    </row>
    <row r="713">
      <c r="A713" s="6"/>
      <c r="E713" s="30"/>
      <c r="F713" s="33"/>
      <c r="G713" s="33"/>
      <c r="H713" s="33"/>
      <c r="I713" s="34"/>
    </row>
    <row r="714">
      <c r="A714" s="6"/>
      <c r="E714" s="30"/>
      <c r="F714" s="33"/>
      <c r="G714" s="33"/>
      <c r="H714" s="33"/>
      <c r="I714" s="34"/>
    </row>
    <row r="715">
      <c r="A715" s="6"/>
      <c r="E715" s="30"/>
      <c r="F715" s="33"/>
      <c r="G715" s="33"/>
      <c r="H715" s="33"/>
      <c r="I715" s="34"/>
    </row>
    <row r="716">
      <c r="A716" s="6"/>
      <c r="E716" s="30"/>
      <c r="F716" s="33"/>
      <c r="G716" s="33"/>
      <c r="H716" s="33"/>
      <c r="I716" s="34"/>
    </row>
    <row r="717">
      <c r="A717" s="6"/>
      <c r="E717" s="30"/>
      <c r="F717" s="33"/>
      <c r="G717" s="33"/>
      <c r="H717" s="33"/>
      <c r="I717" s="34"/>
    </row>
    <row r="718">
      <c r="A718" s="6"/>
      <c r="E718" s="30"/>
      <c r="F718" s="33"/>
      <c r="G718" s="33"/>
      <c r="H718" s="33"/>
      <c r="I718" s="34"/>
    </row>
    <row r="719">
      <c r="A719" s="6"/>
      <c r="E719" s="30"/>
      <c r="F719" s="33"/>
      <c r="G719" s="33"/>
      <c r="H719" s="33"/>
      <c r="I719" s="34"/>
    </row>
    <row r="720">
      <c r="A720" s="6"/>
      <c r="E720" s="30"/>
      <c r="F720" s="33"/>
      <c r="G720" s="33"/>
      <c r="H720" s="33"/>
      <c r="I720" s="34"/>
    </row>
    <row r="721">
      <c r="A721" s="6"/>
      <c r="E721" s="30"/>
      <c r="F721" s="33"/>
      <c r="G721" s="33"/>
      <c r="H721" s="33"/>
      <c r="I721" s="34"/>
    </row>
    <row r="722">
      <c r="A722" s="6"/>
      <c r="E722" s="30"/>
      <c r="F722" s="33"/>
      <c r="G722" s="33"/>
      <c r="H722" s="33"/>
      <c r="I722" s="34"/>
    </row>
    <row r="723">
      <c r="A723" s="6"/>
      <c r="E723" s="30"/>
      <c r="F723" s="33"/>
      <c r="G723" s="33"/>
      <c r="H723" s="33"/>
      <c r="I723" s="34"/>
    </row>
    <row r="724">
      <c r="A724" s="6"/>
      <c r="E724" s="30"/>
      <c r="F724" s="33"/>
      <c r="G724" s="33"/>
      <c r="H724" s="33"/>
      <c r="I724" s="34"/>
    </row>
    <row r="725">
      <c r="A725" s="6"/>
      <c r="E725" s="30"/>
      <c r="F725" s="33"/>
      <c r="G725" s="33"/>
      <c r="H725" s="33"/>
      <c r="I725" s="34"/>
    </row>
    <row r="726">
      <c r="A726" s="6"/>
      <c r="E726" s="30"/>
      <c r="F726" s="33"/>
      <c r="G726" s="33"/>
      <c r="H726" s="33"/>
      <c r="I726" s="34"/>
    </row>
    <row r="727">
      <c r="A727" s="6"/>
      <c r="E727" s="30"/>
      <c r="F727" s="33"/>
      <c r="G727" s="33"/>
      <c r="H727" s="33"/>
      <c r="I727" s="34"/>
    </row>
    <row r="728">
      <c r="A728" s="6"/>
      <c r="E728" s="30"/>
      <c r="F728" s="33"/>
      <c r="G728" s="33"/>
      <c r="H728" s="33"/>
      <c r="I728" s="34"/>
    </row>
    <row r="729">
      <c r="A729" s="6"/>
      <c r="E729" s="30"/>
      <c r="F729" s="33"/>
      <c r="G729" s="33"/>
      <c r="H729" s="33"/>
      <c r="I729" s="34"/>
    </row>
    <row r="730">
      <c r="A730" s="6"/>
      <c r="E730" s="30"/>
      <c r="F730" s="33"/>
      <c r="G730" s="33"/>
      <c r="H730" s="33"/>
      <c r="I730" s="34"/>
    </row>
    <row r="731">
      <c r="A731" s="6"/>
      <c r="E731" s="30"/>
      <c r="F731" s="33"/>
      <c r="G731" s="33"/>
      <c r="H731" s="33"/>
      <c r="I731" s="34"/>
    </row>
    <row r="732">
      <c r="A732" s="6"/>
      <c r="E732" s="30"/>
      <c r="F732" s="33"/>
      <c r="G732" s="33"/>
      <c r="H732" s="33"/>
      <c r="I732" s="34"/>
    </row>
    <row r="733">
      <c r="A733" s="6"/>
      <c r="E733" s="30"/>
      <c r="F733" s="33"/>
      <c r="G733" s="33"/>
      <c r="H733" s="33"/>
      <c r="I733" s="34"/>
    </row>
    <row r="734">
      <c r="A734" s="6"/>
      <c r="E734" s="30"/>
      <c r="F734" s="33"/>
      <c r="G734" s="33"/>
      <c r="H734" s="33"/>
      <c r="I734" s="34"/>
    </row>
    <row r="735">
      <c r="A735" s="6"/>
      <c r="E735" s="30"/>
      <c r="F735" s="33"/>
      <c r="G735" s="33"/>
      <c r="H735" s="33"/>
      <c r="I735" s="34"/>
    </row>
    <row r="736">
      <c r="A736" s="6"/>
      <c r="E736" s="30"/>
      <c r="F736" s="33"/>
      <c r="G736" s="33"/>
      <c r="H736" s="33"/>
      <c r="I736" s="34"/>
    </row>
    <row r="737">
      <c r="A737" s="6"/>
      <c r="E737" s="30"/>
      <c r="F737" s="33"/>
      <c r="G737" s="33"/>
      <c r="H737" s="33"/>
      <c r="I737" s="34"/>
    </row>
    <row r="738">
      <c r="A738" s="6"/>
      <c r="E738" s="30"/>
      <c r="F738" s="33"/>
      <c r="G738" s="33"/>
      <c r="H738" s="33"/>
      <c r="I738" s="34"/>
    </row>
    <row r="739">
      <c r="A739" s="6"/>
      <c r="E739" s="30"/>
      <c r="F739" s="33"/>
      <c r="G739" s="33"/>
      <c r="H739" s="33"/>
      <c r="I739" s="34"/>
    </row>
    <row r="740">
      <c r="A740" s="6"/>
      <c r="E740" s="30"/>
      <c r="F740" s="33"/>
      <c r="G740" s="33"/>
      <c r="H740" s="33"/>
      <c r="I740" s="34"/>
    </row>
    <row r="741">
      <c r="A741" s="6"/>
      <c r="E741" s="30"/>
      <c r="F741" s="33"/>
      <c r="G741" s="33"/>
      <c r="H741" s="33"/>
      <c r="I741" s="34"/>
    </row>
    <row r="742">
      <c r="A742" s="6"/>
      <c r="E742" s="30"/>
      <c r="F742" s="33"/>
      <c r="G742" s="33"/>
      <c r="H742" s="33"/>
      <c r="I742" s="34"/>
    </row>
    <row r="743">
      <c r="A743" s="6"/>
      <c r="E743" s="30"/>
      <c r="F743" s="33"/>
      <c r="G743" s="33"/>
      <c r="H743" s="33"/>
      <c r="I743" s="34"/>
    </row>
    <row r="744">
      <c r="A744" s="6"/>
      <c r="E744" s="30"/>
      <c r="F744" s="33"/>
      <c r="G744" s="33"/>
      <c r="H744" s="33"/>
      <c r="I744" s="34"/>
    </row>
    <row r="745">
      <c r="A745" s="6"/>
      <c r="E745" s="30"/>
      <c r="F745" s="33"/>
      <c r="G745" s="33"/>
      <c r="H745" s="33"/>
      <c r="I745" s="34"/>
    </row>
    <row r="746">
      <c r="A746" s="6"/>
      <c r="E746" s="30"/>
      <c r="F746" s="33"/>
      <c r="G746" s="33"/>
      <c r="H746" s="33"/>
      <c r="I746" s="34"/>
    </row>
    <row r="747">
      <c r="A747" s="6"/>
      <c r="E747" s="30"/>
      <c r="F747" s="33"/>
      <c r="G747" s="33"/>
      <c r="H747" s="33"/>
      <c r="I747" s="34"/>
    </row>
    <row r="748">
      <c r="A748" s="6"/>
      <c r="E748" s="30"/>
      <c r="F748" s="33"/>
      <c r="G748" s="33"/>
      <c r="H748" s="33"/>
      <c r="I748" s="34"/>
    </row>
    <row r="749">
      <c r="A749" s="6"/>
      <c r="E749" s="30"/>
      <c r="F749" s="33"/>
      <c r="G749" s="33"/>
      <c r="H749" s="33"/>
      <c r="I749" s="34"/>
    </row>
    <row r="750">
      <c r="A750" s="6"/>
      <c r="E750" s="30"/>
      <c r="F750" s="33"/>
      <c r="G750" s="33"/>
      <c r="H750" s="33"/>
      <c r="I750" s="34"/>
    </row>
    <row r="751">
      <c r="A751" s="6"/>
      <c r="E751" s="30"/>
      <c r="F751" s="33"/>
      <c r="G751" s="33"/>
      <c r="H751" s="33"/>
      <c r="I751" s="34"/>
    </row>
    <row r="752">
      <c r="A752" s="6"/>
      <c r="E752" s="30"/>
      <c r="F752" s="33"/>
      <c r="G752" s="33"/>
      <c r="H752" s="33"/>
      <c r="I752" s="34"/>
    </row>
    <row r="753">
      <c r="A753" s="6"/>
      <c r="E753" s="30"/>
      <c r="F753" s="33"/>
      <c r="G753" s="33"/>
      <c r="H753" s="33"/>
      <c r="I753" s="34"/>
    </row>
    <row r="754">
      <c r="A754" s="6"/>
      <c r="E754" s="30"/>
      <c r="F754" s="33"/>
      <c r="G754" s="33"/>
      <c r="H754" s="33"/>
      <c r="I754" s="34"/>
    </row>
    <row r="755">
      <c r="A755" s="6"/>
      <c r="E755" s="30"/>
      <c r="F755" s="33"/>
      <c r="G755" s="33"/>
      <c r="H755" s="33"/>
      <c r="I755" s="34"/>
    </row>
    <row r="756">
      <c r="A756" s="6"/>
      <c r="E756" s="30"/>
      <c r="F756" s="33"/>
      <c r="G756" s="33"/>
      <c r="H756" s="33"/>
      <c r="I756" s="34"/>
    </row>
    <row r="757">
      <c r="A757" s="6"/>
      <c r="E757" s="30"/>
      <c r="F757" s="33"/>
      <c r="G757" s="33"/>
      <c r="H757" s="33"/>
      <c r="I757" s="34"/>
    </row>
    <row r="758">
      <c r="A758" s="6"/>
      <c r="E758" s="30"/>
      <c r="F758" s="33"/>
      <c r="G758" s="33"/>
      <c r="H758" s="33"/>
      <c r="I758" s="34"/>
    </row>
    <row r="759">
      <c r="A759" s="6"/>
      <c r="E759" s="30"/>
      <c r="F759" s="33"/>
      <c r="G759" s="33"/>
      <c r="H759" s="33"/>
      <c r="I759" s="34"/>
    </row>
    <row r="760">
      <c r="A760" s="6"/>
      <c r="E760" s="30"/>
      <c r="F760" s="33"/>
      <c r="G760" s="33"/>
      <c r="H760" s="33"/>
      <c r="I760" s="34"/>
    </row>
    <row r="761">
      <c r="A761" s="6"/>
      <c r="E761" s="30"/>
      <c r="F761" s="33"/>
      <c r="G761" s="33"/>
      <c r="H761" s="33"/>
      <c r="I761" s="34"/>
    </row>
    <row r="762">
      <c r="A762" s="6"/>
      <c r="E762" s="30"/>
      <c r="F762" s="33"/>
      <c r="G762" s="33"/>
      <c r="H762" s="33"/>
      <c r="I762" s="34"/>
    </row>
    <row r="763">
      <c r="A763" s="6"/>
      <c r="E763" s="30"/>
      <c r="F763" s="33"/>
      <c r="G763" s="33"/>
      <c r="H763" s="33"/>
      <c r="I763" s="34"/>
    </row>
    <row r="764">
      <c r="A764" s="6"/>
      <c r="E764" s="30"/>
      <c r="F764" s="33"/>
      <c r="G764" s="33"/>
      <c r="H764" s="33"/>
      <c r="I764" s="34"/>
    </row>
    <row r="765">
      <c r="A765" s="6"/>
      <c r="E765" s="30"/>
      <c r="F765" s="33"/>
      <c r="G765" s="33"/>
      <c r="H765" s="33"/>
      <c r="I765" s="34"/>
    </row>
    <row r="766">
      <c r="A766" s="6"/>
      <c r="E766" s="30"/>
      <c r="F766" s="33"/>
      <c r="G766" s="33"/>
      <c r="H766" s="33"/>
      <c r="I766" s="34"/>
    </row>
    <row r="767">
      <c r="A767" s="6"/>
      <c r="E767" s="30"/>
      <c r="F767" s="33"/>
      <c r="G767" s="33"/>
      <c r="H767" s="33"/>
      <c r="I767" s="34"/>
    </row>
    <row r="768">
      <c r="A768" s="6"/>
      <c r="E768" s="30"/>
      <c r="F768" s="33"/>
      <c r="G768" s="33"/>
      <c r="H768" s="33"/>
      <c r="I768" s="34"/>
    </row>
    <row r="769">
      <c r="A769" s="6"/>
      <c r="E769" s="30"/>
      <c r="F769" s="33"/>
      <c r="G769" s="33"/>
      <c r="H769" s="33"/>
      <c r="I769" s="34"/>
    </row>
    <row r="770">
      <c r="A770" s="6"/>
      <c r="E770" s="30"/>
      <c r="F770" s="33"/>
      <c r="G770" s="33"/>
      <c r="H770" s="33"/>
      <c r="I770" s="34"/>
    </row>
    <row r="771">
      <c r="A771" s="6"/>
      <c r="E771" s="30"/>
      <c r="F771" s="33"/>
      <c r="G771" s="33"/>
      <c r="H771" s="33"/>
      <c r="I771" s="34"/>
    </row>
    <row r="772">
      <c r="A772" s="6"/>
      <c r="E772" s="30"/>
      <c r="F772" s="33"/>
      <c r="G772" s="33"/>
      <c r="H772" s="33"/>
      <c r="I772" s="34"/>
    </row>
    <row r="773">
      <c r="A773" s="6"/>
      <c r="E773" s="30"/>
      <c r="F773" s="33"/>
      <c r="G773" s="33"/>
      <c r="H773" s="33"/>
      <c r="I773" s="34"/>
    </row>
    <row r="774">
      <c r="A774" s="6"/>
      <c r="E774" s="30"/>
      <c r="F774" s="33"/>
      <c r="G774" s="33"/>
      <c r="H774" s="33"/>
      <c r="I774" s="34"/>
    </row>
    <row r="775">
      <c r="A775" s="6"/>
      <c r="E775" s="30"/>
      <c r="F775" s="33"/>
      <c r="G775" s="33"/>
      <c r="H775" s="33"/>
      <c r="I775" s="34"/>
    </row>
    <row r="776">
      <c r="A776" s="6"/>
      <c r="E776" s="30"/>
      <c r="F776" s="33"/>
      <c r="G776" s="33"/>
      <c r="H776" s="33"/>
      <c r="I776" s="34"/>
    </row>
    <row r="777">
      <c r="A777" s="6"/>
      <c r="E777" s="30"/>
      <c r="F777" s="33"/>
      <c r="G777" s="33"/>
      <c r="H777" s="33"/>
      <c r="I777" s="34"/>
    </row>
    <row r="778">
      <c r="A778" s="6"/>
      <c r="E778" s="30"/>
      <c r="F778" s="33"/>
      <c r="G778" s="33"/>
      <c r="H778" s="33"/>
      <c r="I778" s="34"/>
    </row>
    <row r="779">
      <c r="A779" s="6"/>
      <c r="E779" s="30"/>
      <c r="F779" s="33"/>
      <c r="G779" s="33"/>
      <c r="H779" s="33"/>
      <c r="I779" s="34"/>
    </row>
    <row r="780">
      <c r="A780" s="6"/>
      <c r="E780" s="30"/>
      <c r="F780" s="33"/>
      <c r="G780" s="33"/>
      <c r="H780" s="33"/>
      <c r="I780" s="34"/>
    </row>
    <row r="781">
      <c r="A781" s="6"/>
      <c r="E781" s="30"/>
      <c r="F781" s="33"/>
      <c r="G781" s="33"/>
      <c r="H781" s="33"/>
      <c r="I781" s="34"/>
    </row>
    <row r="782">
      <c r="A782" s="6"/>
      <c r="E782" s="30"/>
      <c r="F782" s="33"/>
      <c r="G782" s="33"/>
      <c r="H782" s="33"/>
      <c r="I782" s="34"/>
    </row>
    <row r="783">
      <c r="A783" s="6"/>
      <c r="E783" s="30"/>
      <c r="F783" s="33"/>
      <c r="G783" s="33"/>
      <c r="H783" s="33"/>
      <c r="I783" s="34"/>
    </row>
    <row r="784">
      <c r="A784" s="6"/>
      <c r="E784" s="30"/>
      <c r="F784" s="33"/>
      <c r="G784" s="33"/>
      <c r="H784" s="33"/>
      <c r="I784" s="34"/>
    </row>
    <row r="785">
      <c r="A785" s="6"/>
      <c r="E785" s="30"/>
      <c r="F785" s="33"/>
      <c r="G785" s="33"/>
      <c r="H785" s="33"/>
      <c r="I785" s="34"/>
    </row>
    <row r="786">
      <c r="A786" s="6"/>
      <c r="E786" s="30"/>
      <c r="F786" s="33"/>
      <c r="G786" s="33"/>
      <c r="H786" s="33"/>
      <c r="I786" s="34"/>
    </row>
    <row r="787">
      <c r="A787" s="6"/>
      <c r="E787" s="30"/>
      <c r="F787" s="33"/>
      <c r="G787" s="33"/>
      <c r="H787" s="33"/>
      <c r="I787" s="34"/>
    </row>
    <row r="788">
      <c r="A788" s="6"/>
      <c r="E788" s="30"/>
      <c r="F788" s="33"/>
      <c r="G788" s="33"/>
      <c r="H788" s="33"/>
      <c r="I788" s="34"/>
    </row>
    <row r="789">
      <c r="A789" s="6"/>
      <c r="E789" s="30"/>
      <c r="F789" s="33"/>
      <c r="G789" s="33"/>
      <c r="H789" s="33"/>
      <c r="I789" s="34"/>
    </row>
    <row r="790">
      <c r="A790" s="6"/>
      <c r="E790" s="30"/>
      <c r="F790" s="33"/>
      <c r="G790" s="33"/>
      <c r="H790" s="33"/>
      <c r="I790" s="34"/>
    </row>
    <row r="791">
      <c r="A791" s="6"/>
      <c r="E791" s="30"/>
      <c r="F791" s="33"/>
      <c r="G791" s="33"/>
      <c r="H791" s="33"/>
      <c r="I791" s="34"/>
    </row>
    <row r="792">
      <c r="A792" s="6"/>
      <c r="E792" s="30"/>
      <c r="F792" s="33"/>
      <c r="G792" s="33"/>
      <c r="H792" s="33"/>
      <c r="I792" s="34"/>
    </row>
    <row r="793">
      <c r="A793" s="6"/>
      <c r="E793" s="30"/>
      <c r="F793" s="33"/>
      <c r="G793" s="33"/>
      <c r="H793" s="33"/>
      <c r="I793" s="34"/>
    </row>
    <row r="794">
      <c r="A794" s="6"/>
      <c r="E794" s="30"/>
      <c r="F794" s="33"/>
      <c r="G794" s="33"/>
      <c r="H794" s="33"/>
      <c r="I794" s="34"/>
    </row>
    <row r="795">
      <c r="A795" s="6"/>
      <c r="E795" s="30"/>
      <c r="F795" s="33"/>
      <c r="G795" s="33"/>
      <c r="H795" s="33"/>
      <c r="I795" s="34"/>
    </row>
    <row r="796">
      <c r="A796" s="6"/>
      <c r="E796" s="30"/>
      <c r="F796" s="33"/>
      <c r="G796" s="33"/>
      <c r="H796" s="33"/>
      <c r="I796" s="34"/>
    </row>
    <row r="797">
      <c r="A797" s="6"/>
      <c r="E797" s="30"/>
      <c r="F797" s="33"/>
      <c r="G797" s="33"/>
      <c r="H797" s="33"/>
      <c r="I797" s="34"/>
    </row>
    <row r="798">
      <c r="A798" s="6"/>
      <c r="E798" s="30"/>
      <c r="F798" s="33"/>
      <c r="G798" s="33"/>
      <c r="H798" s="33"/>
      <c r="I798" s="34"/>
    </row>
    <row r="799">
      <c r="A799" s="6"/>
      <c r="E799" s="30"/>
      <c r="F799" s="33"/>
      <c r="G799" s="33"/>
      <c r="H799" s="33"/>
      <c r="I799" s="34"/>
    </row>
    <row r="800">
      <c r="A800" s="6"/>
      <c r="E800" s="30"/>
      <c r="F800" s="33"/>
      <c r="G800" s="33"/>
      <c r="H800" s="33"/>
      <c r="I800" s="34"/>
    </row>
    <row r="801">
      <c r="A801" s="6"/>
      <c r="E801" s="30"/>
      <c r="F801" s="33"/>
      <c r="G801" s="33"/>
      <c r="H801" s="33"/>
      <c r="I801" s="34"/>
    </row>
    <row r="802">
      <c r="A802" s="6"/>
      <c r="E802" s="30"/>
      <c r="F802" s="33"/>
      <c r="G802" s="33"/>
      <c r="H802" s="33"/>
      <c r="I802" s="34"/>
    </row>
    <row r="803">
      <c r="A803" s="6"/>
      <c r="E803" s="30"/>
      <c r="F803" s="33"/>
      <c r="G803" s="33"/>
      <c r="H803" s="33"/>
      <c r="I803" s="34"/>
    </row>
    <row r="804">
      <c r="A804" s="6"/>
      <c r="E804" s="30"/>
      <c r="F804" s="33"/>
      <c r="G804" s="33"/>
      <c r="H804" s="33"/>
      <c r="I804" s="34"/>
    </row>
    <row r="805">
      <c r="A805" s="6"/>
      <c r="E805" s="30"/>
      <c r="F805" s="33"/>
      <c r="G805" s="33"/>
      <c r="H805" s="33"/>
      <c r="I805" s="34"/>
    </row>
    <row r="806">
      <c r="A806" s="6"/>
      <c r="E806" s="30"/>
      <c r="F806" s="33"/>
      <c r="G806" s="33"/>
      <c r="H806" s="33"/>
      <c r="I806" s="34"/>
    </row>
    <row r="807">
      <c r="A807" s="6"/>
      <c r="E807" s="30"/>
      <c r="F807" s="33"/>
      <c r="G807" s="33"/>
      <c r="H807" s="33"/>
      <c r="I807" s="34"/>
    </row>
    <row r="808">
      <c r="A808" s="6"/>
      <c r="E808" s="30"/>
      <c r="F808" s="33"/>
      <c r="G808" s="33"/>
      <c r="H808" s="33"/>
      <c r="I808" s="34"/>
    </row>
    <row r="809">
      <c r="A809" s="6"/>
      <c r="E809" s="30"/>
      <c r="F809" s="33"/>
      <c r="G809" s="33"/>
      <c r="H809" s="33"/>
      <c r="I809" s="34"/>
    </row>
    <row r="810">
      <c r="A810" s="6"/>
      <c r="E810" s="30"/>
      <c r="F810" s="33"/>
      <c r="G810" s="33"/>
      <c r="H810" s="33"/>
      <c r="I810" s="34"/>
    </row>
    <row r="811">
      <c r="A811" s="6"/>
      <c r="E811" s="30"/>
      <c r="F811" s="33"/>
      <c r="G811" s="33"/>
      <c r="H811" s="33"/>
      <c r="I811" s="34"/>
    </row>
    <row r="812">
      <c r="A812" s="6"/>
      <c r="E812" s="30"/>
      <c r="F812" s="33"/>
      <c r="G812" s="33"/>
      <c r="H812" s="33"/>
      <c r="I812" s="34"/>
    </row>
    <row r="813">
      <c r="A813" s="6"/>
      <c r="E813" s="30"/>
      <c r="F813" s="33"/>
      <c r="G813" s="33"/>
      <c r="H813" s="33"/>
      <c r="I813" s="34"/>
    </row>
    <row r="814">
      <c r="A814" s="6"/>
      <c r="E814" s="30"/>
      <c r="F814" s="33"/>
      <c r="G814" s="33"/>
      <c r="H814" s="33"/>
      <c r="I814" s="34"/>
    </row>
    <row r="815">
      <c r="A815" s="6"/>
      <c r="E815" s="30"/>
      <c r="F815" s="33"/>
      <c r="G815" s="33"/>
      <c r="H815" s="33"/>
      <c r="I815" s="34"/>
    </row>
    <row r="816">
      <c r="A816" s="6"/>
      <c r="E816" s="30"/>
      <c r="F816" s="33"/>
      <c r="G816" s="33"/>
      <c r="H816" s="33"/>
      <c r="I816" s="34"/>
    </row>
    <row r="817">
      <c r="A817" s="6"/>
      <c r="E817" s="30"/>
      <c r="F817" s="33"/>
      <c r="G817" s="33"/>
      <c r="H817" s="33"/>
      <c r="I817" s="34"/>
    </row>
    <row r="818">
      <c r="A818" s="6"/>
      <c r="E818" s="30"/>
      <c r="F818" s="33"/>
      <c r="G818" s="33"/>
      <c r="H818" s="33"/>
      <c r="I818" s="34"/>
    </row>
    <row r="819">
      <c r="A819" s="6"/>
      <c r="E819" s="30"/>
      <c r="F819" s="33"/>
      <c r="G819" s="33"/>
      <c r="H819" s="33"/>
      <c r="I819" s="34"/>
    </row>
    <row r="820">
      <c r="A820" s="6"/>
      <c r="E820" s="30"/>
      <c r="F820" s="33"/>
      <c r="G820" s="33"/>
      <c r="H820" s="33"/>
      <c r="I820" s="34"/>
    </row>
    <row r="821">
      <c r="A821" s="6"/>
      <c r="E821" s="30"/>
      <c r="F821" s="33"/>
      <c r="G821" s="33"/>
      <c r="H821" s="33"/>
      <c r="I821" s="34"/>
    </row>
    <row r="822">
      <c r="A822" s="6"/>
      <c r="E822" s="30"/>
      <c r="F822" s="33"/>
      <c r="G822" s="33"/>
      <c r="H822" s="33"/>
      <c r="I822" s="34"/>
    </row>
    <row r="823">
      <c r="A823" s="6"/>
      <c r="E823" s="30"/>
      <c r="F823" s="33"/>
      <c r="G823" s="33"/>
      <c r="H823" s="33"/>
      <c r="I823" s="34"/>
    </row>
    <row r="824">
      <c r="A824" s="6"/>
      <c r="E824" s="30"/>
      <c r="F824" s="33"/>
      <c r="G824" s="33"/>
      <c r="H824" s="33"/>
      <c r="I824" s="34"/>
    </row>
    <row r="825">
      <c r="A825" s="6"/>
      <c r="E825" s="30"/>
      <c r="F825" s="33"/>
      <c r="G825" s="33"/>
      <c r="H825" s="33"/>
      <c r="I825" s="34"/>
    </row>
    <row r="826">
      <c r="A826" s="6"/>
      <c r="E826" s="30"/>
      <c r="F826" s="33"/>
      <c r="G826" s="33"/>
      <c r="H826" s="33"/>
      <c r="I826" s="34"/>
    </row>
    <row r="827">
      <c r="A827" s="6"/>
      <c r="E827" s="30"/>
      <c r="F827" s="33"/>
      <c r="G827" s="33"/>
      <c r="H827" s="33"/>
      <c r="I827" s="34"/>
    </row>
    <row r="828">
      <c r="A828" s="6"/>
      <c r="E828" s="30"/>
      <c r="F828" s="33"/>
      <c r="G828" s="33"/>
      <c r="H828" s="33"/>
      <c r="I828" s="34"/>
    </row>
    <row r="829">
      <c r="A829" s="6"/>
      <c r="E829" s="30"/>
      <c r="F829" s="33"/>
      <c r="G829" s="33"/>
      <c r="H829" s="33"/>
      <c r="I829" s="34"/>
    </row>
    <row r="830">
      <c r="A830" s="6"/>
      <c r="E830" s="30"/>
      <c r="F830" s="33"/>
      <c r="G830" s="33"/>
      <c r="H830" s="33"/>
      <c r="I830" s="34"/>
    </row>
    <row r="831">
      <c r="A831" s="6"/>
      <c r="E831" s="30"/>
      <c r="F831" s="33"/>
      <c r="G831" s="33"/>
      <c r="H831" s="33"/>
      <c r="I831" s="34"/>
    </row>
    <row r="832">
      <c r="A832" s="6"/>
      <c r="E832" s="30"/>
      <c r="F832" s="33"/>
      <c r="G832" s="33"/>
      <c r="H832" s="33"/>
      <c r="I832" s="34"/>
    </row>
    <row r="833">
      <c r="A833" s="6"/>
      <c r="E833" s="30"/>
      <c r="F833" s="33"/>
      <c r="G833" s="33"/>
      <c r="H833" s="33"/>
      <c r="I833" s="34"/>
    </row>
    <row r="834">
      <c r="A834" s="6"/>
      <c r="E834" s="30"/>
      <c r="F834" s="33"/>
      <c r="G834" s="33"/>
      <c r="H834" s="33"/>
      <c r="I834" s="34"/>
    </row>
    <row r="835">
      <c r="A835" s="6"/>
      <c r="E835" s="30"/>
      <c r="F835" s="33"/>
      <c r="G835" s="33"/>
      <c r="H835" s="33"/>
      <c r="I835" s="34"/>
    </row>
    <row r="836">
      <c r="A836" s="6"/>
      <c r="E836" s="30"/>
      <c r="F836" s="33"/>
      <c r="G836" s="33"/>
      <c r="H836" s="33"/>
      <c r="I836" s="34"/>
    </row>
    <row r="837">
      <c r="A837" s="6"/>
      <c r="E837" s="30"/>
      <c r="F837" s="33"/>
      <c r="G837" s="33"/>
      <c r="H837" s="33"/>
      <c r="I837" s="34"/>
    </row>
    <row r="838">
      <c r="A838" s="6"/>
      <c r="E838" s="30"/>
      <c r="F838" s="33"/>
      <c r="G838" s="33"/>
      <c r="H838" s="33"/>
      <c r="I838" s="34"/>
    </row>
    <row r="839">
      <c r="A839" s="6"/>
      <c r="E839" s="30"/>
      <c r="F839" s="33"/>
      <c r="G839" s="33"/>
      <c r="H839" s="33"/>
      <c r="I839" s="34"/>
    </row>
    <row r="840">
      <c r="A840" s="6"/>
      <c r="E840" s="30"/>
      <c r="F840" s="33"/>
      <c r="G840" s="33"/>
      <c r="H840" s="33"/>
      <c r="I840" s="34"/>
    </row>
    <row r="841">
      <c r="A841" s="6"/>
      <c r="E841" s="30"/>
      <c r="F841" s="33"/>
      <c r="G841" s="33"/>
      <c r="H841" s="33"/>
      <c r="I841" s="34"/>
    </row>
    <row r="842">
      <c r="A842" s="6"/>
      <c r="E842" s="30"/>
      <c r="F842" s="33"/>
      <c r="G842" s="33"/>
      <c r="H842" s="33"/>
      <c r="I842" s="34"/>
    </row>
    <row r="843">
      <c r="A843" s="6"/>
      <c r="E843" s="30"/>
      <c r="F843" s="33"/>
      <c r="G843" s="33"/>
      <c r="H843" s="33"/>
      <c r="I843" s="34"/>
    </row>
    <row r="844">
      <c r="A844" s="6"/>
      <c r="E844" s="30"/>
      <c r="F844" s="33"/>
      <c r="G844" s="33"/>
      <c r="H844" s="33"/>
      <c r="I844" s="34"/>
    </row>
    <row r="845">
      <c r="A845" s="6"/>
      <c r="E845" s="30"/>
      <c r="F845" s="33"/>
      <c r="G845" s="33"/>
      <c r="H845" s="33"/>
      <c r="I845" s="34"/>
    </row>
    <row r="846">
      <c r="A846" s="6"/>
      <c r="E846" s="30"/>
      <c r="F846" s="33"/>
      <c r="G846" s="33"/>
      <c r="H846" s="33"/>
      <c r="I846" s="34"/>
    </row>
    <row r="847">
      <c r="A847" s="6"/>
      <c r="E847" s="30"/>
      <c r="F847" s="33"/>
      <c r="G847" s="33"/>
      <c r="H847" s="33"/>
      <c r="I847" s="34"/>
    </row>
    <row r="848">
      <c r="A848" s="6"/>
      <c r="E848" s="30"/>
      <c r="F848" s="33"/>
      <c r="G848" s="33"/>
      <c r="H848" s="33"/>
      <c r="I848" s="34"/>
    </row>
    <row r="849">
      <c r="A849" s="6"/>
      <c r="E849" s="30"/>
      <c r="F849" s="33"/>
      <c r="G849" s="33"/>
      <c r="H849" s="33"/>
      <c r="I849" s="34"/>
    </row>
    <row r="850">
      <c r="A850" s="6"/>
      <c r="E850" s="30"/>
      <c r="F850" s="33"/>
      <c r="G850" s="33"/>
      <c r="H850" s="33"/>
      <c r="I850" s="34"/>
    </row>
    <row r="851">
      <c r="A851" s="6"/>
      <c r="E851" s="30"/>
      <c r="F851" s="33"/>
      <c r="G851" s="33"/>
      <c r="H851" s="33"/>
      <c r="I851" s="34"/>
    </row>
    <row r="852">
      <c r="A852" s="6"/>
      <c r="E852" s="30"/>
      <c r="F852" s="33"/>
      <c r="G852" s="33"/>
      <c r="H852" s="33"/>
      <c r="I852" s="34"/>
    </row>
    <row r="853">
      <c r="A853" s="6"/>
      <c r="E853" s="30"/>
      <c r="F853" s="33"/>
      <c r="G853" s="33"/>
      <c r="H853" s="33"/>
      <c r="I853" s="34"/>
    </row>
    <row r="854">
      <c r="A854" s="6"/>
      <c r="E854" s="30"/>
      <c r="F854" s="33"/>
      <c r="G854" s="33"/>
      <c r="H854" s="33"/>
      <c r="I854" s="34"/>
    </row>
    <row r="855">
      <c r="A855" s="6"/>
      <c r="E855" s="30"/>
      <c r="F855" s="33"/>
      <c r="G855" s="33"/>
      <c r="H855" s="33"/>
      <c r="I855" s="34"/>
    </row>
    <row r="856">
      <c r="A856" s="6"/>
      <c r="E856" s="30"/>
      <c r="F856" s="33"/>
      <c r="G856" s="33"/>
      <c r="H856" s="33"/>
      <c r="I856" s="34"/>
    </row>
    <row r="857">
      <c r="A857" s="6"/>
      <c r="E857" s="30"/>
      <c r="F857" s="33"/>
      <c r="G857" s="33"/>
      <c r="H857" s="33"/>
      <c r="I857" s="34"/>
    </row>
    <row r="858">
      <c r="A858" s="6"/>
      <c r="E858" s="30"/>
      <c r="F858" s="33"/>
      <c r="G858" s="33"/>
      <c r="H858" s="33"/>
      <c r="I858" s="34"/>
    </row>
    <row r="859">
      <c r="A859" s="6"/>
      <c r="E859" s="30"/>
      <c r="F859" s="33"/>
      <c r="G859" s="33"/>
      <c r="H859" s="33"/>
      <c r="I859" s="34"/>
    </row>
    <row r="860">
      <c r="A860" s="6"/>
      <c r="E860" s="30"/>
      <c r="F860" s="33"/>
      <c r="G860" s="33"/>
      <c r="H860" s="33"/>
      <c r="I860" s="34"/>
    </row>
    <row r="861">
      <c r="A861" s="6"/>
      <c r="E861" s="30"/>
      <c r="F861" s="33"/>
      <c r="G861" s="33"/>
      <c r="H861" s="33"/>
      <c r="I861" s="34"/>
    </row>
    <row r="862">
      <c r="A862" s="6"/>
      <c r="E862" s="30"/>
      <c r="F862" s="33"/>
      <c r="G862" s="33"/>
      <c r="H862" s="33"/>
      <c r="I862" s="34"/>
    </row>
    <row r="863">
      <c r="A863" s="6"/>
      <c r="E863" s="30"/>
      <c r="F863" s="33"/>
      <c r="G863" s="33"/>
      <c r="H863" s="33"/>
      <c r="I863" s="34"/>
    </row>
    <row r="864">
      <c r="A864" s="6"/>
      <c r="E864" s="30"/>
      <c r="F864" s="33"/>
      <c r="G864" s="33"/>
      <c r="H864" s="33"/>
      <c r="I864" s="34"/>
    </row>
    <row r="865">
      <c r="A865" s="6"/>
      <c r="E865" s="30"/>
      <c r="F865" s="33"/>
      <c r="G865" s="33"/>
      <c r="H865" s="33"/>
      <c r="I865" s="34"/>
    </row>
    <row r="866">
      <c r="A866" s="6"/>
      <c r="E866" s="30"/>
      <c r="F866" s="33"/>
      <c r="G866" s="33"/>
      <c r="H866" s="33"/>
      <c r="I866" s="34"/>
    </row>
    <row r="867">
      <c r="A867" s="6"/>
      <c r="E867" s="30"/>
      <c r="F867" s="33"/>
      <c r="G867" s="33"/>
      <c r="H867" s="33"/>
      <c r="I867" s="34"/>
    </row>
    <row r="868">
      <c r="A868" s="6"/>
      <c r="E868" s="30"/>
      <c r="F868" s="33"/>
      <c r="G868" s="33"/>
      <c r="H868" s="33"/>
      <c r="I868" s="34"/>
    </row>
    <row r="869">
      <c r="A869" s="6"/>
      <c r="E869" s="30"/>
      <c r="F869" s="33"/>
      <c r="G869" s="33"/>
      <c r="H869" s="33"/>
      <c r="I869" s="34"/>
    </row>
    <row r="870">
      <c r="A870" s="6"/>
      <c r="E870" s="30"/>
      <c r="F870" s="33"/>
      <c r="G870" s="33"/>
      <c r="H870" s="33"/>
      <c r="I870" s="34"/>
    </row>
    <row r="871">
      <c r="A871" s="6"/>
      <c r="E871" s="30"/>
      <c r="F871" s="33"/>
      <c r="G871" s="33"/>
      <c r="H871" s="33"/>
      <c r="I871" s="34"/>
    </row>
    <row r="872">
      <c r="A872" s="6"/>
      <c r="E872" s="30"/>
      <c r="F872" s="33"/>
      <c r="G872" s="33"/>
      <c r="H872" s="33"/>
      <c r="I872" s="34"/>
    </row>
    <row r="873">
      <c r="A873" s="6"/>
      <c r="E873" s="30"/>
      <c r="F873" s="33"/>
      <c r="G873" s="33"/>
      <c r="H873" s="33"/>
      <c r="I873" s="34"/>
    </row>
    <row r="874">
      <c r="A874" s="6"/>
      <c r="E874" s="30"/>
      <c r="F874" s="33"/>
      <c r="G874" s="33"/>
      <c r="H874" s="33"/>
      <c r="I874" s="34"/>
    </row>
    <row r="875">
      <c r="A875" s="6"/>
      <c r="E875" s="30"/>
      <c r="F875" s="33"/>
      <c r="G875" s="33"/>
      <c r="H875" s="33"/>
      <c r="I875" s="34"/>
    </row>
    <row r="876">
      <c r="A876" s="6"/>
      <c r="E876" s="30"/>
      <c r="F876" s="33"/>
      <c r="G876" s="33"/>
      <c r="H876" s="33"/>
      <c r="I876" s="34"/>
    </row>
    <row r="877">
      <c r="A877" s="6"/>
      <c r="E877" s="30"/>
      <c r="F877" s="33"/>
      <c r="G877" s="33"/>
      <c r="H877" s="33"/>
      <c r="I877" s="34"/>
    </row>
    <row r="878">
      <c r="A878" s="6"/>
      <c r="E878" s="30"/>
      <c r="F878" s="33"/>
      <c r="G878" s="33"/>
      <c r="H878" s="33"/>
      <c r="I878" s="34"/>
    </row>
    <row r="879">
      <c r="A879" s="6"/>
      <c r="E879" s="30"/>
      <c r="F879" s="33"/>
      <c r="G879" s="33"/>
      <c r="H879" s="33"/>
      <c r="I879" s="34"/>
    </row>
    <row r="880">
      <c r="A880" s="6"/>
      <c r="E880" s="30"/>
      <c r="F880" s="33"/>
      <c r="G880" s="33"/>
      <c r="H880" s="33"/>
      <c r="I880" s="34"/>
    </row>
    <row r="881">
      <c r="A881" s="6"/>
      <c r="E881" s="30"/>
      <c r="F881" s="33"/>
      <c r="G881" s="33"/>
      <c r="H881" s="33"/>
      <c r="I881" s="34"/>
    </row>
    <row r="882">
      <c r="A882" s="6"/>
      <c r="E882" s="30"/>
      <c r="F882" s="33"/>
      <c r="G882" s="33"/>
      <c r="H882" s="33"/>
      <c r="I882" s="34"/>
    </row>
    <row r="883">
      <c r="A883" s="6"/>
      <c r="E883" s="30"/>
      <c r="F883" s="33"/>
      <c r="G883" s="33"/>
      <c r="H883" s="33"/>
      <c r="I883" s="34"/>
    </row>
    <row r="884">
      <c r="A884" s="6"/>
      <c r="E884" s="30"/>
      <c r="F884" s="33"/>
      <c r="G884" s="33"/>
      <c r="H884" s="33"/>
      <c r="I884" s="34"/>
    </row>
    <row r="885">
      <c r="A885" s="6"/>
      <c r="E885" s="30"/>
      <c r="F885" s="33"/>
      <c r="G885" s="33"/>
      <c r="H885" s="33"/>
      <c r="I885" s="34"/>
    </row>
    <row r="886">
      <c r="A886" s="6"/>
      <c r="E886" s="30"/>
      <c r="F886" s="33"/>
      <c r="G886" s="33"/>
      <c r="H886" s="33"/>
      <c r="I886" s="34"/>
    </row>
    <row r="887">
      <c r="A887" s="6"/>
      <c r="E887" s="30"/>
      <c r="F887" s="33"/>
      <c r="G887" s="33"/>
      <c r="H887" s="33"/>
      <c r="I887" s="34"/>
    </row>
    <row r="888">
      <c r="A888" s="6"/>
      <c r="E888" s="30"/>
      <c r="F888" s="33"/>
      <c r="G888" s="33"/>
      <c r="H888" s="33"/>
      <c r="I888" s="34"/>
    </row>
    <row r="889">
      <c r="A889" s="6"/>
      <c r="E889" s="30"/>
      <c r="F889" s="33"/>
      <c r="G889" s="33"/>
      <c r="H889" s="33"/>
      <c r="I889" s="34"/>
    </row>
    <row r="890">
      <c r="A890" s="6"/>
      <c r="E890" s="30"/>
      <c r="F890" s="33"/>
      <c r="G890" s="33"/>
      <c r="H890" s="33"/>
      <c r="I890" s="34"/>
    </row>
    <row r="891">
      <c r="A891" s="6"/>
      <c r="E891" s="30"/>
      <c r="F891" s="33"/>
      <c r="G891" s="33"/>
      <c r="H891" s="33"/>
      <c r="I891" s="34"/>
    </row>
    <row r="892">
      <c r="A892" s="6"/>
      <c r="E892" s="30"/>
      <c r="F892" s="33"/>
      <c r="G892" s="33"/>
      <c r="H892" s="33"/>
      <c r="I892" s="34"/>
    </row>
    <row r="893">
      <c r="A893" s="6"/>
      <c r="E893" s="30"/>
      <c r="F893" s="33"/>
      <c r="G893" s="33"/>
      <c r="H893" s="33"/>
      <c r="I893" s="34"/>
    </row>
    <row r="894">
      <c r="A894" s="6"/>
      <c r="E894" s="30"/>
      <c r="F894" s="33"/>
      <c r="G894" s="33"/>
      <c r="H894" s="33"/>
      <c r="I894" s="34"/>
    </row>
    <row r="895">
      <c r="A895" s="6"/>
      <c r="E895" s="30"/>
      <c r="F895" s="33"/>
      <c r="G895" s="33"/>
      <c r="H895" s="33"/>
      <c r="I895" s="34"/>
    </row>
    <row r="896">
      <c r="A896" s="6"/>
      <c r="E896" s="30"/>
      <c r="F896" s="33"/>
      <c r="G896" s="33"/>
      <c r="H896" s="33"/>
      <c r="I896" s="34"/>
    </row>
    <row r="897">
      <c r="A897" s="6"/>
      <c r="E897" s="30"/>
      <c r="F897" s="33"/>
      <c r="G897" s="33"/>
      <c r="H897" s="33"/>
      <c r="I897" s="34"/>
    </row>
    <row r="898">
      <c r="A898" s="6"/>
      <c r="E898" s="30"/>
      <c r="F898" s="33"/>
      <c r="G898" s="33"/>
      <c r="H898" s="33"/>
      <c r="I898" s="34"/>
    </row>
    <row r="899">
      <c r="A899" s="6"/>
      <c r="E899" s="30"/>
      <c r="F899" s="33"/>
      <c r="G899" s="33"/>
      <c r="H899" s="33"/>
      <c r="I899" s="34"/>
    </row>
    <row r="900">
      <c r="A900" s="6"/>
      <c r="E900" s="30"/>
      <c r="F900" s="33"/>
      <c r="G900" s="33"/>
      <c r="H900" s="33"/>
      <c r="I900" s="34"/>
    </row>
    <row r="901">
      <c r="A901" s="6"/>
      <c r="E901" s="30"/>
      <c r="F901" s="33"/>
      <c r="G901" s="33"/>
      <c r="H901" s="33"/>
      <c r="I901" s="34"/>
    </row>
    <row r="902">
      <c r="A902" s="6"/>
      <c r="E902" s="30"/>
      <c r="F902" s="33"/>
      <c r="G902" s="33"/>
      <c r="H902" s="33"/>
      <c r="I902" s="34"/>
    </row>
    <row r="903">
      <c r="A903" s="6"/>
      <c r="E903" s="30"/>
      <c r="F903" s="33"/>
      <c r="G903" s="33"/>
      <c r="H903" s="33"/>
      <c r="I903" s="34"/>
    </row>
    <row r="904">
      <c r="A904" s="6"/>
      <c r="E904" s="30"/>
      <c r="F904" s="33"/>
      <c r="G904" s="33"/>
      <c r="H904" s="33"/>
      <c r="I904" s="34"/>
    </row>
    <row r="905">
      <c r="A905" s="6"/>
      <c r="E905" s="30"/>
      <c r="F905" s="33"/>
      <c r="G905" s="33"/>
      <c r="H905" s="33"/>
      <c r="I905" s="34"/>
    </row>
    <row r="906">
      <c r="A906" s="6"/>
      <c r="E906" s="30"/>
      <c r="F906" s="33"/>
      <c r="G906" s="33"/>
      <c r="H906" s="33"/>
      <c r="I906" s="34"/>
    </row>
    <row r="907">
      <c r="A907" s="6"/>
      <c r="E907" s="30"/>
      <c r="F907" s="33"/>
      <c r="G907" s="33"/>
      <c r="H907" s="33"/>
      <c r="I907" s="34"/>
    </row>
    <row r="908">
      <c r="A908" s="6"/>
      <c r="E908" s="30"/>
      <c r="F908" s="33"/>
      <c r="G908" s="33"/>
      <c r="H908" s="33"/>
      <c r="I908" s="34"/>
    </row>
    <row r="909">
      <c r="A909" s="6"/>
      <c r="E909" s="30"/>
      <c r="F909" s="33"/>
      <c r="G909" s="33"/>
      <c r="H909" s="33"/>
      <c r="I909" s="34"/>
    </row>
    <row r="910">
      <c r="A910" s="6"/>
      <c r="E910" s="30"/>
      <c r="F910" s="33"/>
      <c r="G910" s="33"/>
      <c r="H910" s="33"/>
      <c r="I910" s="34"/>
    </row>
    <row r="911">
      <c r="A911" s="6"/>
      <c r="E911" s="30"/>
      <c r="F911" s="33"/>
      <c r="G911" s="33"/>
      <c r="H911" s="33"/>
      <c r="I911" s="34"/>
    </row>
    <row r="912">
      <c r="A912" s="6"/>
      <c r="E912" s="30"/>
      <c r="F912" s="33"/>
      <c r="G912" s="33"/>
      <c r="H912" s="33"/>
      <c r="I912" s="34"/>
    </row>
    <row r="913">
      <c r="A913" s="6"/>
      <c r="E913" s="30"/>
      <c r="F913" s="33"/>
      <c r="G913" s="33"/>
      <c r="H913" s="33"/>
      <c r="I913" s="34"/>
    </row>
    <row r="914">
      <c r="A914" s="6"/>
      <c r="E914" s="30"/>
      <c r="F914" s="33"/>
      <c r="G914" s="33"/>
      <c r="H914" s="33"/>
      <c r="I914" s="34"/>
    </row>
    <row r="915">
      <c r="A915" s="6"/>
      <c r="E915" s="30"/>
      <c r="F915" s="33"/>
      <c r="G915" s="33"/>
      <c r="H915" s="33"/>
      <c r="I915" s="34"/>
    </row>
    <row r="916">
      <c r="A916" s="6"/>
      <c r="E916" s="30"/>
      <c r="F916" s="33"/>
      <c r="G916" s="33"/>
      <c r="H916" s="33"/>
      <c r="I916" s="34"/>
    </row>
    <row r="917">
      <c r="A917" s="6"/>
      <c r="E917" s="30"/>
      <c r="F917" s="33"/>
      <c r="G917" s="33"/>
      <c r="H917" s="33"/>
      <c r="I917" s="34"/>
    </row>
    <row r="918">
      <c r="A918" s="6"/>
      <c r="E918" s="30"/>
      <c r="F918" s="33"/>
      <c r="G918" s="33"/>
      <c r="H918" s="33"/>
      <c r="I918" s="34"/>
    </row>
    <row r="919">
      <c r="A919" s="6"/>
      <c r="E919" s="30"/>
      <c r="F919" s="33"/>
      <c r="G919" s="33"/>
      <c r="H919" s="33"/>
      <c r="I919" s="34"/>
    </row>
    <row r="920">
      <c r="A920" s="6"/>
      <c r="E920" s="30"/>
      <c r="F920" s="33"/>
      <c r="G920" s="33"/>
      <c r="H920" s="33"/>
      <c r="I920" s="34"/>
    </row>
    <row r="921">
      <c r="A921" s="6"/>
      <c r="E921" s="30"/>
      <c r="F921" s="33"/>
      <c r="G921" s="33"/>
      <c r="H921" s="33"/>
      <c r="I921" s="34"/>
    </row>
    <row r="922">
      <c r="A922" s="6"/>
      <c r="E922" s="30"/>
      <c r="F922" s="33"/>
      <c r="G922" s="33"/>
      <c r="H922" s="33"/>
      <c r="I922" s="34"/>
    </row>
    <row r="923">
      <c r="A923" s="6"/>
      <c r="E923" s="30"/>
      <c r="F923" s="33"/>
      <c r="G923" s="33"/>
      <c r="H923" s="33"/>
      <c r="I923" s="34"/>
    </row>
    <row r="924">
      <c r="A924" s="6"/>
      <c r="E924" s="30"/>
      <c r="F924" s="33"/>
      <c r="G924" s="33"/>
      <c r="H924" s="33"/>
      <c r="I924" s="34"/>
    </row>
    <row r="925">
      <c r="A925" s="6"/>
      <c r="E925" s="30"/>
      <c r="F925" s="33"/>
      <c r="G925" s="33"/>
      <c r="H925" s="33"/>
      <c r="I925" s="34"/>
    </row>
    <row r="926">
      <c r="A926" s="6"/>
      <c r="E926" s="30"/>
      <c r="F926" s="33"/>
      <c r="G926" s="33"/>
      <c r="H926" s="33"/>
      <c r="I926" s="34"/>
    </row>
    <row r="927">
      <c r="A927" s="6"/>
      <c r="E927" s="30"/>
      <c r="F927" s="33"/>
      <c r="G927" s="33"/>
      <c r="H927" s="33"/>
      <c r="I927" s="34"/>
    </row>
    <row r="928">
      <c r="A928" s="6"/>
      <c r="E928" s="30"/>
      <c r="F928" s="33"/>
      <c r="G928" s="33"/>
      <c r="H928" s="33"/>
      <c r="I928" s="34"/>
    </row>
    <row r="929">
      <c r="A929" s="6"/>
      <c r="E929" s="30"/>
      <c r="F929" s="33"/>
      <c r="G929" s="33"/>
      <c r="H929" s="33"/>
      <c r="I929" s="34"/>
    </row>
    <row r="930">
      <c r="A930" s="6"/>
      <c r="E930" s="30"/>
      <c r="F930" s="33"/>
      <c r="G930" s="33"/>
      <c r="H930" s="33"/>
      <c r="I930" s="34"/>
    </row>
    <row r="931">
      <c r="A931" s="6"/>
      <c r="E931" s="30"/>
      <c r="F931" s="33"/>
      <c r="G931" s="33"/>
      <c r="H931" s="33"/>
      <c r="I931" s="34"/>
    </row>
    <row r="932">
      <c r="A932" s="6"/>
      <c r="E932" s="30"/>
      <c r="F932" s="33"/>
      <c r="G932" s="33"/>
      <c r="H932" s="33"/>
      <c r="I932" s="34"/>
    </row>
    <row r="933">
      <c r="A933" s="6"/>
      <c r="E933" s="30"/>
      <c r="F933" s="33"/>
      <c r="G933" s="33"/>
      <c r="H933" s="33"/>
      <c r="I933" s="34"/>
    </row>
    <row r="934">
      <c r="A934" s="6"/>
      <c r="E934" s="30"/>
      <c r="F934" s="33"/>
      <c r="G934" s="33"/>
      <c r="H934" s="33"/>
      <c r="I934" s="34"/>
    </row>
    <row r="935">
      <c r="A935" s="6"/>
      <c r="E935" s="30"/>
      <c r="F935" s="33"/>
      <c r="G935" s="33"/>
      <c r="H935" s="33"/>
      <c r="I935" s="34"/>
    </row>
    <row r="936">
      <c r="A936" s="6"/>
      <c r="E936" s="30"/>
      <c r="F936" s="33"/>
      <c r="G936" s="33"/>
      <c r="H936" s="33"/>
      <c r="I936" s="34"/>
    </row>
    <row r="937">
      <c r="A937" s="6"/>
      <c r="E937" s="30"/>
      <c r="F937" s="33"/>
      <c r="G937" s="33"/>
      <c r="H937" s="33"/>
      <c r="I937" s="34"/>
    </row>
    <row r="938">
      <c r="A938" s="6"/>
      <c r="E938" s="30"/>
      <c r="F938" s="33"/>
      <c r="G938" s="33"/>
      <c r="H938" s="33"/>
      <c r="I938" s="34"/>
    </row>
    <row r="939">
      <c r="A939" s="6"/>
      <c r="E939" s="30"/>
      <c r="F939" s="33"/>
      <c r="G939" s="33"/>
      <c r="H939" s="33"/>
      <c r="I939" s="34"/>
    </row>
    <row r="940">
      <c r="A940" s="6"/>
      <c r="E940" s="30"/>
      <c r="F940" s="33"/>
      <c r="G940" s="33"/>
      <c r="H940" s="33"/>
      <c r="I940" s="34"/>
    </row>
    <row r="941">
      <c r="A941" s="6"/>
      <c r="E941" s="30"/>
      <c r="F941" s="33"/>
      <c r="G941" s="33"/>
      <c r="H941" s="33"/>
      <c r="I941" s="34"/>
    </row>
    <row r="942">
      <c r="A942" s="6"/>
      <c r="E942" s="30"/>
      <c r="F942" s="33"/>
      <c r="G942" s="33"/>
      <c r="H942" s="33"/>
      <c r="I942" s="34"/>
    </row>
    <row r="943">
      <c r="A943" s="6"/>
      <c r="E943" s="30"/>
      <c r="F943" s="33"/>
      <c r="G943" s="33"/>
      <c r="H943" s="33"/>
      <c r="I943" s="34"/>
    </row>
    <row r="944">
      <c r="A944" s="6"/>
      <c r="E944" s="30"/>
      <c r="F944" s="33"/>
      <c r="G944" s="33"/>
      <c r="H944" s="33"/>
      <c r="I944" s="34"/>
    </row>
    <row r="945">
      <c r="A945" s="6"/>
      <c r="E945" s="30"/>
      <c r="F945" s="33"/>
      <c r="G945" s="33"/>
      <c r="H945" s="33"/>
      <c r="I945" s="34"/>
    </row>
    <row r="946">
      <c r="A946" s="6"/>
      <c r="E946" s="30"/>
      <c r="F946" s="33"/>
      <c r="G946" s="33"/>
      <c r="H946" s="33"/>
      <c r="I946" s="34"/>
    </row>
    <row r="947">
      <c r="A947" s="6"/>
      <c r="E947" s="30"/>
      <c r="F947" s="33"/>
      <c r="G947" s="33"/>
      <c r="H947" s="33"/>
      <c r="I947" s="34"/>
    </row>
    <row r="948">
      <c r="A948" s="6"/>
      <c r="E948" s="30"/>
      <c r="F948" s="33"/>
      <c r="G948" s="33"/>
      <c r="H948" s="33"/>
      <c r="I948" s="34"/>
    </row>
    <row r="949">
      <c r="A949" s="6"/>
      <c r="E949" s="30"/>
      <c r="F949" s="33"/>
      <c r="G949" s="33"/>
      <c r="H949" s="33"/>
      <c r="I949" s="34"/>
    </row>
    <row r="950">
      <c r="A950" s="6"/>
      <c r="E950" s="30"/>
      <c r="F950" s="33"/>
      <c r="G950" s="33"/>
      <c r="H950" s="33"/>
      <c r="I950" s="34"/>
    </row>
    <row r="951">
      <c r="A951" s="6"/>
      <c r="E951" s="30"/>
      <c r="F951" s="33"/>
      <c r="G951" s="33"/>
      <c r="H951" s="33"/>
      <c r="I951" s="34"/>
    </row>
    <row r="952">
      <c r="A952" s="6"/>
      <c r="E952" s="30"/>
      <c r="F952" s="33"/>
      <c r="G952" s="33"/>
      <c r="H952" s="33"/>
      <c r="I952" s="34"/>
    </row>
    <row r="953">
      <c r="A953" s="6"/>
      <c r="E953" s="30"/>
      <c r="F953" s="33"/>
      <c r="G953" s="33"/>
      <c r="H953" s="33"/>
      <c r="I953" s="34"/>
    </row>
    <row r="954">
      <c r="A954" s="6"/>
      <c r="E954" s="30"/>
      <c r="F954" s="33"/>
      <c r="G954" s="33"/>
      <c r="H954" s="33"/>
      <c r="I954" s="34"/>
    </row>
    <row r="955">
      <c r="A955" s="6"/>
      <c r="E955" s="30"/>
      <c r="F955" s="33"/>
      <c r="G955" s="33"/>
      <c r="H955" s="33"/>
      <c r="I955" s="34"/>
    </row>
    <row r="956">
      <c r="A956" s="6"/>
      <c r="E956" s="30"/>
      <c r="F956" s="33"/>
      <c r="G956" s="33"/>
      <c r="H956" s="33"/>
      <c r="I956" s="34"/>
    </row>
    <row r="957">
      <c r="A957" s="6"/>
      <c r="E957" s="30"/>
      <c r="F957" s="33"/>
      <c r="G957" s="33"/>
      <c r="H957" s="33"/>
      <c r="I957" s="34"/>
    </row>
    <row r="958">
      <c r="A958" s="6"/>
      <c r="E958" s="30"/>
      <c r="F958" s="33"/>
      <c r="G958" s="33"/>
      <c r="H958" s="33"/>
      <c r="I958" s="34"/>
    </row>
    <row r="959">
      <c r="A959" s="6"/>
      <c r="E959" s="30"/>
      <c r="F959" s="33"/>
      <c r="G959" s="33"/>
      <c r="H959" s="33"/>
      <c r="I959" s="34"/>
    </row>
    <row r="960">
      <c r="A960" s="6"/>
      <c r="E960" s="30"/>
      <c r="F960" s="33"/>
      <c r="G960" s="33"/>
      <c r="H960" s="33"/>
      <c r="I960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3.5"/>
    <col customWidth="1" min="2" max="6" width="51.13"/>
    <col customWidth="1" min="7" max="7" width="44.13"/>
    <col customWidth="1" min="8" max="8" width="43.5"/>
    <col customWidth="1" min="9" max="9" width="49.38"/>
    <col customWidth="1" min="10" max="10" width="39.0"/>
  </cols>
  <sheetData>
    <row r="1">
      <c r="A1" s="3" t="s">
        <v>0</v>
      </c>
      <c r="B1" s="3" t="s">
        <v>439</v>
      </c>
      <c r="C1" s="3" t="s">
        <v>5</v>
      </c>
      <c r="D1" s="3" t="s">
        <v>6</v>
      </c>
      <c r="E1" s="3" t="s">
        <v>7</v>
      </c>
      <c r="F1" s="3" t="s">
        <v>8</v>
      </c>
      <c r="G1" s="35"/>
      <c r="H1" s="35"/>
      <c r="I1" s="35"/>
      <c r="J1" s="36"/>
      <c r="K1" s="37"/>
      <c r="L1" s="37"/>
      <c r="M1" s="37"/>
      <c r="N1" s="37"/>
      <c r="O1" s="37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>
      <c r="A2" s="35" t="s">
        <v>440</v>
      </c>
      <c r="B2" s="35"/>
      <c r="C2" s="35"/>
      <c r="D2" s="35"/>
      <c r="E2" s="35"/>
      <c r="F2" s="35"/>
      <c r="G2" s="35"/>
      <c r="H2" s="36"/>
      <c r="I2" s="37"/>
      <c r="J2" s="37"/>
      <c r="K2" s="37"/>
      <c r="L2" s="37"/>
      <c r="M2" s="37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</row>
    <row r="3">
      <c r="A3" s="35" t="s">
        <v>441</v>
      </c>
      <c r="B3" s="35" t="s">
        <v>442</v>
      </c>
      <c r="C3" s="35" t="s">
        <v>443</v>
      </c>
      <c r="D3" s="35" t="s">
        <v>444</v>
      </c>
      <c r="E3" s="35" t="s">
        <v>445</v>
      </c>
      <c r="F3" s="35" t="s">
        <v>443</v>
      </c>
      <c r="G3" s="35" t="s">
        <v>446</v>
      </c>
      <c r="H3" s="36"/>
      <c r="I3" s="37"/>
      <c r="J3" s="37"/>
      <c r="K3" s="37"/>
      <c r="L3" s="37"/>
      <c r="M3" s="37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</row>
    <row r="4">
      <c r="A4" s="35" t="s">
        <v>447</v>
      </c>
      <c r="B4" s="35" t="s">
        <v>442</v>
      </c>
      <c r="C4" s="35" t="s">
        <v>448</v>
      </c>
      <c r="D4" s="35" t="s">
        <v>449</v>
      </c>
      <c r="E4" s="35" t="s">
        <v>448</v>
      </c>
      <c r="F4" s="35" t="s">
        <v>450</v>
      </c>
      <c r="G4" s="35" t="s">
        <v>451</v>
      </c>
      <c r="H4" s="36"/>
      <c r="I4" s="37"/>
      <c r="J4" s="37"/>
      <c r="K4" s="37"/>
      <c r="L4" s="37"/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</row>
    <row r="5">
      <c r="A5" s="35" t="s">
        <v>452</v>
      </c>
      <c r="B5" s="35" t="s">
        <v>442</v>
      </c>
      <c r="C5" s="35" t="s">
        <v>453</v>
      </c>
      <c r="D5" s="35" t="s">
        <v>454</v>
      </c>
      <c r="E5" s="35" t="s">
        <v>455</v>
      </c>
      <c r="F5" s="35" t="s">
        <v>456</v>
      </c>
      <c r="G5" s="35" t="s">
        <v>453</v>
      </c>
      <c r="H5" s="36"/>
      <c r="I5" s="37"/>
      <c r="J5" s="37"/>
      <c r="K5" s="37"/>
      <c r="L5" s="37"/>
      <c r="M5" s="37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</row>
    <row r="6">
      <c r="A6" s="35" t="s">
        <v>457</v>
      </c>
      <c r="B6" s="35" t="s">
        <v>442</v>
      </c>
      <c r="C6" s="35" t="s">
        <v>33</v>
      </c>
      <c r="D6" s="35" t="s">
        <v>33</v>
      </c>
      <c r="E6" s="35" t="s">
        <v>165</v>
      </c>
      <c r="F6" s="35" t="s">
        <v>352</v>
      </c>
      <c r="G6" s="35" t="s">
        <v>351</v>
      </c>
      <c r="H6" s="36"/>
      <c r="I6" s="37"/>
      <c r="J6" s="37"/>
      <c r="K6" s="37"/>
      <c r="L6" s="37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</row>
    <row r="7">
      <c r="A7" s="35" t="s">
        <v>458</v>
      </c>
      <c r="B7" s="35" t="s">
        <v>442</v>
      </c>
      <c r="C7" s="35" t="s">
        <v>459</v>
      </c>
      <c r="D7" s="35" t="s">
        <v>460</v>
      </c>
      <c r="E7" s="35" t="s">
        <v>461</v>
      </c>
      <c r="F7" s="35" t="s">
        <v>462</v>
      </c>
      <c r="G7" s="35" t="s">
        <v>463</v>
      </c>
      <c r="H7" s="36"/>
      <c r="I7" s="37"/>
      <c r="J7" s="37"/>
      <c r="K7" s="37"/>
      <c r="L7" s="37"/>
      <c r="M7" s="37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</row>
    <row r="8">
      <c r="A8" s="35" t="s">
        <v>464</v>
      </c>
      <c r="B8" s="35" t="s">
        <v>442</v>
      </c>
      <c r="C8" s="35" t="s">
        <v>465</v>
      </c>
      <c r="D8" s="35" t="s">
        <v>466</v>
      </c>
      <c r="E8" s="35" t="s">
        <v>467</v>
      </c>
      <c r="F8" s="35" t="s">
        <v>465</v>
      </c>
      <c r="G8" s="35" t="s">
        <v>468</v>
      </c>
      <c r="H8" s="36"/>
      <c r="I8" s="37"/>
      <c r="J8" s="37"/>
      <c r="K8" s="37"/>
      <c r="L8" s="37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>
      <c r="A9" s="35" t="s">
        <v>469</v>
      </c>
      <c r="B9" s="35" t="s">
        <v>442</v>
      </c>
      <c r="C9" s="35" t="s">
        <v>470</v>
      </c>
      <c r="D9" s="35" t="s">
        <v>471</v>
      </c>
      <c r="E9" s="35" t="s">
        <v>470</v>
      </c>
      <c r="F9" s="35" t="s">
        <v>472</v>
      </c>
      <c r="G9" s="35" t="s">
        <v>473</v>
      </c>
      <c r="H9" s="36"/>
      <c r="I9" s="36"/>
      <c r="J9" s="36"/>
      <c r="K9" s="35" t="s">
        <v>474</v>
      </c>
      <c r="L9" s="35" t="s">
        <v>475</v>
      </c>
      <c r="M9" s="35" t="s">
        <v>476</v>
      </c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>
      <c r="A10" s="35" t="s">
        <v>477</v>
      </c>
      <c r="B10" s="35" t="s">
        <v>442</v>
      </c>
      <c r="C10" s="35" t="s">
        <v>478</v>
      </c>
      <c r="D10" s="35" t="s">
        <v>479</v>
      </c>
      <c r="E10" s="35" t="s">
        <v>480</v>
      </c>
      <c r="F10" s="35" t="s">
        <v>481</v>
      </c>
      <c r="G10" s="35" t="s">
        <v>482</v>
      </c>
      <c r="H10" s="36"/>
      <c r="I10" s="37"/>
      <c r="J10" s="37"/>
      <c r="K10" s="37"/>
      <c r="L10" s="37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</row>
    <row r="11">
      <c r="A11" s="35" t="s">
        <v>483</v>
      </c>
      <c r="B11" s="35" t="s">
        <v>442</v>
      </c>
      <c r="C11" s="35" t="s">
        <v>484</v>
      </c>
      <c r="D11" s="35" t="s">
        <v>485</v>
      </c>
      <c r="E11" s="35" t="s">
        <v>486</v>
      </c>
      <c r="F11" s="35" t="s">
        <v>487</v>
      </c>
      <c r="G11" s="35" t="s">
        <v>488</v>
      </c>
      <c r="H11" s="36"/>
      <c r="I11" s="37"/>
      <c r="J11" s="37"/>
      <c r="K11" s="37"/>
      <c r="L11" s="37"/>
      <c r="M11" s="37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>
      <c r="A12" s="35" t="s">
        <v>489</v>
      </c>
      <c r="B12" s="35" t="s">
        <v>442</v>
      </c>
      <c r="C12" s="35" t="s">
        <v>490</v>
      </c>
      <c r="D12" s="35" t="s">
        <v>491</v>
      </c>
      <c r="E12" s="35" t="s">
        <v>492</v>
      </c>
      <c r="F12" s="35" t="s">
        <v>493</v>
      </c>
      <c r="G12" s="35" t="s">
        <v>494</v>
      </c>
      <c r="H12" s="36"/>
      <c r="I12" s="37"/>
      <c r="J12" s="37"/>
      <c r="K12" s="37"/>
      <c r="L12" s="37"/>
      <c r="M12" s="3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</row>
    <row r="13">
      <c r="A13" s="35" t="s">
        <v>495</v>
      </c>
      <c r="B13" s="35" t="s">
        <v>442</v>
      </c>
      <c r="C13" s="35" t="s">
        <v>375</v>
      </c>
      <c r="D13" s="35" t="s">
        <v>496</v>
      </c>
      <c r="E13" s="35" t="s">
        <v>497</v>
      </c>
      <c r="F13" s="35" t="s">
        <v>498</v>
      </c>
      <c r="G13" s="35" t="s">
        <v>375</v>
      </c>
      <c r="H13" s="36"/>
      <c r="I13" s="37"/>
      <c r="J13" s="37"/>
      <c r="K13" s="37"/>
      <c r="L13" s="37"/>
      <c r="M13" s="3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</row>
    <row r="14">
      <c r="A14" s="35" t="s">
        <v>499</v>
      </c>
      <c r="B14" s="35" t="s">
        <v>442</v>
      </c>
      <c r="C14" s="35" t="s">
        <v>374</v>
      </c>
      <c r="D14" s="35" t="s">
        <v>500</v>
      </c>
      <c r="E14" s="35" t="s">
        <v>501</v>
      </c>
      <c r="F14" s="35" t="s">
        <v>374</v>
      </c>
      <c r="G14" s="35" t="s">
        <v>373</v>
      </c>
      <c r="H14" s="36"/>
      <c r="I14" s="37"/>
      <c r="J14" s="37"/>
      <c r="K14" s="37"/>
      <c r="L14" s="37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</row>
    <row r="15">
      <c r="A15" s="35" t="s">
        <v>502</v>
      </c>
      <c r="B15" s="35" t="s">
        <v>442</v>
      </c>
      <c r="C15" s="35" t="s">
        <v>503</v>
      </c>
      <c r="D15" s="35" t="s">
        <v>504</v>
      </c>
      <c r="E15" s="35" t="s">
        <v>505</v>
      </c>
      <c r="F15" s="35" t="s">
        <v>503</v>
      </c>
      <c r="G15" s="35" t="s">
        <v>506</v>
      </c>
      <c r="H15" s="36"/>
      <c r="I15" s="37"/>
      <c r="J15" s="37"/>
      <c r="K15" s="37"/>
      <c r="L15" s="37"/>
      <c r="M15" s="37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>
      <c r="A16" s="35" t="s">
        <v>507</v>
      </c>
      <c r="B16" s="35" t="s">
        <v>442</v>
      </c>
      <c r="C16" s="35" t="s">
        <v>508</v>
      </c>
      <c r="D16" s="35" t="s">
        <v>509</v>
      </c>
      <c r="E16" s="35" t="s">
        <v>510</v>
      </c>
      <c r="F16" s="35" t="s">
        <v>511</v>
      </c>
      <c r="G16" s="35" t="s">
        <v>508</v>
      </c>
      <c r="H16" s="37"/>
      <c r="I16" s="37"/>
      <c r="J16" s="37"/>
      <c r="K16" s="37"/>
      <c r="L16" s="37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>
      <c r="A17" s="35" t="s">
        <v>512</v>
      </c>
      <c r="B17" s="35" t="s">
        <v>442</v>
      </c>
      <c r="C17" s="35" t="s">
        <v>513</v>
      </c>
      <c r="D17" s="35" t="s">
        <v>514</v>
      </c>
      <c r="E17" s="35" t="s">
        <v>515</v>
      </c>
      <c r="F17" s="35" t="s">
        <v>513</v>
      </c>
      <c r="G17" s="35" t="s">
        <v>516</v>
      </c>
      <c r="H17" s="36"/>
      <c r="I17" s="37"/>
      <c r="J17" s="37"/>
      <c r="K17" s="37"/>
      <c r="L17" s="37"/>
      <c r="M17" s="37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>
      <c r="A18" s="35" t="s">
        <v>517</v>
      </c>
      <c r="B18" s="35" t="s">
        <v>442</v>
      </c>
      <c r="C18" s="35" t="s">
        <v>518</v>
      </c>
      <c r="D18" s="35" t="s">
        <v>519</v>
      </c>
      <c r="E18" s="35" t="s">
        <v>356</v>
      </c>
      <c r="F18" s="35" t="s">
        <v>520</v>
      </c>
      <c r="G18" s="35" t="s">
        <v>518</v>
      </c>
      <c r="H18" s="36"/>
      <c r="I18" s="37"/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>
      <c r="A19" s="35" t="s">
        <v>521</v>
      </c>
      <c r="B19" s="35" t="s">
        <v>442</v>
      </c>
      <c r="C19" s="35" t="s">
        <v>522</v>
      </c>
      <c r="D19" s="35" t="s">
        <v>523</v>
      </c>
      <c r="E19" s="35" t="s">
        <v>524</v>
      </c>
      <c r="F19" s="35" t="s">
        <v>522</v>
      </c>
      <c r="G19" s="35" t="s">
        <v>525</v>
      </c>
      <c r="H19" s="36"/>
      <c r="I19" s="37"/>
      <c r="J19" s="37"/>
      <c r="K19" s="37"/>
      <c r="L19" s="37"/>
      <c r="M19" s="37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>
      <c r="A20" s="35" t="s">
        <v>526</v>
      </c>
      <c r="B20" s="35" t="s">
        <v>442</v>
      </c>
      <c r="C20" s="35" t="s">
        <v>527</v>
      </c>
      <c r="D20" s="35" t="s">
        <v>528</v>
      </c>
      <c r="E20" s="35" t="s">
        <v>527</v>
      </c>
      <c r="F20" s="35" t="s">
        <v>529</v>
      </c>
      <c r="G20" s="35" t="s">
        <v>530</v>
      </c>
      <c r="H20" s="37"/>
      <c r="I20" s="37"/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>
      <c r="A24" s="39" t="s">
        <v>144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>
      <c r="A25" s="35" t="s">
        <v>531</v>
      </c>
      <c r="B25" s="35" t="s">
        <v>144</v>
      </c>
      <c r="C25" s="35" t="s">
        <v>532</v>
      </c>
      <c r="D25" s="35" t="s">
        <v>533</v>
      </c>
      <c r="E25" s="35" t="s">
        <v>534</v>
      </c>
      <c r="F25" s="35" t="s">
        <v>535</v>
      </c>
      <c r="G25" s="35" t="s">
        <v>532</v>
      </c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>
      <c r="A26" s="35" t="s">
        <v>536</v>
      </c>
      <c r="B26" s="35" t="s">
        <v>144</v>
      </c>
      <c r="C26" s="35" t="s">
        <v>537</v>
      </c>
      <c r="D26" s="35" t="s">
        <v>538</v>
      </c>
      <c r="E26" s="35" t="s">
        <v>539</v>
      </c>
      <c r="F26" s="35" t="s">
        <v>540</v>
      </c>
      <c r="G26" s="35" t="s">
        <v>537</v>
      </c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>
      <c r="A27" s="35" t="s">
        <v>541</v>
      </c>
      <c r="B27" s="35" t="s">
        <v>144</v>
      </c>
      <c r="C27" s="35" t="s">
        <v>542</v>
      </c>
      <c r="D27" s="35" t="s">
        <v>543</v>
      </c>
      <c r="E27" s="35" t="s">
        <v>544</v>
      </c>
      <c r="F27" s="35" t="s">
        <v>545</v>
      </c>
      <c r="G27" s="35" t="s">
        <v>542</v>
      </c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>
      <c r="A28" s="35" t="s">
        <v>546</v>
      </c>
      <c r="B28" s="35" t="s">
        <v>144</v>
      </c>
      <c r="C28" s="35" t="s">
        <v>547</v>
      </c>
      <c r="D28" s="35" t="s">
        <v>548</v>
      </c>
      <c r="E28" s="35" t="s">
        <v>549</v>
      </c>
      <c r="F28" s="35" t="s">
        <v>538</v>
      </c>
      <c r="G28" s="35" t="s">
        <v>547</v>
      </c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>
      <c r="A29" s="35" t="s">
        <v>550</v>
      </c>
      <c r="B29" s="35" t="s">
        <v>144</v>
      </c>
      <c r="C29" s="35" t="s">
        <v>551</v>
      </c>
      <c r="D29" s="35" t="s">
        <v>552</v>
      </c>
      <c r="E29" s="35" t="s">
        <v>553</v>
      </c>
      <c r="F29" s="35" t="s">
        <v>554</v>
      </c>
      <c r="G29" s="35" t="s">
        <v>551</v>
      </c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>
      <c r="A30" s="35" t="s">
        <v>555</v>
      </c>
      <c r="B30" s="35" t="s">
        <v>144</v>
      </c>
      <c r="C30" s="35" t="s">
        <v>235</v>
      </c>
      <c r="D30" s="35" t="s">
        <v>236</v>
      </c>
      <c r="E30" s="35" t="s">
        <v>556</v>
      </c>
      <c r="F30" s="35" t="s">
        <v>557</v>
      </c>
      <c r="G30" s="35" t="s">
        <v>235</v>
      </c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>
      <c r="A31" s="35" t="s">
        <v>558</v>
      </c>
      <c r="B31" s="35" t="s">
        <v>144</v>
      </c>
      <c r="C31" s="35" t="s">
        <v>559</v>
      </c>
      <c r="D31" s="35" t="s">
        <v>560</v>
      </c>
      <c r="E31" s="35" t="s">
        <v>561</v>
      </c>
      <c r="F31" s="35" t="s">
        <v>562</v>
      </c>
      <c r="G31" s="35" t="s">
        <v>559</v>
      </c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>
      <c r="A32" s="35" t="s">
        <v>563</v>
      </c>
      <c r="B32" s="35" t="s">
        <v>144</v>
      </c>
      <c r="C32" s="35" t="s">
        <v>564</v>
      </c>
      <c r="D32" s="35" t="s">
        <v>565</v>
      </c>
      <c r="E32" s="35" t="s">
        <v>566</v>
      </c>
      <c r="F32" s="35" t="s">
        <v>567</v>
      </c>
      <c r="G32" s="35" t="s">
        <v>564</v>
      </c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>
      <c r="A33" s="35" t="s">
        <v>568</v>
      </c>
      <c r="B33" s="35" t="s">
        <v>144</v>
      </c>
      <c r="C33" s="35" t="s">
        <v>569</v>
      </c>
      <c r="D33" s="35" t="s">
        <v>570</v>
      </c>
      <c r="E33" s="35" t="s">
        <v>571</v>
      </c>
      <c r="F33" s="35" t="s">
        <v>572</v>
      </c>
      <c r="G33" s="35" t="s">
        <v>569</v>
      </c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>
      <c r="A34" s="35" t="s">
        <v>573</v>
      </c>
      <c r="B34" s="35" t="s">
        <v>144</v>
      </c>
      <c r="C34" s="35" t="s">
        <v>300</v>
      </c>
      <c r="D34" s="35" t="s">
        <v>250</v>
      </c>
      <c r="E34" s="35" t="s">
        <v>301</v>
      </c>
      <c r="F34" s="35" t="s">
        <v>574</v>
      </c>
      <c r="G34" s="35" t="s">
        <v>300</v>
      </c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>
      <c r="A35" s="35" t="s">
        <v>575</v>
      </c>
      <c r="B35" s="35" t="s">
        <v>144</v>
      </c>
      <c r="C35" s="35" t="s">
        <v>576</v>
      </c>
      <c r="D35" s="35" t="s">
        <v>577</v>
      </c>
      <c r="E35" s="35" t="s">
        <v>578</v>
      </c>
      <c r="F35" s="35" t="s">
        <v>265</v>
      </c>
      <c r="G35" s="35" t="s">
        <v>576</v>
      </c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>
      <c r="A36" s="35" t="s">
        <v>579</v>
      </c>
      <c r="B36" s="35" t="s">
        <v>144</v>
      </c>
      <c r="C36" s="35" t="s">
        <v>580</v>
      </c>
      <c r="D36" s="35" t="s">
        <v>581</v>
      </c>
      <c r="E36" s="35" t="s">
        <v>582</v>
      </c>
      <c r="F36" s="35" t="s">
        <v>583</v>
      </c>
      <c r="G36" s="35" t="s">
        <v>580</v>
      </c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>
      <c r="A37" s="35" t="s">
        <v>584</v>
      </c>
      <c r="B37" s="35" t="s">
        <v>144</v>
      </c>
      <c r="C37" s="35" t="s">
        <v>585</v>
      </c>
      <c r="D37" s="35" t="s">
        <v>586</v>
      </c>
      <c r="E37" s="35" t="s">
        <v>587</v>
      </c>
      <c r="F37" s="35" t="s">
        <v>588</v>
      </c>
      <c r="G37" s="35" t="s">
        <v>585</v>
      </c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>
      <c r="A38" s="35" t="s">
        <v>589</v>
      </c>
      <c r="B38" s="35" t="s">
        <v>144</v>
      </c>
      <c r="C38" s="35" t="s">
        <v>538</v>
      </c>
      <c r="D38" s="35" t="s">
        <v>537</v>
      </c>
      <c r="E38" s="35" t="s">
        <v>590</v>
      </c>
      <c r="F38" s="35" t="s">
        <v>591</v>
      </c>
      <c r="G38" s="35" t="s">
        <v>538</v>
      </c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>
      <c r="A39" s="35" t="s">
        <v>592</v>
      </c>
      <c r="B39" s="35" t="s">
        <v>144</v>
      </c>
      <c r="C39" s="35" t="s">
        <v>593</v>
      </c>
      <c r="D39" s="35" t="s">
        <v>594</v>
      </c>
      <c r="E39" s="35" t="s">
        <v>595</v>
      </c>
      <c r="F39" s="35" t="s">
        <v>596</v>
      </c>
      <c r="G39" s="35" t="s">
        <v>593</v>
      </c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>
      <c r="A40" s="35" t="s">
        <v>597</v>
      </c>
      <c r="B40" s="35" t="s">
        <v>144</v>
      </c>
      <c r="C40" s="35" t="s">
        <v>238</v>
      </c>
      <c r="D40" s="35" t="s">
        <v>598</v>
      </c>
      <c r="E40" s="35" t="s">
        <v>599</v>
      </c>
      <c r="F40" s="35" t="s">
        <v>600</v>
      </c>
      <c r="G40" s="35" t="s">
        <v>238</v>
      </c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>
      <c r="A41" s="35" t="s">
        <v>601</v>
      </c>
      <c r="B41" s="35" t="s">
        <v>144</v>
      </c>
      <c r="C41" s="35">
        <v>2.0</v>
      </c>
      <c r="D41" s="35">
        <v>11.0</v>
      </c>
      <c r="E41" s="35" t="s">
        <v>141</v>
      </c>
      <c r="F41" s="35">
        <v>1.0</v>
      </c>
      <c r="G41" s="35">
        <v>2.0</v>
      </c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>
      <c r="A42" s="35" t="s">
        <v>249</v>
      </c>
      <c r="B42" s="35" t="s">
        <v>144</v>
      </c>
      <c r="C42" s="35" t="s">
        <v>560</v>
      </c>
      <c r="D42" s="35" t="s">
        <v>602</v>
      </c>
      <c r="E42" s="35" t="s">
        <v>603</v>
      </c>
      <c r="F42" s="35" t="s">
        <v>604</v>
      </c>
      <c r="G42" s="35" t="s">
        <v>560</v>
      </c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>
      <c r="A44" s="40" t="s">
        <v>605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>
      <c r="A45" s="35" t="s">
        <v>606</v>
      </c>
      <c r="B45" s="35" t="s">
        <v>605</v>
      </c>
      <c r="C45" s="35" t="s">
        <v>607</v>
      </c>
      <c r="D45" s="35" t="s">
        <v>608</v>
      </c>
      <c r="E45" s="35" t="s">
        <v>609</v>
      </c>
      <c r="F45" s="35" t="s">
        <v>610</v>
      </c>
      <c r="G45" s="35" t="s">
        <v>607</v>
      </c>
      <c r="H45" s="37"/>
      <c r="I45" s="37"/>
      <c r="J45" s="37"/>
      <c r="K45" s="37"/>
      <c r="L45" s="37"/>
      <c r="M45" s="37"/>
      <c r="N45" s="37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>
      <c r="A46" s="35" t="s">
        <v>611</v>
      </c>
      <c r="B46" s="35" t="s">
        <v>605</v>
      </c>
      <c r="C46" s="35" t="s">
        <v>612</v>
      </c>
      <c r="D46" s="35" t="s">
        <v>613</v>
      </c>
      <c r="E46" s="35" t="s">
        <v>614</v>
      </c>
      <c r="F46" s="35" t="s">
        <v>615</v>
      </c>
      <c r="G46" s="35" t="s">
        <v>612</v>
      </c>
      <c r="H46" s="37"/>
      <c r="I46" s="37"/>
      <c r="J46" s="37"/>
      <c r="K46" s="37"/>
      <c r="L46" s="37"/>
      <c r="M46" s="37"/>
      <c r="N46" s="37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>
      <c r="A47" s="35" t="s">
        <v>616</v>
      </c>
      <c r="B47" s="35" t="s">
        <v>605</v>
      </c>
      <c r="C47" s="35" t="s">
        <v>617</v>
      </c>
      <c r="D47" s="35" t="s">
        <v>618</v>
      </c>
      <c r="E47" s="35" t="s">
        <v>619</v>
      </c>
      <c r="F47" s="35" t="s">
        <v>620</v>
      </c>
      <c r="G47" s="35" t="s">
        <v>617</v>
      </c>
      <c r="H47" s="37"/>
      <c r="I47" s="37"/>
      <c r="J47" s="37"/>
      <c r="K47" s="37"/>
      <c r="L47" s="37"/>
      <c r="M47" s="37"/>
      <c r="N47" s="37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>
      <c r="A48" s="35" t="s">
        <v>621</v>
      </c>
      <c r="B48" s="35" t="s">
        <v>605</v>
      </c>
      <c r="C48" s="35" t="s">
        <v>622</v>
      </c>
      <c r="D48" s="35" t="s">
        <v>623</v>
      </c>
      <c r="E48" s="35" t="s">
        <v>624</v>
      </c>
      <c r="F48" s="35" t="s">
        <v>625</v>
      </c>
      <c r="G48" s="35" t="s">
        <v>622</v>
      </c>
      <c r="H48" s="37"/>
      <c r="I48" s="37"/>
      <c r="J48" s="37"/>
      <c r="K48" s="37"/>
      <c r="L48" s="37"/>
      <c r="M48" s="37"/>
      <c r="N48" s="37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>
      <c r="A49" s="35" t="s">
        <v>626</v>
      </c>
      <c r="B49" s="35" t="s">
        <v>605</v>
      </c>
      <c r="C49" s="35" t="s">
        <v>627</v>
      </c>
      <c r="D49" s="35" t="s">
        <v>628</v>
      </c>
      <c r="E49" s="35" t="s">
        <v>629</v>
      </c>
      <c r="F49" s="35" t="s">
        <v>630</v>
      </c>
      <c r="G49" s="35" t="s">
        <v>627</v>
      </c>
      <c r="H49" s="37"/>
      <c r="I49" s="37"/>
      <c r="J49" s="37"/>
      <c r="K49" s="37"/>
      <c r="L49" s="37"/>
      <c r="M49" s="37"/>
      <c r="N49" s="37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>
      <c r="A50" s="35" t="s">
        <v>631</v>
      </c>
      <c r="B50" s="35" t="s">
        <v>605</v>
      </c>
      <c r="C50" s="35" t="s">
        <v>632</v>
      </c>
      <c r="D50" s="35" t="s">
        <v>633</v>
      </c>
      <c r="E50" s="35" t="s">
        <v>634</v>
      </c>
      <c r="F50" s="35" t="s">
        <v>635</v>
      </c>
      <c r="G50" s="35" t="s">
        <v>632</v>
      </c>
      <c r="H50" s="37"/>
      <c r="I50" s="37"/>
      <c r="J50" s="37"/>
      <c r="K50" s="37"/>
      <c r="L50" s="37"/>
      <c r="M50" s="37"/>
      <c r="N50" s="37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>
      <c r="A51" s="35" t="s">
        <v>636</v>
      </c>
      <c r="B51" s="35" t="s">
        <v>605</v>
      </c>
      <c r="C51" s="35" t="s">
        <v>637</v>
      </c>
      <c r="D51" s="35" t="s">
        <v>638</v>
      </c>
      <c r="E51" s="35" t="s">
        <v>639</v>
      </c>
      <c r="F51" s="35" t="s">
        <v>640</v>
      </c>
      <c r="G51" s="35" t="s">
        <v>637</v>
      </c>
      <c r="H51" s="37"/>
      <c r="I51" s="37"/>
      <c r="J51" s="37"/>
      <c r="K51" s="37"/>
      <c r="L51" s="37"/>
      <c r="M51" s="37"/>
      <c r="N51" s="37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>
      <c r="A52" s="35" t="s">
        <v>641</v>
      </c>
      <c r="B52" s="35" t="s">
        <v>605</v>
      </c>
      <c r="C52" s="35" t="s">
        <v>642</v>
      </c>
      <c r="D52" s="35" t="s">
        <v>643</v>
      </c>
      <c r="E52" s="35" t="s">
        <v>644</v>
      </c>
      <c r="F52" s="35" t="s">
        <v>645</v>
      </c>
      <c r="G52" s="35" t="s">
        <v>642</v>
      </c>
      <c r="H52" s="37"/>
      <c r="I52" s="37"/>
      <c r="J52" s="37"/>
      <c r="K52" s="37"/>
      <c r="L52" s="37"/>
      <c r="M52" s="37"/>
      <c r="N52" s="37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>
      <c r="A53" s="35" t="s">
        <v>646</v>
      </c>
      <c r="B53" s="35" t="s">
        <v>605</v>
      </c>
      <c r="C53" s="35" t="s">
        <v>647</v>
      </c>
      <c r="D53" s="35" t="s">
        <v>648</v>
      </c>
      <c r="E53" s="35" t="s">
        <v>649</v>
      </c>
      <c r="F53" s="35" t="s">
        <v>650</v>
      </c>
      <c r="G53" s="35" t="s">
        <v>647</v>
      </c>
      <c r="H53" s="37"/>
      <c r="I53" s="37"/>
      <c r="J53" s="37"/>
      <c r="K53" s="37"/>
      <c r="L53" s="37"/>
      <c r="M53" s="37"/>
      <c r="N53" s="37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>
      <c r="A54" s="35" t="s">
        <v>651</v>
      </c>
      <c r="B54" s="35" t="s">
        <v>605</v>
      </c>
      <c r="C54" s="35">
        <v>8080.0</v>
      </c>
      <c r="D54" s="35">
        <v>3000.0</v>
      </c>
      <c r="E54" s="35">
        <v>5000.0</v>
      </c>
      <c r="F54" s="35">
        <v>80.0</v>
      </c>
      <c r="G54" s="35">
        <v>8080.0</v>
      </c>
      <c r="H54" s="37"/>
      <c r="I54" s="37"/>
      <c r="J54" s="37"/>
      <c r="K54" s="37"/>
      <c r="L54" s="37"/>
      <c r="M54" s="37"/>
      <c r="N54" s="37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>
      <c r="A55" s="35" t="s">
        <v>652</v>
      </c>
      <c r="B55" s="35" t="s">
        <v>605</v>
      </c>
      <c r="C55" s="35" t="s">
        <v>653</v>
      </c>
      <c r="D55" s="35" t="s">
        <v>654</v>
      </c>
      <c r="E55" s="35" t="s">
        <v>655</v>
      </c>
      <c r="F55" s="35" t="s">
        <v>627</v>
      </c>
      <c r="G55" s="35" t="s">
        <v>627</v>
      </c>
      <c r="H55" s="37"/>
      <c r="I55" s="37"/>
      <c r="J55" s="37"/>
      <c r="K55" s="37"/>
      <c r="L55" s="37"/>
      <c r="M55" s="37"/>
      <c r="N55" s="37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>
      <c r="A56" s="35" t="s">
        <v>656</v>
      </c>
      <c r="B56" s="35" t="s">
        <v>605</v>
      </c>
      <c r="C56" s="35" t="s">
        <v>657</v>
      </c>
      <c r="D56" s="35" t="s">
        <v>658</v>
      </c>
      <c r="E56" s="35" t="s">
        <v>659</v>
      </c>
      <c r="F56" s="35" t="s">
        <v>660</v>
      </c>
      <c r="G56" s="35" t="s">
        <v>657</v>
      </c>
      <c r="H56" s="37"/>
      <c r="I56" s="37"/>
      <c r="J56" s="37"/>
      <c r="K56" s="37"/>
      <c r="L56" s="37"/>
      <c r="M56" s="37"/>
      <c r="N56" s="37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>
      <c r="A57" s="35" t="s">
        <v>661</v>
      </c>
      <c r="B57" s="35" t="s">
        <v>605</v>
      </c>
      <c r="C57" s="35" t="s">
        <v>662</v>
      </c>
      <c r="D57" s="35" t="s">
        <v>663</v>
      </c>
      <c r="E57" s="35" t="s">
        <v>664</v>
      </c>
      <c r="F57" s="35" t="s">
        <v>665</v>
      </c>
      <c r="G57" s="35" t="s">
        <v>662</v>
      </c>
      <c r="H57" s="37"/>
      <c r="I57" s="37"/>
      <c r="J57" s="37"/>
      <c r="K57" s="37"/>
      <c r="L57" s="37"/>
      <c r="M57" s="37"/>
      <c r="N57" s="37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>
      <c r="A58" s="35" t="s">
        <v>666</v>
      </c>
      <c r="B58" s="35" t="s">
        <v>605</v>
      </c>
      <c r="C58" s="35" t="s">
        <v>667</v>
      </c>
      <c r="D58" s="35" t="s">
        <v>668</v>
      </c>
      <c r="E58" s="35" t="s">
        <v>669</v>
      </c>
      <c r="F58" s="35" t="s">
        <v>670</v>
      </c>
      <c r="G58" s="35" t="s">
        <v>668</v>
      </c>
      <c r="H58" s="37"/>
      <c r="I58" s="37"/>
      <c r="J58" s="37"/>
      <c r="K58" s="37"/>
      <c r="L58" s="37"/>
      <c r="M58" s="37"/>
      <c r="N58" s="37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>
      <c r="A59" s="35" t="s">
        <v>671</v>
      </c>
      <c r="B59" s="35" t="s">
        <v>605</v>
      </c>
      <c r="C59" s="35" t="s">
        <v>672</v>
      </c>
      <c r="D59" s="35" t="s">
        <v>673</v>
      </c>
      <c r="E59" s="35" t="s">
        <v>674</v>
      </c>
      <c r="F59" s="35" t="s">
        <v>675</v>
      </c>
      <c r="G59" s="35" t="s">
        <v>672</v>
      </c>
      <c r="H59" s="37"/>
      <c r="I59" s="37"/>
      <c r="J59" s="37"/>
      <c r="K59" s="37"/>
      <c r="L59" s="37"/>
      <c r="M59" s="37"/>
      <c r="N59" s="37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>
      <c r="A60" s="35" t="s">
        <v>676</v>
      </c>
      <c r="B60" s="35" t="s">
        <v>605</v>
      </c>
      <c r="C60" s="35" t="s">
        <v>677</v>
      </c>
      <c r="D60" s="35" t="s">
        <v>678</v>
      </c>
      <c r="E60" s="35" t="s">
        <v>679</v>
      </c>
      <c r="F60" s="35" t="s">
        <v>680</v>
      </c>
      <c r="G60" s="35" t="s">
        <v>678</v>
      </c>
      <c r="H60" s="37"/>
      <c r="I60" s="37"/>
      <c r="J60" s="37"/>
      <c r="K60" s="37"/>
      <c r="L60" s="37"/>
      <c r="M60" s="37"/>
      <c r="N60" s="37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>
      <c r="A63" s="39" t="s">
        <v>681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>
      <c r="A64" s="35" t="s">
        <v>682</v>
      </c>
      <c r="B64" s="35" t="s">
        <v>442</v>
      </c>
      <c r="C64" s="41" t="s">
        <v>683</v>
      </c>
      <c r="D64" s="41" t="s">
        <v>684</v>
      </c>
      <c r="E64" s="41" t="s">
        <v>685</v>
      </c>
      <c r="F64" s="41" t="s">
        <v>686</v>
      </c>
      <c r="G64" s="41" t="s">
        <v>683</v>
      </c>
      <c r="H64" s="37"/>
      <c r="I64" s="37"/>
      <c r="J64" s="37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>
      <c r="A65" s="35" t="s">
        <v>687</v>
      </c>
      <c r="B65" s="35" t="s">
        <v>442</v>
      </c>
      <c r="C65" s="35" t="s">
        <v>688</v>
      </c>
      <c r="D65" s="35">
        <v>0.0</v>
      </c>
      <c r="E65" s="35" t="s">
        <v>33</v>
      </c>
      <c r="F65" s="35" t="b">
        <v>0</v>
      </c>
      <c r="G65" s="35" t="s">
        <v>688</v>
      </c>
      <c r="H65" s="37"/>
      <c r="I65" s="37"/>
      <c r="J65" s="37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>
      <c r="A66" s="35" t="s">
        <v>689</v>
      </c>
      <c r="B66" s="35" t="s">
        <v>442</v>
      </c>
      <c r="C66" s="35" t="b">
        <v>1</v>
      </c>
      <c r="D66" s="35" t="b">
        <v>0</v>
      </c>
      <c r="E66" s="35" t="s">
        <v>141</v>
      </c>
      <c r="F66" s="35" t="s">
        <v>165</v>
      </c>
      <c r="G66" s="35" t="b">
        <v>1</v>
      </c>
      <c r="H66" s="37"/>
      <c r="I66" s="37"/>
      <c r="J66" s="37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>
      <c r="A67" s="35" t="s">
        <v>690</v>
      </c>
      <c r="B67" s="42" t="s">
        <v>442</v>
      </c>
      <c r="C67" s="42" t="s">
        <v>691</v>
      </c>
      <c r="D67" s="42" t="s">
        <v>691</v>
      </c>
      <c r="E67" s="35" t="s">
        <v>692</v>
      </c>
      <c r="F67" s="35" t="s">
        <v>693</v>
      </c>
      <c r="G67" s="42" t="s">
        <v>691</v>
      </c>
      <c r="H67" s="37"/>
      <c r="I67" s="37"/>
      <c r="J67" s="37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>
      <c r="A68" s="35" t="s">
        <v>694</v>
      </c>
      <c r="B68" s="35" t="s">
        <v>442</v>
      </c>
      <c r="C68" s="35" t="b">
        <v>0</v>
      </c>
      <c r="D68" s="35" t="b">
        <v>1</v>
      </c>
      <c r="E68" s="35" t="s">
        <v>141</v>
      </c>
      <c r="F68" s="35" t="s">
        <v>165</v>
      </c>
      <c r="G68" s="35" t="b">
        <v>0</v>
      </c>
      <c r="H68" s="37"/>
      <c r="I68" s="37"/>
      <c r="J68" s="37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>
      <c r="A69" s="35" t="s">
        <v>695</v>
      </c>
      <c r="B69" s="35" t="s">
        <v>442</v>
      </c>
      <c r="C69" s="35" t="s">
        <v>696</v>
      </c>
      <c r="D69" s="35" t="s">
        <v>697</v>
      </c>
      <c r="E69" s="35" t="s">
        <v>698</v>
      </c>
      <c r="F69" s="35" t="s">
        <v>699</v>
      </c>
      <c r="G69" s="35" t="s">
        <v>696</v>
      </c>
      <c r="H69" s="37"/>
      <c r="I69" s="37"/>
      <c r="J69" s="37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>
      <c r="A70" s="35" t="s">
        <v>700</v>
      </c>
      <c r="B70" s="35" t="s">
        <v>442</v>
      </c>
      <c r="C70" s="35" t="b">
        <v>0</v>
      </c>
      <c r="D70" s="35" t="b">
        <v>1</v>
      </c>
      <c r="E70" s="35" t="s">
        <v>379</v>
      </c>
      <c r="F70" s="35" t="s">
        <v>165</v>
      </c>
      <c r="G70" s="35" t="b">
        <v>0</v>
      </c>
      <c r="H70" s="37"/>
      <c r="I70" s="37"/>
      <c r="J70" s="37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>
      <c r="A71" s="35" t="s">
        <v>701</v>
      </c>
      <c r="B71" s="35" t="s">
        <v>442</v>
      </c>
      <c r="C71" s="35" t="s">
        <v>702</v>
      </c>
      <c r="D71" s="35" t="s">
        <v>703</v>
      </c>
      <c r="E71" s="35" t="s">
        <v>704</v>
      </c>
      <c r="F71" s="35" t="s">
        <v>705</v>
      </c>
      <c r="G71" s="35" t="s">
        <v>702</v>
      </c>
      <c r="H71" s="37"/>
      <c r="I71" s="37"/>
      <c r="J71" s="37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>
      <c r="A72" s="35" t="s">
        <v>706</v>
      </c>
      <c r="B72" s="35" t="s">
        <v>442</v>
      </c>
      <c r="C72" s="35">
        <v>-1.0</v>
      </c>
      <c r="D72" s="35">
        <v>3.0</v>
      </c>
      <c r="E72" s="35">
        <v>0.0</v>
      </c>
      <c r="F72" s="35" t="s">
        <v>165</v>
      </c>
      <c r="G72" s="35">
        <v>-1.0</v>
      </c>
      <c r="H72" s="37"/>
      <c r="I72" s="37"/>
      <c r="J72" s="37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>
      <c r="A73" s="35" t="s">
        <v>707</v>
      </c>
      <c r="B73" s="35" t="s">
        <v>442</v>
      </c>
      <c r="C73" s="41" t="s">
        <v>708</v>
      </c>
      <c r="D73" s="41" t="s">
        <v>709</v>
      </c>
      <c r="E73" s="41" t="s">
        <v>710</v>
      </c>
      <c r="F73" s="41" t="s">
        <v>711</v>
      </c>
      <c r="G73" s="41" t="s">
        <v>708</v>
      </c>
      <c r="H73" s="37"/>
      <c r="I73" s="37"/>
      <c r="J73" s="37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>
      <c r="A74" s="35" t="s">
        <v>712</v>
      </c>
      <c r="B74" s="35" t="s">
        <v>442</v>
      </c>
      <c r="C74" s="35" t="s">
        <v>713</v>
      </c>
      <c r="D74" s="35" t="s">
        <v>714</v>
      </c>
      <c r="E74" s="35" t="s">
        <v>715</v>
      </c>
      <c r="F74" s="35" t="s">
        <v>716</v>
      </c>
      <c r="G74" s="35" t="s">
        <v>716</v>
      </c>
      <c r="H74" s="37"/>
      <c r="I74" s="37"/>
      <c r="J74" s="37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>
      <c r="A75" s="35" t="s">
        <v>717</v>
      </c>
      <c r="B75" s="35" t="s">
        <v>442</v>
      </c>
      <c r="C75" s="35" t="s">
        <v>718</v>
      </c>
      <c r="D75" s="35" t="s">
        <v>719</v>
      </c>
      <c r="E75" s="35" t="s">
        <v>720</v>
      </c>
      <c r="F75" s="35" t="s">
        <v>721</v>
      </c>
      <c r="G75" s="35" t="s">
        <v>718</v>
      </c>
      <c r="H75" s="37"/>
      <c r="I75" s="37"/>
      <c r="J75" s="37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>
      <c r="A76" s="35" t="s">
        <v>722</v>
      </c>
      <c r="B76" s="35" t="s">
        <v>442</v>
      </c>
      <c r="C76" s="35" t="s">
        <v>379</v>
      </c>
      <c r="D76" s="35">
        <v>0.0</v>
      </c>
      <c r="E76" s="35" t="b">
        <v>1</v>
      </c>
      <c r="F76" s="35" t="s">
        <v>723</v>
      </c>
      <c r="G76" s="35" t="s">
        <v>379</v>
      </c>
      <c r="H76" s="37"/>
      <c r="I76" s="37"/>
      <c r="J76" s="37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>
      <c r="A77" s="35" t="s">
        <v>724</v>
      </c>
      <c r="B77" s="35" t="s">
        <v>442</v>
      </c>
      <c r="C77" s="41" t="s">
        <v>725</v>
      </c>
      <c r="D77" s="41" t="s">
        <v>726</v>
      </c>
      <c r="E77" s="41" t="s">
        <v>686</v>
      </c>
      <c r="F77" s="41" t="s">
        <v>727</v>
      </c>
      <c r="G77" s="41" t="s">
        <v>725</v>
      </c>
      <c r="H77" s="37"/>
      <c r="I77" s="37"/>
      <c r="J77" s="37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>
      <c r="A78" s="35" t="s">
        <v>728</v>
      </c>
      <c r="B78" s="35" t="s">
        <v>442</v>
      </c>
      <c r="C78" s="35" t="b">
        <v>1</v>
      </c>
      <c r="D78" s="35" t="b">
        <v>0</v>
      </c>
      <c r="E78" s="35" t="s">
        <v>379</v>
      </c>
      <c r="F78" s="35" t="s">
        <v>165</v>
      </c>
      <c r="G78" s="35" t="b">
        <v>1</v>
      </c>
      <c r="H78" s="37"/>
      <c r="I78" s="37"/>
      <c r="J78" s="37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>
      <c r="A79" s="35" t="s">
        <v>729</v>
      </c>
      <c r="B79" s="35" t="s">
        <v>442</v>
      </c>
      <c r="C79" s="35" t="s">
        <v>730</v>
      </c>
      <c r="D79" s="35" t="s">
        <v>375</v>
      </c>
      <c r="E79" s="35" t="s">
        <v>731</v>
      </c>
      <c r="F79" s="35" t="s">
        <v>732</v>
      </c>
      <c r="G79" s="35" t="s">
        <v>730</v>
      </c>
      <c r="H79" s="37"/>
      <c r="I79" s="37"/>
      <c r="J79" s="37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</row>
    <row r="82">
      <c r="A82" s="39" t="s">
        <v>16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>
      <c r="A83" s="35" t="s">
        <v>733</v>
      </c>
      <c r="B83" s="35" t="s">
        <v>16</v>
      </c>
      <c r="C83" s="35" t="s">
        <v>734</v>
      </c>
      <c r="D83" s="35" t="s">
        <v>735</v>
      </c>
      <c r="E83" s="35" t="s">
        <v>736</v>
      </c>
      <c r="F83" s="35" t="s">
        <v>737</v>
      </c>
      <c r="G83" s="35" t="s">
        <v>734</v>
      </c>
      <c r="H83" s="37"/>
      <c r="I83" s="37"/>
      <c r="J83" s="37"/>
      <c r="K83" s="37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>
      <c r="A84" s="35" t="s">
        <v>738</v>
      </c>
      <c r="B84" s="35" t="s">
        <v>16</v>
      </c>
      <c r="C84" s="35" t="s">
        <v>451</v>
      </c>
      <c r="D84" s="35" t="s">
        <v>739</v>
      </c>
      <c r="E84" s="35" t="s">
        <v>448</v>
      </c>
      <c r="F84" s="35" t="s">
        <v>451</v>
      </c>
      <c r="G84" s="35" t="s">
        <v>740</v>
      </c>
      <c r="H84" s="37"/>
      <c r="I84" s="37"/>
      <c r="J84" s="37"/>
      <c r="K84" s="37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>
      <c r="A85" s="35" t="s">
        <v>741</v>
      </c>
      <c r="B85" s="35" t="s">
        <v>16</v>
      </c>
      <c r="C85" s="35" t="s">
        <v>742</v>
      </c>
      <c r="D85" s="35" t="s">
        <v>743</v>
      </c>
      <c r="E85" s="35" t="s">
        <v>744</v>
      </c>
      <c r="F85" s="35" t="s">
        <v>745</v>
      </c>
      <c r="G85" s="35" t="s">
        <v>742</v>
      </c>
      <c r="H85" s="37"/>
      <c r="I85" s="37"/>
      <c r="J85" s="37"/>
      <c r="K85" s="37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>
      <c r="A86" s="35" t="s">
        <v>746</v>
      </c>
      <c r="B86" s="35" t="s">
        <v>16</v>
      </c>
      <c r="C86" s="35" t="s">
        <v>747</v>
      </c>
      <c r="D86" s="35" t="s">
        <v>748</v>
      </c>
      <c r="E86" s="35" t="s">
        <v>749</v>
      </c>
      <c r="F86" s="35" t="s">
        <v>750</v>
      </c>
      <c r="G86" s="35" t="s">
        <v>747</v>
      </c>
      <c r="H86" s="37"/>
      <c r="I86" s="37"/>
      <c r="J86" s="37"/>
      <c r="K86" s="37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>
      <c r="A87" s="35" t="s">
        <v>751</v>
      </c>
      <c r="B87" s="35" t="s">
        <v>16</v>
      </c>
      <c r="C87" s="35" t="s">
        <v>752</v>
      </c>
      <c r="D87" s="35" t="s">
        <v>753</v>
      </c>
      <c r="E87" s="35" t="s">
        <v>754</v>
      </c>
      <c r="F87" s="35" t="s">
        <v>755</v>
      </c>
      <c r="G87" s="35" t="s">
        <v>752</v>
      </c>
      <c r="H87" s="37"/>
      <c r="I87" s="37"/>
      <c r="J87" s="37"/>
      <c r="K87" s="37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>
      <c r="A88" s="35" t="s">
        <v>756</v>
      </c>
      <c r="B88" s="35" t="s">
        <v>16</v>
      </c>
      <c r="C88" s="43" t="str">
        <f/>
        <v>#ERROR!</v>
      </c>
      <c r="D88" s="42" t="s">
        <v>691</v>
      </c>
      <c r="E88" s="35" t="s">
        <v>757</v>
      </c>
      <c r="F88" s="42" t="s">
        <v>691</v>
      </c>
      <c r="G88" s="43" t="str">
        <f/>
        <v>#ERROR!</v>
      </c>
      <c r="H88" s="37"/>
      <c r="I88" s="37"/>
      <c r="J88" s="37"/>
      <c r="K88" s="37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</row>
    <row r="89">
      <c r="A89" s="35" t="s">
        <v>758</v>
      </c>
      <c r="B89" s="35" t="s">
        <v>16</v>
      </c>
      <c r="C89" s="35" t="s">
        <v>759</v>
      </c>
      <c r="D89" s="35" t="s">
        <v>760</v>
      </c>
      <c r="E89" s="35" t="s">
        <v>761</v>
      </c>
      <c r="F89" s="35">
        <v>4.0</v>
      </c>
      <c r="G89" s="35" t="s">
        <v>759</v>
      </c>
      <c r="H89" s="37"/>
      <c r="I89" s="37"/>
      <c r="J89" s="37"/>
      <c r="K89" s="37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</row>
    <row r="90">
      <c r="A90" s="35" t="s">
        <v>762</v>
      </c>
      <c r="B90" s="35" t="s">
        <v>16</v>
      </c>
      <c r="C90" s="35" t="s">
        <v>763</v>
      </c>
      <c r="D90" s="35" t="s">
        <v>508</v>
      </c>
      <c r="E90" s="35" t="s">
        <v>764</v>
      </c>
      <c r="F90" s="35" t="s">
        <v>765</v>
      </c>
      <c r="G90" s="35" t="s">
        <v>763</v>
      </c>
      <c r="H90" s="37"/>
      <c r="I90" s="37"/>
      <c r="J90" s="37"/>
      <c r="K90" s="37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>
      <c r="A91" s="35" t="s">
        <v>766</v>
      </c>
      <c r="B91" s="35" t="s">
        <v>16</v>
      </c>
      <c r="C91" s="35" t="s">
        <v>767</v>
      </c>
      <c r="D91" s="35" t="s">
        <v>768</v>
      </c>
      <c r="E91" s="35" t="s">
        <v>769</v>
      </c>
      <c r="F91" s="35" t="s">
        <v>770</v>
      </c>
      <c r="G91" s="35" t="s">
        <v>767</v>
      </c>
      <c r="H91" s="37"/>
      <c r="I91" s="37"/>
      <c r="J91" s="37"/>
      <c r="K91" s="37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>
      <c r="A92" s="35" t="s">
        <v>771</v>
      </c>
      <c r="B92" s="35" t="s">
        <v>16</v>
      </c>
      <c r="C92" s="35" t="s">
        <v>772</v>
      </c>
      <c r="D92" s="35" t="s">
        <v>773</v>
      </c>
      <c r="E92" s="35" t="s">
        <v>774</v>
      </c>
      <c r="F92" s="35" t="s">
        <v>773</v>
      </c>
      <c r="G92" s="35" t="s">
        <v>772</v>
      </c>
      <c r="H92" s="37"/>
      <c r="I92" s="37"/>
      <c r="J92" s="37"/>
      <c r="K92" s="37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>
      <c r="A93" s="35" t="s">
        <v>775</v>
      </c>
      <c r="B93" s="35" t="s">
        <v>16</v>
      </c>
      <c r="C93" s="35" t="s">
        <v>776</v>
      </c>
      <c r="D93" s="35" t="s">
        <v>374</v>
      </c>
      <c r="E93" s="35" t="s">
        <v>500</v>
      </c>
      <c r="F93" s="35" t="s">
        <v>777</v>
      </c>
      <c r="G93" s="35" t="s">
        <v>776</v>
      </c>
      <c r="H93" s="37"/>
      <c r="I93" s="37"/>
      <c r="J93" s="37"/>
      <c r="K93" s="37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>
      <c r="A94" s="35" t="s">
        <v>778</v>
      </c>
      <c r="B94" s="35" t="s">
        <v>16</v>
      </c>
      <c r="C94" s="35" t="s">
        <v>779</v>
      </c>
      <c r="D94" s="35" t="s">
        <v>780</v>
      </c>
      <c r="E94" s="35" t="s">
        <v>781</v>
      </c>
      <c r="F94" s="35" t="s">
        <v>782</v>
      </c>
      <c r="G94" s="35" t="s">
        <v>782</v>
      </c>
      <c r="H94" s="37"/>
      <c r="I94" s="37"/>
      <c r="J94" s="37"/>
      <c r="K94" s="37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>
      <c r="A95" s="35" t="s">
        <v>783</v>
      </c>
      <c r="B95" s="35" t="s">
        <v>16</v>
      </c>
      <c r="C95" s="41" t="s">
        <v>685</v>
      </c>
      <c r="D95" s="41" t="s">
        <v>784</v>
      </c>
      <c r="E95" s="41" t="s">
        <v>785</v>
      </c>
      <c r="F95" s="41" t="s">
        <v>686</v>
      </c>
      <c r="G95" s="41" t="s">
        <v>685</v>
      </c>
      <c r="H95" s="37"/>
      <c r="I95" s="37"/>
      <c r="J95" s="37"/>
      <c r="K95" s="37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>
      <c r="A96" s="35" t="s">
        <v>786</v>
      </c>
      <c r="B96" s="35" t="s">
        <v>16</v>
      </c>
      <c r="C96" s="35" t="s">
        <v>763</v>
      </c>
      <c r="D96" s="35" t="s">
        <v>634</v>
      </c>
      <c r="E96" s="35" t="s">
        <v>787</v>
      </c>
      <c r="F96" s="35" t="s">
        <v>508</v>
      </c>
      <c r="G96" s="35" t="s">
        <v>763</v>
      </c>
      <c r="H96" s="37"/>
      <c r="I96" s="37"/>
      <c r="J96" s="37"/>
      <c r="K96" s="37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>
      <c r="A97" s="35" t="s">
        <v>788</v>
      </c>
      <c r="B97" s="35" t="s">
        <v>16</v>
      </c>
      <c r="C97" s="35" t="s">
        <v>789</v>
      </c>
      <c r="D97" s="35" t="s">
        <v>790</v>
      </c>
      <c r="E97" s="35" t="s">
        <v>791</v>
      </c>
      <c r="F97" s="35" t="s">
        <v>792</v>
      </c>
      <c r="G97" s="35" t="s">
        <v>789</v>
      </c>
      <c r="H97" s="37"/>
      <c r="I97" s="37"/>
      <c r="J97" s="37"/>
      <c r="K97" s="37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>
      <c r="A98" s="35" t="s">
        <v>793</v>
      </c>
      <c r="B98" s="35" t="s">
        <v>16</v>
      </c>
      <c r="C98" s="35">
        <v>1.0</v>
      </c>
      <c r="D98" s="35">
        <v>2.0</v>
      </c>
      <c r="E98" s="35">
        <v>4.0</v>
      </c>
      <c r="F98" s="35">
        <v>8.0</v>
      </c>
      <c r="G98" s="35">
        <v>1.0</v>
      </c>
      <c r="H98" s="37"/>
      <c r="I98" s="37"/>
      <c r="J98" s="37"/>
      <c r="K98" s="37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>
      <c r="A99" s="35" t="s">
        <v>794</v>
      </c>
      <c r="B99" s="35" t="s">
        <v>16</v>
      </c>
      <c r="C99" s="35" t="s">
        <v>795</v>
      </c>
      <c r="D99" s="35" t="s">
        <v>796</v>
      </c>
      <c r="E99" s="35" t="s">
        <v>797</v>
      </c>
      <c r="F99" s="35" t="s">
        <v>798</v>
      </c>
      <c r="G99" s="35" t="s">
        <v>795</v>
      </c>
      <c r="H99" s="37"/>
      <c r="I99" s="37"/>
      <c r="J99" s="37"/>
      <c r="K99" s="37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>
      <c r="A100" s="35" t="s">
        <v>799</v>
      </c>
      <c r="B100" s="35" t="s">
        <v>16</v>
      </c>
      <c r="C100" s="35" t="s">
        <v>800</v>
      </c>
      <c r="D100" s="35" t="s">
        <v>801</v>
      </c>
      <c r="E100" s="35" t="s">
        <v>802</v>
      </c>
      <c r="F100" s="35" t="s">
        <v>803</v>
      </c>
      <c r="G100" s="35" t="s">
        <v>800</v>
      </c>
      <c r="H100" s="37"/>
      <c r="I100" s="37"/>
      <c r="J100" s="37"/>
      <c r="K100" s="37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</row>
    <row r="101">
      <c r="A101" s="35" t="s">
        <v>804</v>
      </c>
      <c r="B101" s="35" t="s">
        <v>16</v>
      </c>
      <c r="C101" s="35">
        <v>1.0</v>
      </c>
      <c r="D101" s="35">
        <v>0.0</v>
      </c>
      <c r="E101" s="35" t="s">
        <v>141</v>
      </c>
      <c r="F101" s="35" t="s">
        <v>165</v>
      </c>
      <c r="G101" s="35">
        <v>1.0</v>
      </c>
      <c r="H101" s="37"/>
      <c r="I101" s="37"/>
      <c r="J101" s="37"/>
      <c r="K101" s="37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</row>
    <row r="102">
      <c r="A102" s="35" t="s">
        <v>805</v>
      </c>
      <c r="B102" s="35" t="s">
        <v>16</v>
      </c>
      <c r="C102" s="35" t="s">
        <v>436</v>
      </c>
      <c r="D102" s="35" t="s">
        <v>438</v>
      </c>
      <c r="E102" s="35" t="s">
        <v>806</v>
      </c>
      <c r="F102" s="35" t="s">
        <v>807</v>
      </c>
      <c r="G102" s="35" t="s">
        <v>438</v>
      </c>
      <c r="H102" s="37"/>
      <c r="I102" s="37"/>
      <c r="J102" s="37"/>
      <c r="K102" s="37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</row>
    <row r="104">
      <c r="A104" s="35" t="s">
        <v>808</v>
      </c>
      <c r="B104" s="35"/>
      <c r="C104" s="35"/>
      <c r="D104" s="35"/>
      <c r="E104" s="35"/>
      <c r="F104" s="35"/>
      <c r="G104" s="35"/>
      <c r="H104" s="37"/>
      <c r="I104" s="37"/>
      <c r="J104" s="37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</row>
    <row r="105">
      <c r="A105" s="35" t="s">
        <v>809</v>
      </c>
      <c r="B105" s="35" t="s">
        <v>442</v>
      </c>
      <c r="C105" s="35" t="s">
        <v>810</v>
      </c>
      <c r="D105" s="35" t="s">
        <v>811</v>
      </c>
      <c r="E105" s="35" t="s">
        <v>812</v>
      </c>
      <c r="F105" s="35" t="s">
        <v>813</v>
      </c>
      <c r="G105" s="35" t="s">
        <v>810</v>
      </c>
      <c r="H105" s="37"/>
      <c r="I105" s="37"/>
      <c r="J105" s="37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</row>
    <row r="106">
      <c r="A106" s="35" t="s">
        <v>814</v>
      </c>
      <c r="B106" s="35" t="s">
        <v>442</v>
      </c>
      <c r="C106" s="35" t="s">
        <v>382</v>
      </c>
      <c r="D106" s="35" t="s">
        <v>815</v>
      </c>
      <c r="E106" s="35" t="s">
        <v>816</v>
      </c>
      <c r="F106" s="35" t="s">
        <v>817</v>
      </c>
      <c r="G106" s="35" t="s">
        <v>382</v>
      </c>
      <c r="H106" s="37"/>
      <c r="I106" s="37"/>
      <c r="J106" s="37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</row>
    <row r="107">
      <c r="A107" s="35" t="s">
        <v>818</v>
      </c>
      <c r="B107" s="35" t="s">
        <v>442</v>
      </c>
      <c r="C107" s="41" t="s">
        <v>727</v>
      </c>
      <c r="D107" s="41" t="s">
        <v>819</v>
      </c>
      <c r="E107" s="41" t="s">
        <v>726</v>
      </c>
      <c r="F107" s="41" t="s">
        <v>727</v>
      </c>
      <c r="G107" s="41" t="s">
        <v>727</v>
      </c>
      <c r="H107" s="37"/>
      <c r="I107" s="37"/>
      <c r="J107" s="37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</row>
    <row r="108">
      <c r="A108" s="35" t="s">
        <v>820</v>
      </c>
      <c r="B108" s="35" t="s">
        <v>442</v>
      </c>
      <c r="C108" s="35" t="s">
        <v>821</v>
      </c>
      <c r="D108" s="35" t="s">
        <v>822</v>
      </c>
      <c r="E108" s="35" t="s">
        <v>823</v>
      </c>
      <c r="F108" s="35" t="s">
        <v>824</v>
      </c>
      <c r="G108" s="35" t="s">
        <v>821</v>
      </c>
      <c r="H108" s="37"/>
      <c r="I108" s="37"/>
      <c r="J108" s="37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</row>
    <row r="109">
      <c r="A109" s="35" t="s">
        <v>825</v>
      </c>
      <c r="B109" s="35" t="s">
        <v>442</v>
      </c>
      <c r="C109" s="35" t="s">
        <v>412</v>
      </c>
      <c r="D109" s="35" t="s">
        <v>383</v>
      </c>
      <c r="E109" s="35" t="s">
        <v>382</v>
      </c>
      <c r="F109" s="35" t="s">
        <v>826</v>
      </c>
      <c r="G109" s="35" t="s">
        <v>412</v>
      </c>
      <c r="H109" s="37"/>
      <c r="I109" s="37"/>
      <c r="J109" s="37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</row>
    <row r="110">
      <c r="A110" s="35" t="s">
        <v>827</v>
      </c>
      <c r="B110" s="35" t="s">
        <v>442</v>
      </c>
      <c r="C110" s="35" t="s">
        <v>828</v>
      </c>
      <c r="D110" s="35" t="s">
        <v>829</v>
      </c>
      <c r="E110" s="35" t="s">
        <v>830</v>
      </c>
      <c r="F110" s="35" t="s">
        <v>368</v>
      </c>
      <c r="G110" s="35" t="s">
        <v>830</v>
      </c>
      <c r="H110" s="37"/>
      <c r="I110" s="37"/>
      <c r="J110" s="37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</row>
    <row r="111">
      <c r="A111" s="35" t="s">
        <v>831</v>
      </c>
      <c r="B111" s="35" t="s">
        <v>442</v>
      </c>
      <c r="C111" s="35" t="s">
        <v>383</v>
      </c>
      <c r="D111" s="35" t="s">
        <v>832</v>
      </c>
      <c r="E111" s="35" t="s">
        <v>833</v>
      </c>
      <c r="F111" s="35" t="s">
        <v>834</v>
      </c>
      <c r="G111" s="35" t="s">
        <v>383</v>
      </c>
      <c r="H111" s="37"/>
      <c r="I111" s="37"/>
      <c r="J111" s="37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</row>
    <row r="112">
      <c r="A112" s="35" t="s">
        <v>835</v>
      </c>
      <c r="B112" s="35" t="s">
        <v>442</v>
      </c>
      <c r="C112" s="41" t="s">
        <v>727</v>
      </c>
      <c r="D112" s="41" t="s">
        <v>819</v>
      </c>
      <c r="E112" s="41" t="s">
        <v>726</v>
      </c>
      <c r="F112" s="41" t="s">
        <v>819</v>
      </c>
      <c r="G112" s="41" t="s">
        <v>727</v>
      </c>
      <c r="H112" s="37"/>
      <c r="I112" s="37"/>
      <c r="J112" s="37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</row>
    <row r="113">
      <c r="A113" s="35" t="s">
        <v>836</v>
      </c>
      <c r="B113" s="35" t="s">
        <v>442</v>
      </c>
      <c r="C113" s="35" t="s">
        <v>375</v>
      </c>
      <c r="D113" s="35" t="s">
        <v>496</v>
      </c>
      <c r="E113" s="35" t="s">
        <v>498</v>
      </c>
      <c r="F113" s="35" t="s">
        <v>497</v>
      </c>
      <c r="G113" s="35" t="s">
        <v>375</v>
      </c>
      <c r="H113" s="37"/>
      <c r="I113" s="37"/>
      <c r="J113" s="37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</row>
    <row r="114">
      <c r="A114" s="35" t="s">
        <v>837</v>
      </c>
      <c r="B114" s="35" t="s">
        <v>442</v>
      </c>
      <c r="C114" s="35" t="s">
        <v>373</v>
      </c>
      <c r="D114" s="35" t="s">
        <v>374</v>
      </c>
      <c r="E114" s="35" t="s">
        <v>777</v>
      </c>
      <c r="F114" s="35" t="s">
        <v>838</v>
      </c>
      <c r="G114" s="35" t="s">
        <v>373</v>
      </c>
      <c r="H114" s="37"/>
      <c r="I114" s="37"/>
      <c r="J114" s="37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</row>
    <row r="115">
      <c r="A115" s="35" t="s">
        <v>839</v>
      </c>
      <c r="B115" s="35" t="s">
        <v>442</v>
      </c>
      <c r="C115" s="35" t="s">
        <v>165</v>
      </c>
      <c r="D115" s="35" t="s">
        <v>33</v>
      </c>
      <c r="E115" s="35">
        <v>0.0</v>
      </c>
      <c r="F115" s="35" t="b">
        <v>0</v>
      </c>
      <c r="G115" s="35" t="s">
        <v>165</v>
      </c>
      <c r="H115" s="37"/>
      <c r="I115" s="37"/>
      <c r="J115" s="37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</row>
    <row r="116">
      <c r="A116" s="35" t="s">
        <v>840</v>
      </c>
      <c r="B116" s="35" t="s">
        <v>442</v>
      </c>
      <c r="C116" s="35" t="s">
        <v>383</v>
      </c>
      <c r="D116" s="35" t="s">
        <v>834</v>
      </c>
      <c r="E116" s="35" t="s">
        <v>833</v>
      </c>
      <c r="F116" s="35" t="s">
        <v>841</v>
      </c>
      <c r="G116" s="35" t="s">
        <v>383</v>
      </c>
      <c r="H116" s="37"/>
      <c r="I116" s="37"/>
      <c r="J116" s="37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</row>
    <row r="117">
      <c r="A117" s="35" t="s">
        <v>842</v>
      </c>
      <c r="B117" s="35" t="s">
        <v>442</v>
      </c>
      <c r="C117" s="41" t="s">
        <v>727</v>
      </c>
      <c r="D117" s="41" t="s">
        <v>843</v>
      </c>
      <c r="E117" s="41" t="s">
        <v>726</v>
      </c>
      <c r="F117" s="41" t="s">
        <v>844</v>
      </c>
      <c r="G117" s="41" t="s">
        <v>727</v>
      </c>
      <c r="H117" s="37"/>
      <c r="I117" s="37"/>
      <c r="J117" s="37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</row>
    <row r="118">
      <c r="A118" s="35" t="s">
        <v>845</v>
      </c>
      <c r="B118" s="35" t="s">
        <v>442</v>
      </c>
      <c r="C118" s="35" t="s">
        <v>846</v>
      </c>
      <c r="D118" s="35" t="s">
        <v>847</v>
      </c>
      <c r="E118" s="35" t="s">
        <v>496</v>
      </c>
      <c r="F118" s="35" t="s">
        <v>497</v>
      </c>
      <c r="G118" s="35" t="s">
        <v>846</v>
      </c>
      <c r="H118" s="37"/>
      <c r="I118" s="37"/>
      <c r="J118" s="37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</row>
    <row r="119">
      <c r="A119" s="35" t="s">
        <v>848</v>
      </c>
      <c r="B119" s="35" t="s">
        <v>442</v>
      </c>
      <c r="C119" s="35" t="s">
        <v>849</v>
      </c>
      <c r="D119" s="35" t="s">
        <v>850</v>
      </c>
      <c r="E119" s="35" t="s">
        <v>851</v>
      </c>
      <c r="F119" s="35" t="s">
        <v>852</v>
      </c>
      <c r="G119" s="35" t="s">
        <v>849</v>
      </c>
      <c r="H119" s="37"/>
      <c r="I119" s="37"/>
      <c r="J119" s="37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</row>
    <row r="120">
      <c r="A120" s="35" t="s">
        <v>853</v>
      </c>
      <c r="B120" s="35" t="s">
        <v>442</v>
      </c>
      <c r="C120" s="35" t="s">
        <v>854</v>
      </c>
      <c r="D120" s="35" t="s">
        <v>855</v>
      </c>
      <c r="E120" s="35" t="s">
        <v>856</v>
      </c>
      <c r="F120" s="35" t="s">
        <v>857</v>
      </c>
      <c r="G120" s="35" t="s">
        <v>854</v>
      </c>
      <c r="H120" s="37"/>
      <c r="I120" s="37"/>
      <c r="J120" s="37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</row>
    <row r="121">
      <c r="A121" s="35" t="s">
        <v>858</v>
      </c>
      <c r="B121" s="35" t="s">
        <v>442</v>
      </c>
      <c r="C121" s="35" t="s">
        <v>859</v>
      </c>
      <c r="D121" s="35" t="s">
        <v>860</v>
      </c>
      <c r="E121" s="35" t="s">
        <v>861</v>
      </c>
      <c r="F121" s="35" t="s">
        <v>862</v>
      </c>
      <c r="G121" s="35" t="s">
        <v>859</v>
      </c>
      <c r="H121" s="37"/>
      <c r="I121" s="37"/>
      <c r="J121" s="37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</row>
    <row r="125">
      <c r="A125" s="39" t="s">
        <v>863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</row>
    <row r="126">
      <c r="A126" s="35" t="s">
        <v>864</v>
      </c>
      <c r="B126" s="35" t="s">
        <v>863</v>
      </c>
      <c r="C126" s="35" t="s">
        <v>865</v>
      </c>
      <c r="D126" s="35" t="s">
        <v>866</v>
      </c>
      <c r="E126" s="35" t="s">
        <v>867</v>
      </c>
      <c r="F126" s="35" t="s">
        <v>868</v>
      </c>
      <c r="G126" s="35" t="s">
        <v>865</v>
      </c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</row>
    <row r="127">
      <c r="A127" s="35" t="s">
        <v>869</v>
      </c>
      <c r="B127" s="35" t="s">
        <v>863</v>
      </c>
      <c r="C127" s="35" t="s">
        <v>870</v>
      </c>
      <c r="D127" s="35" t="s">
        <v>871</v>
      </c>
      <c r="E127" s="35" t="s">
        <v>872</v>
      </c>
      <c r="F127" s="35" t="s">
        <v>873</v>
      </c>
      <c r="G127" s="35" t="s">
        <v>870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</row>
    <row r="128">
      <c r="A128" s="35" t="s">
        <v>874</v>
      </c>
      <c r="B128" s="35" t="s">
        <v>863</v>
      </c>
      <c r="C128" s="35" t="s">
        <v>875</v>
      </c>
      <c r="D128" s="35" t="s">
        <v>876</v>
      </c>
      <c r="E128" s="35" t="s">
        <v>877</v>
      </c>
      <c r="F128" s="35" t="s">
        <v>878</v>
      </c>
      <c r="G128" s="35" t="s">
        <v>875</v>
      </c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</row>
    <row r="129">
      <c r="A129" s="35" t="s">
        <v>879</v>
      </c>
      <c r="B129" s="35" t="s">
        <v>863</v>
      </c>
      <c r="C129" s="35" t="s">
        <v>880</v>
      </c>
      <c r="D129" s="35" t="s">
        <v>353</v>
      </c>
      <c r="E129" s="35" t="s">
        <v>881</v>
      </c>
      <c r="F129" s="35" t="s">
        <v>739</v>
      </c>
      <c r="G129" s="35" t="s">
        <v>880</v>
      </c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</row>
    <row r="130">
      <c r="A130" s="35" t="s">
        <v>882</v>
      </c>
      <c r="B130" s="35" t="s">
        <v>863</v>
      </c>
      <c r="C130" s="35" t="s">
        <v>883</v>
      </c>
      <c r="D130" s="35" t="s">
        <v>884</v>
      </c>
      <c r="E130" s="35" t="s">
        <v>885</v>
      </c>
      <c r="F130" s="35" t="s">
        <v>886</v>
      </c>
      <c r="G130" s="35" t="s">
        <v>883</v>
      </c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</row>
    <row r="131">
      <c r="A131" s="35" t="s">
        <v>887</v>
      </c>
      <c r="B131" s="35" t="s">
        <v>863</v>
      </c>
      <c r="C131" s="35" t="s">
        <v>888</v>
      </c>
      <c r="D131" s="35" t="s">
        <v>889</v>
      </c>
      <c r="E131" s="35" t="s">
        <v>890</v>
      </c>
      <c r="F131" s="35" t="s">
        <v>891</v>
      </c>
      <c r="G131" s="35" t="s">
        <v>888</v>
      </c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</row>
    <row r="132">
      <c r="A132" s="35" t="s">
        <v>892</v>
      </c>
      <c r="B132" s="35" t="s">
        <v>863</v>
      </c>
      <c r="C132" s="35" t="s">
        <v>893</v>
      </c>
      <c r="D132" s="35" t="s">
        <v>894</v>
      </c>
      <c r="E132" s="35" t="s">
        <v>895</v>
      </c>
      <c r="F132" s="35" t="s">
        <v>896</v>
      </c>
      <c r="G132" s="35" t="s">
        <v>893</v>
      </c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</row>
    <row r="133">
      <c r="A133" s="35" t="s">
        <v>897</v>
      </c>
      <c r="B133" s="35" t="s">
        <v>863</v>
      </c>
      <c r="C133" s="35" t="s">
        <v>898</v>
      </c>
      <c r="D133" s="35" t="s">
        <v>899</v>
      </c>
      <c r="E133" s="35" t="s">
        <v>900</v>
      </c>
      <c r="F133" s="35" t="s">
        <v>901</v>
      </c>
      <c r="G133" s="35" t="s">
        <v>898</v>
      </c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</row>
    <row r="134">
      <c r="A134" s="35" t="s">
        <v>902</v>
      </c>
      <c r="B134" s="35" t="s">
        <v>863</v>
      </c>
      <c r="C134" s="35" t="s">
        <v>903</v>
      </c>
      <c r="D134" s="35" t="s">
        <v>904</v>
      </c>
      <c r="E134" s="35" t="s">
        <v>905</v>
      </c>
      <c r="F134" s="35" t="s">
        <v>906</v>
      </c>
      <c r="G134" s="35" t="s">
        <v>903</v>
      </c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</row>
    <row r="135">
      <c r="A135" s="35" t="s">
        <v>907</v>
      </c>
      <c r="B135" s="35" t="s">
        <v>863</v>
      </c>
      <c r="C135" s="35" t="s">
        <v>908</v>
      </c>
      <c r="D135" s="35" t="s">
        <v>909</v>
      </c>
      <c r="E135" s="35" t="s">
        <v>910</v>
      </c>
      <c r="F135" s="35" t="s">
        <v>911</v>
      </c>
      <c r="G135" s="35" t="s">
        <v>908</v>
      </c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</row>
    <row r="136">
      <c r="A136" s="35" t="s">
        <v>912</v>
      </c>
      <c r="B136" s="35" t="s">
        <v>863</v>
      </c>
      <c r="C136" s="35" t="s">
        <v>913</v>
      </c>
      <c r="D136" s="35" t="s">
        <v>914</v>
      </c>
      <c r="E136" s="35" t="s">
        <v>381</v>
      </c>
      <c r="F136" s="35" t="s">
        <v>915</v>
      </c>
      <c r="G136" s="35" t="s">
        <v>913</v>
      </c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</row>
    <row r="137">
      <c r="A137" s="35" t="s">
        <v>916</v>
      </c>
      <c r="B137" s="35" t="s">
        <v>863</v>
      </c>
      <c r="C137" s="35" t="s">
        <v>917</v>
      </c>
      <c r="D137" s="35" t="s">
        <v>918</v>
      </c>
      <c r="E137" s="35" t="s">
        <v>919</v>
      </c>
      <c r="F137" s="35" t="s">
        <v>920</v>
      </c>
      <c r="G137" s="35" t="s">
        <v>917</v>
      </c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</row>
    <row r="138">
      <c r="A138" s="35" t="s">
        <v>921</v>
      </c>
      <c r="B138" s="35" t="s">
        <v>863</v>
      </c>
      <c r="C138" s="35" t="s">
        <v>922</v>
      </c>
      <c r="D138" s="35" t="s">
        <v>923</v>
      </c>
      <c r="E138" s="35" t="s">
        <v>924</v>
      </c>
      <c r="F138" s="35" t="s">
        <v>925</v>
      </c>
      <c r="G138" s="35" t="s">
        <v>922</v>
      </c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</row>
    <row r="139">
      <c r="A139" s="35" t="s">
        <v>926</v>
      </c>
      <c r="B139" s="35" t="s">
        <v>863</v>
      </c>
      <c r="C139" s="35" t="s">
        <v>927</v>
      </c>
      <c r="D139" s="35" t="s">
        <v>928</v>
      </c>
      <c r="E139" s="35" t="s">
        <v>929</v>
      </c>
      <c r="F139" s="35" t="s">
        <v>930</v>
      </c>
      <c r="G139" s="35" t="s">
        <v>927</v>
      </c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</row>
    <row r="140">
      <c r="A140" s="35" t="s">
        <v>931</v>
      </c>
      <c r="B140" s="35" t="s">
        <v>863</v>
      </c>
      <c r="C140" s="35" t="s">
        <v>932</v>
      </c>
      <c r="D140" s="35" t="s">
        <v>933</v>
      </c>
      <c r="E140" s="35" t="s">
        <v>934</v>
      </c>
      <c r="F140" s="35" t="s">
        <v>935</v>
      </c>
      <c r="G140" s="35" t="s">
        <v>932</v>
      </c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</row>
    <row r="141">
      <c r="A141" s="35" t="s">
        <v>936</v>
      </c>
      <c r="B141" s="35" t="s">
        <v>863</v>
      </c>
      <c r="C141" s="35" t="s">
        <v>904</v>
      </c>
      <c r="D141" s="35" t="s">
        <v>906</v>
      </c>
      <c r="E141" s="35" t="s">
        <v>903</v>
      </c>
      <c r="F141" s="35" t="s">
        <v>905</v>
      </c>
      <c r="G141" s="35" t="s">
        <v>904</v>
      </c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</row>
    <row r="144">
      <c r="A144" s="35" t="s">
        <v>937</v>
      </c>
      <c r="B144" s="35"/>
      <c r="C144" s="35">
        <v>6.0</v>
      </c>
      <c r="D144" s="35">
        <v>5.0</v>
      </c>
      <c r="E144" s="35" t="s">
        <v>165</v>
      </c>
      <c r="F144" s="35" t="s">
        <v>141</v>
      </c>
      <c r="G144" s="35">
        <v>6.0</v>
      </c>
      <c r="H144" s="37"/>
      <c r="I144" s="37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</row>
    <row r="145">
      <c r="A145" s="35" t="s">
        <v>938</v>
      </c>
      <c r="B145" s="35"/>
      <c r="C145" s="35" t="b">
        <v>0</v>
      </c>
      <c r="D145" s="35" t="b">
        <v>1</v>
      </c>
      <c r="E145" s="35" t="s">
        <v>165</v>
      </c>
      <c r="F145" s="35" t="s">
        <v>141</v>
      </c>
      <c r="G145" s="35" t="b">
        <v>0</v>
      </c>
      <c r="H145" s="37"/>
      <c r="I145" s="37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</row>
    <row r="146">
      <c r="A146" s="35" t="s">
        <v>939</v>
      </c>
      <c r="B146" s="35"/>
      <c r="C146" s="35">
        <v>123.0</v>
      </c>
      <c r="D146" s="35" t="s">
        <v>379</v>
      </c>
      <c r="E146" s="35" t="s">
        <v>165</v>
      </c>
      <c r="F146" s="35" t="s">
        <v>141</v>
      </c>
      <c r="G146" s="35">
        <v>123.0</v>
      </c>
      <c r="H146" s="37"/>
      <c r="I146" s="37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</row>
    <row r="147">
      <c r="A147" s="35" t="s">
        <v>940</v>
      </c>
      <c r="B147" s="35"/>
      <c r="C147" s="35" t="s">
        <v>941</v>
      </c>
      <c r="D147" s="35" t="s">
        <v>942</v>
      </c>
      <c r="E147" s="35" t="s">
        <v>165</v>
      </c>
      <c r="F147" s="35" t="s">
        <v>141</v>
      </c>
      <c r="G147" s="35" t="s">
        <v>941</v>
      </c>
      <c r="H147" s="37"/>
      <c r="I147" s="37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</row>
    <row r="148">
      <c r="A148" s="35" t="s">
        <v>943</v>
      </c>
      <c r="B148" s="35"/>
      <c r="C148" s="41" t="s">
        <v>944</v>
      </c>
      <c r="D148" s="41" t="s">
        <v>945</v>
      </c>
      <c r="E148" s="41" t="s">
        <v>946</v>
      </c>
      <c r="F148" s="41" t="s">
        <v>686</v>
      </c>
      <c r="G148" s="41" t="s">
        <v>944</v>
      </c>
      <c r="H148" s="37"/>
      <c r="I148" s="37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</row>
    <row r="149">
      <c r="A149" s="35" t="s">
        <v>947</v>
      </c>
      <c r="B149" s="35"/>
      <c r="C149" s="41" t="s">
        <v>948</v>
      </c>
      <c r="D149" s="41" t="s">
        <v>949</v>
      </c>
      <c r="E149" s="41" t="s">
        <v>950</v>
      </c>
      <c r="F149" s="35" t="s">
        <v>165</v>
      </c>
      <c r="G149" s="41" t="s">
        <v>948</v>
      </c>
      <c r="H149" s="37"/>
      <c r="I149" s="37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</row>
    <row r="150">
      <c r="A150" s="35" t="s">
        <v>951</v>
      </c>
      <c r="B150" s="35"/>
      <c r="C150" s="35" t="s">
        <v>952</v>
      </c>
      <c r="D150" s="35" t="s">
        <v>953</v>
      </c>
      <c r="E150" s="35" t="s">
        <v>954</v>
      </c>
      <c r="F150" s="35" t="s">
        <v>165</v>
      </c>
      <c r="G150" s="35" t="s">
        <v>952</v>
      </c>
      <c r="H150" s="37"/>
      <c r="I150" s="37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</row>
    <row r="151">
      <c r="A151" s="35" t="s">
        <v>955</v>
      </c>
      <c r="B151" s="35"/>
      <c r="C151" s="35" t="b">
        <v>1</v>
      </c>
      <c r="D151" s="35" t="b">
        <v>0</v>
      </c>
      <c r="E151" s="35" t="s">
        <v>165</v>
      </c>
      <c r="F151" s="35" t="s">
        <v>141</v>
      </c>
      <c r="G151" s="35" t="b">
        <v>1</v>
      </c>
      <c r="H151" s="37"/>
      <c r="I151" s="37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</row>
    <row r="152">
      <c r="A152" s="35" t="s">
        <v>956</v>
      </c>
      <c r="B152" s="35"/>
      <c r="C152" s="41" t="s">
        <v>727</v>
      </c>
      <c r="D152" s="41" t="s">
        <v>843</v>
      </c>
      <c r="E152" s="41" t="s">
        <v>726</v>
      </c>
      <c r="F152" s="41" t="s">
        <v>844</v>
      </c>
      <c r="G152" s="41" t="s">
        <v>727</v>
      </c>
      <c r="H152" s="37"/>
      <c r="I152" s="37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</row>
    <row r="153">
      <c r="A153" s="35" t="s">
        <v>957</v>
      </c>
      <c r="B153" s="35"/>
      <c r="C153" s="41" t="s">
        <v>958</v>
      </c>
      <c r="D153" s="41" t="s">
        <v>959</v>
      </c>
      <c r="E153" s="41" t="s">
        <v>960</v>
      </c>
      <c r="F153" s="41" t="s">
        <v>685</v>
      </c>
      <c r="G153" s="41" t="s">
        <v>958</v>
      </c>
      <c r="H153" s="37"/>
      <c r="I153" s="37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</row>
    <row r="154">
      <c r="A154" s="35" t="s">
        <v>961</v>
      </c>
      <c r="B154" s="35"/>
      <c r="C154" s="35" t="b">
        <v>0</v>
      </c>
      <c r="D154" s="35" t="b">
        <v>1</v>
      </c>
      <c r="E154" s="35" t="s">
        <v>165</v>
      </c>
      <c r="F154" s="35" t="s">
        <v>141</v>
      </c>
      <c r="G154" s="35" t="b">
        <v>0</v>
      </c>
      <c r="H154" s="37"/>
      <c r="I154" s="37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</row>
    <row r="155">
      <c r="A155" s="35" t="s">
        <v>962</v>
      </c>
      <c r="B155" s="35"/>
      <c r="C155" s="35" t="s">
        <v>963</v>
      </c>
      <c r="D155" s="35" t="s">
        <v>139</v>
      </c>
      <c r="E155" s="35" t="s">
        <v>964</v>
      </c>
      <c r="F155" s="35" t="s">
        <v>165</v>
      </c>
      <c r="G155" s="35" t="s">
        <v>963</v>
      </c>
      <c r="H155" s="37"/>
      <c r="I155" s="37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</row>
    <row r="156">
      <c r="A156" s="35" t="s">
        <v>965</v>
      </c>
      <c r="B156" s="35"/>
      <c r="C156" s="35" t="s">
        <v>379</v>
      </c>
      <c r="D156" s="35">
        <v>123.0</v>
      </c>
      <c r="E156" s="35" t="s">
        <v>165</v>
      </c>
      <c r="F156" s="35" t="s">
        <v>141</v>
      </c>
      <c r="G156" s="35" t="s">
        <v>379</v>
      </c>
      <c r="H156" s="37"/>
      <c r="I156" s="37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</row>
    <row r="157">
      <c r="A157" s="35" t="s">
        <v>966</v>
      </c>
      <c r="B157" s="35"/>
      <c r="C157" s="35" t="b">
        <v>1</v>
      </c>
      <c r="D157" s="35" t="b">
        <v>0</v>
      </c>
      <c r="E157" s="35" t="s">
        <v>165</v>
      </c>
      <c r="F157" s="35" t="s">
        <v>141</v>
      </c>
      <c r="G157" s="35" t="b">
        <v>1</v>
      </c>
      <c r="H157" s="37"/>
      <c r="I157" s="37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</row>
    <row r="158">
      <c r="A158" s="35" t="s">
        <v>967</v>
      </c>
      <c r="B158" s="35"/>
      <c r="C158" s="35" t="s">
        <v>139</v>
      </c>
      <c r="D158" s="35" t="s">
        <v>968</v>
      </c>
      <c r="E158" s="35" t="s">
        <v>138</v>
      </c>
      <c r="F158" s="35" t="s">
        <v>165</v>
      </c>
      <c r="G158" s="35" t="s">
        <v>139</v>
      </c>
      <c r="H158" s="37"/>
      <c r="I158" s="37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</row>
    <row r="159">
      <c r="A159" s="35" t="s">
        <v>969</v>
      </c>
      <c r="B159" s="35"/>
      <c r="C159" s="35">
        <v>1.0</v>
      </c>
      <c r="D159" s="35">
        <v>3.0</v>
      </c>
      <c r="E159" s="35" t="s">
        <v>165</v>
      </c>
      <c r="F159" s="35" t="s">
        <v>141</v>
      </c>
      <c r="G159" s="35">
        <v>1.0</v>
      </c>
      <c r="H159" s="37"/>
      <c r="I159" s="37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</row>
    <row r="160">
      <c r="A160" s="37"/>
      <c r="B160" s="37"/>
      <c r="C160" s="37"/>
      <c r="D160" s="37"/>
      <c r="E160" s="37"/>
      <c r="F160" s="37"/>
      <c r="G160" s="37"/>
      <c r="H160" s="37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</row>
    <row r="161">
      <c r="A161" s="35"/>
      <c r="B161" s="35"/>
      <c r="C161" s="35"/>
      <c r="D161" s="35"/>
      <c r="E161" s="35"/>
      <c r="F161" s="35"/>
      <c r="G161" s="35"/>
      <c r="H161" s="37"/>
      <c r="I161" s="37"/>
      <c r="J161" s="37"/>
      <c r="K161" s="37"/>
      <c r="L161" s="37"/>
      <c r="M161" s="37"/>
      <c r="N161" s="37"/>
      <c r="O161" s="37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</row>
    <row r="162">
      <c r="A162" s="35"/>
      <c r="B162" s="35"/>
      <c r="C162" s="35"/>
      <c r="D162" s="35"/>
      <c r="E162" s="35"/>
      <c r="F162" s="35"/>
      <c r="G162" s="35"/>
      <c r="H162" s="37"/>
      <c r="I162" s="37"/>
      <c r="J162" s="37"/>
      <c r="K162" s="37"/>
      <c r="L162" s="37"/>
      <c r="M162" s="37"/>
      <c r="N162" s="37"/>
      <c r="O162" s="37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</row>
    <row r="163">
      <c r="A163" s="35" t="s">
        <v>733</v>
      </c>
      <c r="B163" s="35" t="s">
        <v>16</v>
      </c>
      <c r="C163" s="35" t="s">
        <v>734</v>
      </c>
      <c r="D163" s="35" t="s">
        <v>736</v>
      </c>
      <c r="E163" s="35" t="s">
        <v>735</v>
      </c>
      <c r="F163" s="35" t="s">
        <v>734</v>
      </c>
      <c r="G163" s="35" t="s">
        <v>734</v>
      </c>
      <c r="H163" s="37"/>
      <c r="I163" s="37"/>
      <c r="J163" s="37"/>
      <c r="K163" s="37"/>
      <c r="L163" s="37"/>
      <c r="M163" s="37"/>
      <c r="N163" s="37"/>
      <c r="O163" s="37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</row>
    <row r="164">
      <c r="A164" s="35" t="s">
        <v>970</v>
      </c>
      <c r="B164" s="35"/>
      <c r="C164" s="35" t="s">
        <v>971</v>
      </c>
      <c r="D164" s="35" t="s">
        <v>972</v>
      </c>
      <c r="E164" s="35" t="s">
        <v>973</v>
      </c>
      <c r="F164" s="35" t="s">
        <v>974</v>
      </c>
      <c r="G164" s="35" t="s">
        <v>971</v>
      </c>
      <c r="H164" s="37"/>
      <c r="I164" s="37"/>
      <c r="J164" s="37"/>
      <c r="K164" s="37"/>
      <c r="L164" s="37"/>
      <c r="M164" s="37"/>
      <c r="N164" s="37"/>
      <c r="O164" s="37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</row>
    <row r="165">
      <c r="A165" s="35" t="s">
        <v>975</v>
      </c>
      <c r="B165" s="35"/>
      <c r="C165" s="35" t="s">
        <v>742</v>
      </c>
      <c r="D165" s="35" t="s">
        <v>745</v>
      </c>
      <c r="E165" s="35" t="s">
        <v>744</v>
      </c>
      <c r="F165" s="35" t="s">
        <v>743</v>
      </c>
      <c r="G165" s="35" t="s">
        <v>742</v>
      </c>
      <c r="H165" s="37"/>
      <c r="I165" s="37"/>
      <c r="J165" s="37"/>
      <c r="K165" s="37"/>
      <c r="L165" s="37"/>
      <c r="M165" s="37"/>
      <c r="N165" s="37"/>
      <c r="O165" s="37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</row>
    <row r="166">
      <c r="A166" s="35" t="s">
        <v>976</v>
      </c>
      <c r="B166" s="35"/>
      <c r="C166" s="35">
        <v>4.0</v>
      </c>
      <c r="D166" s="35">
        <v>8.0</v>
      </c>
      <c r="E166" s="35">
        <v>2.0</v>
      </c>
      <c r="F166" s="35">
        <v>1.0</v>
      </c>
      <c r="G166" s="35">
        <v>4.0</v>
      </c>
      <c r="H166" s="37"/>
      <c r="I166" s="37"/>
      <c r="J166" s="37"/>
      <c r="K166" s="37"/>
      <c r="L166" s="37"/>
      <c r="M166" s="37"/>
      <c r="N166" s="37"/>
      <c r="O166" s="37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</row>
    <row r="167">
      <c r="A167" s="35" t="s">
        <v>977</v>
      </c>
      <c r="B167" s="35"/>
      <c r="C167" s="35" t="s">
        <v>795</v>
      </c>
      <c r="D167" s="35" t="s">
        <v>798</v>
      </c>
      <c r="E167" s="35" t="s">
        <v>796</v>
      </c>
      <c r="F167" s="35" t="s">
        <v>881</v>
      </c>
      <c r="G167" s="35" t="s">
        <v>795</v>
      </c>
      <c r="H167" s="37"/>
      <c r="I167" s="37"/>
      <c r="J167" s="37"/>
      <c r="K167" s="37"/>
      <c r="L167" s="37"/>
      <c r="M167" s="37"/>
      <c r="N167" s="37"/>
      <c r="O167" s="37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</row>
    <row r="168">
      <c r="A168" s="35" t="s">
        <v>978</v>
      </c>
      <c r="B168" s="35"/>
      <c r="C168" s="35">
        <v>2.0</v>
      </c>
      <c r="D168" s="35">
        <v>2.5</v>
      </c>
      <c r="E168" s="35">
        <v>3.0</v>
      </c>
      <c r="F168" s="35" t="s">
        <v>141</v>
      </c>
      <c r="G168" s="35">
        <v>2.0</v>
      </c>
      <c r="H168" s="37"/>
      <c r="I168" s="37"/>
      <c r="J168" s="37"/>
      <c r="K168" s="37"/>
      <c r="L168" s="37"/>
      <c r="M168" s="37"/>
      <c r="N168" s="37"/>
      <c r="O168" s="37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</row>
    <row r="169">
      <c r="A169" s="35" t="s">
        <v>979</v>
      </c>
      <c r="B169" s="35"/>
      <c r="C169" s="35" t="s">
        <v>980</v>
      </c>
      <c r="D169" s="35" t="s">
        <v>981</v>
      </c>
      <c r="E169" s="35" t="s">
        <v>982</v>
      </c>
      <c r="F169" s="35" t="s">
        <v>983</v>
      </c>
      <c r="G169" s="35" t="s">
        <v>980</v>
      </c>
      <c r="H169" s="37"/>
      <c r="I169" s="37"/>
      <c r="J169" s="37"/>
      <c r="K169" s="37"/>
      <c r="L169" s="37"/>
      <c r="M169" s="37"/>
      <c r="N169" s="37"/>
      <c r="O169" s="37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</row>
    <row r="170">
      <c r="A170" s="35" t="s">
        <v>984</v>
      </c>
      <c r="B170" s="35"/>
      <c r="C170" s="35" t="s">
        <v>985</v>
      </c>
      <c r="D170" s="35" t="s">
        <v>986</v>
      </c>
      <c r="E170" s="35" t="s">
        <v>987</v>
      </c>
      <c r="F170" s="35" t="s">
        <v>988</v>
      </c>
      <c r="G170" s="35" t="s">
        <v>985</v>
      </c>
      <c r="H170" s="37"/>
      <c r="I170" s="37"/>
      <c r="J170" s="37"/>
      <c r="K170" s="37"/>
      <c r="L170" s="37"/>
      <c r="M170" s="37"/>
      <c r="N170" s="37"/>
      <c r="O170" s="37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</row>
    <row r="171">
      <c r="A171" s="35" t="s">
        <v>989</v>
      </c>
      <c r="B171" s="35"/>
      <c r="C171" s="35" t="s">
        <v>990</v>
      </c>
      <c r="D171" s="35" t="s">
        <v>991</v>
      </c>
      <c r="E171" s="35" t="s">
        <v>992</v>
      </c>
      <c r="F171" s="35" t="s">
        <v>993</v>
      </c>
      <c r="G171" s="35" t="s">
        <v>990</v>
      </c>
      <c r="H171" s="37"/>
      <c r="I171" s="37"/>
      <c r="J171" s="37"/>
      <c r="K171" s="37"/>
      <c r="L171" s="37"/>
      <c r="M171" s="37"/>
      <c r="N171" s="37"/>
      <c r="O171" s="37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</row>
    <row r="172">
      <c r="A172" s="35" t="s">
        <v>994</v>
      </c>
      <c r="B172" s="35"/>
      <c r="C172" s="35">
        <v>6.0</v>
      </c>
      <c r="D172" s="35">
        <v>5.0</v>
      </c>
      <c r="E172" s="35" t="s">
        <v>141</v>
      </c>
      <c r="F172" s="35" t="s">
        <v>165</v>
      </c>
      <c r="G172" s="35">
        <v>6.0</v>
      </c>
      <c r="H172" s="37"/>
      <c r="I172" s="37"/>
      <c r="J172" s="37"/>
      <c r="K172" s="37"/>
      <c r="L172" s="37"/>
      <c r="M172" s="37"/>
      <c r="N172" s="37"/>
      <c r="O172" s="37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</row>
    <row r="173">
      <c r="A173" s="35" t="s">
        <v>995</v>
      </c>
      <c r="B173" s="35"/>
      <c r="C173" s="35" t="s">
        <v>996</v>
      </c>
      <c r="D173" s="35" t="s">
        <v>997</v>
      </c>
      <c r="E173" s="35" t="s">
        <v>998</v>
      </c>
      <c r="F173" s="35" t="s">
        <v>999</v>
      </c>
      <c r="G173" s="35" t="s">
        <v>996</v>
      </c>
      <c r="H173" s="37"/>
      <c r="I173" s="37"/>
      <c r="J173" s="37"/>
      <c r="K173" s="37"/>
      <c r="L173" s="37"/>
      <c r="M173" s="37"/>
      <c r="N173" s="37"/>
      <c r="O173" s="37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</row>
    <row r="174">
      <c r="A174" s="35" t="s">
        <v>1000</v>
      </c>
      <c r="B174" s="35"/>
      <c r="C174" s="35" t="s">
        <v>1001</v>
      </c>
      <c r="D174" s="35" t="s">
        <v>1002</v>
      </c>
      <c r="E174" s="35" t="s">
        <v>1003</v>
      </c>
      <c r="F174" s="35" t="s">
        <v>1004</v>
      </c>
      <c r="G174" s="35" t="s">
        <v>1001</v>
      </c>
      <c r="H174" s="37"/>
      <c r="I174" s="37"/>
      <c r="J174" s="37"/>
      <c r="K174" s="37"/>
      <c r="L174" s="37"/>
      <c r="M174" s="37"/>
      <c r="N174" s="37"/>
      <c r="O174" s="37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</row>
    <row r="175">
      <c r="A175" s="35" t="s">
        <v>1005</v>
      </c>
      <c r="B175" s="35"/>
      <c r="C175" s="35" t="s">
        <v>1006</v>
      </c>
      <c r="D175" s="35" t="s">
        <v>1007</v>
      </c>
      <c r="E175" s="35" t="s">
        <v>1008</v>
      </c>
      <c r="F175" s="35" t="s">
        <v>1009</v>
      </c>
      <c r="G175" s="35" t="s">
        <v>1006</v>
      </c>
      <c r="H175" s="37"/>
      <c r="I175" s="37"/>
      <c r="J175" s="37"/>
      <c r="K175" s="37"/>
      <c r="L175" s="37"/>
      <c r="M175" s="37"/>
      <c r="N175" s="37"/>
      <c r="O175" s="37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</row>
    <row r="176">
      <c r="A176" s="35" t="s">
        <v>1010</v>
      </c>
      <c r="B176" s="35"/>
      <c r="C176" s="35" t="s">
        <v>1011</v>
      </c>
      <c r="D176" s="35" t="s">
        <v>777</v>
      </c>
      <c r="E176" s="35" t="s">
        <v>1012</v>
      </c>
      <c r="F176" s="35" t="s">
        <v>1013</v>
      </c>
      <c r="G176" s="35" t="s">
        <v>1011</v>
      </c>
      <c r="H176" s="37"/>
      <c r="I176" s="37"/>
      <c r="J176" s="37"/>
      <c r="K176" s="37"/>
      <c r="L176" s="37"/>
      <c r="M176" s="37"/>
      <c r="N176" s="37"/>
      <c r="O176" s="37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</row>
    <row r="177">
      <c r="A177" s="35" t="s">
        <v>1014</v>
      </c>
      <c r="B177" s="35"/>
      <c r="C177" s="35">
        <v>10.0</v>
      </c>
      <c r="D177" s="35">
        <v>11.0</v>
      </c>
      <c r="E177" s="35" t="s">
        <v>141</v>
      </c>
      <c r="F177" s="35" t="s">
        <v>165</v>
      </c>
      <c r="G177" s="35">
        <v>10.0</v>
      </c>
      <c r="H177" s="37"/>
      <c r="I177" s="37"/>
      <c r="J177" s="37"/>
      <c r="K177" s="37"/>
      <c r="L177" s="37"/>
      <c r="M177" s="37"/>
      <c r="N177" s="37"/>
      <c r="O177" s="37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</row>
    <row r="178">
      <c r="A178" s="35" t="s">
        <v>1015</v>
      </c>
      <c r="B178" s="35"/>
      <c r="C178" s="35" t="s">
        <v>1016</v>
      </c>
      <c r="D178" s="35" t="s">
        <v>1017</v>
      </c>
      <c r="E178" s="35" t="s">
        <v>1018</v>
      </c>
      <c r="F178" s="35" t="s">
        <v>1019</v>
      </c>
      <c r="G178" s="35" t="s">
        <v>1016</v>
      </c>
      <c r="H178" s="37"/>
      <c r="I178" s="37"/>
      <c r="J178" s="37"/>
      <c r="K178" s="37"/>
      <c r="L178" s="37"/>
      <c r="M178" s="37"/>
      <c r="N178" s="37"/>
      <c r="O178" s="37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</row>
    <row r="179">
      <c r="A179" s="35" t="s">
        <v>1020</v>
      </c>
      <c r="B179" s="35"/>
      <c r="C179" s="35" t="s">
        <v>1021</v>
      </c>
      <c r="D179" s="35" t="s">
        <v>1022</v>
      </c>
      <c r="E179" s="35" t="s">
        <v>1023</v>
      </c>
      <c r="F179" s="35" t="s">
        <v>1024</v>
      </c>
      <c r="G179" s="35" t="s">
        <v>1021</v>
      </c>
      <c r="H179" s="37"/>
      <c r="I179" s="37"/>
      <c r="J179" s="37"/>
      <c r="K179" s="37"/>
      <c r="L179" s="37"/>
      <c r="M179" s="37"/>
      <c r="N179" s="37"/>
      <c r="O179" s="37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</row>
    <row r="180">
      <c r="A180" s="35" t="s">
        <v>1025</v>
      </c>
      <c r="B180" s="35"/>
      <c r="C180" s="35" t="s">
        <v>1026</v>
      </c>
      <c r="D180" s="35" t="s">
        <v>1027</v>
      </c>
      <c r="E180" s="35" t="s">
        <v>1028</v>
      </c>
      <c r="F180" s="35" t="s">
        <v>1026</v>
      </c>
      <c r="G180" s="35" t="s">
        <v>1026</v>
      </c>
      <c r="H180" s="37"/>
      <c r="I180" s="37"/>
      <c r="J180" s="37"/>
      <c r="K180" s="37"/>
      <c r="L180" s="37"/>
      <c r="M180" s="37"/>
      <c r="N180" s="37"/>
      <c r="O180" s="37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</row>
    <row r="181">
      <c r="A181" s="35" t="s">
        <v>1029</v>
      </c>
      <c r="B181" s="35"/>
      <c r="C181" s="35">
        <v>5.0</v>
      </c>
      <c r="D181" s="35">
        <v>3.0</v>
      </c>
      <c r="E181" s="35" t="s">
        <v>141</v>
      </c>
      <c r="F181" s="35" t="s">
        <v>165</v>
      </c>
      <c r="G181" s="35">
        <v>5.0</v>
      </c>
      <c r="H181" s="37"/>
      <c r="I181" s="37"/>
      <c r="J181" s="37"/>
      <c r="K181" s="37"/>
      <c r="L181" s="37"/>
      <c r="M181" s="37"/>
      <c r="N181" s="37"/>
      <c r="O181" s="37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</row>
    <row r="182">
      <c r="A182" s="35" t="s">
        <v>1030</v>
      </c>
      <c r="B182" s="35"/>
      <c r="C182" s="35" t="s">
        <v>1031</v>
      </c>
      <c r="D182" s="35" t="s">
        <v>1032</v>
      </c>
      <c r="E182" s="35" t="s">
        <v>1033</v>
      </c>
      <c r="F182" s="35" t="s">
        <v>1034</v>
      </c>
      <c r="G182" s="35" t="s">
        <v>1031</v>
      </c>
      <c r="H182" s="37"/>
      <c r="I182" s="37"/>
      <c r="J182" s="37"/>
      <c r="K182" s="37"/>
      <c r="L182" s="37"/>
      <c r="M182" s="37"/>
      <c r="N182" s="37"/>
      <c r="O182" s="37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</row>
    <row r="183">
      <c r="A183" s="35" t="s">
        <v>1035</v>
      </c>
      <c r="B183" s="35"/>
      <c r="C183" s="35" t="s">
        <v>1036</v>
      </c>
      <c r="D183" s="35" t="s">
        <v>1037</v>
      </c>
      <c r="E183" s="35" t="s">
        <v>1038</v>
      </c>
      <c r="F183" s="35" t="s">
        <v>1039</v>
      </c>
      <c r="G183" s="35" t="s">
        <v>1036</v>
      </c>
      <c r="H183" s="37"/>
      <c r="I183" s="37"/>
      <c r="J183" s="37"/>
      <c r="K183" s="37"/>
      <c r="L183" s="37"/>
      <c r="M183" s="37"/>
      <c r="N183" s="37"/>
      <c r="O183" s="37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</row>
    <row r="184">
      <c r="A184" s="35" t="s">
        <v>1040</v>
      </c>
      <c r="B184" s="35"/>
      <c r="C184" s="35">
        <v>1.0</v>
      </c>
      <c r="D184" s="35">
        <v>0.0</v>
      </c>
      <c r="E184" s="35">
        <v>5.0</v>
      </c>
      <c r="F184" s="35" t="s">
        <v>141</v>
      </c>
      <c r="G184" s="35">
        <v>1.0</v>
      </c>
      <c r="H184" s="37"/>
      <c r="I184" s="37"/>
      <c r="J184" s="37"/>
      <c r="K184" s="37"/>
      <c r="L184" s="37"/>
      <c r="M184" s="37"/>
      <c r="N184" s="37"/>
      <c r="O184" s="37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</row>
    <row r="187">
      <c r="A187" s="35" t="s">
        <v>1041</v>
      </c>
      <c r="B187" s="35" t="s">
        <v>442</v>
      </c>
      <c r="C187" s="35" t="s">
        <v>736</v>
      </c>
      <c r="D187" s="35" t="s">
        <v>735</v>
      </c>
      <c r="E187" s="35" t="s">
        <v>736</v>
      </c>
      <c r="F187" s="35" t="s">
        <v>737</v>
      </c>
      <c r="G187" s="35" t="s">
        <v>736</v>
      </c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</row>
    <row r="188">
      <c r="A188" s="35" t="s">
        <v>1042</v>
      </c>
      <c r="B188" s="35"/>
      <c r="C188" s="35" t="s">
        <v>451</v>
      </c>
      <c r="D188" s="35" t="s">
        <v>448</v>
      </c>
      <c r="E188" s="35" t="s">
        <v>450</v>
      </c>
      <c r="F188" s="35" t="s">
        <v>451</v>
      </c>
      <c r="G188" s="35" t="s">
        <v>451</v>
      </c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</row>
    <row r="189">
      <c r="A189" s="35" t="s">
        <v>1043</v>
      </c>
      <c r="B189" s="35"/>
      <c r="C189" s="35" t="s">
        <v>743</v>
      </c>
      <c r="D189" s="35" t="s">
        <v>1044</v>
      </c>
      <c r="E189" s="35" t="s">
        <v>744</v>
      </c>
      <c r="F189" s="35" t="s">
        <v>1045</v>
      </c>
      <c r="G189" s="35" t="s">
        <v>743</v>
      </c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</row>
    <row r="190">
      <c r="A190" s="35" t="s">
        <v>1046</v>
      </c>
      <c r="B190" s="35"/>
      <c r="C190" s="35" t="s">
        <v>747</v>
      </c>
      <c r="D190" s="35" t="s">
        <v>748</v>
      </c>
      <c r="E190" s="35" t="s">
        <v>749</v>
      </c>
      <c r="F190" s="35" t="s">
        <v>750</v>
      </c>
      <c r="G190" s="35" t="s">
        <v>747</v>
      </c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</row>
    <row r="191">
      <c r="A191" s="35" t="s">
        <v>1047</v>
      </c>
      <c r="B191" s="35"/>
      <c r="C191" s="35" t="s">
        <v>753</v>
      </c>
      <c r="D191" s="35" t="s">
        <v>754</v>
      </c>
      <c r="E191" s="35" t="s">
        <v>755</v>
      </c>
      <c r="F191" s="35" t="s">
        <v>1048</v>
      </c>
      <c r="G191" s="35" t="s">
        <v>753</v>
      </c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</row>
    <row r="192">
      <c r="A192" s="35" t="s">
        <v>756</v>
      </c>
      <c r="B192" s="43"/>
      <c r="C192" s="43" t="str">
        <f/>
        <v>#ERROR!</v>
      </c>
      <c r="D192" s="42" t="s">
        <v>691</v>
      </c>
      <c r="E192" s="35" t="s">
        <v>757</v>
      </c>
      <c r="F192" s="42" t="s">
        <v>691</v>
      </c>
      <c r="G192" s="43" t="str">
        <f/>
        <v>#ERROR!</v>
      </c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</row>
    <row r="193">
      <c r="A193" s="35" t="s">
        <v>1049</v>
      </c>
      <c r="B193" s="35"/>
      <c r="C193" s="41" t="s">
        <v>727</v>
      </c>
      <c r="D193" s="41" t="s">
        <v>843</v>
      </c>
      <c r="E193" s="41" t="s">
        <v>726</v>
      </c>
      <c r="F193" s="41" t="s">
        <v>844</v>
      </c>
      <c r="G193" s="41" t="s">
        <v>727</v>
      </c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</row>
    <row r="194">
      <c r="A194" s="35" t="s">
        <v>1050</v>
      </c>
      <c r="B194" s="35"/>
      <c r="C194" s="35" t="s">
        <v>1051</v>
      </c>
      <c r="D194" s="35" t="s">
        <v>1052</v>
      </c>
      <c r="E194" s="35" t="s">
        <v>1053</v>
      </c>
      <c r="F194" s="35" t="s">
        <v>1054</v>
      </c>
      <c r="G194" s="35" t="s">
        <v>1051</v>
      </c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</row>
    <row r="195">
      <c r="A195" s="35" t="s">
        <v>1055</v>
      </c>
      <c r="B195" s="35"/>
      <c r="C195" s="35" t="s">
        <v>1056</v>
      </c>
      <c r="D195" s="35" t="s">
        <v>1057</v>
      </c>
      <c r="E195" s="35" t="s">
        <v>1058</v>
      </c>
      <c r="F195" s="35" t="s">
        <v>767</v>
      </c>
      <c r="G195" s="35" t="s">
        <v>1056</v>
      </c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</row>
    <row r="196">
      <c r="A196" s="35" t="s">
        <v>1059</v>
      </c>
      <c r="B196" s="35"/>
      <c r="C196" s="35" t="s">
        <v>1060</v>
      </c>
      <c r="D196" s="35" t="s">
        <v>773</v>
      </c>
      <c r="E196" s="35" t="s">
        <v>774</v>
      </c>
      <c r="F196" s="35" t="s">
        <v>772</v>
      </c>
      <c r="G196" s="35" t="s">
        <v>1060</v>
      </c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</row>
    <row r="197">
      <c r="A197" s="35" t="s">
        <v>499</v>
      </c>
      <c r="B197" s="35"/>
      <c r="C197" s="35" t="s">
        <v>374</v>
      </c>
      <c r="D197" s="35" t="s">
        <v>500</v>
      </c>
      <c r="E197" s="35" t="s">
        <v>501</v>
      </c>
      <c r="F197" s="35" t="s">
        <v>1061</v>
      </c>
      <c r="G197" s="35" t="s">
        <v>374</v>
      </c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</row>
    <row r="198">
      <c r="A198" s="35" t="s">
        <v>1062</v>
      </c>
      <c r="B198" s="35"/>
      <c r="C198" s="35" t="s">
        <v>1063</v>
      </c>
      <c r="D198" s="35" t="s">
        <v>1064</v>
      </c>
      <c r="E198" s="35" t="s">
        <v>1065</v>
      </c>
      <c r="F198" s="35" t="s">
        <v>1066</v>
      </c>
      <c r="G198" s="35" t="s">
        <v>1063</v>
      </c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</row>
    <row r="199">
      <c r="A199" s="35" t="s">
        <v>1067</v>
      </c>
      <c r="B199" s="35"/>
      <c r="C199" s="41" t="s">
        <v>784</v>
      </c>
      <c r="D199" s="41" t="s">
        <v>785</v>
      </c>
      <c r="E199" s="41" t="s">
        <v>686</v>
      </c>
      <c r="F199" s="41" t="s">
        <v>685</v>
      </c>
      <c r="G199" s="41" t="s">
        <v>784</v>
      </c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</row>
    <row r="200">
      <c r="A200" s="35" t="s">
        <v>1068</v>
      </c>
      <c r="B200" s="35"/>
      <c r="C200" s="35" t="s">
        <v>508</v>
      </c>
      <c r="D200" s="35" t="s">
        <v>634</v>
      </c>
      <c r="E200" s="35" t="s">
        <v>1069</v>
      </c>
      <c r="F200" s="35" t="s">
        <v>1070</v>
      </c>
      <c r="G200" s="35" t="s">
        <v>508</v>
      </c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</row>
    <row r="201">
      <c r="A201" s="35" t="s">
        <v>1071</v>
      </c>
      <c r="B201" s="35"/>
      <c r="C201" s="35" t="s">
        <v>1072</v>
      </c>
      <c r="D201" s="35" t="s">
        <v>1073</v>
      </c>
      <c r="E201" s="35" t="s">
        <v>1074</v>
      </c>
      <c r="F201" s="35" t="s">
        <v>1075</v>
      </c>
      <c r="G201" s="35" t="s">
        <v>1072</v>
      </c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</row>
    <row r="202">
      <c r="A202" s="35" t="s">
        <v>1076</v>
      </c>
      <c r="B202" s="35"/>
      <c r="C202" s="41" t="s">
        <v>725</v>
      </c>
      <c r="D202" s="41" t="s">
        <v>686</v>
      </c>
      <c r="E202" s="41" t="s">
        <v>726</v>
      </c>
      <c r="F202" s="41" t="s">
        <v>727</v>
      </c>
      <c r="G202" s="41" t="s">
        <v>725</v>
      </c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</row>
    <row r="203">
      <c r="A203" s="35" t="s">
        <v>1077</v>
      </c>
      <c r="B203" s="35"/>
      <c r="C203" s="35" t="s">
        <v>1078</v>
      </c>
      <c r="D203" s="35" t="s">
        <v>1079</v>
      </c>
      <c r="E203" s="35" t="s">
        <v>1080</v>
      </c>
      <c r="F203" s="35" t="s">
        <v>1081</v>
      </c>
      <c r="G203" s="35" t="s">
        <v>1078</v>
      </c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</row>
    <row r="204">
      <c r="A204" s="35" t="s">
        <v>1082</v>
      </c>
      <c r="B204" s="35"/>
      <c r="C204" s="35" t="s">
        <v>828</v>
      </c>
      <c r="D204" s="35" t="s">
        <v>829</v>
      </c>
      <c r="E204" s="35" t="s">
        <v>830</v>
      </c>
      <c r="F204" s="35" t="s">
        <v>368</v>
      </c>
      <c r="G204" s="35" t="s">
        <v>830</v>
      </c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</row>
    <row r="205">
      <c r="A205" s="35" t="s">
        <v>1083</v>
      </c>
      <c r="B205" s="35"/>
      <c r="C205" s="35" t="b">
        <v>1</v>
      </c>
      <c r="D205" s="35" t="b">
        <v>0</v>
      </c>
      <c r="E205" s="35" t="s">
        <v>141</v>
      </c>
      <c r="F205" s="35" t="s">
        <v>165</v>
      </c>
      <c r="G205" s="35" t="b">
        <v>1</v>
      </c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</row>
    <row r="206">
      <c r="A206" s="35" t="s">
        <v>1084</v>
      </c>
      <c r="B206" s="35"/>
      <c r="C206" s="35" t="s">
        <v>1085</v>
      </c>
      <c r="D206" s="35" t="s">
        <v>1086</v>
      </c>
      <c r="E206" s="35" t="s">
        <v>1087</v>
      </c>
      <c r="F206" s="35" t="s">
        <v>1088</v>
      </c>
      <c r="G206" s="35" t="s">
        <v>1085</v>
      </c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</row>
    <row r="207">
      <c r="A207" s="35" t="s">
        <v>1089</v>
      </c>
      <c r="B207" s="35"/>
      <c r="C207" s="35" t="s">
        <v>373</v>
      </c>
      <c r="D207" s="35" t="s">
        <v>374</v>
      </c>
      <c r="E207" s="35" t="s">
        <v>1090</v>
      </c>
      <c r="F207" s="35" t="s">
        <v>838</v>
      </c>
      <c r="G207" s="35" t="s">
        <v>373</v>
      </c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</row>
    <row r="208">
      <c r="A208" s="35" t="s">
        <v>1091</v>
      </c>
      <c r="B208" s="35"/>
      <c r="C208" s="35" t="s">
        <v>1092</v>
      </c>
      <c r="D208" s="35" t="s">
        <v>1093</v>
      </c>
      <c r="E208" s="35" t="s">
        <v>1094</v>
      </c>
      <c r="F208" s="35" t="s">
        <v>1095</v>
      </c>
      <c r="G208" s="35" t="s">
        <v>1092</v>
      </c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</row>
    <row r="209">
      <c r="A209" s="35" t="s">
        <v>1096</v>
      </c>
      <c r="B209" s="35"/>
      <c r="C209" s="35" t="s">
        <v>1097</v>
      </c>
      <c r="D209" s="35" t="s">
        <v>1098</v>
      </c>
      <c r="E209" s="35" t="s">
        <v>1099</v>
      </c>
      <c r="F209" s="35" t="s">
        <v>1100</v>
      </c>
      <c r="G209" s="35" t="s">
        <v>1097</v>
      </c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</row>
    <row r="210">
      <c r="A210" s="35" t="s">
        <v>1101</v>
      </c>
      <c r="B210" s="35"/>
      <c r="C210" s="35" t="s">
        <v>1102</v>
      </c>
      <c r="D210" s="35" t="s">
        <v>1103</v>
      </c>
      <c r="E210" s="35" t="s">
        <v>1104</v>
      </c>
      <c r="F210" s="35" t="s">
        <v>1105</v>
      </c>
      <c r="G210" s="35" t="s">
        <v>1102</v>
      </c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</row>
    <row r="211">
      <c r="A211" s="35" t="s">
        <v>1106</v>
      </c>
      <c r="B211" s="35"/>
      <c r="C211" s="41" t="s">
        <v>1107</v>
      </c>
      <c r="D211" s="41" t="s">
        <v>945</v>
      </c>
      <c r="E211" s="41" t="s">
        <v>1108</v>
      </c>
      <c r="F211" s="41" t="s">
        <v>685</v>
      </c>
      <c r="G211" s="41" t="s">
        <v>1107</v>
      </c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</row>
    <row r="212">
      <c r="A212" s="35" t="s">
        <v>1109</v>
      </c>
      <c r="B212" s="35"/>
      <c r="C212" s="35" t="s">
        <v>730</v>
      </c>
      <c r="D212" s="35" t="s">
        <v>373</v>
      </c>
      <c r="E212" s="35" t="s">
        <v>375</v>
      </c>
      <c r="F212" s="35" t="s">
        <v>374</v>
      </c>
      <c r="G212" s="35" t="s">
        <v>730</v>
      </c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</row>
    <row r="213">
      <c r="A213" s="35" t="s">
        <v>1110</v>
      </c>
      <c r="B213" s="35"/>
      <c r="C213" s="35" t="b">
        <v>0</v>
      </c>
      <c r="D213" s="35" t="b">
        <v>1</v>
      </c>
      <c r="E213" s="35" t="s">
        <v>165</v>
      </c>
      <c r="F213" s="35" t="s">
        <v>141</v>
      </c>
      <c r="G213" s="35" t="b">
        <v>0</v>
      </c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</row>
    <row r="214">
      <c r="A214" s="35" t="s">
        <v>1111</v>
      </c>
      <c r="B214" s="35"/>
      <c r="C214" s="41" t="s">
        <v>1112</v>
      </c>
      <c r="D214" s="35" t="s">
        <v>1113</v>
      </c>
      <c r="E214" s="35" t="s">
        <v>1114</v>
      </c>
      <c r="F214" s="35" t="s">
        <v>1115</v>
      </c>
      <c r="G214" s="41" t="s">
        <v>1112</v>
      </c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</row>
    <row r="215">
      <c r="A215" s="35" t="s">
        <v>1116</v>
      </c>
      <c r="B215" s="35"/>
      <c r="C215" s="35" t="b">
        <v>0</v>
      </c>
      <c r="D215" s="35" t="b">
        <v>1</v>
      </c>
      <c r="E215" s="35" t="s">
        <v>165</v>
      </c>
      <c r="F215" s="35" t="s">
        <v>141</v>
      </c>
      <c r="G215" s="35" t="b">
        <v>0</v>
      </c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</row>
    <row r="216">
      <c r="A216" s="35" t="s">
        <v>1117</v>
      </c>
      <c r="B216" s="35"/>
      <c r="C216" s="41" t="s">
        <v>1118</v>
      </c>
      <c r="D216" s="35" t="s">
        <v>1119</v>
      </c>
      <c r="E216" s="35" t="s">
        <v>1120</v>
      </c>
      <c r="F216" s="41" t="s">
        <v>1121</v>
      </c>
      <c r="G216" s="41" t="s">
        <v>1118</v>
      </c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</row>
    <row r="217">
      <c r="A217" s="35" t="s">
        <v>1122</v>
      </c>
      <c r="B217" s="35"/>
      <c r="C217" s="35" t="s">
        <v>1123</v>
      </c>
      <c r="D217" s="35" t="s">
        <v>1124</v>
      </c>
      <c r="E217" s="35" t="s">
        <v>1125</v>
      </c>
      <c r="F217" s="35" t="s">
        <v>1126</v>
      </c>
      <c r="G217" s="35" t="s">
        <v>1123</v>
      </c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</row>
    <row r="218">
      <c r="A218" s="35" t="s">
        <v>1127</v>
      </c>
      <c r="B218" s="35"/>
      <c r="C218" s="35" t="b">
        <v>1</v>
      </c>
      <c r="D218" s="35" t="b">
        <v>0</v>
      </c>
      <c r="E218" s="35" t="s">
        <v>165</v>
      </c>
      <c r="F218" s="35" t="s">
        <v>141</v>
      </c>
      <c r="G218" s="35" t="b">
        <v>1</v>
      </c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</row>
    <row r="219">
      <c r="A219" s="35" t="s">
        <v>1128</v>
      </c>
      <c r="B219" s="35"/>
      <c r="C219" s="35" t="s">
        <v>1129</v>
      </c>
      <c r="D219" s="35" t="s">
        <v>1130</v>
      </c>
      <c r="E219" s="35" t="s">
        <v>1131</v>
      </c>
      <c r="F219" s="35" t="s">
        <v>1132</v>
      </c>
      <c r="G219" s="35" t="s">
        <v>1129</v>
      </c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</row>
    <row r="220">
      <c r="A220" s="35" t="s">
        <v>1133</v>
      </c>
      <c r="B220" s="35"/>
      <c r="C220" s="35">
        <v>0.0</v>
      </c>
      <c r="D220" s="35">
        <v>1.0</v>
      </c>
      <c r="E220" s="35" t="s">
        <v>379</v>
      </c>
      <c r="F220" s="35" t="s">
        <v>165</v>
      </c>
      <c r="G220" s="35">
        <v>0.0</v>
      </c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</row>
    <row r="221">
      <c r="A221" s="35" t="s">
        <v>1134</v>
      </c>
      <c r="B221" s="35"/>
      <c r="C221" s="35" t="s">
        <v>1135</v>
      </c>
      <c r="D221" s="35" t="s">
        <v>1136</v>
      </c>
      <c r="E221" s="35" t="s">
        <v>1137</v>
      </c>
      <c r="F221" s="35" t="s">
        <v>1138</v>
      </c>
      <c r="G221" s="35" t="s">
        <v>1135</v>
      </c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</row>
    <row r="222">
      <c r="A222" s="35" t="s">
        <v>1139</v>
      </c>
      <c r="B222" s="35"/>
      <c r="C222" s="35" t="s">
        <v>1140</v>
      </c>
      <c r="D222" s="35" t="s">
        <v>1141</v>
      </c>
      <c r="E222" s="35" t="s">
        <v>1142</v>
      </c>
      <c r="F222" s="35" t="s">
        <v>1143</v>
      </c>
      <c r="G222" s="35" t="s">
        <v>1140</v>
      </c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</row>
    <row r="223">
      <c r="A223" s="35" t="s">
        <v>1144</v>
      </c>
      <c r="B223" s="35"/>
      <c r="C223" s="35" t="b">
        <v>0</v>
      </c>
      <c r="D223" s="35" t="b">
        <v>1</v>
      </c>
      <c r="E223" s="35" t="s">
        <v>165</v>
      </c>
      <c r="F223" s="35" t="s">
        <v>141</v>
      </c>
      <c r="G223" s="35" t="b">
        <v>0</v>
      </c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</row>
    <row r="224">
      <c r="A224" s="35" t="s">
        <v>1145</v>
      </c>
      <c r="B224" s="35"/>
      <c r="C224" s="35" t="s">
        <v>1146</v>
      </c>
      <c r="D224" s="35" t="s">
        <v>1147</v>
      </c>
      <c r="E224" s="35" t="s">
        <v>1148</v>
      </c>
      <c r="F224" s="35" t="s">
        <v>1149</v>
      </c>
      <c r="G224" s="35" t="s">
        <v>1146</v>
      </c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</row>
    <row r="225">
      <c r="A225" s="35" t="s">
        <v>1150</v>
      </c>
      <c r="B225" s="35"/>
      <c r="C225" s="35">
        <v>3.0</v>
      </c>
      <c r="D225" s="35">
        <v>2.0</v>
      </c>
      <c r="E225" s="35" t="s">
        <v>379</v>
      </c>
      <c r="F225" s="35" t="s">
        <v>165</v>
      </c>
      <c r="G225" s="35">
        <v>3.0</v>
      </c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</row>
    <row r="226">
      <c r="A226" s="35" t="s">
        <v>1151</v>
      </c>
      <c r="B226" s="35"/>
      <c r="C226" s="41" t="s">
        <v>1152</v>
      </c>
      <c r="D226" s="41" t="s">
        <v>1153</v>
      </c>
      <c r="E226" s="41" t="s">
        <v>1154</v>
      </c>
      <c r="F226" s="41" t="s">
        <v>685</v>
      </c>
      <c r="G226" s="41" t="s">
        <v>1152</v>
      </c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</row>
    <row r="227">
      <c r="A227" s="35" t="s">
        <v>1155</v>
      </c>
      <c r="B227" s="35" t="s">
        <v>442</v>
      </c>
      <c r="C227" s="35" t="s">
        <v>1156</v>
      </c>
      <c r="D227" s="35" t="s">
        <v>1157</v>
      </c>
      <c r="E227" s="35" t="s">
        <v>1158</v>
      </c>
      <c r="F227" s="35" t="s">
        <v>1159</v>
      </c>
      <c r="G227" s="35" t="s">
        <v>1156</v>
      </c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</row>
    <row r="232">
      <c r="A232" s="6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</row>
    <row r="233">
      <c r="A233" s="6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</row>
    <row r="234">
      <c r="A234" s="6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</row>
    <row r="235">
      <c r="A235" s="6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</row>
    <row r="236">
      <c r="A236" s="6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</row>
    <row r="237">
      <c r="A237" s="6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</row>
    <row r="238">
      <c r="A238" s="6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</row>
    <row r="239">
      <c r="A239" s="6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</row>
    <row r="240">
      <c r="A240" s="6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</row>
    <row r="241">
      <c r="A241" s="44" t="s">
        <v>0</v>
      </c>
      <c r="B241" s="44" t="s">
        <v>4</v>
      </c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</row>
    <row r="242">
      <c r="A242" s="45" t="s">
        <v>1160</v>
      </c>
      <c r="B242" s="45" t="s">
        <v>1161</v>
      </c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</row>
    <row r="243">
      <c r="A243" s="45" t="s">
        <v>1162</v>
      </c>
      <c r="B243" s="45">
        <v>15.0</v>
      </c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</row>
    <row r="244">
      <c r="A244" s="45" t="s">
        <v>1163</v>
      </c>
      <c r="B244" s="45" t="s">
        <v>1164</v>
      </c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</row>
    <row r="245">
      <c r="A245" s="45" t="s">
        <v>1165</v>
      </c>
      <c r="B245" s="45">
        <v>6.0</v>
      </c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</row>
    <row r="246">
      <c r="A246" s="45" t="s">
        <v>1166</v>
      </c>
      <c r="B246" s="45">
        <v>5.0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</row>
    <row r="247">
      <c r="A247" s="45" t="s">
        <v>1167</v>
      </c>
      <c r="B247" s="45" t="s">
        <v>40</v>
      </c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</row>
    <row r="248">
      <c r="A248" s="45" t="s">
        <v>1168</v>
      </c>
      <c r="B248" s="45">
        <v>50.0</v>
      </c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</row>
    <row r="249">
      <c r="A249" s="45" t="s">
        <v>1169</v>
      </c>
      <c r="B249" s="45">
        <v>6.0</v>
      </c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</row>
    <row r="250">
      <c r="A250" s="45" t="s">
        <v>1170</v>
      </c>
      <c r="B250" s="45">
        <v>5.0</v>
      </c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</row>
    <row r="251">
      <c r="A251" s="45" t="s">
        <v>1171</v>
      </c>
      <c r="B251" s="45">
        <v>1.0</v>
      </c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</row>
    <row r="252">
      <c r="A252" s="45" t="s">
        <v>1172</v>
      </c>
      <c r="B252" s="45" t="s">
        <v>1173</v>
      </c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</row>
    <row r="253">
      <c r="A253" s="45" t="s">
        <v>1174</v>
      </c>
      <c r="B253" s="45">
        <v>0.0</v>
      </c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</row>
    <row r="254">
      <c r="A254" s="45" t="s">
        <v>1175</v>
      </c>
      <c r="B254" s="45" t="s">
        <v>1176</v>
      </c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</row>
    <row r="255">
      <c r="A255" s="45" t="s">
        <v>1177</v>
      </c>
      <c r="B255" s="45" t="s">
        <v>30</v>
      </c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</row>
    <row r="256">
      <c r="A256" s="45" t="s">
        <v>1178</v>
      </c>
      <c r="B256" s="45" t="s">
        <v>1179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</row>
    <row r="257">
      <c r="A257" s="45" t="s">
        <v>1180</v>
      </c>
      <c r="B257" s="45" t="s">
        <v>40</v>
      </c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</row>
    <row r="258">
      <c r="A258" s="45" t="s">
        <v>1181</v>
      </c>
      <c r="B258" s="45" t="s">
        <v>1182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</row>
    <row r="259">
      <c r="A259" s="45" t="s">
        <v>1183</v>
      </c>
      <c r="B259" s="45" t="s">
        <v>1184</v>
      </c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</row>
    <row r="260">
      <c r="A260" s="45" t="s">
        <v>1185</v>
      </c>
      <c r="B260" s="45" t="s">
        <v>1186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</row>
    <row r="261">
      <c r="A261" s="45" t="s">
        <v>1187</v>
      </c>
      <c r="B261" s="45">
        <v>9.0</v>
      </c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</row>
    <row r="262">
      <c r="A262" s="45" t="s">
        <v>1188</v>
      </c>
      <c r="B262" s="45">
        <v>6.0</v>
      </c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</row>
    <row r="263">
      <c r="A263" s="45" t="s">
        <v>1189</v>
      </c>
      <c r="B263" s="45">
        <v>2.0</v>
      </c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</row>
    <row r="264">
      <c r="A264" s="45" t="s">
        <v>1190</v>
      </c>
      <c r="B264" s="45">
        <v>2.0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</row>
    <row r="265">
      <c r="A265" s="45" t="s">
        <v>1191</v>
      </c>
      <c r="B265" s="45">
        <v>5.0</v>
      </c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</row>
    <row r="266">
      <c r="A266" s="45" t="s">
        <v>1192</v>
      </c>
      <c r="B266" s="45">
        <v>1.0</v>
      </c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</row>
    <row r="267">
      <c r="A267" s="6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</row>
    <row r="268">
      <c r="A268" s="6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</row>
    <row r="269">
      <c r="A269" s="6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</row>
    <row r="270">
      <c r="A270" s="6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</row>
    <row r="271">
      <c r="A271" s="6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6.38"/>
  </cols>
  <sheetData>
    <row r="1">
      <c r="A1" s="46" t="s">
        <v>2</v>
      </c>
      <c r="B1" s="46" t="s">
        <v>1193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2" t="str">
        <f>"Markup"</f>
        <v>Markup</v>
      </c>
      <c r="B2" s="12" t="str">
        <f>"markup"</f>
        <v>markup</v>
      </c>
    </row>
    <row r="3">
      <c r="A3" s="12" t="str">
        <f>"HTML"</f>
        <v>HTML</v>
      </c>
      <c r="B3" s="12" t="str">
        <f>"html"</f>
        <v>html</v>
      </c>
    </row>
    <row r="4">
      <c r="A4" s="12" t="str">
        <f>"XML"</f>
        <v>XML</v>
      </c>
      <c r="B4" s="12" t="str">
        <f>"xml"</f>
        <v>xml</v>
      </c>
    </row>
    <row r="5">
      <c r="A5" s="12" t="str">
        <f>"SVG"</f>
        <v>SVG</v>
      </c>
      <c r="B5" s="12" t="str">
        <f>"svg"</f>
        <v>svg</v>
      </c>
    </row>
    <row r="6">
      <c r="A6" s="12" t="str">
        <f>"MathML"</f>
        <v>MathML</v>
      </c>
      <c r="B6" s="12" t="str">
        <f>"mathml"</f>
        <v>mathml</v>
      </c>
    </row>
    <row r="7">
      <c r="A7" s="12" t="str">
        <f>"CSS"</f>
        <v>CSS</v>
      </c>
      <c r="B7" s="12" t="str">
        <f>"css"</f>
        <v>css</v>
      </c>
    </row>
    <row r="8">
      <c r="A8" s="12" t="str">
        <f>"Clike"</f>
        <v>Clike</v>
      </c>
      <c r="B8" s="12" t="str">
        <f>"clike"</f>
        <v>clike</v>
      </c>
    </row>
    <row r="9">
      <c r="A9" s="12" t="str">
        <f>"JavaScript"</f>
        <v>JavaScript</v>
      </c>
      <c r="B9" s="12" t="str">
        <f>"javascript"</f>
        <v>javascript</v>
      </c>
    </row>
    <row r="10">
      <c r="A10" s="12" t="str">
        <f>"TypeScript"</f>
        <v>TypeScript</v>
      </c>
      <c r="B10" s="12" t="str">
        <f>"typescript"</f>
        <v>typescript</v>
      </c>
    </row>
    <row r="11">
      <c r="A11" s="12" t="str">
        <f>"Bash"</f>
        <v>Bash</v>
      </c>
      <c r="B11" s="12" t="str">
        <f>"bash"</f>
        <v>bash</v>
      </c>
    </row>
    <row r="12">
      <c r="A12" s="12" t="str">
        <f>"C"</f>
        <v>C</v>
      </c>
      <c r="B12" s="12" t="str">
        <f>"c"</f>
        <v>c</v>
      </c>
    </row>
    <row r="13">
      <c r="A13" s="12" t="str">
        <f>"CPP"</f>
        <v>CPP</v>
      </c>
      <c r="B13" s="12" t="str">
        <f>"cpp"</f>
        <v>cpp</v>
      </c>
    </row>
    <row r="14">
      <c r="A14" s="12" t="str">
        <f>"CSharp"</f>
        <v>CSharp</v>
      </c>
      <c r="B14" s="12" t="str">
        <f>"csharp"</f>
        <v>csharp</v>
      </c>
    </row>
    <row r="15">
      <c r="A15" s="12" t="str">
        <f>"Go"</f>
        <v>Go</v>
      </c>
      <c r="B15" s="12" t="str">
        <f>"go"</f>
        <v>go</v>
      </c>
    </row>
    <row r="16">
      <c r="A16" s="12" t="str">
        <f>"Java"</f>
        <v>Java</v>
      </c>
      <c r="B16" s="12" t="str">
        <f>"java"</f>
        <v>java</v>
      </c>
    </row>
    <row r="17">
      <c r="A17" s="12" t="str">
        <f>"PHP"</f>
        <v>PHP</v>
      </c>
      <c r="B17" s="12" t="str">
        <f>"php"</f>
        <v>php</v>
      </c>
    </row>
    <row r="18">
      <c r="A18" s="12" t="str">
        <f>"Python"</f>
        <v>Python</v>
      </c>
      <c r="B18" s="12" t="str">
        <f>"python"</f>
        <v>python</v>
      </c>
    </row>
    <row r="19">
      <c r="A19" s="12" t="str">
        <f>"Ruby"</f>
        <v>Ruby</v>
      </c>
      <c r="B19" s="12" t="str">
        <f>"ruby"</f>
        <v>ruby</v>
      </c>
    </row>
    <row r="20">
      <c r="A20" s="12" t="str">
        <f>"SQL"</f>
        <v>SQL</v>
      </c>
      <c r="B20" s="12" t="str">
        <f>"sql"</f>
        <v>sql</v>
      </c>
    </row>
    <row r="21">
      <c r="A21" s="12" t="str">
        <f>"JSON"</f>
        <v>JSON</v>
      </c>
      <c r="B21" s="12" t="str">
        <f>"json"</f>
        <v>json</v>
      </c>
    </row>
    <row r="22">
      <c r="A22" s="12" t="str">
        <f>"Markdown"</f>
        <v>Markdown</v>
      </c>
      <c r="B22" s="12" t="str">
        <f>"markdown"</f>
        <v>markdown</v>
      </c>
    </row>
    <row r="23">
      <c r="A23" s="12" t="str">
        <f>"YAML"</f>
        <v>YAML</v>
      </c>
      <c r="B23" s="12" t="str">
        <f>"yaml"</f>
        <v>yaml</v>
      </c>
    </row>
    <row r="24">
      <c r="A24" s="12" t="str">
        <f>"ABAP"</f>
        <v>ABAP</v>
      </c>
      <c r="B24" s="12" t="str">
        <f>"abap"</f>
        <v>abap</v>
      </c>
    </row>
    <row r="25">
      <c r="A25" s="12" t="str">
        <f>"ABNF"</f>
        <v>ABNF</v>
      </c>
      <c r="B25" s="12" t="str">
        <f>"abnf"</f>
        <v>abnf</v>
      </c>
    </row>
    <row r="26">
      <c r="A26" s="12" t="str">
        <f>"ActionScript"</f>
        <v>ActionScript</v>
      </c>
      <c r="B26" s="12" t="str">
        <f>"actionscript"</f>
        <v>actionscript</v>
      </c>
    </row>
    <row r="27">
      <c r="A27" s="12" t="str">
        <f>"Ada"</f>
        <v>Ada</v>
      </c>
      <c r="B27" s="12" t="str">
        <f>"ada"</f>
        <v>ada</v>
      </c>
    </row>
    <row r="28">
      <c r="A28" s="12" t="str">
        <f>"Agda"</f>
        <v>Agda</v>
      </c>
      <c r="B28" s="12" t="str">
        <f>"agda"</f>
        <v>agda</v>
      </c>
    </row>
    <row r="29">
      <c r="A29" s="12" t="str">
        <f>"AL"</f>
        <v>AL</v>
      </c>
      <c r="B29" s="12" t="str">
        <f>"al"</f>
        <v>al</v>
      </c>
    </row>
    <row r="30">
      <c r="A30" s="12" t="str">
        <f>"Angelscript"</f>
        <v>Angelscript</v>
      </c>
      <c r="B30" s="12" t="str">
        <f>"angelscript"</f>
        <v>angelscript</v>
      </c>
    </row>
    <row r="31">
      <c r="A31" s="12" t="str">
        <f>"ApacheConf"</f>
        <v>ApacheConf</v>
      </c>
      <c r="B31" s="12" t="str">
        <f>"apacheconf"</f>
        <v>apacheconf</v>
      </c>
    </row>
    <row r="32">
      <c r="A32" s="12" t="str">
        <f>"APL"</f>
        <v>APL</v>
      </c>
      <c r="B32" s="12" t="str">
        <f>"apl"</f>
        <v>apl</v>
      </c>
    </row>
    <row r="33">
      <c r="A33" s="12" t="str">
        <f>"AppleScript"</f>
        <v>AppleScript</v>
      </c>
      <c r="B33" s="12" t="str">
        <f>"applescript"</f>
        <v>applescript</v>
      </c>
    </row>
    <row r="34">
      <c r="A34" s="12" t="str">
        <f>"Arduino"</f>
        <v>Arduino</v>
      </c>
      <c r="B34" s="12" t="str">
        <f>"arduino"</f>
        <v>arduino</v>
      </c>
    </row>
    <row r="35">
      <c r="A35" s="12" t="str">
        <f>"Arff"</f>
        <v>Arff</v>
      </c>
      <c r="B35" s="12" t="str">
        <f>"arff"</f>
        <v>arff</v>
      </c>
    </row>
    <row r="36">
      <c r="A36" s="12" t="str">
        <f>"AsciiDoc"</f>
        <v>AsciiDoc</v>
      </c>
      <c r="B36" s="12" t="str">
        <f>"asciidoc"</f>
        <v>asciidoc</v>
      </c>
    </row>
    <row r="37">
      <c r="A37" s="12" t="str">
        <f>"ASM6502"</f>
        <v>ASM6502</v>
      </c>
      <c r="B37" s="12" t="str">
        <f>"asm6502"</f>
        <v>asm6502</v>
      </c>
    </row>
    <row r="38">
      <c r="A38" s="12" t="str">
        <f>"ASPNet"</f>
        <v>ASPNet</v>
      </c>
      <c r="B38" s="12" t="str">
        <f>"aspnet"</f>
        <v>aspnet</v>
      </c>
    </row>
    <row r="39">
      <c r="A39" s="12" t="str">
        <f>"AutoHotkey"</f>
        <v>AutoHotkey</v>
      </c>
      <c r="B39" s="12" t="str">
        <f>"autohotkey"</f>
        <v>autohotkey</v>
      </c>
    </row>
    <row r="40">
      <c r="A40" s="12" t="str">
        <f>"AutoIt"</f>
        <v>AutoIt</v>
      </c>
      <c r="B40" s="12" t="str">
        <f>"autoit"</f>
        <v>autoit</v>
      </c>
    </row>
    <row r="41">
      <c r="A41" s="12" t="str">
        <f>"Basic"</f>
        <v>Basic</v>
      </c>
      <c r="B41" s="12" t="str">
        <f>"basic"</f>
        <v>basic</v>
      </c>
    </row>
    <row r="42">
      <c r="A42" s="12" t="str">
        <f>"Batch"</f>
        <v>Batch</v>
      </c>
      <c r="B42" s="12" t="str">
        <f>"batch"</f>
        <v>batch</v>
      </c>
    </row>
    <row r="43">
      <c r="A43" s="12" t="str">
        <f>"Bison"</f>
        <v>Bison</v>
      </c>
      <c r="B43" s="12" t="str">
        <f>"bison"</f>
        <v>bison</v>
      </c>
    </row>
    <row r="44">
      <c r="A44" s="12" t="str">
        <f>"Brainfuck"</f>
        <v>Brainfuck</v>
      </c>
      <c r="B44" s="12" t="str">
        <f>"brainfuck"</f>
        <v>brainfuck</v>
      </c>
    </row>
    <row r="45">
      <c r="A45" s="12" t="str">
        <f>"Bro"</f>
        <v>Bro</v>
      </c>
      <c r="B45" s="12" t="str">
        <f>"bro"</f>
        <v>bro</v>
      </c>
    </row>
    <row r="46">
      <c r="A46" s="12" t="str">
        <f>"BSL"</f>
        <v>BSL</v>
      </c>
      <c r="B46" s="12" t="str">
        <f>"bsl"</f>
        <v>bsl</v>
      </c>
    </row>
    <row r="47">
      <c r="A47" s="12" t="str">
        <f>"CIL"</f>
        <v>CIL</v>
      </c>
      <c r="B47" s="12" t="str">
        <f>"cil"</f>
        <v>cil</v>
      </c>
    </row>
    <row r="48">
      <c r="A48" s="12" t="str">
        <f>"CoffeeScript"</f>
        <v>CoffeeScript</v>
      </c>
      <c r="B48" s="12" t="str">
        <f>"coffeescript"</f>
        <v>coffeescript</v>
      </c>
    </row>
    <row r="49">
      <c r="A49" s="12" t="str">
        <f>"Crystal"</f>
        <v>Crystal</v>
      </c>
      <c r="B49" s="12" t="str">
        <f>"crystal"</f>
        <v>crystal</v>
      </c>
    </row>
    <row r="50">
      <c r="A50" s="12" t="str">
        <f>"D"</f>
        <v>D</v>
      </c>
      <c r="B50" s="12" t="str">
        <f>"d"</f>
        <v>d</v>
      </c>
    </row>
    <row r="51">
      <c r="A51" s="12" t="str">
        <f>"Dart"</f>
        <v>Dart</v>
      </c>
      <c r="B51" s="12" t="str">
        <f>"dart"</f>
        <v>dart</v>
      </c>
    </row>
    <row r="52">
      <c r="A52" s="12" t="str">
        <f>"Diff"</f>
        <v>Diff</v>
      </c>
      <c r="B52" s="12" t="str">
        <f>"diff"</f>
        <v>diff</v>
      </c>
    </row>
    <row r="53">
      <c r="A53" s="12" t="str">
        <f>"Django"</f>
        <v>Django</v>
      </c>
      <c r="B53" s="12" t="str">
        <f>"django"</f>
        <v>django</v>
      </c>
    </row>
    <row r="54">
      <c r="A54" s="12" t="str">
        <f>"Docker"</f>
        <v>Docker</v>
      </c>
      <c r="B54" s="12" t="str">
        <f>"docker"</f>
        <v>docker</v>
      </c>
    </row>
    <row r="55">
      <c r="A55" s="12" t="str">
        <f>"EBNF"</f>
        <v>EBNF</v>
      </c>
      <c r="B55" s="12" t="str">
        <f>"ebnf"</f>
        <v>ebnf</v>
      </c>
    </row>
    <row r="56">
      <c r="A56" s="12" t="str">
        <f>"Elixir"</f>
        <v>Elixir</v>
      </c>
      <c r="B56" s="12" t="str">
        <f>"elixir"</f>
        <v>elixir</v>
      </c>
    </row>
    <row r="57">
      <c r="A57" s="12" t="str">
        <f>"Elm"</f>
        <v>Elm</v>
      </c>
      <c r="B57" s="12" t="str">
        <f>"elm"</f>
        <v>elm</v>
      </c>
    </row>
    <row r="58">
      <c r="A58" s="12" t="str">
        <f>"ERB"</f>
        <v>ERB</v>
      </c>
      <c r="B58" s="12" t="str">
        <f>"erb"</f>
        <v>erb</v>
      </c>
    </row>
    <row r="59">
      <c r="A59" s="12" t="str">
        <f>"Erlang"</f>
        <v>Erlang</v>
      </c>
      <c r="B59" s="12" t="str">
        <f>"erlang"</f>
        <v>erlang</v>
      </c>
    </row>
    <row r="60">
      <c r="A60" s="12" t="str">
        <f>"EtLua"</f>
        <v>EtLua</v>
      </c>
      <c r="B60" s="12" t="str">
        <f>"etlua"</f>
        <v>etlua</v>
      </c>
    </row>
    <row r="61">
      <c r="A61" s="12" t="str">
        <f>"FSharp"</f>
        <v>FSharp</v>
      </c>
      <c r="B61" s="12" t="str">
        <f>"fsharp"</f>
        <v>fsharp</v>
      </c>
    </row>
    <row r="62">
      <c r="A62" s="12" t="str">
        <f>"Fortran"</f>
        <v>Fortran</v>
      </c>
      <c r="B62" s="12" t="str">
        <f>"fortran"</f>
        <v>fortran</v>
      </c>
    </row>
    <row r="63">
      <c r="A63" s="12" t="str">
        <f>"Gherkin"</f>
        <v>Gherkin</v>
      </c>
      <c r="B63" s="12" t="str">
        <f>"gherkin"</f>
        <v>gherkin</v>
      </c>
    </row>
    <row r="64">
      <c r="A64" s="12" t="str">
        <f>"Git"</f>
        <v>Git</v>
      </c>
      <c r="B64" s="12" t="str">
        <f>"git"</f>
        <v>git</v>
      </c>
    </row>
    <row r="65">
      <c r="A65" s="12" t="str">
        <f>"GLSL"</f>
        <v>GLSL</v>
      </c>
      <c r="B65" s="12" t="str">
        <f>"glsl"</f>
        <v>glsl</v>
      </c>
    </row>
    <row r="66">
      <c r="A66" s="12" t="str">
        <f>"GraphQL"</f>
        <v>GraphQL</v>
      </c>
      <c r="B66" s="12" t="str">
        <f>"graphql"</f>
        <v>graphql</v>
      </c>
    </row>
    <row r="67">
      <c r="A67" s="12" t="str">
        <f>"Groovy"</f>
        <v>Groovy</v>
      </c>
      <c r="B67" s="12" t="str">
        <f>"groovy"</f>
        <v>groovy</v>
      </c>
    </row>
    <row r="68">
      <c r="A68" s="12" t="str">
        <f>"Haml"</f>
        <v>Haml</v>
      </c>
      <c r="B68" s="12" t="str">
        <f>"haml"</f>
        <v>haml</v>
      </c>
    </row>
    <row r="69">
      <c r="A69" s="12" t="str">
        <f>"Handlebars"</f>
        <v>Handlebars</v>
      </c>
      <c r="B69" s="12" t="str">
        <f>"handlebars"</f>
        <v>handlebars</v>
      </c>
    </row>
    <row r="70">
      <c r="A70" s="12" t="str">
        <f>"Haskell"</f>
        <v>Haskell</v>
      </c>
      <c r="B70" s="12" t="str">
        <f>"haskell"</f>
        <v>haskell</v>
      </c>
    </row>
    <row r="71">
      <c r="A71" s="12" t="str">
        <f>"HTTP"</f>
        <v>HTTP</v>
      </c>
      <c r="B71" s="12" t="str">
        <f>"http"</f>
        <v>http</v>
      </c>
    </row>
    <row r="72">
      <c r="A72" s="12" t="str">
        <f>"Icon"</f>
        <v>Icon</v>
      </c>
      <c r="B72" s="12" t="str">
        <f>"icon"</f>
        <v>icon</v>
      </c>
    </row>
    <row r="73">
      <c r="A73" s="12" t="str">
        <f>"Inform7"</f>
        <v>Inform7</v>
      </c>
      <c r="B73" s="12" t="str">
        <f>"inform7"</f>
        <v>inform7</v>
      </c>
    </row>
    <row r="74">
      <c r="A74" s="12" t="str">
        <f>"Ini"</f>
        <v>Ini</v>
      </c>
      <c r="B74" s="12" t="str">
        <f>"ini"</f>
        <v>ini</v>
      </c>
    </row>
    <row r="75">
      <c r="A75" s="12" t="str">
        <f>"J"</f>
        <v>J</v>
      </c>
      <c r="B75" s="12" t="str">
        <f>"j"</f>
        <v>j</v>
      </c>
    </row>
    <row r="76">
      <c r="A76" s="12" t="str">
        <f>"Jade"</f>
        <v>Jade</v>
      </c>
      <c r="B76" s="12" t="str">
        <f>"jade"</f>
        <v>jade</v>
      </c>
    </row>
    <row r="77">
      <c r="A77" s="12" t="str">
        <f>"Julia"</f>
        <v>Julia</v>
      </c>
      <c r="B77" s="12" t="str">
        <f>"julia"</f>
        <v>julia</v>
      </c>
    </row>
    <row r="78">
      <c r="A78" s="12" t="str">
        <f>"Keyman"</f>
        <v>Keyman</v>
      </c>
      <c r="B78" s="12" t="str">
        <f>"keyman"</f>
        <v>keyman</v>
      </c>
    </row>
    <row r="79">
      <c r="A79" s="12" t="str">
        <f>"LaTeX"</f>
        <v>LaTeX</v>
      </c>
      <c r="B79" s="12" t="str">
        <f>"latex"</f>
        <v>latex</v>
      </c>
    </row>
    <row r="80">
      <c r="A80" s="12" t="str">
        <f>"Less"</f>
        <v>Less</v>
      </c>
      <c r="B80" s="12" t="str">
        <f>"less"</f>
        <v>less</v>
      </c>
    </row>
    <row r="81">
      <c r="A81" s="12" t="str">
        <f>"Lisp"</f>
        <v>Lisp</v>
      </c>
      <c r="B81" s="12" t="str">
        <f>"lisp"</f>
        <v>lisp</v>
      </c>
    </row>
    <row r="82">
      <c r="A82" s="12" t="str">
        <f>"LiveScript"</f>
        <v>LiveScript</v>
      </c>
      <c r="B82" s="12" t="str">
        <f>"livescript"</f>
        <v>livescript</v>
      </c>
    </row>
    <row r="83">
      <c r="A83" s="12" t="str">
        <f>"Lua"</f>
        <v>Lua</v>
      </c>
      <c r="B83" s="12" t="str">
        <f>"lua"</f>
        <v>lua</v>
      </c>
    </row>
    <row r="84">
      <c r="A84" s="12" t="str">
        <f>"Makefile"</f>
        <v>Makefile</v>
      </c>
      <c r="B84" s="12" t="str">
        <f>"makefile"</f>
        <v>makefile</v>
      </c>
    </row>
    <row r="85">
      <c r="A85" s="12" t="str">
        <f>"Matlab"</f>
        <v>Matlab</v>
      </c>
      <c r="B85" s="12" t="str">
        <f>"matlab"</f>
        <v>matlab</v>
      </c>
    </row>
    <row r="86">
      <c r="A86" s="12" t="str">
        <f>"Mel"</f>
        <v>Mel</v>
      </c>
      <c r="B86" s="12" t="str">
        <f>"mel"</f>
        <v>mel</v>
      </c>
    </row>
    <row r="87">
      <c r="A87" s="12" t="str">
        <f>"Mizar"</f>
        <v>Mizar</v>
      </c>
      <c r="B87" s="12" t="str">
        <f>"mizar"</f>
        <v>mizar</v>
      </c>
    </row>
    <row r="88">
      <c r="A88" s="12" t="str">
        <f>"Monkey"</f>
        <v>Monkey</v>
      </c>
      <c r="B88" s="12" t="str">
        <f>"monkey"</f>
        <v>monkey</v>
      </c>
    </row>
    <row r="89">
      <c r="A89" s="12" t="str">
        <f>"MySQL"</f>
        <v>MySQL</v>
      </c>
      <c r="B89" s="12" t="str">
        <f>"mysql"</f>
        <v>mysql</v>
      </c>
    </row>
    <row r="90">
      <c r="A90" s="12" t="str">
        <f>"Nim"</f>
        <v>Nim</v>
      </c>
      <c r="B90" s="12" t="str">
        <f>"nim"</f>
        <v>nim</v>
      </c>
    </row>
    <row r="91">
      <c r="A91" s="12" t="str">
        <f>"Nix"</f>
        <v>Nix</v>
      </c>
      <c r="B91" s="12" t="str">
        <f>"nix"</f>
        <v>nix</v>
      </c>
    </row>
    <row r="92">
      <c r="A92" s="12" t="str">
        <f>"NSIS"</f>
        <v>NSIS</v>
      </c>
      <c r="B92" s="12" t="str">
        <f>"nsis"</f>
        <v>nsis</v>
      </c>
    </row>
    <row r="93">
      <c r="A93" s="12" t="str">
        <f>"ObjectiveC"</f>
        <v>ObjectiveC</v>
      </c>
      <c r="B93" s="12" t="str">
        <f>"objectivec"</f>
        <v>objectivec</v>
      </c>
    </row>
    <row r="94">
      <c r="A94" s="12" t="str">
        <f>"OCaml"</f>
        <v>OCaml</v>
      </c>
      <c r="B94" s="12" t="str">
        <f>"ocaml"</f>
        <v>ocaml</v>
      </c>
    </row>
    <row r="95">
      <c r="A95" s="12" t="str">
        <f>"Pascal"</f>
        <v>Pascal</v>
      </c>
      <c r="B95" s="12" t="str">
        <f>"pascal"</f>
        <v>pascal</v>
      </c>
    </row>
    <row r="96">
      <c r="A96" s="12" t="str">
        <f>"Perl"</f>
        <v>Perl</v>
      </c>
      <c r="B96" s="12" t="str">
        <f>"perl"</f>
        <v>perl</v>
      </c>
    </row>
    <row r="97">
      <c r="A97" s="12" t="str">
        <f>"Plpgsql"</f>
        <v>Plpgsql</v>
      </c>
      <c r="B97" s="12" t="str">
        <f>"plpgsql"</f>
        <v>plpgsql</v>
      </c>
    </row>
    <row r="98">
      <c r="A98" s="12" t="str">
        <f>"PowerShell"</f>
        <v>PowerShell</v>
      </c>
      <c r="B98" s="12" t="str">
        <f>"powershell"</f>
        <v>powershell</v>
      </c>
    </row>
    <row r="99">
      <c r="A99" s="12" t="str">
        <f>"Processing"</f>
        <v>Processing</v>
      </c>
      <c r="B99" s="12" t="str">
        <f>"processing"</f>
        <v>processing</v>
      </c>
    </row>
    <row r="100">
      <c r="A100" s="12" t="str">
        <f>"Prolog"</f>
        <v>Prolog</v>
      </c>
      <c r="B100" s="12" t="str">
        <f>"prolog"</f>
        <v>prolog</v>
      </c>
    </row>
    <row r="101">
      <c r="A101" s="12" t="str">
        <f>"Properties"</f>
        <v>Properties</v>
      </c>
      <c r="B101" s="12" t="str">
        <f>"properties"</f>
        <v>properties</v>
      </c>
    </row>
    <row r="102">
      <c r="A102" s="12" t="str">
        <f>"R"</f>
        <v>R</v>
      </c>
      <c r="B102" s="12" t="str">
        <f>"r"</f>
        <v>r</v>
      </c>
    </row>
    <row r="103">
      <c r="A103" s="12" t="str">
        <f>"Reason"</f>
        <v>Reason</v>
      </c>
      <c r="B103" s="12" t="str">
        <f>"reason"</f>
        <v>reason</v>
      </c>
    </row>
    <row r="104">
      <c r="A104" s="12" t="str">
        <f>"Rest"</f>
        <v>Rest</v>
      </c>
      <c r="B104" s="12" t="str">
        <f>"rest"</f>
        <v>rest</v>
      </c>
    </row>
    <row r="105">
      <c r="A105" s="12" t="str">
        <f>"Rust"</f>
        <v>Rust</v>
      </c>
      <c r="B105" s="12" t="str">
        <f>"rust"</f>
        <v>rust</v>
      </c>
    </row>
    <row r="106">
      <c r="A106" s="12" t="str">
        <f>"SAS"</f>
        <v>SAS</v>
      </c>
      <c r="B106" s="12" t="str">
        <f>"sas"</f>
        <v>sas</v>
      </c>
    </row>
    <row r="107">
      <c r="A107" s="12" t="str">
        <f>"Sass"</f>
        <v>Sass</v>
      </c>
      <c r="B107" s="12" t="str">
        <f>"sass"</f>
        <v>sass</v>
      </c>
    </row>
    <row r="108">
      <c r="A108" s="12" t="str">
        <f>"Scala"</f>
        <v>Scala</v>
      </c>
      <c r="B108" s="12" t="str">
        <f>"scala"</f>
        <v>scala</v>
      </c>
    </row>
    <row r="109">
      <c r="A109" s="12" t="str">
        <f>"Scheme"</f>
        <v>Scheme</v>
      </c>
      <c r="B109" s="12" t="str">
        <f>"scheme"</f>
        <v>scheme</v>
      </c>
    </row>
    <row r="110">
      <c r="A110" s="12" t="str">
        <f>"SCSS"</f>
        <v>SCSS</v>
      </c>
      <c r="B110" s="12" t="str">
        <f>"scss"</f>
        <v>scss</v>
      </c>
    </row>
    <row r="111">
      <c r="A111" s="12" t="str">
        <f>"Smalltalk"</f>
        <v>Smalltalk</v>
      </c>
      <c r="B111" s="12" t="str">
        <f>"smalltalk"</f>
        <v>smalltalk</v>
      </c>
    </row>
    <row r="112">
      <c r="A112" s="12" t="str">
        <f>"Smarty"</f>
        <v>Smarty</v>
      </c>
      <c r="B112" s="12" t="str">
        <f>"smarty"</f>
        <v>smarty</v>
      </c>
    </row>
    <row r="113">
      <c r="A113" s="12" t="str">
        <f>"Stylus"</f>
        <v>Stylus</v>
      </c>
      <c r="B113" s="12" t="str">
        <f>"stylus"</f>
        <v>stylus</v>
      </c>
    </row>
    <row r="114">
      <c r="A114" s="12" t="str">
        <f>"Swift"</f>
        <v>Swift</v>
      </c>
      <c r="B114" s="12" t="str">
        <f>"swift"</f>
        <v>swift</v>
      </c>
    </row>
    <row r="115">
      <c r="A115" s="12" t="str">
        <f>"Tcl"</f>
        <v>Tcl</v>
      </c>
      <c r="B115" s="12" t="str">
        <f>"tcl"</f>
        <v>tcl</v>
      </c>
    </row>
    <row r="116">
      <c r="A116" s="12" t="str">
        <f>"Textile"</f>
        <v>Textile</v>
      </c>
      <c r="B116" s="12" t="str">
        <f>"textile"</f>
        <v>textile</v>
      </c>
    </row>
    <row r="117">
      <c r="A117" s="12" t="str">
        <f>"TOML"</f>
        <v>TOML</v>
      </c>
      <c r="B117" s="12" t="str">
        <f>"toml"</f>
        <v>toml</v>
      </c>
    </row>
    <row r="118">
      <c r="A118" s="12" t="str">
        <f>"TSX"</f>
        <v>TSX</v>
      </c>
      <c r="B118" s="12" t="str">
        <f>"tsx"</f>
        <v>tsx</v>
      </c>
    </row>
    <row r="119">
      <c r="A119" s="12" t="str">
        <f>"Twig"</f>
        <v>Twig</v>
      </c>
      <c r="B119" s="12" t="str">
        <f>"twig"</f>
        <v>twig</v>
      </c>
    </row>
    <row r="120">
      <c r="A120" s="12" t="str">
        <f>"VBNet"</f>
        <v>VBNet</v>
      </c>
      <c r="B120" s="12" t="str">
        <f>"vbnet"</f>
        <v>vbnet</v>
      </c>
    </row>
    <row r="121">
      <c r="A121" s="12" t="str">
        <f>"VBScript"</f>
        <v>VBScript</v>
      </c>
      <c r="B121" s="12" t="str">
        <f>"vbscript"</f>
        <v>vbscript</v>
      </c>
    </row>
    <row r="122">
      <c r="A122" s="12" t="str">
        <f>"Verilog"</f>
        <v>Verilog</v>
      </c>
      <c r="B122" s="12" t="str">
        <f>"verilog"</f>
        <v>verilog</v>
      </c>
    </row>
    <row r="123">
      <c r="A123" s="12" t="str">
        <f>"VHDL"</f>
        <v>VHDL</v>
      </c>
      <c r="B123" s="12" t="str">
        <f>"vhdl"</f>
        <v>vhdl</v>
      </c>
    </row>
    <row r="124">
      <c r="A124" s="12" t="str">
        <f>"Vim"</f>
        <v>Vim</v>
      </c>
      <c r="B124" s="12" t="str">
        <f>"vim"</f>
        <v>vim</v>
      </c>
    </row>
    <row r="125">
      <c r="A125" s="12" t="str">
        <f>"VisualBasic"</f>
        <v>VisualBasic</v>
      </c>
      <c r="B125" s="12" t="str">
        <f>"visual-basic"</f>
        <v>visual-basic</v>
      </c>
    </row>
    <row r="126">
      <c r="A126" s="12" t="str">
        <f>"Wasm"</f>
        <v>Wasm</v>
      </c>
      <c r="B126" s="12" t="str">
        <f>"wasm"</f>
        <v>wasm</v>
      </c>
    </row>
    <row r="127">
      <c r="A127" s="12" t="str">
        <f>"Wiki"</f>
        <v>Wiki</v>
      </c>
      <c r="B127" s="12" t="str">
        <f>"wiki"</f>
        <v>wiki</v>
      </c>
    </row>
    <row r="128">
      <c r="A128" s="12" t="str">
        <f>"XMLDoc"</f>
        <v>XMLDoc</v>
      </c>
      <c r="B128" s="12" t="str">
        <f>"xmldoc"</f>
        <v>xmldoc</v>
      </c>
    </row>
    <row r="129">
      <c r="A129" s="12" t="str">
        <f>"XSLT"</f>
        <v>XSLT</v>
      </c>
      <c r="B129" s="12" t="str">
        <f>"xslt"</f>
        <v>xslt</v>
      </c>
    </row>
  </sheetData>
  <drawing r:id="rId1"/>
</worksheet>
</file>