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Henry\Dropbox\강의\"/>
    </mc:Choice>
  </mc:AlternateContent>
  <xr:revisionPtr revIDLastSave="0" documentId="13_ncr:1_{3672FDD5-881D-441D-B3D2-8E02DDB8D6CB}" xr6:coauthVersionLast="38" xr6:coauthVersionMax="38" xr10:uidLastSave="{00000000-0000-0000-0000-000000000000}"/>
  <bookViews>
    <workbookView xWindow="0" yWindow="0" windowWidth="28800" windowHeight="11070" activeTab="6" xr2:uid="{00000000-000D-0000-FFFF-FFFF00000000}"/>
  </bookViews>
  <sheets>
    <sheet name="covariance matrix" sheetId="1" r:id="rId1"/>
    <sheet name="EW" sheetId="2" r:id="rId2"/>
    <sheet name="Min Vol" sheetId="3" r:id="rId3"/>
    <sheet name="Min Vol + Max" sheetId="5" r:id="rId4"/>
    <sheet name="MDP" sheetId="6" r:id="rId5"/>
    <sheet name="Inv Vol" sheetId="7" r:id="rId6"/>
    <sheet name="Risk Parity" sheetId="9" r:id="rId7"/>
  </sheets>
  <definedNames>
    <definedName name="solver_adj" localSheetId="5" hidden="1">'Inv Vol'!#REF!</definedName>
    <definedName name="solver_adj" localSheetId="4" hidden="1">MDP!$D$11:$D$20</definedName>
    <definedName name="solver_adj" localSheetId="2" hidden="1">'Min Vol'!$D$11:$D$20</definedName>
    <definedName name="solver_adj" localSheetId="3" hidden="1">'Min Vol + Max'!$D$11:$D$20</definedName>
    <definedName name="solver_adj" localSheetId="6" hidden="1">'Risk Parity'!$C$11:$C$20</definedName>
    <definedName name="solver_cvg" localSheetId="5" hidden="1">0.0001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cvg" localSheetId="6" hidden="1">0.0001</definedName>
    <definedName name="solver_drv" localSheetId="5" hidden="1">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drv" localSheetId="6" hidden="1">1</definedName>
    <definedName name="solver_eng" localSheetId="5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ng" localSheetId="6" hidden="1">1</definedName>
    <definedName name="solver_est" localSheetId="5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est" localSheetId="6" hidden="1">1</definedName>
    <definedName name="solver_itr" localSheetId="5" hidden="1">2147483647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itr" localSheetId="6" hidden="1">2147483647</definedName>
    <definedName name="solver_lhs1" localSheetId="5" hidden="1">'Inv Vol'!#REF!</definedName>
    <definedName name="solver_lhs1" localSheetId="4" hidden="1">MDP!$D$11:$D$20</definedName>
    <definedName name="solver_lhs1" localSheetId="2" hidden="1">'Min Vol'!$D$11:$D$20</definedName>
    <definedName name="solver_lhs1" localSheetId="3" hidden="1">'Min Vol + Max'!$D$11:$D$20</definedName>
    <definedName name="solver_lhs1" localSheetId="6" hidden="1">'Risk Parity'!$C$21</definedName>
    <definedName name="solver_lhs2" localSheetId="5" hidden="1">'Inv Vol'!#REF!</definedName>
    <definedName name="solver_lhs2" localSheetId="4" hidden="1">MDP!$D$11:$D$20</definedName>
    <definedName name="solver_lhs2" localSheetId="2" hidden="1">'Min Vol'!$D$21</definedName>
    <definedName name="solver_lhs2" localSheetId="3" hidden="1">'Min Vol + Max'!$D$11:$D$20</definedName>
    <definedName name="solver_lhs2" localSheetId="6" hidden="1">'Risk Parity'!#REF!</definedName>
    <definedName name="solver_lhs3" localSheetId="5" hidden="1">'Inv Vol'!#REF!</definedName>
    <definedName name="solver_lhs3" localSheetId="4" hidden="1">MDP!$D$21</definedName>
    <definedName name="solver_lhs3" localSheetId="2" hidden="1">'Min Vol'!#REF!</definedName>
    <definedName name="solver_lhs3" localSheetId="3" hidden="1">'Min Vol + Max'!$D$21</definedName>
    <definedName name="solver_lhs3" localSheetId="6" hidden="1">'Risk Parity'!#REF!</definedName>
    <definedName name="solver_mip" localSheetId="5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6" hidden="1">2147483647</definedName>
    <definedName name="solver_mni" localSheetId="5" hidden="1">30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ni" localSheetId="6" hidden="1">30</definedName>
    <definedName name="solver_mrt" localSheetId="5" hidden="1">0.075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rt" localSheetId="6" hidden="1">0.075</definedName>
    <definedName name="solver_msl" localSheetId="5" hidden="1">2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msl" localSheetId="6" hidden="1">2</definedName>
    <definedName name="solver_neg" localSheetId="5" hidden="1">1</definedName>
    <definedName name="solver_neg" localSheetId="4" hidden="1">1</definedName>
    <definedName name="solver_neg" localSheetId="2" hidden="1">1</definedName>
    <definedName name="solver_neg" localSheetId="3" hidden="1">1</definedName>
    <definedName name="solver_neg" localSheetId="6" hidden="1">1</definedName>
    <definedName name="solver_nod" localSheetId="5" hidden="1">2147483647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od" localSheetId="6" hidden="1">2147483647</definedName>
    <definedName name="solver_num" localSheetId="5" hidden="1">3</definedName>
    <definedName name="solver_num" localSheetId="4" hidden="1">3</definedName>
    <definedName name="solver_num" localSheetId="2" hidden="1">2</definedName>
    <definedName name="solver_num" localSheetId="3" hidden="1">3</definedName>
    <definedName name="solver_num" localSheetId="6" hidden="1">1</definedName>
    <definedName name="solver_nwt" localSheetId="5" hidden="1">1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nwt" localSheetId="6" hidden="1">1</definedName>
    <definedName name="solver_opt" localSheetId="5" hidden="1">'Inv Vol'!#REF!</definedName>
    <definedName name="solver_opt" localSheetId="4" hidden="1">MDP!$D$25</definedName>
    <definedName name="solver_opt" localSheetId="2" hidden="1">'Min Vol'!$D$23</definedName>
    <definedName name="solver_opt" localSheetId="3" hidden="1">'Min Vol + Max'!$D$23</definedName>
    <definedName name="solver_opt" localSheetId="6" hidden="1">'Risk Parity'!$H$21</definedName>
    <definedName name="solver_pre" localSheetId="5" hidden="1">0.000001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pre" localSheetId="6" hidden="1">0.000001</definedName>
    <definedName name="solver_rbv" localSheetId="5" hidden="1">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bv" localSheetId="6" hidden="1">1</definedName>
    <definedName name="solver_rel1" localSheetId="5" hidden="1">1</definedName>
    <definedName name="solver_rel1" localSheetId="4" hidden="1">1</definedName>
    <definedName name="solver_rel1" localSheetId="2" hidden="1">3</definedName>
    <definedName name="solver_rel1" localSheetId="3" hidden="1">1</definedName>
    <definedName name="solver_rel1" localSheetId="6" hidden="1">2</definedName>
    <definedName name="solver_rel2" localSheetId="5" hidden="1">3</definedName>
    <definedName name="solver_rel2" localSheetId="4" hidden="1">3</definedName>
    <definedName name="solver_rel2" localSheetId="2" hidden="1">2</definedName>
    <definedName name="solver_rel2" localSheetId="3" hidden="1">3</definedName>
    <definedName name="solver_rel2" localSheetId="6" hidden="1">3</definedName>
    <definedName name="solver_rel3" localSheetId="5" hidden="1">2</definedName>
    <definedName name="solver_rel3" localSheetId="4" hidden="1">2</definedName>
    <definedName name="solver_rel3" localSheetId="2" hidden="1">1</definedName>
    <definedName name="solver_rel3" localSheetId="3" hidden="1">2</definedName>
    <definedName name="solver_rel3" localSheetId="6" hidden="1">2</definedName>
    <definedName name="solver_rhs1" localSheetId="5" hidden="1">20%</definedName>
    <definedName name="solver_rhs1" localSheetId="4" hidden="1">20%</definedName>
    <definedName name="solver_rhs1" localSheetId="2" hidden="1">0</definedName>
    <definedName name="solver_rhs1" localSheetId="3" hidden="1">20%</definedName>
    <definedName name="solver_rhs1" localSheetId="6" hidden="1">1</definedName>
    <definedName name="solver_rhs2" localSheetId="5" hidden="1">5%</definedName>
    <definedName name="solver_rhs2" localSheetId="4" hidden="1">5%</definedName>
    <definedName name="solver_rhs2" localSheetId="2" hidden="1">1</definedName>
    <definedName name="solver_rhs2" localSheetId="3" hidden="1">5%</definedName>
    <definedName name="solver_rhs2" localSheetId="6" hidden="1">5%</definedName>
    <definedName name="solver_rhs3" localSheetId="5" hidden="1">1</definedName>
    <definedName name="solver_rhs3" localSheetId="4" hidden="1">1</definedName>
    <definedName name="solver_rhs3" localSheetId="2" hidden="1">20%</definedName>
    <definedName name="solver_rhs3" localSheetId="3" hidden="1">1</definedName>
    <definedName name="solver_rhs3" localSheetId="6" hidden="1">1</definedName>
    <definedName name="solver_rlx" localSheetId="5" hidden="1">2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lx" localSheetId="6" hidden="1">2</definedName>
    <definedName name="solver_rsd" localSheetId="5" hidden="1">0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rsd" localSheetId="6" hidden="1">0</definedName>
    <definedName name="solver_scl" localSheetId="5" hidden="1">1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cl" localSheetId="6" hidden="1">1</definedName>
    <definedName name="solver_sho" localSheetId="5" hidden="1">2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ho" localSheetId="6" hidden="1">2</definedName>
    <definedName name="solver_ssz" localSheetId="5" hidden="1">100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ssz" localSheetId="6" hidden="1">100</definedName>
    <definedName name="solver_tim" localSheetId="5" hidden="1">2147483647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im" localSheetId="6" hidden="1">2147483647</definedName>
    <definedName name="solver_tol" localSheetId="5" hidden="1">0.01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ol" localSheetId="6" hidden="1">0.01</definedName>
    <definedName name="solver_typ" localSheetId="5" hidden="1">1</definedName>
    <definedName name="solver_typ" localSheetId="4" hidden="1">1</definedName>
    <definedName name="solver_typ" localSheetId="2" hidden="1">2</definedName>
    <definedName name="solver_typ" localSheetId="3" hidden="1">2</definedName>
    <definedName name="solver_typ" localSheetId="6" hidden="1">2</definedName>
    <definedName name="solver_val" localSheetId="5" hidden="1">0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al" localSheetId="6" hidden="1">0</definedName>
    <definedName name="solver_ver" localSheetId="5" hidden="1">3</definedName>
    <definedName name="solver_ver" localSheetId="4" hidden="1">3</definedName>
    <definedName name="solver_ver" localSheetId="2" hidden="1">3</definedName>
    <definedName name="solver_ver" localSheetId="3" hidden="1">3</definedName>
    <definedName name="solver_ver" localSheetId="6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9" l="1"/>
  <c r="C23" i="9" a="1"/>
  <c r="C23" i="9" s="1"/>
  <c r="C21" i="9"/>
  <c r="Q20" i="7"/>
  <c r="R20" i="7" s="1"/>
  <c r="Q19" i="7"/>
  <c r="R19" i="7" s="1"/>
  <c r="Q18" i="7"/>
  <c r="R18" i="7" s="1"/>
  <c r="Q17" i="7"/>
  <c r="R17" i="7" s="1"/>
  <c r="Q16" i="7"/>
  <c r="R16" i="7" s="1"/>
  <c r="Q15" i="7"/>
  <c r="R15" i="7" s="1"/>
  <c r="Q14" i="7"/>
  <c r="R14" i="7" s="1"/>
  <c r="Q13" i="7"/>
  <c r="R13" i="7" s="1"/>
  <c r="Q12" i="7"/>
  <c r="R12" i="7" s="1"/>
  <c r="Q11" i="7"/>
  <c r="R11" i="7" s="1"/>
  <c r="D24" i="6" a="1"/>
  <c r="D24" i="6" s="1"/>
  <c r="C24" i="6" a="1"/>
  <c r="C24" i="6" s="1"/>
  <c r="R20" i="6"/>
  <c r="R19" i="6"/>
  <c r="R18" i="6"/>
  <c r="R17" i="6"/>
  <c r="R16" i="6"/>
  <c r="R15" i="6"/>
  <c r="R14" i="6"/>
  <c r="R13" i="6"/>
  <c r="C23" i="6" s="1"/>
  <c r="R12" i="6"/>
  <c r="R11" i="6"/>
  <c r="D23" i="6" s="1"/>
  <c r="D21" i="6"/>
  <c r="C21" i="6"/>
  <c r="D23" i="5" a="1"/>
  <c r="D23" i="5" s="1"/>
  <c r="D24" i="5" s="1"/>
  <c r="C23" i="5" a="1"/>
  <c r="C23" i="5" s="1"/>
  <c r="C24" i="5" s="1"/>
  <c r="D21" i="5"/>
  <c r="C21" i="5"/>
  <c r="D23" i="3" a="1"/>
  <c r="D23" i="3" s="1"/>
  <c r="D24" i="3" s="1"/>
  <c r="D21" i="3"/>
  <c r="C21" i="3"/>
  <c r="C23" i="3" a="1"/>
  <c r="C23" i="3" s="1"/>
  <c r="C24" i="3" s="1"/>
  <c r="C21" i="2"/>
  <c r="C11" i="7" l="1"/>
  <c r="K29" i="5"/>
  <c r="K30" i="5" s="1"/>
  <c r="G34" i="7"/>
  <c r="G30" i="7"/>
  <c r="G26" i="7"/>
  <c r="I29" i="5"/>
  <c r="I30" i="5" s="1"/>
  <c r="J29" i="5"/>
  <c r="J30" i="5" s="1"/>
  <c r="G33" i="7"/>
  <c r="G29" i="7"/>
  <c r="G32" i="7"/>
  <c r="G28" i="7"/>
  <c r="G25" i="7"/>
  <c r="G31" i="7"/>
  <c r="G27" i="7"/>
  <c r="C13" i="7"/>
  <c r="H27" i="7" s="1"/>
  <c r="C17" i="7"/>
  <c r="H31" i="7" s="1"/>
  <c r="C18" i="7"/>
  <c r="H32" i="7" s="1"/>
  <c r="C14" i="7"/>
  <c r="H28" i="7" s="1"/>
  <c r="H25" i="7"/>
  <c r="C15" i="7"/>
  <c r="H29" i="7" s="1"/>
  <c r="C19" i="7"/>
  <c r="H33" i="7" s="1"/>
  <c r="C12" i="7"/>
  <c r="H26" i="7" s="1"/>
  <c r="C16" i="7"/>
  <c r="H30" i="7" s="1"/>
  <c r="C20" i="7"/>
  <c r="H34" i="7" s="1"/>
  <c r="D25" i="6"/>
  <c r="C25" i="6"/>
  <c r="C21" i="7" l="1"/>
  <c r="C24" i="9"/>
  <c r="D11" i="9" s="1" a="1"/>
  <c r="D12" i="9" l="1"/>
  <c r="E12" i="9" s="1"/>
  <c r="D19" i="9"/>
  <c r="E19" i="9" s="1"/>
  <c r="D14" i="9"/>
  <c r="E14" i="9" s="1"/>
  <c r="D16" i="9"/>
  <c r="E16" i="9" s="1"/>
  <c r="D18" i="9"/>
  <c r="E18" i="9" s="1"/>
  <c r="D15" i="9"/>
  <c r="E15" i="9" s="1"/>
  <c r="D17" i="9"/>
  <c r="E17" i="9" s="1"/>
  <c r="D13" i="9"/>
  <c r="E13" i="9" s="1"/>
  <c r="D20" i="9"/>
  <c r="E20" i="9" s="1"/>
  <c r="D11" i="9"/>
  <c r="E11" i="9" s="1"/>
  <c r="E21" i="9" l="1"/>
  <c r="F15" i="9" s="1"/>
  <c r="H15" i="9" s="1"/>
  <c r="F19" i="9" l="1"/>
  <c r="H19" i="9" s="1"/>
  <c r="F12" i="9"/>
  <c r="H12" i="9" s="1"/>
  <c r="F16" i="9"/>
  <c r="H16" i="9" s="1"/>
  <c r="F11" i="9"/>
  <c r="H11" i="9" s="1"/>
  <c r="F20" i="9"/>
  <c r="H20" i="9" s="1"/>
  <c r="F17" i="9"/>
  <c r="H17" i="9" s="1"/>
  <c r="F18" i="9"/>
  <c r="H18" i="9" s="1"/>
  <c r="F14" i="9"/>
  <c r="H14" i="9" s="1"/>
  <c r="F13" i="9"/>
  <c r="H13" i="9" s="1"/>
  <c r="H21" i="9" l="1"/>
  <c r="F21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hyle1</author>
  </authors>
  <commentList>
    <comment ref="D1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비중이</t>
        </r>
        <r>
          <rPr>
            <b/>
            <sz val="9"/>
            <color indexed="81"/>
            <rFont val="Tahoma"/>
            <family val="2"/>
          </rPr>
          <t xml:space="preserve"> 0 </t>
        </r>
        <r>
          <rPr>
            <b/>
            <sz val="9"/>
            <color indexed="81"/>
            <rFont val="돋움"/>
            <family val="3"/>
            <charset val="129"/>
          </rPr>
          <t>이상</t>
        </r>
      </text>
    </comment>
    <comment ref="D21" authorId="0" shapeId="0" xr:uid="{00000000-0006-0000-0200-000002000000}">
      <text>
        <r>
          <rPr>
            <b/>
            <sz val="9"/>
            <color indexed="81"/>
            <rFont val="돋움"/>
            <family val="3"/>
            <charset val="129"/>
          </rPr>
          <t>비중의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합은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</text>
    </comment>
    <comment ref="D23" authorId="0" shapeId="0" xr:uid="{00000000-0006-0000-0200-000003000000}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
해찾기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실행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hyle1</author>
  </authors>
  <commentList>
    <comment ref="D11" authorId="0" shapeId="0" xr:uid="{00000000-0006-0000-0300-000001000000}">
      <text>
        <r>
          <rPr>
            <b/>
            <sz val="9"/>
            <color indexed="81"/>
            <rFont val="돋움"/>
            <family val="3"/>
            <charset val="129"/>
          </rPr>
          <t>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비중이</t>
        </r>
        <r>
          <rPr>
            <b/>
            <sz val="9"/>
            <color indexed="81"/>
            <rFont val="Tahoma"/>
            <family val="2"/>
          </rPr>
          <t xml:space="preserve"> 5% </t>
        </r>
        <r>
          <rPr>
            <b/>
            <sz val="9"/>
            <color indexed="81"/>
            <rFont val="돋움"/>
            <family val="3"/>
            <charset val="129"/>
          </rPr>
          <t xml:space="preserve">이상
</t>
        </r>
        <r>
          <rPr>
            <b/>
            <sz val="9"/>
            <color indexed="81"/>
            <rFont val="Tahoma"/>
            <family val="2"/>
          </rPr>
          <t xml:space="preserve">20% </t>
        </r>
        <r>
          <rPr>
            <b/>
            <sz val="9"/>
            <color indexed="81"/>
            <rFont val="돋움"/>
            <family val="3"/>
            <charset val="129"/>
          </rPr>
          <t>이하</t>
        </r>
      </text>
    </comment>
    <comment ref="D21" authorId="0" shapeId="0" xr:uid="{00000000-0006-0000-0300-000002000000}">
      <text>
        <r>
          <rPr>
            <b/>
            <sz val="9"/>
            <color indexed="81"/>
            <rFont val="돋움"/>
            <family val="3"/>
            <charset val="129"/>
          </rPr>
          <t>비중의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합은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</text>
    </comment>
    <comment ref="D23" authorId="0" shapeId="0" xr:uid="{00000000-0006-0000-0300-000003000000}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
해찾기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실행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hyle1</author>
  </authors>
  <commentList>
    <comment ref="D11" authorId="0" shapeId="0" xr:uid="{00000000-0006-0000-0400-000001000000}">
      <text>
        <r>
          <rPr>
            <b/>
            <sz val="9"/>
            <color indexed="81"/>
            <rFont val="돋움"/>
            <family val="3"/>
            <charset val="129"/>
          </rPr>
          <t>각 비중이 5% 이상
20% 이하</t>
        </r>
      </text>
    </comment>
    <comment ref="D21" authorId="0" shapeId="0" xr:uid="{00000000-0006-0000-0400-000002000000}">
      <text>
        <r>
          <rPr>
            <b/>
            <sz val="9"/>
            <color indexed="81"/>
            <rFont val="돋움"/>
            <family val="3"/>
            <charset val="129"/>
          </rPr>
          <t>비중의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합은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</text>
    </comment>
    <comment ref="D25" authorId="0" shapeId="0" xr:uid="{00000000-0006-0000-0400-000003000000}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
해찾기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실행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hyle1</author>
  </authors>
  <commentList>
    <comment ref="C21" authorId="0" shapeId="0" xr:uid="{00000000-0006-0000-0600-000001000000}">
      <text>
        <r>
          <rPr>
            <b/>
            <sz val="9"/>
            <color indexed="81"/>
            <rFont val="돋움"/>
            <family val="3"/>
            <charset val="129"/>
          </rPr>
          <t>비중의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합은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</text>
    </comment>
    <comment ref="H21" authorId="0" shapeId="0" xr:uid="{00000000-0006-0000-0600-000002000000}">
      <text>
        <r>
          <rPr>
            <b/>
            <sz val="9"/>
            <color indexed="81"/>
            <rFont val="돋움"/>
            <family val="3"/>
            <charset val="129"/>
          </rPr>
          <t>해당 숫자가 최소가 되도록
해찾기 실행</t>
        </r>
      </text>
    </comment>
  </commentList>
</comments>
</file>

<file path=xl/sharedStrings.xml><?xml version="1.0" encoding="utf-8"?>
<sst xmlns="http://schemas.openxmlformats.org/spreadsheetml/2006/main" count="211" uniqueCount="36">
  <si>
    <t>US Large</t>
  </si>
  <si>
    <t>Europe</t>
  </si>
  <si>
    <t>Japan</t>
  </si>
  <si>
    <t>Emerging</t>
  </si>
  <si>
    <t>US Long Term</t>
  </si>
  <si>
    <t>US Mid Term</t>
  </si>
  <si>
    <t>US REITs</t>
  </si>
  <si>
    <t>International REITs</t>
  </si>
  <si>
    <t>Gold</t>
  </si>
  <si>
    <t>Commodities</t>
  </si>
  <si>
    <t>글로벌 10개 자산의 연율화 분산-공분산 매트릭스</t>
    <phoneticPr fontId="3" type="noConversion"/>
  </si>
  <si>
    <t>비중</t>
    <phoneticPr fontId="3" type="noConversion"/>
  </si>
  <si>
    <t>합계</t>
    <phoneticPr fontId="3" type="noConversion"/>
  </si>
  <si>
    <t>비중</t>
    <phoneticPr fontId="3" type="noConversion"/>
  </si>
  <si>
    <t>분산-공분산 행렬</t>
    <phoneticPr fontId="3" type="noConversion"/>
  </si>
  <si>
    <r>
      <rPr>
        <b/>
        <sz val="11"/>
        <color theme="1"/>
        <rFont val="맑은 고딕"/>
        <family val="2"/>
        <charset val="129"/>
      </rPr>
      <t>합계</t>
    </r>
    <phoneticPr fontId="3" type="noConversion"/>
  </si>
  <si>
    <t>비중 (전)</t>
    <phoneticPr fontId="3" type="noConversion"/>
  </si>
  <si>
    <t>비중 (후)</t>
    <phoneticPr fontId="3" type="noConversion"/>
  </si>
  <si>
    <t>Volatility (𝒘′𝛀𝒘)</t>
    <phoneticPr fontId="3" type="noConversion"/>
  </si>
  <si>
    <t>Std</t>
    <phoneticPr fontId="3" type="noConversion"/>
  </si>
  <si>
    <t>EW</t>
    <phoneticPr fontId="3" type="noConversion"/>
  </si>
  <si>
    <t>Min Vol</t>
    <phoneticPr fontId="3" type="noConversion"/>
  </si>
  <si>
    <t>Min Vol (제약)</t>
    <phoneticPr fontId="3" type="noConversion"/>
  </si>
  <si>
    <t>Volatility</t>
    <phoneticPr fontId="3" type="noConversion"/>
  </si>
  <si>
    <t>분자</t>
    <phoneticPr fontId="3" type="noConversion"/>
  </si>
  <si>
    <t>분모</t>
    <phoneticPr fontId="3" type="noConversion"/>
  </si>
  <si>
    <t>DR</t>
    <phoneticPr fontId="3" type="noConversion"/>
  </si>
  <si>
    <r>
      <rPr>
        <sz val="11"/>
        <color theme="1"/>
        <rFont val="맑은 고딕"/>
        <family val="2"/>
        <charset val="129"/>
      </rPr>
      <t>표즌편차</t>
    </r>
    <phoneticPr fontId="3" type="noConversion"/>
  </si>
  <si>
    <r>
      <rPr>
        <sz val="11"/>
        <color theme="1"/>
        <rFont val="맑은 고딕"/>
        <family val="2"/>
        <charset val="129"/>
      </rPr>
      <t>역수</t>
    </r>
    <phoneticPr fontId="3" type="noConversion"/>
  </si>
  <si>
    <t>표준편차</t>
    <phoneticPr fontId="3" type="noConversion"/>
  </si>
  <si>
    <t>MRC</t>
    <phoneticPr fontId="3" type="noConversion"/>
  </si>
  <si>
    <t>RC (전)</t>
    <phoneticPr fontId="3" type="noConversion"/>
  </si>
  <si>
    <t>RC (후)</t>
    <phoneticPr fontId="3" type="noConversion"/>
  </si>
  <si>
    <t>목표</t>
    <phoneticPr fontId="3" type="noConversion"/>
  </si>
  <si>
    <t>차이</t>
    <phoneticPr fontId="3" type="noConversion"/>
  </si>
  <si>
    <t>by Henry
(http://henryquant.blogspot.com/)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</si>
</sst>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_-* #,##0.00_-;\-* #,##0.00_-;_-* &quot;-&quot;_-;_-@_-"/>
    <numFmt numFmtId="177" formatCode="_-* #,##0.000_-;\-* #,##0.000_-;_-* &quot;-&quot;_-;_-@_-"/>
    <numFmt numFmtId="178" formatCode="#,##0.0000_ ;[Red]\-#,##0.0000\ "/>
    <numFmt numFmtId="179" formatCode="0.000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1"/>
      <color theme="1"/>
      <name val="맑은 고딕"/>
      <family val="2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돋움"/>
      <family val="3"/>
      <charset val="129"/>
    </font>
    <font>
      <b/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10" fontId="5" fillId="0" borderId="1" xfId="2" applyNumberFormat="1" applyFont="1" applyBorder="1" applyAlignment="1">
      <alignment horizontal="center" vertical="center"/>
    </xf>
    <xf numFmtId="0" fontId="0" fillId="0" borderId="0" xfId="0" applyFo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9" fontId="0" fillId="0" borderId="1" xfId="2" applyNumberFormat="1" applyFont="1" applyBorder="1" applyAlignment="1">
      <alignment horizontal="right" vertical="center"/>
    </xf>
    <xf numFmtId="178" fontId="6" fillId="0" borderId="1" xfId="1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9" fontId="2" fillId="0" borderId="1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9" fontId="0" fillId="0" borderId="1" xfId="0" applyNumberFormat="1" applyFont="1" applyBorder="1">
      <alignment vertical="center"/>
    </xf>
    <xf numFmtId="10" fontId="0" fillId="2" borderId="1" xfId="2" applyNumberFormat="1" applyFont="1" applyFill="1" applyBorder="1" applyAlignment="1">
      <alignment horizontal="right" vertical="center"/>
    </xf>
    <xf numFmtId="10" fontId="0" fillId="0" borderId="1" xfId="0" applyNumberFormat="1" applyFont="1" applyBorder="1">
      <alignment vertical="center"/>
    </xf>
    <xf numFmtId="0" fontId="12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10" fontId="0" fillId="0" borderId="0" xfId="0" applyNumberFormat="1" applyFont="1">
      <alignment vertical="center"/>
    </xf>
    <xf numFmtId="10" fontId="0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0" fontId="4" fillId="0" borderId="1" xfId="2" applyNumberFormat="1" applyFont="1" applyBorder="1" applyAlignment="1">
      <alignment horizontal="center" vertical="center"/>
    </xf>
    <xf numFmtId="176" fontId="0" fillId="0" borderId="1" xfId="1" applyNumberFormat="1" applyFont="1" applyBorder="1" applyAlignment="1">
      <alignment horizontal="center" vertical="center"/>
    </xf>
    <xf numFmtId="178" fontId="7" fillId="5" borderId="1" xfId="1" applyNumberFormat="1" applyFont="1" applyFill="1" applyBorder="1" applyAlignment="1">
      <alignment horizontal="center" vertical="center"/>
    </xf>
    <xf numFmtId="10" fontId="0" fillId="0" borderId="1" xfId="2" applyNumberFormat="1" applyFont="1" applyBorder="1">
      <alignment vertical="center"/>
    </xf>
    <xf numFmtId="179" fontId="0" fillId="0" borderId="1" xfId="0" applyNumberFormat="1" applyFont="1" applyBorder="1">
      <alignment vertical="center"/>
    </xf>
    <xf numFmtId="9" fontId="0" fillId="0" borderId="1" xfId="0" applyNumberFormat="1" applyFont="1" applyBorder="1" applyAlignment="1">
      <alignment horizontal="center" vertical="center"/>
    </xf>
    <xf numFmtId="176" fontId="0" fillId="0" borderId="1" xfId="1" applyNumberFormat="1" applyFont="1" applyBorder="1" applyAlignment="1">
      <alignment horizontal="right" vertical="center"/>
    </xf>
    <xf numFmtId="0" fontId="0" fillId="3" borderId="1" xfId="0" applyFont="1" applyFill="1" applyBorder="1" applyAlignment="1">
      <alignment horizontal="center" vertical="center"/>
    </xf>
    <xf numFmtId="176" fontId="0" fillId="3" borderId="1" xfId="1" applyNumberFormat="1" applyFont="1" applyFill="1" applyBorder="1" applyAlignment="1">
      <alignment horizontal="right" vertical="center"/>
    </xf>
    <xf numFmtId="177" fontId="0" fillId="3" borderId="1" xfId="1" applyNumberFormat="1" applyFont="1" applyFill="1" applyBorder="1" applyAlignment="1">
      <alignment horizontal="right" vertical="center"/>
    </xf>
    <xf numFmtId="9" fontId="0" fillId="3" borderId="1" xfId="0" applyNumberFormat="1" applyFont="1" applyFill="1" applyBorder="1">
      <alignment vertical="center"/>
    </xf>
    <xf numFmtId="10" fontId="13" fillId="3" borderId="1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10" fontId="0" fillId="3" borderId="1" xfId="2" applyNumberFormat="1" applyFont="1" applyFill="1" applyBorder="1" applyAlignment="1">
      <alignment horizontal="right" vertical="center"/>
    </xf>
    <xf numFmtId="176" fontId="4" fillId="3" borderId="1" xfId="1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5" fillId="6" borderId="1" xfId="2" applyNumberFormat="1" applyFont="1" applyFill="1" applyBorder="1" applyAlignment="1">
      <alignment horizontal="center" vertical="center"/>
    </xf>
    <xf numFmtId="176" fontId="5" fillId="6" borderId="1" xfId="1" applyNumberFormat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'Min Vol + Max'!$I$28:$K$28</c:f>
              <c:strCache>
                <c:ptCount val="3"/>
                <c:pt idx="0">
                  <c:v>EW</c:v>
                </c:pt>
                <c:pt idx="1">
                  <c:v>Min Vol</c:v>
                </c:pt>
                <c:pt idx="2">
                  <c:v>Min Vol (제약)</c:v>
                </c:pt>
              </c:strCache>
            </c:strRef>
          </c:cat>
          <c:val>
            <c:numRef>
              <c:f>'Min Vol + Max'!$I$30:$K$30</c:f>
              <c:numCache>
                <c:formatCode>0.00%</c:formatCode>
                <c:ptCount val="3"/>
                <c:pt idx="0">
                  <c:v>9.5026088312631291E-2</c:v>
                </c:pt>
                <c:pt idx="1">
                  <c:v>9.5026088312631291E-2</c:v>
                </c:pt>
                <c:pt idx="2">
                  <c:v>9.5026088312631291E-2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F7-4A37-9E66-A56FE0C75FE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33877760"/>
        <c:axId val="533883920"/>
      </c:barChart>
      <c:catAx>
        <c:axId val="53387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3883920"/>
        <c:crosses val="autoZero"/>
        <c:auto val="1"/>
        <c:lblAlgn val="ctr"/>
        <c:lblOffset val="100"/>
        <c:noMultiLvlLbl val="0"/>
      </c:catAx>
      <c:valAx>
        <c:axId val="533883920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3877760"/>
        <c:crosses val="autoZero"/>
        <c:crossBetween val="between"/>
        <c:majorUnit val="2.0000000000000004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'Inv Vol'!$H$25:$H$34</c:f>
              <c:numCache>
                <c:formatCode>0%</c:formatCode>
                <c:ptCount val="10"/>
                <c:pt idx="0">
                  <c:v>8.6671011465025358E-2</c:v>
                </c:pt>
                <c:pt idx="1">
                  <c:v>7.4730200363690005E-2</c:v>
                </c:pt>
                <c:pt idx="2">
                  <c:v>6.8681811989837374E-2</c:v>
                </c:pt>
                <c:pt idx="3">
                  <c:v>6.1574724425932793E-2</c:v>
                </c:pt>
                <c:pt idx="4">
                  <c:v>0.13145606501914092</c:v>
                </c:pt>
                <c:pt idx="5">
                  <c:v>0.25096416311140901</c:v>
                </c:pt>
                <c:pt idx="6">
                  <c:v>6.6952783599553645E-2</c:v>
                </c:pt>
                <c:pt idx="7">
                  <c:v>8.1752143353770651E-2</c:v>
                </c:pt>
                <c:pt idx="8">
                  <c:v>9.5828431801540423E-2</c:v>
                </c:pt>
                <c:pt idx="9">
                  <c:v>8.1388664870099839E-2</c:v>
                </c:pt>
              </c:numCache>
            </c:numRef>
          </c:xVal>
          <c:yVal>
            <c:numRef>
              <c:f>'Inv Vol'!$G$25:$G$34</c:f>
              <c:numCache>
                <c:formatCode>0.00%</c:formatCode>
                <c:ptCount val="10"/>
                <c:pt idx="0">
                  <c:v>0.15248636135733584</c:v>
                </c:pt>
                <c:pt idx="1">
                  <c:v>0.17685148854335378</c:v>
                </c:pt>
                <c:pt idx="2">
                  <c:v>0.19242572073400166</c:v>
                </c:pt>
                <c:pt idx="3">
                  <c:v>0.21463591265210022</c:v>
                </c:pt>
                <c:pt idx="4">
                  <c:v>0.10053661024721293</c:v>
                </c:pt>
                <c:pt idx="5">
                  <c:v>5.2661491623386437E-2</c:v>
                </c:pt>
                <c:pt idx="6">
                  <c:v>0.19739503666505903</c:v>
                </c:pt>
                <c:pt idx="7">
                  <c:v>0.16166117035330407</c:v>
                </c:pt>
                <c:pt idx="8">
                  <c:v>0.13791467652139131</c:v>
                </c:pt>
                <c:pt idx="9">
                  <c:v>0.16238314259799261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0E-4BCD-8934-46E29CEBF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898368"/>
        <c:axId val="541184944"/>
      </c:scatterChart>
      <c:valAx>
        <c:axId val="36889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b="1"/>
                  <a:t>비중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41184944"/>
        <c:crosses val="autoZero"/>
        <c:crossBetween val="midCat"/>
      </c:valAx>
      <c:valAx>
        <c:axId val="54118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b="1"/>
                  <a:t>표준편차</a:t>
                </a:r>
              </a:p>
            </c:rich>
          </c:tx>
          <c:layout>
            <c:manualLayout>
              <c:xMode val="edge"/>
              <c:yMode val="edge"/>
              <c:x val="1.9571865443425075E-2"/>
              <c:y val="0.327750728406655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68898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676276</xdr:colOff>
      <xdr:row>0</xdr:row>
      <xdr:rowOff>180976</xdr:rowOff>
    </xdr:from>
    <xdr:to>
      <xdr:col>5</xdr:col>
      <xdr:colOff>133350</xdr:colOff>
      <xdr:row>2</xdr:row>
      <xdr:rowOff>142876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76276" y="180976"/>
          <a:ext cx="2886074" cy="3810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 b="1"/>
            <a:t>동일비중</a:t>
          </a:r>
          <a:r>
            <a:rPr lang="en-US" altLang="ko-KR" sz="1100" b="1"/>
            <a:t>: </a:t>
          </a:r>
          <a:r>
            <a:rPr lang="ko-KR" altLang="en-US" sz="1100" b="1"/>
            <a:t>모든 자산의 비중이 동일</a:t>
          </a:r>
          <a:endParaRPr lang="en-US" altLang="ko-KR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676276</xdr:colOff>
      <xdr:row>0</xdr:row>
      <xdr:rowOff>180975</xdr:rowOff>
    </xdr:from>
    <xdr:to>
      <xdr:col>4</xdr:col>
      <xdr:colOff>133350</xdr:colOff>
      <xdr:row>5</xdr:row>
      <xdr:rowOff>200024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 txBox="1"/>
          </xdr:nvSpPr>
          <xdr:spPr>
            <a:xfrm>
              <a:off x="676276" y="180975"/>
              <a:ext cx="3543299" cy="1066799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ko-KR" altLang="en-US" sz="1100" b="1"/>
                <a:t>최소분산</a:t>
              </a:r>
              <a:r>
                <a:rPr lang="en-US" altLang="ko-KR" sz="1100" b="1"/>
                <a:t>: </a:t>
              </a:r>
              <a:r>
                <a:rPr lang="ko-KR" altLang="en-US" sz="1100" b="1"/>
                <a:t>포트폴리오 분산 최소화</a:t>
              </a:r>
              <a:endParaRPr lang="en-US" altLang="ko-KR" sz="1100" b="1"/>
            </a:p>
            <a:p>
              <a:pPr algn="ctr"/>
              <a:endParaRPr lang="en-US" altLang="ko-KR" sz="1100" b="1"/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ko-KR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ko-KR" altLang="en-US" sz="11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𝝈</m:t>
                        </m:r>
                      </m:e>
                      <m:sub>
                        <m:r>
                          <a:rPr lang="en-US" altLang="ko-KR" sz="1100" b="1" i="1">
                            <a:latin typeface="Cambria Math" panose="02040503050406030204" pitchFamily="18" charset="0"/>
                          </a:rPr>
                          <m:t>𝒑</m:t>
                        </m:r>
                      </m:sub>
                      <m:sup>
                        <m:r>
                          <a:rPr lang="en-US" altLang="ko-KR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bSup>
                    <m:r>
                      <a:rPr lang="en-US" altLang="ko-KR" sz="1100" b="1" i="1">
                        <a:latin typeface="Cambria Math" panose="02040503050406030204" pitchFamily="18" charset="0"/>
                      </a:rPr>
                      <m:t> =</m:t>
                    </m:r>
                    <m:r>
                      <a:rPr lang="en-US" altLang="ko-KR" sz="1100" b="1" i="1">
                        <a:latin typeface="Cambria Math" panose="02040503050406030204" pitchFamily="18" charset="0"/>
                      </a:rPr>
                      <m:t>𝒘</m:t>
                    </m:r>
                    <m:r>
                      <a:rPr lang="en-US" altLang="ko-KR" sz="1100" b="1" i="1">
                        <a:latin typeface="Cambria Math" panose="02040503050406030204" pitchFamily="18" charset="0"/>
                      </a:rPr>
                      <m:t>′</m:t>
                    </m:r>
                    <m:r>
                      <a:rPr lang="ko-KR" altLang="en-US" sz="1100" b="1" i="1">
                        <a:latin typeface="Cambria Math" panose="02040503050406030204" pitchFamily="18" charset="0"/>
                      </a:rPr>
                      <m:t>𝛀</m:t>
                    </m:r>
                    <m:r>
                      <a:rPr lang="en-US" altLang="ko-KR" sz="1100" b="1" i="1">
                        <a:latin typeface="Cambria Math" panose="02040503050406030204" pitchFamily="18" charset="0"/>
                      </a:rPr>
                      <m:t>𝒘</m:t>
                    </m:r>
                  </m:oMath>
                </m:oMathPara>
              </a14:m>
              <a:endParaRPr lang="en-US" altLang="ko-KR" sz="1100" b="1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1"/>
                <a:t>objective:</a:t>
              </a:r>
              <a:r>
                <a:rPr lang="en-US" altLang="ko-KR" sz="1100" b="1" baseline="0"/>
                <a:t> </a:t>
              </a:r>
              <a:r>
                <a:rPr lang="en-US" altLang="ko-KR" sz="1100" b="1"/>
                <a:t>min</a:t>
              </a:r>
              <a:r>
                <a:rPr lang="en-US" altLang="ko-KR" sz="1100" b="1" baseline="0"/>
                <a:t>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ko-KR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𝝈</m:t>
                      </m:r>
                    </m:e>
                    <m:sub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𝒑</m:t>
                      </m:r>
                    </m:sub>
                    <m:sup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𝟐</m:t>
                      </m:r>
                    </m:sup>
                  </m:sSubSup>
                </m:oMath>
              </a14:m>
              <a:endParaRPr lang="en-US" altLang="ko-KR" sz="1100" b="1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1"/>
                <a:t>constraints:  </a:t>
              </a:r>
              <a14:m>
                <m:oMath xmlns:m="http://schemas.openxmlformats.org/officeDocument/2006/math">
                  <m:nary>
                    <m:naryPr>
                      <m:chr m:val="∑"/>
                      <m:ctrlP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𝒊</m:t>
                      </m:r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𝟏</m:t>
                      </m:r>
                    </m:sub>
                    <m:sup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𝒏</m:t>
                      </m:r>
                    </m:sup>
                    <m:e>
                      <m:sSub>
                        <m:sSubPr>
                          <m:ctrlP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𝒘</m:t>
                          </m:r>
                        </m:e>
                        <m:sub>
                          <m: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𝒊</m:t>
                          </m:r>
                        </m:sub>
                      </m:sSub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𝟏</m:t>
                      </m:r>
                    </m:e>
                  </m:nary>
                </m:oMath>
              </a14:m>
              <a:r>
                <a:rPr lang="en-US" altLang="ko-KR">
                  <a:effectLst/>
                </a:rPr>
                <a:t>,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ko-KR" i="1">
                          <a:effectLst/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ko-KR" b="0" i="1">
                          <a:effectLst/>
                          <a:latin typeface="Cambria Math" panose="02040503050406030204" pitchFamily="18" charset="0"/>
                        </a:rPr>
                        <m:t>𝑤</m:t>
                      </m:r>
                    </m:e>
                    <m:sub>
                      <m:r>
                        <a:rPr lang="en-US" altLang="ko-KR" b="0" i="1">
                          <a:effectLst/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r>
                    <a:rPr lang="en-US" altLang="ko-KR" b="0" i="1">
                      <a:effectLst/>
                      <a:latin typeface="Cambria Math" panose="02040503050406030204" pitchFamily="18" charset="0"/>
                    </a:rPr>
                    <m:t>≥0</m:t>
                  </m:r>
                </m:oMath>
              </a14:m>
              <a:endParaRPr lang="en-US" altLang="ko-KR" sz="1100" b="1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676276" y="180975"/>
              <a:ext cx="3543299" cy="1066799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ko-KR" altLang="en-US" sz="1100" b="1"/>
                <a:t>최소분산</a:t>
              </a:r>
              <a:r>
                <a:rPr lang="en-US" altLang="ko-KR" sz="1100" b="1"/>
                <a:t>: </a:t>
              </a:r>
              <a:r>
                <a:rPr lang="ko-KR" altLang="en-US" sz="1100" b="1"/>
                <a:t>포트폴리오 분산 최소화</a:t>
              </a:r>
              <a:endParaRPr lang="en-US" altLang="ko-KR" sz="1100" b="1"/>
            </a:p>
            <a:p>
              <a:pPr algn="ctr"/>
              <a:endParaRPr lang="en-US" altLang="ko-KR" sz="1100" b="1"/>
            </a:p>
            <a:p>
              <a:pPr algn="ctr"/>
              <a:r>
                <a:rPr lang="ko-KR" altLang="en-US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𝝈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ko-KR" sz="1100" b="1" i="0">
                  <a:latin typeface="Cambria Math" panose="02040503050406030204" pitchFamily="18" charset="0"/>
                </a:rPr>
                <a:t>𝒑^𝟐  =𝒘′</a:t>
              </a:r>
              <a:r>
                <a:rPr lang="ko-KR" altLang="en-US" sz="1100" b="1" i="0">
                  <a:latin typeface="Cambria Math" panose="02040503050406030204" pitchFamily="18" charset="0"/>
                </a:rPr>
                <a:t>𝛀</a:t>
              </a:r>
              <a:r>
                <a:rPr lang="en-US" altLang="ko-KR" sz="1100" b="1" i="0">
                  <a:latin typeface="Cambria Math" panose="02040503050406030204" pitchFamily="18" charset="0"/>
                </a:rPr>
                <a:t>𝒘</a:t>
              </a:r>
              <a:endParaRPr lang="en-US" altLang="ko-KR" sz="1100" b="1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1"/>
                <a:t>objective:</a:t>
              </a:r>
              <a:r>
                <a:rPr lang="en-US" altLang="ko-KR" sz="1100" b="1" baseline="0"/>
                <a:t> </a:t>
              </a:r>
              <a:r>
                <a:rPr lang="en-US" altLang="ko-KR" sz="1100" b="1"/>
                <a:t>min</a:t>
              </a:r>
              <a:r>
                <a:rPr lang="en-US" altLang="ko-KR" sz="1100" b="1" baseline="0"/>
                <a:t> </a:t>
              </a:r>
              <a:r>
                <a:rPr lang="ko-KR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𝝈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_𝒑^𝟐</a:t>
              </a:r>
              <a:endParaRPr lang="en-US" altLang="ko-KR" sz="1100" b="1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1"/>
                <a:t>constraints:  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∑_(𝒊=𝟏)^𝒏▒〖𝒘_𝒊=𝟏〗</a:t>
              </a:r>
              <a:r>
                <a:rPr lang="en-US" altLang="ko-KR">
                  <a:effectLst/>
                </a:rPr>
                <a:t>, </a:t>
              </a:r>
              <a:r>
                <a:rPr lang="en-US" altLang="ko-KR" b="0" i="0">
                  <a:effectLst/>
                  <a:latin typeface="Cambria Math" panose="02040503050406030204" pitchFamily="18" charset="0"/>
                </a:rPr>
                <a:t>𝑤_𝑖≥0</a:t>
              </a:r>
              <a:endParaRPr lang="en-US" altLang="ko-KR" sz="1100" b="1"/>
            </a:p>
          </xdr:txBody>
        </xdr:sp>
      </mc:Fallback>
    </mc:AlternateContent>
    <xdr:clientData/>
  </xdr:twoCellAnchor>
  <xdr:oneCellAnchor>
    <xdr:from>
      <xdr:col>10</xdr:col>
      <xdr:colOff>209550</xdr:colOff>
      <xdr:row>13</xdr:row>
      <xdr:rowOff>200025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8582025" y="2924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676276</xdr:colOff>
      <xdr:row>0</xdr:row>
      <xdr:rowOff>180975</xdr:rowOff>
    </xdr:from>
    <xdr:to>
      <xdr:col>4</xdr:col>
      <xdr:colOff>133350</xdr:colOff>
      <xdr:row>5</xdr:row>
      <xdr:rowOff>200024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300-000002000000}"/>
                </a:ext>
              </a:extLst>
            </xdr:cNvPr>
            <xdr:cNvSpPr txBox="1"/>
          </xdr:nvSpPr>
          <xdr:spPr>
            <a:xfrm>
              <a:off x="676276" y="180975"/>
              <a:ext cx="2857499" cy="1066799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ko-KR" altLang="en-US" sz="1100" b="1"/>
                <a:t>최소분산</a:t>
              </a:r>
              <a:r>
                <a:rPr lang="en-US" altLang="ko-KR" sz="1100" b="1"/>
                <a:t>: </a:t>
              </a:r>
              <a:r>
                <a:rPr lang="ko-KR" altLang="en-US" sz="1100" b="1"/>
                <a:t>포트폴리오 분산 최소화</a:t>
              </a:r>
              <a:endParaRPr lang="en-US" altLang="ko-KR" sz="1100" b="1"/>
            </a:p>
            <a:p>
              <a:pPr algn="ctr"/>
              <a:endParaRPr lang="en-US" altLang="ko-KR" sz="1100" b="1"/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ko-KR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ko-KR" altLang="en-US" sz="11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𝝈</m:t>
                        </m:r>
                      </m:e>
                      <m:sub>
                        <m:r>
                          <a:rPr lang="en-US" altLang="ko-KR" sz="1100" b="1" i="1">
                            <a:latin typeface="Cambria Math" panose="02040503050406030204" pitchFamily="18" charset="0"/>
                          </a:rPr>
                          <m:t>𝒑</m:t>
                        </m:r>
                      </m:sub>
                      <m:sup>
                        <m:r>
                          <a:rPr lang="en-US" altLang="ko-KR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bSup>
                    <m:r>
                      <a:rPr lang="en-US" altLang="ko-KR" sz="1100" b="1" i="1">
                        <a:latin typeface="Cambria Math" panose="02040503050406030204" pitchFamily="18" charset="0"/>
                      </a:rPr>
                      <m:t> =</m:t>
                    </m:r>
                    <m:r>
                      <a:rPr lang="en-US" altLang="ko-KR" sz="1100" b="1" i="1">
                        <a:latin typeface="Cambria Math" panose="02040503050406030204" pitchFamily="18" charset="0"/>
                      </a:rPr>
                      <m:t>𝒘</m:t>
                    </m:r>
                    <m:r>
                      <a:rPr lang="en-US" altLang="ko-KR" sz="1100" b="1" i="1">
                        <a:latin typeface="Cambria Math" panose="02040503050406030204" pitchFamily="18" charset="0"/>
                      </a:rPr>
                      <m:t>′</m:t>
                    </m:r>
                    <m:r>
                      <a:rPr lang="ko-KR" altLang="en-US" sz="1100" b="1" i="1">
                        <a:latin typeface="Cambria Math" panose="02040503050406030204" pitchFamily="18" charset="0"/>
                      </a:rPr>
                      <m:t>𝛀</m:t>
                    </m:r>
                    <m:r>
                      <a:rPr lang="en-US" altLang="ko-KR" sz="1100" b="1" i="1">
                        <a:latin typeface="Cambria Math" panose="02040503050406030204" pitchFamily="18" charset="0"/>
                      </a:rPr>
                      <m:t>𝒘</m:t>
                    </m:r>
                  </m:oMath>
                </m:oMathPara>
              </a14:m>
              <a:endParaRPr lang="en-US" altLang="ko-KR" sz="1100" b="1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1"/>
                <a:t>objective:</a:t>
              </a:r>
              <a:r>
                <a:rPr lang="en-US" altLang="ko-KR" sz="1100" b="1" baseline="0"/>
                <a:t> </a:t>
              </a:r>
              <a:r>
                <a:rPr lang="en-US" altLang="ko-KR" sz="1100" b="1"/>
                <a:t>min</a:t>
              </a:r>
              <a:r>
                <a:rPr lang="en-US" altLang="ko-KR" sz="1100" b="1" baseline="0"/>
                <a:t>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ko-KR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𝝈</m:t>
                      </m:r>
                    </m:e>
                    <m:sub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𝒑</m:t>
                      </m:r>
                    </m:sub>
                    <m:sup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𝟐</m:t>
                      </m:r>
                    </m:sup>
                  </m:sSubSup>
                </m:oMath>
              </a14:m>
              <a:endParaRPr lang="en-US" altLang="ko-KR" sz="1100" b="1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1"/>
                <a:t>constraints:  </a:t>
              </a:r>
              <a14:m>
                <m:oMath xmlns:m="http://schemas.openxmlformats.org/officeDocument/2006/math">
                  <m:nary>
                    <m:naryPr>
                      <m:chr m:val="∑"/>
                      <m:ctrlP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𝒊</m:t>
                      </m:r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𝟏</m:t>
                      </m:r>
                    </m:sub>
                    <m:sup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𝒏</m:t>
                      </m:r>
                    </m:sup>
                    <m:e>
                      <m:sSub>
                        <m:sSubPr>
                          <m:ctrlP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𝒘</m:t>
                          </m:r>
                        </m:e>
                        <m:sub>
                          <m: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𝒊</m:t>
                          </m:r>
                        </m:sub>
                      </m:sSub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𝟏</m:t>
                      </m:r>
                    </m:e>
                  </m:nary>
                </m:oMath>
              </a14:m>
              <a:r>
                <a:rPr lang="en-US" altLang="ko-KR" b="1">
                  <a:effectLst/>
                </a:rPr>
                <a:t>, </a:t>
              </a:r>
              <a14:m>
                <m:oMath xmlns:m="http://schemas.openxmlformats.org/officeDocument/2006/math">
                  <m:r>
                    <a:rPr lang="en-US" altLang="ko-KR" b="1" i="0">
                      <a:effectLst/>
                      <a:latin typeface="Cambria Math" panose="02040503050406030204" pitchFamily="18" charset="0"/>
                    </a:rPr>
                    <m:t>𝟓</m:t>
                  </m:r>
                  <m:r>
                    <a:rPr lang="en-US" altLang="ko-KR" b="1" i="0">
                      <a:effectLst/>
                      <a:latin typeface="Cambria Math" panose="02040503050406030204" pitchFamily="18" charset="0"/>
                    </a:rPr>
                    <m:t>%≤ </m:t>
                  </m:r>
                  <m:sSub>
                    <m:sSubPr>
                      <m:ctrlPr>
                        <a:rPr lang="en-US" altLang="ko-KR" b="1" i="1">
                          <a:effectLst/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ko-KR" b="1" i="1">
                          <a:effectLst/>
                          <a:latin typeface="Cambria Math" panose="02040503050406030204" pitchFamily="18" charset="0"/>
                        </a:rPr>
                        <m:t>𝒘</m:t>
                      </m:r>
                    </m:e>
                    <m:sub>
                      <m:r>
                        <a:rPr lang="en-US" altLang="ko-KR" b="1" i="1">
                          <a:effectLst/>
                          <a:latin typeface="Cambria Math" panose="02040503050406030204" pitchFamily="18" charset="0"/>
                        </a:rPr>
                        <m:t>𝒊</m:t>
                      </m:r>
                    </m:sub>
                  </m:sSub>
                  <m:r>
                    <a:rPr lang="en-US" altLang="ko-KR" b="1" i="1">
                      <a:effectLst/>
                      <a:latin typeface="Cambria Math" panose="02040503050406030204" pitchFamily="18" charset="0"/>
                    </a:rPr>
                    <m:t>≤</m:t>
                  </m:r>
                  <m:r>
                    <a:rPr lang="en-US" altLang="ko-KR" b="1" i="1">
                      <a:effectLst/>
                      <a:latin typeface="Cambria Math" panose="02040503050406030204" pitchFamily="18" charset="0"/>
                    </a:rPr>
                    <m:t>𝟐𝟎</m:t>
                  </m:r>
                  <m:r>
                    <a:rPr lang="en-US" altLang="ko-KR" b="1" i="1">
                      <a:effectLst/>
                      <a:latin typeface="Cambria Math" panose="02040503050406030204" pitchFamily="18" charset="0"/>
                    </a:rPr>
                    <m:t>%</m:t>
                  </m:r>
                </m:oMath>
              </a14:m>
              <a:endParaRPr lang="en-US" altLang="ko-KR" sz="1100" b="1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676276" y="180975"/>
              <a:ext cx="2857499" cy="1066799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ko-KR" altLang="en-US" sz="1100" b="1"/>
                <a:t>최소분산</a:t>
              </a:r>
              <a:r>
                <a:rPr lang="en-US" altLang="ko-KR" sz="1100" b="1"/>
                <a:t>: </a:t>
              </a:r>
              <a:r>
                <a:rPr lang="ko-KR" altLang="en-US" sz="1100" b="1"/>
                <a:t>포트폴리오 분산 최소화</a:t>
              </a:r>
              <a:endParaRPr lang="en-US" altLang="ko-KR" sz="1100" b="1"/>
            </a:p>
            <a:p>
              <a:pPr algn="ctr"/>
              <a:endParaRPr lang="en-US" altLang="ko-KR" sz="1100" b="1"/>
            </a:p>
            <a:p>
              <a:pPr algn="ctr"/>
              <a:r>
                <a:rPr lang="ko-KR" altLang="en-US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𝝈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ko-KR" sz="1100" b="1" i="0">
                  <a:latin typeface="Cambria Math" panose="02040503050406030204" pitchFamily="18" charset="0"/>
                </a:rPr>
                <a:t>𝒑^𝟐  =𝒘′</a:t>
              </a:r>
              <a:r>
                <a:rPr lang="ko-KR" altLang="en-US" sz="1100" b="1" i="0">
                  <a:latin typeface="Cambria Math" panose="02040503050406030204" pitchFamily="18" charset="0"/>
                </a:rPr>
                <a:t>𝛀</a:t>
              </a:r>
              <a:r>
                <a:rPr lang="en-US" altLang="ko-KR" sz="1100" b="1" i="0">
                  <a:latin typeface="Cambria Math" panose="02040503050406030204" pitchFamily="18" charset="0"/>
                </a:rPr>
                <a:t>𝒘</a:t>
              </a:r>
              <a:endParaRPr lang="en-US" altLang="ko-KR" sz="1100" b="1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1"/>
                <a:t>objective:</a:t>
              </a:r>
              <a:r>
                <a:rPr lang="en-US" altLang="ko-KR" sz="1100" b="1" baseline="0"/>
                <a:t> </a:t>
              </a:r>
              <a:r>
                <a:rPr lang="en-US" altLang="ko-KR" sz="1100" b="1"/>
                <a:t>min</a:t>
              </a:r>
              <a:r>
                <a:rPr lang="en-US" altLang="ko-KR" sz="1100" b="1" baseline="0"/>
                <a:t> </a:t>
              </a:r>
              <a:r>
                <a:rPr lang="ko-KR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𝝈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_𝒑^𝟐</a:t>
              </a:r>
              <a:endParaRPr lang="en-US" altLang="ko-KR" sz="1100" b="1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1"/>
                <a:t>constraints:  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∑_(𝒊=𝟏)^𝒏▒〖𝒘_𝒊=𝟏〗</a:t>
              </a:r>
              <a:r>
                <a:rPr lang="en-US" altLang="ko-KR" b="1">
                  <a:effectLst/>
                </a:rPr>
                <a:t>, </a:t>
              </a:r>
              <a:r>
                <a:rPr lang="en-US" altLang="ko-KR" b="1" i="0">
                  <a:effectLst/>
                  <a:latin typeface="Cambria Math" panose="02040503050406030204" pitchFamily="18" charset="0"/>
                </a:rPr>
                <a:t>𝟓%≤ 𝒘_𝒊≤𝟐𝟎%</a:t>
              </a:r>
              <a:endParaRPr lang="en-US" altLang="ko-KR" sz="1100" b="1"/>
            </a:p>
          </xdr:txBody>
        </xdr:sp>
      </mc:Fallback>
    </mc:AlternateContent>
    <xdr:clientData/>
  </xdr:twoCellAnchor>
  <xdr:oneCellAnchor>
    <xdr:from>
      <xdr:col>10</xdr:col>
      <xdr:colOff>209550</xdr:colOff>
      <xdr:row>13</xdr:row>
      <xdr:rowOff>200025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753600" y="2924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11</xdr:col>
      <xdr:colOff>600074</xdr:colOff>
      <xdr:row>25</xdr:row>
      <xdr:rowOff>41909</xdr:rowOff>
    </xdr:from>
    <xdr:to>
      <xdr:col>15</xdr:col>
      <xdr:colOff>190499</xdr:colOff>
      <xdr:row>36</xdr:row>
      <xdr:rowOff>28574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676276</xdr:colOff>
      <xdr:row>0</xdr:row>
      <xdr:rowOff>180975</xdr:rowOff>
    </xdr:from>
    <xdr:to>
      <xdr:col>4</xdr:col>
      <xdr:colOff>133350</xdr:colOff>
      <xdr:row>5</xdr:row>
      <xdr:rowOff>200024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SpPr txBox="1"/>
          </xdr:nvSpPr>
          <xdr:spPr>
            <a:xfrm>
              <a:off x="676276" y="180975"/>
              <a:ext cx="2857499" cy="1066799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ko-KR" altLang="en-US" sz="1100" b="1"/>
                <a:t>최대분산효과</a:t>
              </a:r>
              <a:r>
                <a:rPr lang="en-US" altLang="ko-KR" sz="1100" b="1"/>
                <a:t>: DR </a:t>
              </a:r>
              <a:r>
                <a:rPr lang="ko-KR" altLang="en-US" sz="1100" b="1"/>
                <a:t>최대화</a:t>
              </a:r>
              <a:endParaRPr lang="en-US" altLang="ko-KR" sz="1100" b="1"/>
            </a:p>
            <a:p>
              <a:pPr algn="ctr"/>
              <a:endParaRPr lang="en-US" altLang="ko-KR" sz="1100" b="1"/>
            </a:p>
            <a:p>
              <a:pPr algn="ctr"/>
              <a:r>
                <a:rPr lang="en-US" altLang="ko-KR" sz="1100" b="1"/>
                <a:t>objective:</a:t>
              </a:r>
              <a:r>
                <a:rPr lang="en-US" altLang="ko-KR" sz="1100" b="1" baseline="0"/>
                <a:t> max DR = </a:t>
              </a:r>
              <a:r>
                <a:rPr lang="en-US" altLang="ko-KR" sz="1100" b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max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ko-KR" sz="1100" b="1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nary>
                        <m:naryPr>
                          <m:chr m:val="∑"/>
                          <m:subHide m:val="on"/>
                          <m:supHide m:val="on"/>
                          <m:ctrlPr>
                            <a:rPr lang="en-US" altLang="ko-KR" sz="1100" b="1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naryPr>
                        <m:sub/>
                        <m:sup/>
                        <m:e>
                          <m:sSub>
                            <m:sSubPr>
                              <m:ctrlPr>
                                <a:rPr lang="en-US" altLang="ko-KR" sz="1100" b="1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m:rPr>
                                  <m:sty m:val="p"/>
                                </m:rPr>
                                <a:rPr lang="el-GR" altLang="ko-KR" sz="1100" b="1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σ</m:t>
                              </m:r>
                            </m:e>
                            <m:sub>
                              <m:r>
                                <a:rPr lang="en-US" altLang="ko-KR" sz="1100" b="1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𝒊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altLang="ko-KR" sz="1100" b="1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100" b="1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𝒘</m:t>
                              </m:r>
                            </m:e>
                            <m:sub>
                              <m:r>
                                <a:rPr lang="en-US" altLang="ko-KR" sz="1100" b="1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𝒊</m:t>
                              </m:r>
                            </m:sub>
                          </m:sSub>
                        </m:e>
                      </m:nary>
                      <m:r>
                        <m:rPr>
                          <m:nor/>
                        </m:rPr>
                        <a:rPr lang="ko-KR" alt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</m:num>
                    <m:den>
                      <m:sSub>
                        <m:sSubPr>
                          <m:ctrlPr>
                            <a:rPr lang="en-US" altLang="ko-KR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el-GR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σ</m:t>
                          </m:r>
                        </m:e>
                        <m:sub>
                          <m:r>
                            <a:rPr lang="en-US" altLang="ko-KR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𝑝</m:t>
                          </m:r>
                        </m:sub>
                      </m:sSub>
                      <m:r>
                        <m:rPr>
                          <m:nor/>
                        </m:rPr>
                        <a:rPr lang="ko-KR" alt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</m:den>
                  </m:f>
                </m:oMath>
              </a14:m>
              <a:r>
                <a:rPr lang="en-US" altLang="ko-KR" sz="1100" b="1" baseline="0"/>
                <a:t> = max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ko-KR" sz="1100" b="1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𝒘</m:t>
                      </m:r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r>
                        <m:rPr>
                          <m:sty m:val="p"/>
                        </m:rPr>
                        <a:rPr lang="el-GR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σ</m:t>
                      </m:r>
                      <m:r>
                        <m:rPr>
                          <m:nor/>
                        </m:rPr>
                        <a:rPr lang="ko-KR" altLang="en-US">
                          <a:effectLst/>
                        </a:rPr>
                        <m:t> </m:t>
                      </m:r>
                    </m:num>
                    <m:den>
                      <m:rad>
                        <m:radPr>
                          <m:degHide m:val="on"/>
                          <m:ctrlPr>
                            <a:rPr lang="ko-KR" altLang="en-US" i="1">
                              <a:effectLst/>
                              <a:latin typeface="Cambria Math" panose="02040503050406030204" pitchFamily="18" charset="0"/>
                            </a:rPr>
                          </m:ctrlPr>
                        </m:radPr>
                        <m:deg/>
                        <m:e>
                          <m: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𝒘</m:t>
                          </m:r>
                          <m: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′</m:t>
                          </m:r>
                          <m:r>
                            <a:rPr lang="ko-KR" altLang="en-US" sz="1100" b="1" i="1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𝛀</m:t>
                          </m:r>
                          <m: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𝒘</m:t>
                          </m:r>
                        </m:e>
                      </m:rad>
                      <m:r>
                        <m:rPr>
                          <m:nor/>
                        </m:rPr>
                        <a:rPr lang="ko-KR" altLang="en-US">
                          <a:effectLst/>
                        </a:rPr>
                        <m:t> </m:t>
                      </m:r>
                    </m:den>
                  </m:f>
                </m:oMath>
              </a14:m>
              <a:endParaRPr lang="en-US" altLang="ko-KR" sz="1100" b="1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1"/>
                <a:t>constraints:  </a:t>
              </a:r>
              <a14:m>
                <m:oMath xmlns:m="http://schemas.openxmlformats.org/officeDocument/2006/math">
                  <m:nary>
                    <m:naryPr>
                      <m:chr m:val="∑"/>
                      <m:ctrlP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𝒊</m:t>
                      </m:r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𝟏</m:t>
                      </m:r>
                    </m:sub>
                    <m:sup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𝒏</m:t>
                      </m:r>
                    </m:sup>
                    <m:e>
                      <m:sSub>
                        <m:sSubPr>
                          <m:ctrlP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𝒘</m:t>
                          </m:r>
                        </m:e>
                        <m:sub>
                          <m: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𝒊</m:t>
                          </m:r>
                        </m:sub>
                      </m:sSub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𝟏</m:t>
                      </m:r>
                    </m:e>
                  </m:nary>
                </m:oMath>
              </a14:m>
              <a:r>
                <a:rPr lang="en-US" altLang="ko-KR">
                  <a:effectLst/>
                </a:rPr>
                <a:t>, </a:t>
              </a:r>
              <a14:m>
                <m:oMath xmlns:m="http://schemas.openxmlformats.org/officeDocument/2006/math">
                  <m:r>
                    <a:rPr lang="en-US" altLang="ko-KR" sz="1100" b="1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𝟓</m:t>
                  </m:r>
                  <m:r>
                    <a:rPr lang="en-US" altLang="ko-KR" sz="1100" b="1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%≤ </m:t>
                  </m:r>
                  <m:sSub>
                    <m:sSubPr>
                      <m:ctrlP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𝒘</m:t>
                      </m:r>
                    </m:e>
                    <m:sub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𝒊</m:t>
                      </m:r>
                    </m:sub>
                  </m:sSub>
                  <m:r>
                    <a:rPr lang="en-US" altLang="ko-KR" sz="1100" b="1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≤</m:t>
                  </m:r>
                  <m:r>
                    <a:rPr lang="en-US" altLang="ko-KR" sz="1100" b="1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𝟐𝟎</m:t>
                  </m:r>
                  <m:r>
                    <a:rPr lang="en-US" altLang="ko-KR" sz="1100" b="1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%</m:t>
                  </m:r>
                </m:oMath>
              </a14:m>
              <a:endParaRPr lang="ko-KR" altLang="ko-KR">
                <a:effectLst/>
              </a:endParaRP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SpPr txBox="1"/>
          </xdr:nvSpPr>
          <xdr:spPr>
            <a:xfrm>
              <a:off x="676276" y="180975"/>
              <a:ext cx="2857499" cy="1066799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ko-KR" altLang="en-US" sz="1100" b="1"/>
                <a:t>최대분산효과</a:t>
              </a:r>
              <a:r>
                <a:rPr lang="en-US" altLang="ko-KR" sz="1100" b="1"/>
                <a:t>: DR </a:t>
              </a:r>
              <a:r>
                <a:rPr lang="ko-KR" altLang="en-US" sz="1100" b="1"/>
                <a:t>최대화</a:t>
              </a:r>
              <a:endParaRPr lang="en-US" altLang="ko-KR" sz="1100" b="1"/>
            </a:p>
            <a:p>
              <a:pPr algn="ctr"/>
              <a:endParaRPr lang="en-US" altLang="ko-KR" sz="1100" b="1"/>
            </a:p>
            <a:p>
              <a:pPr algn="ctr"/>
              <a:r>
                <a:rPr lang="en-US" altLang="ko-KR" sz="1100" b="1"/>
                <a:t>objective:</a:t>
              </a:r>
              <a:r>
                <a:rPr lang="en-US" altLang="ko-KR" sz="1100" b="1" baseline="0"/>
                <a:t> max DR = </a:t>
              </a:r>
              <a:r>
                <a:rPr lang="en-US" altLang="ko-KR" sz="1100" b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max 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(∑▒〖</a:t>
              </a:r>
              <a:r>
                <a:rPr lang="el-GR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σ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_𝒊 𝒘_𝒊 〗</a:t>
              </a:r>
              <a:r>
                <a:rPr lang="ko-KR" altLang="en-US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ko-KR" alt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ko-KR" altLang="en-US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l-GR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σ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ko-KR" alt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ko-KR" alt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ko-KR" altLang="en-US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ko-KR" sz="1100" b="1" baseline="0"/>
                <a:t> = max 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𝒘′</a:t>
              </a:r>
              <a:r>
                <a:rPr lang="el-GR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σ</a:t>
              </a:r>
              <a:r>
                <a:rPr lang="ko-KR" altLang="en-US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</a:t>
              </a:r>
              <a:r>
                <a:rPr lang="ko-KR" altLang="en-US" i="0">
                  <a:effectLst/>
                </a:rPr>
                <a:t> </a:t>
              </a:r>
              <a:r>
                <a:rPr lang="ko-KR" altLang="en-US" i="0">
                  <a:effectLst/>
                  <a:latin typeface="Cambria Math" panose="02040503050406030204" pitchFamily="18" charset="0"/>
                </a:rPr>
                <a:t>" </a:t>
              </a:r>
              <a:r>
                <a:rPr lang="en-US" altLang="ko-KR" sz="1100" b="1" i="0" baseline="0">
                  <a:effectLst/>
                  <a:latin typeface="Cambria Math" panose="02040503050406030204" pitchFamily="18" charset="0"/>
                </a:rPr>
                <a:t>/(</a:t>
              </a:r>
              <a:r>
                <a:rPr lang="ko-KR" altLang="en-US" sz="1100" b="1" i="0" baseline="0">
                  <a:effectLst/>
                  <a:latin typeface="Cambria Math" panose="02040503050406030204" pitchFamily="18" charset="0"/>
                </a:rPr>
                <a:t>√(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𝒘′</a:t>
              </a:r>
              <a:r>
                <a:rPr lang="ko-KR" altLang="en-US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𝛀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𝒘</a:t>
              </a:r>
              <a:r>
                <a:rPr lang="ko-KR" altLang="en-US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 "</a:t>
              </a:r>
              <a:r>
                <a:rPr lang="ko-KR" altLang="en-US" i="0">
                  <a:effectLst/>
                </a:rPr>
                <a:t> </a:t>
              </a:r>
              <a:r>
                <a:rPr lang="ko-KR" altLang="en-US" b="1" i="0">
                  <a:effectLst/>
                  <a:latin typeface="Cambria Math" panose="02040503050406030204" pitchFamily="18" charset="0"/>
                </a:rPr>
                <a:t>" </a:t>
              </a:r>
              <a:r>
                <a:rPr lang="en-US" altLang="ko-KR" sz="1100" b="1" i="0" baseline="0">
                  <a:effectLst/>
                  <a:latin typeface="Cambria Math" panose="02040503050406030204" pitchFamily="18" charset="0"/>
                </a:rPr>
                <a:t>)</a:t>
              </a:r>
              <a:endParaRPr lang="en-US" altLang="ko-KR" sz="1100" b="1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1"/>
                <a:t>constraints:  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∑_(𝒊=𝟏)^𝒏▒〖𝒘_𝒊=𝟏〗</a:t>
              </a:r>
              <a:r>
                <a:rPr lang="en-US" altLang="ko-KR">
                  <a:effectLst/>
                </a:rPr>
                <a:t>, 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𝟓%≤ 𝒘_𝒊≤𝟐𝟎%</a:t>
              </a:r>
              <a:endParaRPr lang="ko-KR" altLang="ko-KR">
                <a:effectLst/>
              </a:endParaRPr>
            </a:p>
          </xdr:txBody>
        </xdr:sp>
      </mc:Fallback>
    </mc:AlternateContent>
    <xdr:clientData/>
  </xdr:twoCellAnchor>
  <xdr:oneCellAnchor>
    <xdr:from>
      <xdr:col>10</xdr:col>
      <xdr:colOff>209550</xdr:colOff>
      <xdr:row>13</xdr:row>
      <xdr:rowOff>200025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753600" y="2924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209550</xdr:colOff>
      <xdr:row>13</xdr:row>
      <xdr:rowOff>200025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9753600" y="2924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1</xdr:col>
      <xdr:colOff>0</xdr:colOff>
      <xdr:row>0</xdr:row>
      <xdr:rowOff>190500</xdr:rowOff>
    </xdr:from>
    <xdr:to>
      <xdr:col>3</xdr:col>
      <xdr:colOff>828674</xdr:colOff>
      <xdr:row>5</xdr:row>
      <xdr:rowOff>209549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500-000008000000}"/>
                </a:ext>
              </a:extLst>
            </xdr:cNvPr>
            <xdr:cNvSpPr txBox="1"/>
          </xdr:nvSpPr>
          <xdr:spPr>
            <a:xfrm>
              <a:off x="685800" y="190500"/>
              <a:ext cx="2857499" cy="1066799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ko-KR" altLang="ko-KR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역변동성 </a:t>
              </a:r>
              <a:r>
                <a:rPr lang="en-US" altLang="ko-KR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(naive risk parity)</a:t>
              </a:r>
              <a:endParaRPr lang="ko-KR" altLang="ko-KR">
                <a:effectLst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1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1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𝒘</m:t>
                        </m:r>
                      </m:e>
                      <m:sub>
                        <m:r>
                          <a:rPr lang="en-US" altLang="ko-KR" sz="1100" b="1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𝒊</m:t>
                        </m:r>
                      </m:sub>
                    </m:sSub>
                    <m:r>
                      <a:rPr lang="en-US" altLang="ko-KR" sz="1100" b="1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altLang="ko-KR" sz="1100" b="1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f>
                          <m:fPr>
                            <m:ctrlPr>
                              <a:rPr lang="en-US" altLang="ko-KR" sz="1100" b="1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altLang="ko-KR" sz="1100" b="1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num>
                          <m:den>
                            <m:sSub>
                              <m:sSubPr>
                                <m:ctrlPr>
                                  <a:rPr lang="en-US" altLang="ko-KR" sz="1100" b="1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sty m:val="p"/>
                                  </m:rPr>
                                  <a:rPr lang="el-GR" altLang="ko-KR" sz="1100" b="1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σ</m:t>
                                </m:r>
                              </m:e>
                              <m:sub>
                                <m:r>
                                  <a:rPr lang="en-US" altLang="ko-KR" sz="1100" b="1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𝒊</m:t>
                                </m:r>
                              </m:sub>
                            </m:sSub>
                          </m:den>
                        </m:f>
                      </m:num>
                      <m:den>
                        <m:f>
                          <m:fPr>
                            <m:ctrlPr>
                              <a:rPr lang="en-US" altLang="ko-KR" sz="1100" b="1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altLang="ko-KR" sz="1100" b="1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num>
                          <m:den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altLang="ko-KR" sz="1100" b="1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b>
                                  <m:sSubPr>
                                    <m:ctrlPr>
                                      <a:rPr lang="en-US" altLang="ko-KR" sz="1100" b="1" i="1" baseline="0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sty m:val="p"/>
                                      </m:rPr>
                                      <a:rPr lang="el-GR" altLang="ko-KR" sz="1100" b="1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σ</m:t>
                                    </m:r>
                                  </m:e>
                                  <m:sub>
                                    <m:r>
                                      <a:rPr lang="en-US" altLang="ko-KR" sz="1100" b="1" i="1" baseline="0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𝒊</m:t>
                                    </m:r>
                                  </m:sub>
                                </m:sSub>
                              </m:e>
                            </m:nary>
                          </m:den>
                        </m:f>
                      </m:den>
                    </m:f>
                  </m:oMath>
                </m:oMathPara>
              </a14:m>
              <a:endParaRPr lang="ko-KR" altLang="ko-KR">
                <a:effectLst/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685800" y="190500"/>
              <a:ext cx="2857499" cy="1066799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ko-KR" altLang="ko-KR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역변동성 </a:t>
              </a:r>
              <a:r>
                <a:rPr lang="en-US" altLang="ko-KR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(naive risk parity)</a:t>
              </a:r>
              <a:endParaRPr lang="ko-KR" altLang="ko-KR">
                <a:effectLst/>
              </a:endParaRPr>
            </a:p>
            <a:p>
              <a:pPr algn="ctr"/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𝒘_𝒊=  (𝟏/</a:t>
              </a:r>
              <a:r>
                <a:rPr lang="el-GR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σ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_𝒊 )/(𝟏/(∑▒</a:t>
              </a:r>
              <a:r>
                <a:rPr lang="el-GR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σ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_𝒊 ))</a:t>
              </a:r>
              <a:endParaRPr lang="ko-KR" altLang="ko-KR">
                <a:effectLst/>
              </a:endParaRPr>
            </a:p>
          </xdr:txBody>
        </xdr:sp>
      </mc:Fallback>
    </mc:AlternateContent>
    <xdr:clientData/>
  </xdr:twoCellAnchor>
  <xdr:twoCellAnchor>
    <xdr:from>
      <xdr:col>9</xdr:col>
      <xdr:colOff>893535</xdr:colOff>
      <xdr:row>22</xdr:row>
      <xdr:rowOff>134709</xdr:rowOff>
    </xdr:from>
    <xdr:to>
      <xdr:col>15</xdr:col>
      <xdr:colOff>408213</xdr:colOff>
      <xdr:row>37</xdr:row>
      <xdr:rowOff>106134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209550</xdr:colOff>
      <xdr:row>13</xdr:row>
      <xdr:rowOff>200025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9067800" y="2924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1</xdr:col>
      <xdr:colOff>0</xdr:colOff>
      <xdr:row>0</xdr:row>
      <xdr:rowOff>190500</xdr:rowOff>
    </xdr:from>
    <xdr:to>
      <xdr:col>4</xdr:col>
      <xdr:colOff>397565</xdr:colOff>
      <xdr:row>6</xdr:row>
      <xdr:rowOff>2484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600-000003000000}"/>
                </a:ext>
              </a:extLst>
            </xdr:cNvPr>
            <xdr:cNvSpPr txBox="1"/>
          </xdr:nvSpPr>
          <xdr:spPr>
            <a:xfrm>
              <a:off x="687457" y="190500"/>
              <a:ext cx="3114260" cy="1054375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ko-KR" alt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리스크 패러티 </a:t>
              </a:r>
              <a:r>
                <a:rPr lang="en-US" altLang="ko-KR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(Risk Parity)</a:t>
              </a:r>
            </a:p>
            <a:p>
              <a:pPr algn="ctr"/>
              <a:endParaRPr lang="en-US" altLang="ko-KR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r>
                <a:rPr lang="en-US" altLang="ko-KR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MRC = </a:t>
              </a:r>
              <a14:m>
                <m:oMath xmlns:m="http://schemas.openxmlformats.org/officeDocument/2006/math">
                  <m:f>
                    <m:fPr>
                      <m:type m:val="skw"/>
                      <m:ctrlP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 </m:t>
                      </m:r>
                      <m:r>
                        <a:rPr lang="ko-KR" alt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𝛀</m:t>
                      </m:r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∗ </m:t>
                      </m:r>
                      <m:sSub>
                        <m:sSubPr>
                          <m:ctrlPr>
                            <a:rPr lang="en-US" altLang="ko-KR" sz="1100" b="1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ko-KR" sz="1100" b="1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𝒘</m:t>
                          </m:r>
                        </m:e>
                        <m:sub>
                          <m: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𝒊</m:t>
                          </m:r>
                        </m:sub>
                      </m:sSub>
                      <m:r>
                        <a:rPr lang="en-US" altLang="ko-KR" sz="1100" b="1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)</m:t>
                      </m:r>
                    </m:num>
                    <m:den>
                      <m:sSub>
                        <m:sSubPr>
                          <m:ctrlPr>
                            <a:rPr lang="en-US" altLang="ko-KR" sz="1100" b="1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el-GR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σ</m:t>
                          </m:r>
                        </m:e>
                        <m:sub>
                          <m: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𝒑</m:t>
                          </m:r>
                        </m:sub>
                      </m:sSub>
                    </m:den>
                  </m:f>
                </m:oMath>
              </a14:m>
              <a:endParaRPr lang="ko-KR" altLang="ko-KR">
                <a:effectLst/>
              </a:endParaRPr>
            </a:p>
            <a:p>
              <a:pPr algn="ctr"/>
              <a:r>
                <a:rPr lang="en-US" altLang="ko-KR">
                  <a:effectLst/>
                </a:rPr>
                <a:t>RC = </a:t>
              </a:r>
              <a14:m>
                <m:oMath xmlns:m="http://schemas.openxmlformats.org/officeDocument/2006/math">
                  <m:f>
                    <m:fPr>
                      <m:type m:val="skw"/>
                      <m:ctrlP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 </m:t>
                      </m:r>
                      <m:r>
                        <a:rPr lang="ko-KR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𝛀</m:t>
                      </m:r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∗ </m:t>
                      </m:r>
                      <m:sSub>
                        <m:sSubPr>
                          <m:ctrlPr>
                            <a:rPr lang="en-US" altLang="ko-KR" sz="1100" b="1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ko-KR" sz="1100" b="1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𝒘</m:t>
                          </m:r>
                        </m:e>
                        <m:sub>
                          <m: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𝒊</m:t>
                          </m:r>
                        </m:sub>
                      </m:sSub>
                      <m:r>
                        <a:rPr lang="en-US" altLang="ko-KR" sz="1100" b="1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)</m:t>
                      </m:r>
                    </m:num>
                    <m:den>
                      <m:sSub>
                        <m:sSubPr>
                          <m:ctrlPr>
                            <a:rPr lang="en-US" altLang="ko-KR" sz="1100" b="1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el-GR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σ</m:t>
                          </m:r>
                        </m:e>
                        <m:sub>
                          <m: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𝒑</m:t>
                          </m:r>
                        </m:sub>
                      </m:sSub>
                    </m:den>
                  </m:f>
                </m:oMath>
              </a14:m>
              <a:r>
                <a:rPr lang="en-US" altLang="ko-KR">
                  <a:effectLst/>
                </a:rPr>
                <a:t> *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ko-KR" sz="1100" b="1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ko-KR" sz="1100" b="1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𝒘</m:t>
                      </m:r>
                    </m:e>
                    <m:sub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𝒊</m:t>
                      </m:r>
                    </m:sub>
                  </m:sSub>
                </m:oMath>
              </a14:m>
              <a:endParaRPr lang="en-US" altLang="ko-KR">
                <a:effectLst/>
              </a:endParaRPr>
            </a:p>
            <a:p>
              <a:pPr algn="ctr"/>
              <a:r>
                <a:rPr lang="ko-KR" altLang="en-US">
                  <a:effectLst/>
                </a:rPr>
                <a:t>모든 자산의 </a:t>
              </a:r>
              <a:r>
                <a:rPr lang="en-US" altLang="ko-KR">
                  <a:effectLst/>
                </a:rPr>
                <a:t>RC </a:t>
              </a:r>
              <a:r>
                <a:rPr lang="ko-KR" altLang="en-US">
                  <a:effectLst/>
                </a:rPr>
                <a:t>값이 같도록</a:t>
              </a:r>
              <a:endParaRPr lang="en-US" altLang="ko-KR">
                <a:effectLst/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687457" y="190500"/>
              <a:ext cx="3114260" cy="1054375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ko-KR" alt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리스크 패러티 </a:t>
              </a:r>
              <a:r>
                <a:rPr lang="en-US" altLang="ko-KR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(Risk Parity)</a:t>
              </a:r>
            </a:p>
            <a:p>
              <a:pPr algn="ctr"/>
              <a:endParaRPr lang="en-US" altLang="ko-KR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r>
                <a:rPr lang="en-US" altLang="ko-KR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MRC = 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(( </a:t>
              </a:r>
              <a:r>
                <a:rPr lang="ko-KR" altLang="en-US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𝛀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∗ 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𝒘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𝒊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))⁄</a:t>
              </a:r>
              <a:r>
                <a:rPr lang="el-GR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σ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𝒑 </a:t>
              </a:r>
              <a:endParaRPr lang="ko-KR" altLang="ko-KR">
                <a:effectLst/>
              </a:endParaRPr>
            </a:p>
            <a:p>
              <a:pPr algn="ctr"/>
              <a:r>
                <a:rPr lang="en-US" altLang="ko-KR">
                  <a:effectLst/>
                </a:rPr>
                <a:t>RC = 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(( </a:t>
              </a:r>
              <a:r>
                <a:rPr lang="ko-KR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𝛀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∗ 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𝒘_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𝒊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))⁄</a:t>
              </a:r>
              <a:r>
                <a:rPr lang="el-GR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σ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𝒑 </a:t>
              </a:r>
              <a:r>
                <a:rPr lang="en-US" altLang="ko-KR">
                  <a:effectLst/>
                </a:rPr>
                <a:t> * 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𝒘_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𝒊</a:t>
              </a:r>
              <a:endParaRPr lang="en-US" altLang="ko-KR">
                <a:effectLst/>
              </a:endParaRPr>
            </a:p>
            <a:p>
              <a:pPr algn="ctr"/>
              <a:r>
                <a:rPr lang="ko-KR" altLang="en-US">
                  <a:effectLst/>
                </a:rPr>
                <a:t>모든 자산의 </a:t>
              </a:r>
              <a:r>
                <a:rPr lang="en-US" altLang="ko-KR">
                  <a:effectLst/>
                </a:rPr>
                <a:t>RC </a:t>
              </a:r>
              <a:r>
                <a:rPr lang="ko-KR" altLang="en-US">
                  <a:effectLst/>
                </a:rPr>
                <a:t>값이 같도록</a:t>
              </a:r>
              <a:endParaRPr lang="en-US" altLang="ko-KR">
                <a:effectLst/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8"/>
  <sheetViews>
    <sheetView showGridLines="0" zoomScale="70" zoomScaleNormal="70" workbookViewId="0">
      <selection activeCell="B17" sqref="B17:E18"/>
    </sheetView>
  </sheetViews>
  <sheetFormatPr defaultColWidth="15.75" defaultRowHeight="17" x14ac:dyDescent="0.45"/>
  <cols>
    <col min="1" max="1" width="4.83203125" style="1" customWidth="1"/>
    <col min="2" max="12" width="18.5" style="1" customWidth="1"/>
    <col min="13" max="16384" width="15.75" style="1"/>
  </cols>
  <sheetData>
    <row r="2" spans="2:12" x14ac:dyDescent="0.45">
      <c r="B2" s="38" t="s">
        <v>10</v>
      </c>
      <c r="C2" s="38"/>
      <c r="D2" s="38"/>
      <c r="E2" s="38"/>
    </row>
    <row r="3" spans="2:12" x14ac:dyDescent="0.45">
      <c r="B3" s="38"/>
      <c r="C3" s="38"/>
      <c r="D3" s="38"/>
      <c r="E3" s="38"/>
    </row>
    <row r="4" spans="2:12" x14ac:dyDescent="0.45">
      <c r="B4" s="2"/>
      <c r="C4" s="2"/>
      <c r="D4" s="2"/>
      <c r="E4" s="2"/>
    </row>
    <row r="5" spans="2:12" x14ac:dyDescent="0.45">
      <c r="B5" s="5"/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</row>
    <row r="6" spans="2:12" x14ac:dyDescent="0.45">
      <c r="B6" s="7" t="s">
        <v>0</v>
      </c>
      <c r="C6" s="9">
        <v>2.3252090400000001E-2</v>
      </c>
      <c r="D6" s="9">
        <v>1.9982461E-2</v>
      </c>
      <c r="E6" s="9">
        <v>1.7300113999999998E-2</v>
      </c>
      <c r="F6" s="9">
        <v>2.2821692000000001E-2</v>
      </c>
      <c r="G6" s="9">
        <v>-4.0601379999999996E-3</v>
      </c>
      <c r="H6" s="9">
        <v>-2.021077E-3</v>
      </c>
      <c r="I6" s="9">
        <v>1.9180805499999998E-2</v>
      </c>
      <c r="J6" s="9">
        <v>1.2286099E-2</v>
      </c>
      <c r="K6" s="9">
        <v>-3.5668119999999998E-4</v>
      </c>
      <c r="L6" s="9">
        <v>5.272578E-3</v>
      </c>
    </row>
    <row r="7" spans="2:12" x14ac:dyDescent="0.45">
      <c r="B7" s="7" t="s">
        <v>1</v>
      </c>
      <c r="C7" s="9">
        <v>1.9982461E-2</v>
      </c>
      <c r="D7" s="9">
        <v>3.1276448999999998E-2</v>
      </c>
      <c r="E7" s="9">
        <v>1.9930069000000002E-2</v>
      </c>
      <c r="F7" s="9">
        <v>2.8015677999999999E-2</v>
      </c>
      <c r="G7" s="9">
        <v>-5.2524149999999999E-3</v>
      </c>
      <c r="H7" s="9">
        <v>-2.4292004E-3</v>
      </c>
      <c r="I7" s="9">
        <v>2.08700146E-2</v>
      </c>
      <c r="J7" s="9">
        <v>1.7219073000000001E-2</v>
      </c>
      <c r="K7" s="9">
        <v>2.4264066000000001E-3</v>
      </c>
      <c r="L7" s="9">
        <v>8.2120549999999994E-3</v>
      </c>
    </row>
    <row r="8" spans="2:12" x14ac:dyDescent="0.45">
      <c r="B8" s="7" t="s">
        <v>2</v>
      </c>
      <c r="C8" s="9">
        <v>1.7300114500000002E-2</v>
      </c>
      <c r="D8" s="9">
        <v>1.9930069000000002E-2</v>
      </c>
      <c r="E8" s="9">
        <v>3.7027657999999998E-2</v>
      </c>
      <c r="F8" s="9">
        <v>2.4457738E-2</v>
      </c>
      <c r="G8" s="9">
        <v>-3.8130170000000001E-3</v>
      </c>
      <c r="H8" s="9">
        <v>-1.8812875000000001E-3</v>
      </c>
      <c r="I8" s="9">
        <v>1.5823836000000001E-2</v>
      </c>
      <c r="J8" s="9">
        <v>1.3942446000000001E-2</v>
      </c>
      <c r="K8" s="9">
        <v>2.1748138000000001E-3</v>
      </c>
      <c r="L8" s="9">
        <v>5.7753769999999999E-3</v>
      </c>
    </row>
    <row r="9" spans="2:12" x14ac:dyDescent="0.45">
      <c r="B9" s="7" t="s">
        <v>3</v>
      </c>
      <c r="C9" s="9">
        <v>2.2821692300000002E-2</v>
      </c>
      <c r="D9" s="9">
        <v>2.8015677999999999E-2</v>
      </c>
      <c r="E9" s="9">
        <v>2.4457738E-2</v>
      </c>
      <c r="F9" s="9">
        <v>4.6068575E-2</v>
      </c>
      <c r="G9" s="9">
        <v>-5.8997809999999998E-3</v>
      </c>
      <c r="H9" s="9">
        <v>-2.9483398000000002E-3</v>
      </c>
      <c r="I9" s="9">
        <v>2.6461839800000001E-2</v>
      </c>
      <c r="J9" s="9">
        <v>2.1057857999999999E-2</v>
      </c>
      <c r="K9" s="9">
        <v>3.8746351E-3</v>
      </c>
      <c r="L9" s="9">
        <v>1.0616983999999999E-2</v>
      </c>
    </row>
    <row r="10" spans="2:12" x14ac:dyDescent="0.45">
      <c r="B10" s="7" t="s">
        <v>4</v>
      </c>
      <c r="C10" s="9">
        <v>-4.0601378000000004E-3</v>
      </c>
      <c r="D10" s="9">
        <v>-5.2524149999999999E-3</v>
      </c>
      <c r="E10" s="9">
        <v>-3.8130170000000001E-3</v>
      </c>
      <c r="F10" s="9">
        <v>-5.8997809999999998E-3</v>
      </c>
      <c r="G10" s="9">
        <v>1.010761E-2</v>
      </c>
      <c r="H10" s="9">
        <v>4.7331220999999998E-3</v>
      </c>
      <c r="I10" s="9">
        <v>-3.6533001E-3</v>
      </c>
      <c r="J10" s="9">
        <v>-3.5725169999999999E-3</v>
      </c>
      <c r="K10" s="9">
        <v>1.1241723E-3</v>
      </c>
      <c r="L10" s="9">
        <v>-2.675181E-3</v>
      </c>
    </row>
    <row r="11" spans="2:12" x14ac:dyDescent="0.45">
      <c r="B11" s="7" t="s">
        <v>5</v>
      </c>
      <c r="C11" s="9">
        <v>-2.021077E-3</v>
      </c>
      <c r="D11" s="9">
        <v>-2.4291999999999998E-3</v>
      </c>
      <c r="E11" s="9">
        <v>-1.8812880000000001E-3</v>
      </c>
      <c r="F11" s="9">
        <v>-2.9483399999999998E-3</v>
      </c>
      <c r="G11" s="9">
        <v>4.7331220000000002E-3</v>
      </c>
      <c r="H11" s="9">
        <v>2.7732326999999998E-3</v>
      </c>
      <c r="I11" s="9">
        <v>-1.7933464000000001E-3</v>
      </c>
      <c r="J11" s="9">
        <v>-1.629412E-3</v>
      </c>
      <c r="K11" s="9">
        <v>7.8696810000000001E-4</v>
      </c>
      <c r="L11" s="9">
        <v>-1.1194779999999999E-3</v>
      </c>
    </row>
    <row r="12" spans="2:12" x14ac:dyDescent="0.45">
      <c r="B12" s="7" t="s">
        <v>6</v>
      </c>
      <c r="C12" s="9">
        <v>1.9180805499999998E-2</v>
      </c>
      <c r="D12" s="9">
        <v>2.0870014999999999E-2</v>
      </c>
      <c r="E12" s="9">
        <v>1.5823836000000001E-2</v>
      </c>
      <c r="F12" s="9">
        <v>2.646184E-2</v>
      </c>
      <c r="G12" s="9">
        <v>-3.6533E-3</v>
      </c>
      <c r="H12" s="9">
        <v>-1.7933464000000001E-3</v>
      </c>
      <c r="I12" s="9">
        <v>3.8964800500000001E-2</v>
      </c>
      <c r="J12" s="9">
        <v>1.6408046999999999E-2</v>
      </c>
      <c r="K12" s="9">
        <v>7.7440669999999997E-4</v>
      </c>
      <c r="L12" s="9">
        <v>5.874532E-3</v>
      </c>
    </row>
    <row r="13" spans="2:12" x14ac:dyDescent="0.45">
      <c r="B13" s="7" t="s">
        <v>7</v>
      </c>
      <c r="C13" s="9">
        <v>1.22860985E-2</v>
      </c>
      <c r="D13" s="9">
        <v>1.7219073000000001E-2</v>
      </c>
      <c r="E13" s="9">
        <v>1.3942446000000001E-2</v>
      </c>
      <c r="F13" s="9">
        <v>2.1057857999999999E-2</v>
      </c>
      <c r="G13" s="9">
        <v>-3.5725169999999999E-3</v>
      </c>
      <c r="H13" s="9">
        <v>-1.6294123999999999E-3</v>
      </c>
      <c r="I13" s="9">
        <v>1.64080471E-2</v>
      </c>
      <c r="J13" s="9">
        <v>2.6134333999999999E-2</v>
      </c>
      <c r="K13" s="9">
        <v>2.8010114000000001E-3</v>
      </c>
      <c r="L13" s="9">
        <v>7.0656249999999999E-3</v>
      </c>
    </row>
    <row r="14" spans="2:12" x14ac:dyDescent="0.45">
      <c r="B14" s="7" t="s">
        <v>8</v>
      </c>
      <c r="C14" s="9">
        <v>-3.5668119999999998E-4</v>
      </c>
      <c r="D14" s="9">
        <v>2.4264070000000002E-3</v>
      </c>
      <c r="E14" s="9">
        <v>2.1748140000000002E-3</v>
      </c>
      <c r="F14" s="9">
        <v>3.874635E-3</v>
      </c>
      <c r="G14" s="9">
        <v>1.1241720000000001E-3</v>
      </c>
      <c r="H14" s="9">
        <v>7.8696810000000001E-4</v>
      </c>
      <c r="I14" s="9">
        <v>7.7440669999999997E-4</v>
      </c>
      <c r="J14" s="9">
        <v>2.801011E-3</v>
      </c>
      <c r="K14" s="9">
        <v>1.9020458000000001E-2</v>
      </c>
      <c r="L14" s="9">
        <v>6.8358400000000001E-3</v>
      </c>
    </row>
    <row r="15" spans="2:12" x14ac:dyDescent="0.45">
      <c r="B15" s="7" t="s">
        <v>9</v>
      </c>
      <c r="C15" s="9">
        <v>5.2725782999999997E-3</v>
      </c>
      <c r="D15" s="9">
        <v>8.2120549999999994E-3</v>
      </c>
      <c r="E15" s="9">
        <v>5.7753769999999999E-3</v>
      </c>
      <c r="F15" s="9">
        <v>1.0616983999999999E-2</v>
      </c>
      <c r="G15" s="9">
        <v>-2.675181E-3</v>
      </c>
      <c r="H15" s="9">
        <v>-1.1194784000000001E-3</v>
      </c>
      <c r="I15" s="9">
        <v>5.8745324000000002E-3</v>
      </c>
      <c r="J15" s="9">
        <v>7.0656249999999999E-3</v>
      </c>
      <c r="K15" s="9">
        <v>6.8358396E-3</v>
      </c>
      <c r="L15" s="9">
        <v>2.6368285000000002E-2</v>
      </c>
    </row>
    <row r="16" spans="2:12" ht="17.5" thickBot="1" x14ac:dyDescent="0.5"/>
    <row r="17" spans="2:5" x14ac:dyDescent="0.45">
      <c r="B17" s="39" t="s">
        <v>35</v>
      </c>
      <c r="C17" s="40"/>
      <c r="D17" s="40"/>
      <c r="E17" s="41"/>
    </row>
    <row r="18" spans="2:5" ht="17.5" thickBot="1" x14ac:dyDescent="0.5">
      <c r="B18" s="42"/>
      <c r="C18" s="43"/>
      <c r="D18" s="43"/>
      <c r="E18" s="44"/>
    </row>
  </sheetData>
  <mergeCells count="2">
    <mergeCell ref="B2:E3"/>
    <mergeCell ref="B17:E1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0:C21"/>
  <sheetViews>
    <sheetView showGridLines="0" zoomScale="70" zoomScaleNormal="70" workbookViewId="0">
      <selection activeCell="D10" sqref="D10"/>
    </sheetView>
  </sheetViews>
  <sheetFormatPr defaultColWidth="9" defaultRowHeight="17" x14ac:dyDescent="0.45"/>
  <cols>
    <col min="1" max="1" width="9" style="4"/>
    <col min="2" max="2" width="17.58203125" style="4" bestFit="1" customWidth="1"/>
    <col min="3" max="16384" width="9" style="4"/>
  </cols>
  <sheetData>
    <row r="10" spans="2:3" x14ac:dyDescent="0.45">
      <c r="B10" s="5"/>
      <c r="C10" s="6" t="s">
        <v>11</v>
      </c>
    </row>
    <row r="11" spans="2:3" x14ac:dyDescent="0.45">
      <c r="B11" s="7" t="s">
        <v>0</v>
      </c>
      <c r="C11" s="8">
        <v>0.1</v>
      </c>
    </row>
    <row r="12" spans="2:3" x14ac:dyDescent="0.45">
      <c r="B12" s="7" t="s">
        <v>1</v>
      </c>
      <c r="C12" s="8">
        <v>0.1</v>
      </c>
    </row>
    <row r="13" spans="2:3" x14ac:dyDescent="0.45">
      <c r="B13" s="7" t="s">
        <v>2</v>
      </c>
      <c r="C13" s="8">
        <v>0.1</v>
      </c>
    </row>
    <row r="14" spans="2:3" x14ac:dyDescent="0.45">
      <c r="B14" s="7" t="s">
        <v>3</v>
      </c>
      <c r="C14" s="8">
        <v>0.1</v>
      </c>
    </row>
    <row r="15" spans="2:3" x14ac:dyDescent="0.45">
      <c r="B15" s="7" t="s">
        <v>4</v>
      </c>
      <c r="C15" s="8">
        <v>0.1</v>
      </c>
    </row>
    <row r="16" spans="2:3" x14ac:dyDescent="0.45">
      <c r="B16" s="7" t="s">
        <v>5</v>
      </c>
      <c r="C16" s="8">
        <v>0.1</v>
      </c>
    </row>
    <row r="17" spans="2:3" x14ac:dyDescent="0.45">
      <c r="B17" s="7" t="s">
        <v>6</v>
      </c>
      <c r="C17" s="8">
        <v>0.1</v>
      </c>
    </row>
    <row r="18" spans="2:3" x14ac:dyDescent="0.45">
      <c r="B18" s="7" t="s">
        <v>7</v>
      </c>
      <c r="C18" s="8">
        <v>0.1</v>
      </c>
    </row>
    <row r="19" spans="2:3" x14ac:dyDescent="0.45">
      <c r="B19" s="7" t="s">
        <v>8</v>
      </c>
      <c r="C19" s="8">
        <v>0.1</v>
      </c>
    </row>
    <row r="20" spans="2:3" x14ac:dyDescent="0.45">
      <c r="B20" s="7" t="s">
        <v>9</v>
      </c>
      <c r="C20" s="8">
        <v>0.1</v>
      </c>
    </row>
    <row r="21" spans="2:3" x14ac:dyDescent="0.45">
      <c r="B21" s="10" t="s">
        <v>15</v>
      </c>
      <c r="C21" s="11">
        <f>SUM(C11:C20)</f>
        <v>0.99999999999999989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8:O24"/>
  <sheetViews>
    <sheetView showGridLines="0" zoomScale="70" zoomScaleNormal="70" workbookViewId="0">
      <selection activeCell="D12" sqref="D12:D20"/>
    </sheetView>
  </sheetViews>
  <sheetFormatPr defaultColWidth="9" defaultRowHeight="17" x14ac:dyDescent="0.45"/>
  <cols>
    <col min="1" max="1" width="9" style="4"/>
    <col min="2" max="2" width="17.58203125" style="4" bestFit="1" customWidth="1"/>
    <col min="3" max="4" width="9" style="4"/>
    <col min="5" max="5" width="11.25" style="4" customWidth="1"/>
    <col min="6" max="15" width="13.83203125" style="4" customWidth="1"/>
    <col min="16" max="16384" width="9" style="4"/>
  </cols>
  <sheetData>
    <row r="8" spans="2:15" x14ac:dyDescent="0.45">
      <c r="B8" s="45" t="s">
        <v>13</v>
      </c>
      <c r="C8" s="45"/>
      <c r="D8" s="45"/>
      <c r="F8" s="45" t="s">
        <v>14</v>
      </c>
      <c r="G8" s="45"/>
      <c r="H8" s="45"/>
      <c r="I8" s="45"/>
      <c r="J8" s="45"/>
      <c r="K8" s="45"/>
      <c r="L8" s="45"/>
      <c r="M8" s="45"/>
      <c r="N8" s="45"/>
      <c r="O8" s="45"/>
    </row>
    <row r="10" spans="2:15" x14ac:dyDescent="0.45">
      <c r="B10" s="5"/>
      <c r="C10" s="6" t="s">
        <v>16</v>
      </c>
      <c r="D10" s="6" t="s">
        <v>17</v>
      </c>
      <c r="F10" s="7" t="s">
        <v>0</v>
      </c>
      <c r="G10" s="7" t="s">
        <v>1</v>
      </c>
      <c r="H10" s="7" t="s">
        <v>2</v>
      </c>
      <c r="I10" s="7" t="s">
        <v>3</v>
      </c>
      <c r="J10" s="7" t="s">
        <v>4</v>
      </c>
      <c r="K10" s="7" t="s">
        <v>5</v>
      </c>
      <c r="L10" s="7" t="s">
        <v>6</v>
      </c>
      <c r="M10" s="7" t="s">
        <v>7</v>
      </c>
      <c r="N10" s="7" t="s">
        <v>8</v>
      </c>
      <c r="O10" s="7" t="s">
        <v>9</v>
      </c>
    </row>
    <row r="11" spans="2:15" x14ac:dyDescent="0.45">
      <c r="B11" s="7" t="s">
        <v>0</v>
      </c>
      <c r="C11" s="8">
        <v>0.1</v>
      </c>
      <c r="D11" s="15">
        <v>0.1</v>
      </c>
      <c r="F11" s="9">
        <v>2.3252090400000001E-2</v>
      </c>
      <c r="G11" s="9">
        <v>1.9982461E-2</v>
      </c>
      <c r="H11" s="9">
        <v>1.7300113999999998E-2</v>
      </c>
      <c r="I11" s="9">
        <v>2.2821692000000001E-2</v>
      </c>
      <c r="J11" s="9">
        <v>-4.0601379999999996E-3</v>
      </c>
      <c r="K11" s="9">
        <v>-2.021077E-3</v>
      </c>
      <c r="L11" s="9">
        <v>1.9180805499999998E-2</v>
      </c>
      <c r="M11" s="9">
        <v>1.2286099E-2</v>
      </c>
      <c r="N11" s="9">
        <v>-3.5668119999999998E-4</v>
      </c>
      <c r="O11" s="9">
        <v>5.272578E-3</v>
      </c>
    </row>
    <row r="12" spans="2:15" x14ac:dyDescent="0.45">
      <c r="B12" s="7" t="s">
        <v>1</v>
      </c>
      <c r="C12" s="8">
        <v>0.1</v>
      </c>
      <c r="D12" s="15">
        <v>0.1</v>
      </c>
      <c r="F12" s="9">
        <v>1.9982461E-2</v>
      </c>
      <c r="G12" s="9">
        <v>3.1276448999999998E-2</v>
      </c>
      <c r="H12" s="9">
        <v>1.9930069000000002E-2</v>
      </c>
      <c r="I12" s="9">
        <v>2.8015677999999999E-2</v>
      </c>
      <c r="J12" s="9">
        <v>-5.2524149999999999E-3</v>
      </c>
      <c r="K12" s="9">
        <v>-2.4292004E-3</v>
      </c>
      <c r="L12" s="9">
        <v>2.08700146E-2</v>
      </c>
      <c r="M12" s="9">
        <v>1.7219073000000001E-2</v>
      </c>
      <c r="N12" s="9">
        <v>2.4264066000000001E-3</v>
      </c>
      <c r="O12" s="9">
        <v>8.2120549999999994E-3</v>
      </c>
    </row>
    <row r="13" spans="2:15" x14ac:dyDescent="0.45">
      <c r="B13" s="7" t="s">
        <v>2</v>
      </c>
      <c r="C13" s="8">
        <v>0.1</v>
      </c>
      <c r="D13" s="15">
        <v>0.1</v>
      </c>
      <c r="F13" s="9">
        <v>1.7300114500000002E-2</v>
      </c>
      <c r="G13" s="9">
        <v>1.9930069000000002E-2</v>
      </c>
      <c r="H13" s="9">
        <v>3.7027657999999998E-2</v>
      </c>
      <c r="I13" s="9">
        <v>2.4457738E-2</v>
      </c>
      <c r="J13" s="9">
        <v>-3.8130170000000001E-3</v>
      </c>
      <c r="K13" s="9">
        <v>-1.8812875000000001E-3</v>
      </c>
      <c r="L13" s="9">
        <v>1.5823836000000001E-2</v>
      </c>
      <c r="M13" s="9">
        <v>1.3942446000000001E-2</v>
      </c>
      <c r="N13" s="9">
        <v>2.1748138000000001E-3</v>
      </c>
      <c r="O13" s="9">
        <v>5.7753769999999999E-3</v>
      </c>
    </row>
    <row r="14" spans="2:15" x14ac:dyDescent="0.45">
      <c r="B14" s="7" t="s">
        <v>3</v>
      </c>
      <c r="C14" s="8">
        <v>0.1</v>
      </c>
      <c r="D14" s="15">
        <v>0.1</v>
      </c>
      <c r="F14" s="9">
        <v>2.2821692300000002E-2</v>
      </c>
      <c r="G14" s="9">
        <v>2.8015677999999999E-2</v>
      </c>
      <c r="H14" s="9">
        <v>2.4457738E-2</v>
      </c>
      <c r="I14" s="9">
        <v>4.6068575E-2</v>
      </c>
      <c r="J14" s="9">
        <v>-5.8997809999999998E-3</v>
      </c>
      <c r="K14" s="9">
        <v>-2.9483398000000002E-3</v>
      </c>
      <c r="L14" s="9">
        <v>2.6461839800000001E-2</v>
      </c>
      <c r="M14" s="9">
        <v>2.1057857999999999E-2</v>
      </c>
      <c r="N14" s="9">
        <v>3.8746351E-3</v>
      </c>
      <c r="O14" s="9">
        <v>1.0616983999999999E-2</v>
      </c>
    </row>
    <row r="15" spans="2:15" x14ac:dyDescent="0.45">
      <c r="B15" s="7" t="s">
        <v>4</v>
      </c>
      <c r="C15" s="8">
        <v>0.1</v>
      </c>
      <c r="D15" s="15">
        <v>0.1</v>
      </c>
      <c r="F15" s="9">
        <v>-4.0601378000000004E-3</v>
      </c>
      <c r="G15" s="9">
        <v>-5.2524149999999999E-3</v>
      </c>
      <c r="H15" s="9">
        <v>-3.8130170000000001E-3</v>
      </c>
      <c r="I15" s="9">
        <v>-5.8997809999999998E-3</v>
      </c>
      <c r="J15" s="9">
        <v>1.010761E-2</v>
      </c>
      <c r="K15" s="9">
        <v>4.7331220999999998E-3</v>
      </c>
      <c r="L15" s="9">
        <v>-3.6533001E-3</v>
      </c>
      <c r="M15" s="9">
        <v>-3.5725169999999999E-3</v>
      </c>
      <c r="N15" s="9">
        <v>1.1241723E-3</v>
      </c>
      <c r="O15" s="9">
        <v>-2.675181E-3</v>
      </c>
    </row>
    <row r="16" spans="2:15" x14ac:dyDescent="0.45">
      <c r="B16" s="7" t="s">
        <v>5</v>
      </c>
      <c r="C16" s="8">
        <v>0.1</v>
      </c>
      <c r="D16" s="15">
        <v>0.1</v>
      </c>
      <c r="F16" s="9">
        <v>-2.021077E-3</v>
      </c>
      <c r="G16" s="9">
        <v>-2.4291999999999998E-3</v>
      </c>
      <c r="H16" s="9">
        <v>-1.8812880000000001E-3</v>
      </c>
      <c r="I16" s="9">
        <v>-2.9483399999999998E-3</v>
      </c>
      <c r="J16" s="9">
        <v>4.7331220000000002E-3</v>
      </c>
      <c r="K16" s="9">
        <v>2.7732326999999998E-3</v>
      </c>
      <c r="L16" s="9">
        <v>-1.7933464000000001E-3</v>
      </c>
      <c r="M16" s="9">
        <v>-1.629412E-3</v>
      </c>
      <c r="N16" s="9">
        <v>7.8696810000000001E-4</v>
      </c>
      <c r="O16" s="9">
        <v>-1.1194779999999999E-3</v>
      </c>
    </row>
    <row r="17" spans="2:15" x14ac:dyDescent="0.45">
      <c r="B17" s="7" t="s">
        <v>6</v>
      </c>
      <c r="C17" s="8">
        <v>0.1</v>
      </c>
      <c r="D17" s="15">
        <v>0.1</v>
      </c>
      <c r="F17" s="9">
        <v>1.9180805499999998E-2</v>
      </c>
      <c r="G17" s="9">
        <v>2.0870014999999999E-2</v>
      </c>
      <c r="H17" s="9">
        <v>1.5823836000000001E-2</v>
      </c>
      <c r="I17" s="9">
        <v>2.646184E-2</v>
      </c>
      <c r="J17" s="9">
        <v>-3.6533E-3</v>
      </c>
      <c r="K17" s="9">
        <v>-1.7933464000000001E-3</v>
      </c>
      <c r="L17" s="9">
        <v>3.8964800500000001E-2</v>
      </c>
      <c r="M17" s="9">
        <v>1.6408046999999999E-2</v>
      </c>
      <c r="N17" s="9">
        <v>7.7440669999999997E-4</v>
      </c>
      <c r="O17" s="9">
        <v>5.874532E-3</v>
      </c>
    </row>
    <row r="18" spans="2:15" x14ac:dyDescent="0.45">
      <c r="B18" s="7" t="s">
        <v>7</v>
      </c>
      <c r="C18" s="8">
        <v>0.1</v>
      </c>
      <c r="D18" s="15">
        <v>0.1</v>
      </c>
      <c r="F18" s="9">
        <v>1.22860985E-2</v>
      </c>
      <c r="G18" s="9">
        <v>1.7219073000000001E-2</v>
      </c>
      <c r="H18" s="9">
        <v>1.3942446000000001E-2</v>
      </c>
      <c r="I18" s="9">
        <v>2.1057857999999999E-2</v>
      </c>
      <c r="J18" s="9">
        <v>-3.5725169999999999E-3</v>
      </c>
      <c r="K18" s="9">
        <v>-1.6294123999999999E-3</v>
      </c>
      <c r="L18" s="9">
        <v>1.64080471E-2</v>
      </c>
      <c r="M18" s="9">
        <v>2.6134333999999999E-2</v>
      </c>
      <c r="N18" s="9">
        <v>2.8010114000000001E-3</v>
      </c>
      <c r="O18" s="9">
        <v>7.0656249999999999E-3</v>
      </c>
    </row>
    <row r="19" spans="2:15" x14ac:dyDescent="0.45">
      <c r="B19" s="7" t="s">
        <v>8</v>
      </c>
      <c r="C19" s="8">
        <v>0.1</v>
      </c>
      <c r="D19" s="15">
        <v>0.1</v>
      </c>
      <c r="F19" s="9">
        <v>-3.5668119999999998E-4</v>
      </c>
      <c r="G19" s="9">
        <v>2.4264070000000002E-3</v>
      </c>
      <c r="H19" s="9">
        <v>2.1748140000000002E-3</v>
      </c>
      <c r="I19" s="9">
        <v>3.874635E-3</v>
      </c>
      <c r="J19" s="9">
        <v>1.1241720000000001E-3</v>
      </c>
      <c r="K19" s="9">
        <v>7.8696810000000001E-4</v>
      </c>
      <c r="L19" s="9">
        <v>7.7440669999999997E-4</v>
      </c>
      <c r="M19" s="9">
        <v>2.801011E-3</v>
      </c>
      <c r="N19" s="9">
        <v>1.9020458000000001E-2</v>
      </c>
      <c r="O19" s="9">
        <v>6.8358400000000001E-3</v>
      </c>
    </row>
    <row r="20" spans="2:15" x14ac:dyDescent="0.45">
      <c r="B20" s="7" t="s">
        <v>9</v>
      </c>
      <c r="C20" s="8">
        <v>0.1</v>
      </c>
      <c r="D20" s="15">
        <v>0.1</v>
      </c>
      <c r="F20" s="9">
        <v>5.2725782999999997E-3</v>
      </c>
      <c r="G20" s="9">
        <v>8.2120549999999994E-3</v>
      </c>
      <c r="H20" s="9">
        <v>5.7753769999999999E-3</v>
      </c>
      <c r="I20" s="9">
        <v>1.0616983999999999E-2</v>
      </c>
      <c r="J20" s="9">
        <v>-2.675181E-3</v>
      </c>
      <c r="K20" s="9">
        <v>-1.1194784000000001E-3</v>
      </c>
      <c r="L20" s="9">
        <v>5.8745324000000002E-3</v>
      </c>
      <c r="M20" s="9">
        <v>7.0656249999999999E-3</v>
      </c>
      <c r="N20" s="9">
        <v>6.8358396E-3</v>
      </c>
      <c r="O20" s="9">
        <v>2.6368285000000002E-2</v>
      </c>
    </row>
    <row r="21" spans="2:15" x14ac:dyDescent="0.45">
      <c r="B21" s="17" t="s">
        <v>12</v>
      </c>
      <c r="C21" s="14">
        <f>SUM(C11:C20)</f>
        <v>0.99999999999999989</v>
      </c>
      <c r="D21" s="16">
        <f>SUM(D11:D20)</f>
        <v>0.99999999999999989</v>
      </c>
    </row>
    <row r="23" spans="2:15" x14ac:dyDescent="0.45">
      <c r="B23" s="18" t="s">
        <v>18</v>
      </c>
      <c r="C23" s="3">
        <f t="array" ref="C23">MMULT(MMULT(TRANSPOSE(C11:C20),F11:O20),C11:C20)</f>
        <v>9.0299574600000015E-3</v>
      </c>
      <c r="D23" s="46">
        <f t="array" ref="D23">MMULT(MMULT(TRANSPOSE(D11:D20),F11:O20),D11:D20)</f>
        <v>9.0299574600000015E-3</v>
      </c>
    </row>
    <row r="24" spans="2:15" x14ac:dyDescent="0.45">
      <c r="B24" s="18" t="s">
        <v>19</v>
      </c>
      <c r="C24" s="3">
        <f>SQRT(C23)</f>
        <v>9.5026088312631291E-2</v>
      </c>
      <c r="D24" s="3">
        <f>SQRT(D23)</f>
        <v>9.5026088312631291E-2</v>
      </c>
    </row>
  </sheetData>
  <mergeCells count="2">
    <mergeCell ref="B8:D8"/>
    <mergeCell ref="F8:O8"/>
  </mergeCells>
  <phoneticPr fontId="3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8:O30"/>
  <sheetViews>
    <sheetView showGridLines="0" topLeftCell="A4" zoomScale="85" zoomScaleNormal="85" workbookViewId="0">
      <selection activeCell="D12" sqref="D12:D20"/>
    </sheetView>
  </sheetViews>
  <sheetFormatPr defaultColWidth="9" defaultRowHeight="17" x14ac:dyDescent="0.45"/>
  <cols>
    <col min="1" max="1" width="9" style="4"/>
    <col min="2" max="2" width="17.58203125" style="4" bestFit="1" customWidth="1"/>
    <col min="3" max="4" width="9" style="4"/>
    <col min="5" max="5" width="11.25" style="4" customWidth="1"/>
    <col min="6" max="15" width="13.83203125" style="4" customWidth="1"/>
    <col min="16" max="16384" width="9" style="4"/>
  </cols>
  <sheetData>
    <row r="8" spans="2:15" x14ac:dyDescent="0.45">
      <c r="B8" s="45" t="s">
        <v>13</v>
      </c>
      <c r="C8" s="45"/>
      <c r="D8" s="45"/>
      <c r="F8" s="45" t="s">
        <v>14</v>
      </c>
      <c r="G8" s="45"/>
      <c r="H8" s="45"/>
      <c r="I8" s="45"/>
      <c r="J8" s="45"/>
      <c r="K8" s="45"/>
      <c r="L8" s="45"/>
      <c r="M8" s="45"/>
      <c r="N8" s="45"/>
      <c r="O8" s="45"/>
    </row>
    <row r="10" spans="2:15" x14ac:dyDescent="0.45">
      <c r="B10" s="5"/>
      <c r="C10" s="6" t="s">
        <v>16</v>
      </c>
      <c r="D10" s="6" t="s">
        <v>17</v>
      </c>
      <c r="F10" s="7" t="s">
        <v>0</v>
      </c>
      <c r="G10" s="7" t="s">
        <v>1</v>
      </c>
      <c r="H10" s="7" t="s">
        <v>2</v>
      </c>
      <c r="I10" s="7" t="s">
        <v>3</v>
      </c>
      <c r="J10" s="7" t="s">
        <v>4</v>
      </c>
      <c r="K10" s="7" t="s">
        <v>5</v>
      </c>
      <c r="L10" s="7" t="s">
        <v>6</v>
      </c>
      <c r="M10" s="7" t="s">
        <v>7</v>
      </c>
      <c r="N10" s="7" t="s">
        <v>8</v>
      </c>
      <c r="O10" s="7" t="s">
        <v>9</v>
      </c>
    </row>
    <row r="11" spans="2:15" x14ac:dyDescent="0.45">
      <c r="B11" s="7" t="s">
        <v>0</v>
      </c>
      <c r="C11" s="8">
        <v>0.1</v>
      </c>
      <c r="D11" s="15">
        <v>0.1</v>
      </c>
      <c r="F11" s="9">
        <v>2.3252090400000001E-2</v>
      </c>
      <c r="G11" s="9">
        <v>1.9982461E-2</v>
      </c>
      <c r="H11" s="9">
        <v>1.7300113999999998E-2</v>
      </c>
      <c r="I11" s="9">
        <v>2.2821692000000001E-2</v>
      </c>
      <c r="J11" s="9">
        <v>-4.0601379999999996E-3</v>
      </c>
      <c r="K11" s="9">
        <v>-2.021077E-3</v>
      </c>
      <c r="L11" s="9">
        <v>1.9180805499999998E-2</v>
      </c>
      <c r="M11" s="9">
        <v>1.2286099E-2</v>
      </c>
      <c r="N11" s="9">
        <v>-3.5668119999999998E-4</v>
      </c>
      <c r="O11" s="9">
        <v>5.272578E-3</v>
      </c>
    </row>
    <row r="12" spans="2:15" x14ac:dyDescent="0.45">
      <c r="B12" s="7" t="s">
        <v>1</v>
      </c>
      <c r="C12" s="8">
        <v>0.1</v>
      </c>
      <c r="D12" s="15">
        <v>0.1</v>
      </c>
      <c r="F12" s="9">
        <v>1.9982461E-2</v>
      </c>
      <c r="G12" s="9">
        <v>3.1276448999999998E-2</v>
      </c>
      <c r="H12" s="9">
        <v>1.9930069000000002E-2</v>
      </c>
      <c r="I12" s="9">
        <v>2.8015677999999999E-2</v>
      </c>
      <c r="J12" s="9">
        <v>-5.2524149999999999E-3</v>
      </c>
      <c r="K12" s="9">
        <v>-2.4292004E-3</v>
      </c>
      <c r="L12" s="9">
        <v>2.08700146E-2</v>
      </c>
      <c r="M12" s="9">
        <v>1.7219073000000001E-2</v>
      </c>
      <c r="N12" s="9">
        <v>2.4264066000000001E-3</v>
      </c>
      <c r="O12" s="9">
        <v>8.2120549999999994E-3</v>
      </c>
    </row>
    <row r="13" spans="2:15" x14ac:dyDescent="0.45">
      <c r="B13" s="7" t="s">
        <v>2</v>
      </c>
      <c r="C13" s="8">
        <v>0.1</v>
      </c>
      <c r="D13" s="15">
        <v>0.1</v>
      </c>
      <c r="F13" s="9">
        <v>1.7300114500000002E-2</v>
      </c>
      <c r="G13" s="9">
        <v>1.9930069000000002E-2</v>
      </c>
      <c r="H13" s="9">
        <v>3.7027657999999998E-2</v>
      </c>
      <c r="I13" s="9">
        <v>2.4457738E-2</v>
      </c>
      <c r="J13" s="9">
        <v>-3.8130170000000001E-3</v>
      </c>
      <c r="K13" s="9">
        <v>-1.8812875000000001E-3</v>
      </c>
      <c r="L13" s="9">
        <v>1.5823836000000001E-2</v>
      </c>
      <c r="M13" s="9">
        <v>1.3942446000000001E-2</v>
      </c>
      <c r="N13" s="9">
        <v>2.1748138000000001E-3</v>
      </c>
      <c r="O13" s="9">
        <v>5.7753769999999999E-3</v>
      </c>
    </row>
    <row r="14" spans="2:15" x14ac:dyDescent="0.45">
      <c r="B14" s="7" t="s">
        <v>3</v>
      </c>
      <c r="C14" s="8">
        <v>0.1</v>
      </c>
      <c r="D14" s="15">
        <v>0.1</v>
      </c>
      <c r="F14" s="9">
        <v>2.2821692300000002E-2</v>
      </c>
      <c r="G14" s="9">
        <v>2.8015677999999999E-2</v>
      </c>
      <c r="H14" s="9">
        <v>2.4457738E-2</v>
      </c>
      <c r="I14" s="9">
        <v>4.6068575E-2</v>
      </c>
      <c r="J14" s="9">
        <v>-5.8997809999999998E-3</v>
      </c>
      <c r="K14" s="9">
        <v>-2.9483398000000002E-3</v>
      </c>
      <c r="L14" s="9">
        <v>2.6461839800000001E-2</v>
      </c>
      <c r="M14" s="9">
        <v>2.1057857999999999E-2</v>
      </c>
      <c r="N14" s="9">
        <v>3.8746351E-3</v>
      </c>
      <c r="O14" s="9">
        <v>1.0616983999999999E-2</v>
      </c>
    </row>
    <row r="15" spans="2:15" x14ac:dyDescent="0.45">
      <c r="B15" s="7" t="s">
        <v>4</v>
      </c>
      <c r="C15" s="8">
        <v>0.1</v>
      </c>
      <c r="D15" s="15">
        <v>0.1</v>
      </c>
      <c r="F15" s="9">
        <v>-4.0601378000000004E-3</v>
      </c>
      <c r="G15" s="9">
        <v>-5.2524149999999999E-3</v>
      </c>
      <c r="H15" s="9">
        <v>-3.8130170000000001E-3</v>
      </c>
      <c r="I15" s="9">
        <v>-5.8997809999999998E-3</v>
      </c>
      <c r="J15" s="9">
        <v>1.010761E-2</v>
      </c>
      <c r="K15" s="9">
        <v>4.7331220999999998E-3</v>
      </c>
      <c r="L15" s="9">
        <v>-3.6533001E-3</v>
      </c>
      <c r="M15" s="9">
        <v>-3.5725169999999999E-3</v>
      </c>
      <c r="N15" s="9">
        <v>1.1241723E-3</v>
      </c>
      <c r="O15" s="9">
        <v>-2.675181E-3</v>
      </c>
    </row>
    <row r="16" spans="2:15" x14ac:dyDescent="0.45">
      <c r="B16" s="7" t="s">
        <v>5</v>
      </c>
      <c r="C16" s="8">
        <v>0.1</v>
      </c>
      <c r="D16" s="15">
        <v>0.1</v>
      </c>
      <c r="F16" s="9">
        <v>-2.021077E-3</v>
      </c>
      <c r="G16" s="9">
        <v>-2.4291999999999998E-3</v>
      </c>
      <c r="H16" s="9">
        <v>-1.8812880000000001E-3</v>
      </c>
      <c r="I16" s="9">
        <v>-2.9483399999999998E-3</v>
      </c>
      <c r="J16" s="9">
        <v>4.7331220000000002E-3</v>
      </c>
      <c r="K16" s="9">
        <v>2.7732326999999998E-3</v>
      </c>
      <c r="L16" s="9">
        <v>-1.7933464000000001E-3</v>
      </c>
      <c r="M16" s="9">
        <v>-1.629412E-3</v>
      </c>
      <c r="N16" s="9">
        <v>7.8696810000000001E-4</v>
      </c>
      <c r="O16" s="9">
        <v>-1.1194779999999999E-3</v>
      </c>
    </row>
    <row r="17" spans="2:15" x14ac:dyDescent="0.45">
      <c r="B17" s="7" t="s">
        <v>6</v>
      </c>
      <c r="C17" s="8">
        <v>0.1</v>
      </c>
      <c r="D17" s="15">
        <v>0.1</v>
      </c>
      <c r="F17" s="9">
        <v>1.9180805499999998E-2</v>
      </c>
      <c r="G17" s="9">
        <v>2.0870014999999999E-2</v>
      </c>
      <c r="H17" s="9">
        <v>1.5823836000000001E-2</v>
      </c>
      <c r="I17" s="9">
        <v>2.646184E-2</v>
      </c>
      <c r="J17" s="9">
        <v>-3.6533E-3</v>
      </c>
      <c r="K17" s="9">
        <v>-1.7933464000000001E-3</v>
      </c>
      <c r="L17" s="9">
        <v>3.8964800500000001E-2</v>
      </c>
      <c r="M17" s="9">
        <v>1.6408046999999999E-2</v>
      </c>
      <c r="N17" s="9">
        <v>7.7440669999999997E-4</v>
      </c>
      <c r="O17" s="9">
        <v>5.874532E-3</v>
      </c>
    </row>
    <row r="18" spans="2:15" x14ac:dyDescent="0.45">
      <c r="B18" s="7" t="s">
        <v>7</v>
      </c>
      <c r="C18" s="8">
        <v>0.1</v>
      </c>
      <c r="D18" s="15">
        <v>0.1</v>
      </c>
      <c r="F18" s="9">
        <v>1.22860985E-2</v>
      </c>
      <c r="G18" s="9">
        <v>1.7219073000000001E-2</v>
      </c>
      <c r="H18" s="9">
        <v>1.3942446000000001E-2</v>
      </c>
      <c r="I18" s="9">
        <v>2.1057857999999999E-2</v>
      </c>
      <c r="J18" s="9">
        <v>-3.5725169999999999E-3</v>
      </c>
      <c r="K18" s="9">
        <v>-1.6294123999999999E-3</v>
      </c>
      <c r="L18" s="9">
        <v>1.64080471E-2</v>
      </c>
      <c r="M18" s="9">
        <v>2.6134333999999999E-2</v>
      </c>
      <c r="N18" s="9">
        <v>2.8010114000000001E-3</v>
      </c>
      <c r="O18" s="9">
        <v>7.0656249999999999E-3</v>
      </c>
    </row>
    <row r="19" spans="2:15" x14ac:dyDescent="0.45">
      <c r="B19" s="7" t="s">
        <v>8</v>
      </c>
      <c r="C19" s="8">
        <v>0.1</v>
      </c>
      <c r="D19" s="15">
        <v>0.1</v>
      </c>
      <c r="F19" s="9">
        <v>-3.5668119999999998E-4</v>
      </c>
      <c r="G19" s="9">
        <v>2.4264070000000002E-3</v>
      </c>
      <c r="H19" s="9">
        <v>2.1748140000000002E-3</v>
      </c>
      <c r="I19" s="9">
        <v>3.874635E-3</v>
      </c>
      <c r="J19" s="9">
        <v>1.1241720000000001E-3</v>
      </c>
      <c r="K19" s="9">
        <v>7.8696810000000001E-4</v>
      </c>
      <c r="L19" s="9">
        <v>7.7440669999999997E-4</v>
      </c>
      <c r="M19" s="9">
        <v>2.801011E-3</v>
      </c>
      <c r="N19" s="9">
        <v>1.9020458000000001E-2</v>
      </c>
      <c r="O19" s="9">
        <v>6.8358400000000001E-3</v>
      </c>
    </row>
    <row r="20" spans="2:15" x14ac:dyDescent="0.45">
      <c r="B20" s="7" t="s">
        <v>9</v>
      </c>
      <c r="C20" s="8">
        <v>0.1</v>
      </c>
      <c r="D20" s="15">
        <v>0.1</v>
      </c>
      <c r="F20" s="9">
        <v>5.2725782999999997E-3</v>
      </c>
      <c r="G20" s="9">
        <v>8.2120549999999994E-3</v>
      </c>
      <c r="H20" s="9">
        <v>5.7753769999999999E-3</v>
      </c>
      <c r="I20" s="9">
        <v>1.0616983999999999E-2</v>
      </c>
      <c r="J20" s="9">
        <v>-2.675181E-3</v>
      </c>
      <c r="K20" s="9">
        <v>-1.1194784000000001E-3</v>
      </c>
      <c r="L20" s="9">
        <v>5.8745324000000002E-3</v>
      </c>
      <c r="M20" s="9">
        <v>7.0656249999999999E-3</v>
      </c>
      <c r="N20" s="9">
        <v>6.8358396E-3</v>
      </c>
      <c r="O20" s="9">
        <v>2.6368285000000002E-2</v>
      </c>
    </row>
    <row r="21" spans="2:15" x14ac:dyDescent="0.45">
      <c r="B21" s="17" t="s">
        <v>12</v>
      </c>
      <c r="C21" s="14">
        <f>SUM(C11:C20)</f>
        <v>0.99999999999999989</v>
      </c>
      <c r="D21" s="16">
        <f>SUM(D11:D20)</f>
        <v>0.99999999999999989</v>
      </c>
    </row>
    <row r="23" spans="2:15" x14ac:dyDescent="0.45">
      <c r="B23" s="18" t="s">
        <v>18</v>
      </c>
      <c r="C23" s="3">
        <f t="array" ref="C23">MMULT(MMULT(TRANSPOSE(C11:C20),F11:O20),C11:C20)</f>
        <v>9.0299574600000015E-3</v>
      </c>
      <c r="D23" s="46">
        <f t="array" ref="D23">MMULT(MMULT(TRANSPOSE(D11:D20),F11:O20),D11:D20)</f>
        <v>9.0299574600000015E-3</v>
      </c>
    </row>
    <row r="24" spans="2:15" x14ac:dyDescent="0.45">
      <c r="B24" s="18" t="s">
        <v>19</v>
      </c>
      <c r="C24" s="3">
        <f>SQRT(C23)</f>
        <v>9.5026088312631291E-2</v>
      </c>
      <c r="D24" s="3">
        <f>SQRT(D23)</f>
        <v>9.5026088312631291E-2</v>
      </c>
    </row>
    <row r="28" spans="2:15" x14ac:dyDescent="0.45">
      <c r="H28" s="13"/>
      <c r="I28" s="13" t="s">
        <v>20</v>
      </c>
      <c r="J28" s="13" t="s">
        <v>21</v>
      </c>
      <c r="K28" s="13" t="s">
        <v>22</v>
      </c>
    </row>
    <row r="29" spans="2:15" x14ac:dyDescent="0.45">
      <c r="B29" s="20"/>
      <c r="H29" s="13" t="s">
        <v>23</v>
      </c>
      <c r="I29" s="22">
        <f>C23</f>
        <v>9.0299574600000015E-3</v>
      </c>
      <c r="J29" s="22">
        <f>'Min Vol'!D23</f>
        <v>9.0299574600000015E-3</v>
      </c>
      <c r="K29" s="22">
        <f>D23</f>
        <v>9.0299574600000015E-3</v>
      </c>
    </row>
    <row r="30" spans="2:15" x14ac:dyDescent="0.45">
      <c r="H30" s="13" t="s">
        <v>19</v>
      </c>
      <c r="I30" s="23">
        <f>SQRT(I29)</f>
        <v>9.5026088312631291E-2</v>
      </c>
      <c r="J30" s="23">
        <f>SQRT(J29)</f>
        <v>9.5026088312631291E-2</v>
      </c>
      <c r="K30" s="23">
        <f>SQRT(K29)</f>
        <v>9.5026088312631291E-2</v>
      </c>
    </row>
  </sheetData>
  <mergeCells count="2">
    <mergeCell ref="B8:D8"/>
    <mergeCell ref="F8:O8"/>
  </mergeCells>
  <phoneticPr fontId="3" type="noConversion"/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8:R25"/>
  <sheetViews>
    <sheetView showGridLines="0" topLeftCell="A2" zoomScale="70" zoomScaleNormal="70" workbookViewId="0">
      <selection activeCell="D12" sqref="D12:D20"/>
    </sheetView>
  </sheetViews>
  <sheetFormatPr defaultColWidth="9" defaultRowHeight="17" x14ac:dyDescent="0.45"/>
  <cols>
    <col min="1" max="1" width="3.9140625" style="4" customWidth="1"/>
    <col min="2" max="2" width="17.58203125" style="4" bestFit="1" customWidth="1"/>
    <col min="3" max="4" width="9" style="4"/>
    <col min="5" max="5" width="4.5" style="4" customWidth="1"/>
    <col min="6" max="15" width="13.83203125" style="4" customWidth="1"/>
    <col min="16" max="16" width="4.9140625" style="4" customWidth="1"/>
    <col min="17" max="17" width="17.58203125" style="4" bestFit="1" customWidth="1"/>
    <col min="18" max="16384" width="9" style="4"/>
  </cols>
  <sheetData>
    <row r="8" spans="2:18" x14ac:dyDescent="0.45">
      <c r="B8" s="45" t="s">
        <v>13</v>
      </c>
      <c r="C8" s="45"/>
      <c r="D8" s="45"/>
      <c r="F8" s="45" t="s">
        <v>14</v>
      </c>
      <c r="G8" s="45"/>
      <c r="H8" s="45"/>
      <c r="I8" s="45"/>
      <c r="J8" s="45"/>
      <c r="K8" s="45"/>
      <c r="L8" s="45"/>
      <c r="M8" s="45"/>
      <c r="N8" s="45"/>
      <c r="O8" s="45"/>
    </row>
    <row r="10" spans="2:18" x14ac:dyDescent="0.45">
      <c r="B10" s="5"/>
      <c r="C10" s="6" t="s">
        <v>16</v>
      </c>
      <c r="D10" s="6" t="s">
        <v>17</v>
      </c>
      <c r="F10" s="7" t="s">
        <v>0</v>
      </c>
      <c r="G10" s="7" t="s">
        <v>1</v>
      </c>
      <c r="H10" s="7" t="s">
        <v>2</v>
      </c>
      <c r="I10" s="7" t="s">
        <v>3</v>
      </c>
      <c r="J10" s="7" t="s">
        <v>4</v>
      </c>
      <c r="K10" s="7" t="s">
        <v>5</v>
      </c>
      <c r="L10" s="7" t="s">
        <v>6</v>
      </c>
      <c r="M10" s="7" t="s">
        <v>7</v>
      </c>
      <c r="N10" s="7" t="s">
        <v>8</v>
      </c>
      <c r="O10" s="7" t="s">
        <v>9</v>
      </c>
      <c r="Q10" s="19"/>
      <c r="R10" s="7" t="s">
        <v>27</v>
      </c>
    </row>
    <row r="11" spans="2:18" x14ac:dyDescent="0.45">
      <c r="B11" s="7" t="s">
        <v>0</v>
      </c>
      <c r="C11" s="8">
        <v>0.1</v>
      </c>
      <c r="D11" s="15">
        <v>0.1</v>
      </c>
      <c r="F11" s="25">
        <v>2.3252090400000001E-2</v>
      </c>
      <c r="G11" s="9">
        <v>1.9982461E-2</v>
      </c>
      <c r="H11" s="9">
        <v>1.7300113999999998E-2</v>
      </c>
      <c r="I11" s="9">
        <v>2.2821692000000001E-2</v>
      </c>
      <c r="J11" s="9">
        <v>-4.0601379999999996E-3</v>
      </c>
      <c r="K11" s="9">
        <v>-2.021077E-3</v>
      </c>
      <c r="L11" s="9">
        <v>1.9180805499999998E-2</v>
      </c>
      <c r="M11" s="9">
        <v>1.2286099E-2</v>
      </c>
      <c r="N11" s="9">
        <v>-3.5668119999999998E-4</v>
      </c>
      <c r="O11" s="9">
        <v>5.272578E-3</v>
      </c>
      <c r="Q11" s="7" t="s">
        <v>0</v>
      </c>
      <c r="R11" s="26">
        <f>SQRT(F11)</f>
        <v>0.15248636135733584</v>
      </c>
    </row>
    <row r="12" spans="2:18" x14ac:dyDescent="0.45">
      <c r="B12" s="7" t="s">
        <v>1</v>
      </c>
      <c r="C12" s="8">
        <v>0.1</v>
      </c>
      <c r="D12" s="15">
        <v>0.1</v>
      </c>
      <c r="F12" s="9">
        <v>1.9982461E-2</v>
      </c>
      <c r="G12" s="25">
        <v>3.1276448999999998E-2</v>
      </c>
      <c r="H12" s="9">
        <v>1.9930069000000002E-2</v>
      </c>
      <c r="I12" s="9">
        <v>2.8015677999999999E-2</v>
      </c>
      <c r="J12" s="9">
        <v>-5.2524149999999999E-3</v>
      </c>
      <c r="K12" s="9">
        <v>-2.4292004E-3</v>
      </c>
      <c r="L12" s="9">
        <v>2.08700146E-2</v>
      </c>
      <c r="M12" s="9">
        <v>1.7219073000000001E-2</v>
      </c>
      <c r="N12" s="9">
        <v>2.4264066000000001E-3</v>
      </c>
      <c r="O12" s="9">
        <v>8.2120549999999994E-3</v>
      </c>
      <c r="Q12" s="7" t="s">
        <v>1</v>
      </c>
      <c r="R12" s="26">
        <f>SQRT(G12)</f>
        <v>0.17685148854335378</v>
      </c>
    </row>
    <row r="13" spans="2:18" x14ac:dyDescent="0.45">
      <c r="B13" s="7" t="s">
        <v>2</v>
      </c>
      <c r="C13" s="8">
        <v>0.1</v>
      </c>
      <c r="D13" s="15">
        <v>0.1</v>
      </c>
      <c r="F13" s="9">
        <v>1.7300114500000002E-2</v>
      </c>
      <c r="G13" s="9">
        <v>1.9930069000000002E-2</v>
      </c>
      <c r="H13" s="25">
        <v>3.7027657999999998E-2</v>
      </c>
      <c r="I13" s="9">
        <v>2.4457738E-2</v>
      </c>
      <c r="J13" s="9">
        <v>-3.8130170000000001E-3</v>
      </c>
      <c r="K13" s="9">
        <v>-1.8812875000000001E-3</v>
      </c>
      <c r="L13" s="9">
        <v>1.5823836000000001E-2</v>
      </c>
      <c r="M13" s="9">
        <v>1.3942446000000001E-2</v>
      </c>
      <c r="N13" s="9">
        <v>2.1748138000000001E-3</v>
      </c>
      <c r="O13" s="9">
        <v>5.7753769999999999E-3</v>
      </c>
      <c r="Q13" s="7" t="s">
        <v>2</v>
      </c>
      <c r="R13" s="26">
        <f>SQRT(H13)</f>
        <v>0.19242572073400166</v>
      </c>
    </row>
    <row r="14" spans="2:18" x14ac:dyDescent="0.45">
      <c r="B14" s="7" t="s">
        <v>3</v>
      </c>
      <c r="C14" s="8">
        <v>0.1</v>
      </c>
      <c r="D14" s="15">
        <v>0.1</v>
      </c>
      <c r="F14" s="9">
        <v>2.2821692300000002E-2</v>
      </c>
      <c r="G14" s="9">
        <v>2.8015677999999999E-2</v>
      </c>
      <c r="H14" s="9">
        <v>2.4457738E-2</v>
      </c>
      <c r="I14" s="25">
        <v>4.6068575E-2</v>
      </c>
      <c r="J14" s="9">
        <v>-5.8997809999999998E-3</v>
      </c>
      <c r="K14" s="9">
        <v>-2.9483398000000002E-3</v>
      </c>
      <c r="L14" s="9">
        <v>2.6461839800000001E-2</v>
      </c>
      <c r="M14" s="9">
        <v>2.1057857999999999E-2</v>
      </c>
      <c r="N14" s="9">
        <v>3.8746351E-3</v>
      </c>
      <c r="O14" s="9">
        <v>1.0616983999999999E-2</v>
      </c>
      <c r="Q14" s="7" t="s">
        <v>3</v>
      </c>
      <c r="R14" s="26">
        <f>SQRT(I14)</f>
        <v>0.21463591265210022</v>
      </c>
    </row>
    <row r="15" spans="2:18" x14ac:dyDescent="0.45">
      <c r="B15" s="7" t="s">
        <v>4</v>
      </c>
      <c r="C15" s="8">
        <v>0.1</v>
      </c>
      <c r="D15" s="15">
        <v>0.1</v>
      </c>
      <c r="F15" s="9">
        <v>-4.0601378000000004E-3</v>
      </c>
      <c r="G15" s="9">
        <v>-5.2524149999999999E-3</v>
      </c>
      <c r="H15" s="9">
        <v>-3.8130170000000001E-3</v>
      </c>
      <c r="I15" s="9">
        <v>-5.8997809999999998E-3</v>
      </c>
      <c r="J15" s="25">
        <v>1.010761E-2</v>
      </c>
      <c r="K15" s="9">
        <v>4.7331220999999998E-3</v>
      </c>
      <c r="L15" s="9">
        <v>-3.6533001E-3</v>
      </c>
      <c r="M15" s="9">
        <v>-3.5725169999999999E-3</v>
      </c>
      <c r="N15" s="9">
        <v>1.1241723E-3</v>
      </c>
      <c r="O15" s="9">
        <v>-2.675181E-3</v>
      </c>
      <c r="Q15" s="7" t="s">
        <v>4</v>
      </c>
      <c r="R15" s="26">
        <f>SQRT(J15)</f>
        <v>0.10053661024721293</v>
      </c>
    </row>
    <row r="16" spans="2:18" x14ac:dyDescent="0.45">
      <c r="B16" s="7" t="s">
        <v>5</v>
      </c>
      <c r="C16" s="8">
        <v>0.1</v>
      </c>
      <c r="D16" s="15">
        <v>0.1</v>
      </c>
      <c r="F16" s="9">
        <v>-2.021077E-3</v>
      </c>
      <c r="G16" s="9">
        <v>-2.4291999999999998E-3</v>
      </c>
      <c r="H16" s="9">
        <v>-1.8812880000000001E-3</v>
      </c>
      <c r="I16" s="9">
        <v>-2.9483399999999998E-3</v>
      </c>
      <c r="J16" s="9">
        <v>4.7331220000000002E-3</v>
      </c>
      <c r="K16" s="25">
        <v>2.7732326999999998E-3</v>
      </c>
      <c r="L16" s="9">
        <v>-1.7933464000000001E-3</v>
      </c>
      <c r="M16" s="9">
        <v>-1.629412E-3</v>
      </c>
      <c r="N16" s="9">
        <v>7.8696810000000001E-4</v>
      </c>
      <c r="O16" s="9">
        <v>-1.1194779999999999E-3</v>
      </c>
      <c r="Q16" s="7" t="s">
        <v>5</v>
      </c>
      <c r="R16" s="26">
        <f>SQRT(K16)</f>
        <v>5.2661491623386437E-2</v>
      </c>
    </row>
    <row r="17" spans="2:18" x14ac:dyDescent="0.45">
      <c r="B17" s="7" t="s">
        <v>6</v>
      </c>
      <c r="C17" s="8">
        <v>0.1</v>
      </c>
      <c r="D17" s="15">
        <v>0.1</v>
      </c>
      <c r="F17" s="9">
        <v>1.9180805499999998E-2</v>
      </c>
      <c r="G17" s="9">
        <v>2.0870014999999999E-2</v>
      </c>
      <c r="H17" s="9">
        <v>1.5823836000000001E-2</v>
      </c>
      <c r="I17" s="9">
        <v>2.646184E-2</v>
      </c>
      <c r="J17" s="9">
        <v>-3.6533E-3</v>
      </c>
      <c r="K17" s="9">
        <v>-1.7933464000000001E-3</v>
      </c>
      <c r="L17" s="25">
        <v>3.8964800500000001E-2</v>
      </c>
      <c r="M17" s="9">
        <v>1.6408046999999999E-2</v>
      </c>
      <c r="N17" s="9">
        <v>7.7440669999999997E-4</v>
      </c>
      <c r="O17" s="9">
        <v>5.874532E-3</v>
      </c>
      <c r="Q17" s="7" t="s">
        <v>6</v>
      </c>
      <c r="R17" s="26">
        <f>SQRT(L17)</f>
        <v>0.19739503666505903</v>
      </c>
    </row>
    <row r="18" spans="2:18" x14ac:dyDescent="0.45">
      <c r="B18" s="7" t="s">
        <v>7</v>
      </c>
      <c r="C18" s="8">
        <v>0.1</v>
      </c>
      <c r="D18" s="15">
        <v>0.1</v>
      </c>
      <c r="F18" s="9">
        <v>1.22860985E-2</v>
      </c>
      <c r="G18" s="9">
        <v>1.7219073000000001E-2</v>
      </c>
      <c r="H18" s="9">
        <v>1.3942446000000001E-2</v>
      </c>
      <c r="I18" s="9">
        <v>2.1057857999999999E-2</v>
      </c>
      <c r="J18" s="9">
        <v>-3.5725169999999999E-3</v>
      </c>
      <c r="K18" s="9">
        <v>-1.6294123999999999E-3</v>
      </c>
      <c r="L18" s="9">
        <v>1.64080471E-2</v>
      </c>
      <c r="M18" s="25">
        <v>2.6134333999999999E-2</v>
      </c>
      <c r="N18" s="9">
        <v>2.8010114000000001E-3</v>
      </c>
      <c r="O18" s="9">
        <v>7.0656249999999999E-3</v>
      </c>
      <c r="Q18" s="7" t="s">
        <v>7</v>
      </c>
      <c r="R18" s="26">
        <f>SQRT(M18)</f>
        <v>0.16166117035330407</v>
      </c>
    </row>
    <row r="19" spans="2:18" x14ac:dyDescent="0.45">
      <c r="B19" s="7" t="s">
        <v>8</v>
      </c>
      <c r="C19" s="8">
        <v>0.1</v>
      </c>
      <c r="D19" s="15">
        <v>0.1</v>
      </c>
      <c r="F19" s="9">
        <v>-3.5668119999999998E-4</v>
      </c>
      <c r="G19" s="9">
        <v>2.4264070000000002E-3</v>
      </c>
      <c r="H19" s="9">
        <v>2.1748140000000002E-3</v>
      </c>
      <c r="I19" s="9">
        <v>3.874635E-3</v>
      </c>
      <c r="J19" s="9">
        <v>1.1241720000000001E-3</v>
      </c>
      <c r="K19" s="9">
        <v>7.8696810000000001E-4</v>
      </c>
      <c r="L19" s="9">
        <v>7.7440669999999997E-4</v>
      </c>
      <c r="M19" s="9">
        <v>2.801011E-3</v>
      </c>
      <c r="N19" s="25">
        <v>1.9020458000000001E-2</v>
      </c>
      <c r="O19" s="9">
        <v>6.8358400000000001E-3</v>
      </c>
      <c r="Q19" s="7" t="s">
        <v>8</v>
      </c>
      <c r="R19" s="26">
        <f>SQRT(N19)</f>
        <v>0.13791467652139131</v>
      </c>
    </row>
    <row r="20" spans="2:18" x14ac:dyDescent="0.45">
      <c r="B20" s="7" t="s">
        <v>9</v>
      </c>
      <c r="C20" s="8">
        <v>0.1</v>
      </c>
      <c r="D20" s="15">
        <v>0.1</v>
      </c>
      <c r="F20" s="9">
        <v>5.2725782999999997E-3</v>
      </c>
      <c r="G20" s="9">
        <v>8.2120549999999994E-3</v>
      </c>
      <c r="H20" s="9">
        <v>5.7753769999999999E-3</v>
      </c>
      <c r="I20" s="9">
        <v>1.0616983999999999E-2</v>
      </c>
      <c r="J20" s="9">
        <v>-2.675181E-3</v>
      </c>
      <c r="K20" s="9">
        <v>-1.1194784000000001E-3</v>
      </c>
      <c r="L20" s="9">
        <v>5.8745324000000002E-3</v>
      </c>
      <c r="M20" s="9">
        <v>7.0656249999999999E-3</v>
      </c>
      <c r="N20" s="9">
        <v>6.8358396E-3</v>
      </c>
      <c r="O20" s="25">
        <v>2.6368285000000002E-2</v>
      </c>
      <c r="Q20" s="7" t="s">
        <v>9</v>
      </c>
      <c r="R20" s="26">
        <f>SQRT(O20)</f>
        <v>0.16238314259799261</v>
      </c>
    </row>
    <row r="21" spans="2:18" x14ac:dyDescent="0.45">
      <c r="B21" s="17" t="s">
        <v>12</v>
      </c>
      <c r="C21" s="14">
        <f>SUM(C11:C20)</f>
        <v>0.99999999999999989</v>
      </c>
      <c r="D21" s="16">
        <f>SUM(D11:D20)</f>
        <v>0.99999999999999989</v>
      </c>
    </row>
    <row r="23" spans="2:18" x14ac:dyDescent="0.45">
      <c r="B23" s="18" t="s">
        <v>24</v>
      </c>
      <c r="C23" s="3">
        <f>SUMPRODUCT(C11:C20,R11:R20)</f>
        <v>0.15489516112951379</v>
      </c>
      <c r="D23" s="3">
        <f>SUMPRODUCT(D11:D20,R11:R20)</f>
        <v>0.15489516112951379</v>
      </c>
    </row>
    <row r="24" spans="2:18" x14ac:dyDescent="0.45">
      <c r="B24" s="18" t="s">
        <v>25</v>
      </c>
      <c r="C24" s="3">
        <f t="array" ref="C24">SQRT(MMULT(MMULT(TRANSPOSE(C11:C20),F11:O20),C11:C20))</f>
        <v>9.5026088312631291E-2</v>
      </c>
      <c r="D24" s="3">
        <f t="array" ref="D24">SQRT(MMULT(MMULT(TRANSPOSE(D11:D20),F11:O20),D11:D20))</f>
        <v>9.5026088312631291E-2</v>
      </c>
    </row>
    <row r="25" spans="2:18" x14ac:dyDescent="0.45">
      <c r="B25" s="6" t="s">
        <v>26</v>
      </c>
      <c r="C25" s="24">
        <f>C23/C24</f>
        <v>1.6300277521675532</v>
      </c>
      <c r="D25" s="47">
        <f>D23/D24</f>
        <v>1.6300277521675532</v>
      </c>
    </row>
  </sheetData>
  <mergeCells count="2">
    <mergeCell ref="B8:D8"/>
    <mergeCell ref="F8:O8"/>
  </mergeCells>
  <phoneticPr fontId="3" type="noConversion"/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8:R34"/>
  <sheetViews>
    <sheetView showGridLines="0" zoomScale="70" zoomScaleNormal="70" workbookViewId="0"/>
  </sheetViews>
  <sheetFormatPr defaultColWidth="9" defaultRowHeight="17" x14ac:dyDescent="0.45"/>
  <cols>
    <col min="1" max="1" width="4" style="4" customWidth="1"/>
    <col min="2" max="2" width="17.58203125" style="4" bestFit="1" customWidth="1"/>
    <col min="3" max="3" width="9" style="4"/>
    <col min="4" max="4" width="5.9140625" style="4" customWidth="1"/>
    <col min="5" max="14" width="13.83203125" style="4" customWidth="1"/>
    <col min="15" max="15" width="5.1640625" style="4" customWidth="1"/>
    <col min="16" max="16" width="17.58203125" style="4" bestFit="1" customWidth="1"/>
    <col min="17" max="16384" width="9" style="4"/>
  </cols>
  <sheetData>
    <row r="8" spans="2:18" x14ac:dyDescent="0.45">
      <c r="B8" s="45" t="s">
        <v>13</v>
      </c>
      <c r="C8" s="45"/>
      <c r="E8" s="45" t="s">
        <v>14</v>
      </c>
      <c r="F8" s="45"/>
      <c r="G8" s="45"/>
      <c r="H8" s="45"/>
      <c r="I8" s="45"/>
      <c r="J8" s="45"/>
      <c r="K8" s="45"/>
      <c r="L8" s="45"/>
      <c r="M8" s="45"/>
      <c r="N8" s="45"/>
    </row>
    <row r="10" spans="2:18" x14ac:dyDescent="0.45">
      <c r="B10" s="5"/>
      <c r="C10" s="6" t="s">
        <v>13</v>
      </c>
      <c r="E10" s="7" t="s">
        <v>0</v>
      </c>
      <c r="F10" s="7" t="s">
        <v>1</v>
      </c>
      <c r="G10" s="7" t="s">
        <v>2</v>
      </c>
      <c r="H10" s="7" t="s">
        <v>3</v>
      </c>
      <c r="I10" s="7" t="s">
        <v>4</v>
      </c>
      <c r="J10" s="7" t="s">
        <v>5</v>
      </c>
      <c r="K10" s="7" t="s">
        <v>6</v>
      </c>
      <c r="L10" s="7" t="s">
        <v>7</v>
      </c>
      <c r="M10" s="7" t="s">
        <v>8</v>
      </c>
      <c r="N10" s="7" t="s">
        <v>9</v>
      </c>
      <c r="P10" s="19"/>
      <c r="Q10" s="7" t="s">
        <v>27</v>
      </c>
      <c r="R10" s="7" t="s">
        <v>28</v>
      </c>
    </row>
    <row r="11" spans="2:18" x14ac:dyDescent="0.45">
      <c r="B11" s="7" t="s">
        <v>0</v>
      </c>
      <c r="C11" s="8">
        <f>R11/SUM($R$11:$R$20)</f>
        <v>8.6671011465025358E-2</v>
      </c>
      <c r="E11" s="25">
        <v>2.3252090400000001E-2</v>
      </c>
      <c r="F11" s="9">
        <v>1.9982461E-2</v>
      </c>
      <c r="G11" s="9">
        <v>1.7300113999999998E-2</v>
      </c>
      <c r="H11" s="9">
        <v>2.2821692000000001E-2</v>
      </c>
      <c r="I11" s="9">
        <v>-4.0601379999999996E-3</v>
      </c>
      <c r="J11" s="9">
        <v>-2.021077E-3</v>
      </c>
      <c r="K11" s="9">
        <v>1.9180805499999998E-2</v>
      </c>
      <c r="L11" s="9">
        <v>1.2286099E-2</v>
      </c>
      <c r="M11" s="9">
        <v>-3.5668119999999998E-4</v>
      </c>
      <c r="N11" s="9">
        <v>5.272578E-3</v>
      </c>
      <c r="P11" s="7" t="s">
        <v>0</v>
      </c>
      <c r="Q11" s="26">
        <f>SQRT(E11)</f>
        <v>0.15248636135733584</v>
      </c>
      <c r="R11" s="27">
        <f>1/Q11</f>
        <v>6.557963552272092</v>
      </c>
    </row>
    <row r="12" spans="2:18" x14ac:dyDescent="0.45">
      <c r="B12" s="7" t="s">
        <v>1</v>
      </c>
      <c r="C12" s="8">
        <f t="shared" ref="C12:C20" si="0">R12/SUM($R$11:$R$20)</f>
        <v>7.4730200363690005E-2</v>
      </c>
      <c r="E12" s="9">
        <v>1.9982461E-2</v>
      </c>
      <c r="F12" s="25">
        <v>3.1276448999999998E-2</v>
      </c>
      <c r="G12" s="9">
        <v>1.9930069000000002E-2</v>
      </c>
      <c r="H12" s="9">
        <v>2.8015677999999999E-2</v>
      </c>
      <c r="I12" s="9">
        <v>-5.2524149999999999E-3</v>
      </c>
      <c r="J12" s="9">
        <v>-2.4292004E-3</v>
      </c>
      <c r="K12" s="9">
        <v>2.08700146E-2</v>
      </c>
      <c r="L12" s="9">
        <v>1.7219073000000001E-2</v>
      </c>
      <c r="M12" s="9">
        <v>2.4264066000000001E-3</v>
      </c>
      <c r="N12" s="9">
        <v>8.2120549999999994E-3</v>
      </c>
      <c r="P12" s="7" t="s">
        <v>1</v>
      </c>
      <c r="Q12" s="26">
        <f>SQRT(F12)</f>
        <v>0.17685148854335378</v>
      </c>
      <c r="R12" s="27">
        <f t="shared" ref="R12:R20" si="1">1/Q12</f>
        <v>5.6544618777967353</v>
      </c>
    </row>
    <row r="13" spans="2:18" x14ac:dyDescent="0.45">
      <c r="B13" s="7" t="s">
        <v>2</v>
      </c>
      <c r="C13" s="8">
        <f t="shared" si="0"/>
        <v>6.8681811989837374E-2</v>
      </c>
      <c r="E13" s="9">
        <v>1.7300114500000002E-2</v>
      </c>
      <c r="F13" s="9">
        <v>1.9930069000000002E-2</v>
      </c>
      <c r="G13" s="25">
        <v>3.7027657999999998E-2</v>
      </c>
      <c r="H13" s="9">
        <v>2.4457738E-2</v>
      </c>
      <c r="I13" s="9">
        <v>-3.8130170000000001E-3</v>
      </c>
      <c r="J13" s="9">
        <v>-1.8812875000000001E-3</v>
      </c>
      <c r="K13" s="9">
        <v>1.5823836000000001E-2</v>
      </c>
      <c r="L13" s="9">
        <v>1.3942446000000001E-2</v>
      </c>
      <c r="M13" s="9">
        <v>2.1748138000000001E-3</v>
      </c>
      <c r="N13" s="9">
        <v>5.7753769999999999E-3</v>
      </c>
      <c r="P13" s="7" t="s">
        <v>2</v>
      </c>
      <c r="Q13" s="26">
        <f>SQRT(G13)</f>
        <v>0.19242572073400166</v>
      </c>
      <c r="R13" s="27">
        <f t="shared" si="1"/>
        <v>5.196810468920332</v>
      </c>
    </row>
    <row r="14" spans="2:18" x14ac:dyDescent="0.45">
      <c r="B14" s="7" t="s">
        <v>3</v>
      </c>
      <c r="C14" s="8">
        <f t="shared" si="0"/>
        <v>6.1574724425932793E-2</v>
      </c>
      <c r="E14" s="9">
        <v>2.2821692300000002E-2</v>
      </c>
      <c r="F14" s="9">
        <v>2.8015677999999999E-2</v>
      </c>
      <c r="G14" s="9">
        <v>2.4457738E-2</v>
      </c>
      <c r="H14" s="25">
        <v>4.6068575E-2</v>
      </c>
      <c r="I14" s="9">
        <v>-5.8997809999999998E-3</v>
      </c>
      <c r="J14" s="9">
        <v>-2.9483398000000002E-3</v>
      </c>
      <c r="K14" s="9">
        <v>2.6461839800000001E-2</v>
      </c>
      <c r="L14" s="9">
        <v>2.1057857999999999E-2</v>
      </c>
      <c r="M14" s="9">
        <v>3.8746351E-3</v>
      </c>
      <c r="N14" s="9">
        <v>1.0616983999999999E-2</v>
      </c>
      <c r="P14" s="7" t="s">
        <v>3</v>
      </c>
      <c r="Q14" s="26">
        <f>SQRT(H14)</f>
        <v>0.21463591265210022</v>
      </c>
      <c r="R14" s="27">
        <f t="shared" si="1"/>
        <v>4.659052567875178</v>
      </c>
    </row>
    <row r="15" spans="2:18" x14ac:dyDescent="0.45">
      <c r="B15" s="7" t="s">
        <v>4</v>
      </c>
      <c r="C15" s="8">
        <f t="shared" si="0"/>
        <v>0.13145606501914092</v>
      </c>
      <c r="E15" s="9">
        <v>-4.0601378000000004E-3</v>
      </c>
      <c r="F15" s="9">
        <v>-5.2524149999999999E-3</v>
      </c>
      <c r="G15" s="9">
        <v>-3.8130170000000001E-3</v>
      </c>
      <c r="H15" s="9">
        <v>-5.8997809999999998E-3</v>
      </c>
      <c r="I15" s="25">
        <v>1.010761E-2</v>
      </c>
      <c r="J15" s="9">
        <v>4.7331220999999998E-3</v>
      </c>
      <c r="K15" s="9">
        <v>-3.6533001E-3</v>
      </c>
      <c r="L15" s="9">
        <v>-3.5725169999999999E-3</v>
      </c>
      <c r="M15" s="9">
        <v>1.1241723E-3</v>
      </c>
      <c r="N15" s="9">
        <v>-2.675181E-3</v>
      </c>
      <c r="P15" s="7" t="s">
        <v>4</v>
      </c>
      <c r="Q15" s="26">
        <f>SQRT(I15)</f>
        <v>0.10053661024721293</v>
      </c>
      <c r="R15" s="27">
        <f t="shared" si="1"/>
        <v>9.9466253889112188</v>
      </c>
    </row>
    <row r="16" spans="2:18" x14ac:dyDescent="0.45">
      <c r="B16" s="7" t="s">
        <v>5</v>
      </c>
      <c r="C16" s="8">
        <f t="shared" si="0"/>
        <v>0.25096416311140901</v>
      </c>
      <c r="E16" s="9">
        <v>-2.021077E-3</v>
      </c>
      <c r="F16" s="9">
        <v>-2.4291999999999998E-3</v>
      </c>
      <c r="G16" s="9">
        <v>-1.8812880000000001E-3</v>
      </c>
      <c r="H16" s="9">
        <v>-2.9483399999999998E-3</v>
      </c>
      <c r="I16" s="9">
        <v>4.7331220000000002E-3</v>
      </c>
      <c r="J16" s="25">
        <v>2.7732326999999998E-3</v>
      </c>
      <c r="K16" s="9">
        <v>-1.7933464000000001E-3</v>
      </c>
      <c r="L16" s="9">
        <v>-1.629412E-3</v>
      </c>
      <c r="M16" s="9">
        <v>7.8696810000000001E-4</v>
      </c>
      <c r="N16" s="9">
        <v>-1.1194779999999999E-3</v>
      </c>
      <c r="P16" s="7" t="s">
        <v>5</v>
      </c>
      <c r="Q16" s="26">
        <f>SQRT(J16)</f>
        <v>5.2661491623386437E-2</v>
      </c>
      <c r="R16" s="27">
        <f t="shared" si="1"/>
        <v>18.989207657686439</v>
      </c>
    </row>
    <row r="17" spans="2:18" x14ac:dyDescent="0.45">
      <c r="B17" s="7" t="s">
        <v>6</v>
      </c>
      <c r="C17" s="8">
        <f t="shared" si="0"/>
        <v>6.6952783599553645E-2</v>
      </c>
      <c r="E17" s="9">
        <v>1.9180805499999998E-2</v>
      </c>
      <c r="F17" s="9">
        <v>2.0870014999999999E-2</v>
      </c>
      <c r="G17" s="9">
        <v>1.5823836000000001E-2</v>
      </c>
      <c r="H17" s="9">
        <v>2.646184E-2</v>
      </c>
      <c r="I17" s="9">
        <v>-3.6533E-3</v>
      </c>
      <c r="J17" s="9">
        <v>-1.7933464000000001E-3</v>
      </c>
      <c r="K17" s="25">
        <v>3.8964800500000001E-2</v>
      </c>
      <c r="L17" s="9">
        <v>1.6408046999999999E-2</v>
      </c>
      <c r="M17" s="9">
        <v>7.7440669999999997E-4</v>
      </c>
      <c r="N17" s="9">
        <v>5.874532E-3</v>
      </c>
      <c r="P17" s="7" t="s">
        <v>6</v>
      </c>
      <c r="Q17" s="26">
        <f>SQRT(K17)</f>
        <v>0.19739503666505903</v>
      </c>
      <c r="R17" s="27">
        <f t="shared" si="1"/>
        <v>5.0659835064485712</v>
      </c>
    </row>
    <row r="18" spans="2:18" x14ac:dyDescent="0.45">
      <c r="B18" s="7" t="s">
        <v>7</v>
      </c>
      <c r="C18" s="8">
        <f t="shared" si="0"/>
        <v>8.1752143353770651E-2</v>
      </c>
      <c r="E18" s="9">
        <v>1.22860985E-2</v>
      </c>
      <c r="F18" s="9">
        <v>1.7219073000000001E-2</v>
      </c>
      <c r="G18" s="9">
        <v>1.3942446000000001E-2</v>
      </c>
      <c r="H18" s="9">
        <v>2.1057857999999999E-2</v>
      </c>
      <c r="I18" s="9">
        <v>-3.5725169999999999E-3</v>
      </c>
      <c r="J18" s="9">
        <v>-1.6294123999999999E-3</v>
      </c>
      <c r="K18" s="9">
        <v>1.64080471E-2</v>
      </c>
      <c r="L18" s="25">
        <v>2.6134333999999999E-2</v>
      </c>
      <c r="M18" s="9">
        <v>2.8010114000000001E-3</v>
      </c>
      <c r="N18" s="9">
        <v>7.0656249999999999E-3</v>
      </c>
      <c r="P18" s="7" t="s">
        <v>7</v>
      </c>
      <c r="Q18" s="26">
        <f>SQRT(L18)</f>
        <v>0.16166117035330407</v>
      </c>
      <c r="R18" s="27">
        <f t="shared" si="1"/>
        <v>6.1857773132196163</v>
      </c>
    </row>
    <row r="19" spans="2:18" x14ac:dyDescent="0.45">
      <c r="B19" s="7" t="s">
        <v>8</v>
      </c>
      <c r="C19" s="8">
        <f t="shared" si="0"/>
        <v>9.5828431801540423E-2</v>
      </c>
      <c r="E19" s="9">
        <v>-3.5668119999999998E-4</v>
      </c>
      <c r="F19" s="9">
        <v>2.4264070000000002E-3</v>
      </c>
      <c r="G19" s="9">
        <v>2.1748140000000002E-3</v>
      </c>
      <c r="H19" s="9">
        <v>3.874635E-3</v>
      </c>
      <c r="I19" s="9">
        <v>1.1241720000000001E-3</v>
      </c>
      <c r="J19" s="9">
        <v>7.8696810000000001E-4</v>
      </c>
      <c r="K19" s="9">
        <v>7.7440669999999997E-4</v>
      </c>
      <c r="L19" s="9">
        <v>2.801011E-3</v>
      </c>
      <c r="M19" s="25">
        <v>1.9020458000000001E-2</v>
      </c>
      <c r="N19" s="9">
        <v>6.8358400000000001E-3</v>
      </c>
      <c r="P19" s="7" t="s">
        <v>8</v>
      </c>
      <c r="Q19" s="26">
        <f>SQRT(M19)</f>
        <v>0.13791467652139131</v>
      </c>
      <c r="R19" s="27">
        <f t="shared" si="1"/>
        <v>7.2508599173264541</v>
      </c>
    </row>
    <row r="20" spans="2:18" x14ac:dyDescent="0.45">
      <c r="B20" s="7" t="s">
        <v>9</v>
      </c>
      <c r="C20" s="8">
        <f t="shared" si="0"/>
        <v>8.1388664870099839E-2</v>
      </c>
      <c r="E20" s="9">
        <v>5.2725782999999997E-3</v>
      </c>
      <c r="F20" s="9">
        <v>8.2120549999999994E-3</v>
      </c>
      <c r="G20" s="9">
        <v>5.7753769999999999E-3</v>
      </c>
      <c r="H20" s="9">
        <v>1.0616983999999999E-2</v>
      </c>
      <c r="I20" s="9">
        <v>-2.675181E-3</v>
      </c>
      <c r="J20" s="9">
        <v>-1.1194784000000001E-3</v>
      </c>
      <c r="K20" s="9">
        <v>5.8745324000000002E-3</v>
      </c>
      <c r="L20" s="9">
        <v>7.0656249999999999E-3</v>
      </c>
      <c r="M20" s="9">
        <v>6.8358396E-3</v>
      </c>
      <c r="N20" s="25">
        <v>2.6368285000000002E-2</v>
      </c>
      <c r="P20" s="7" t="s">
        <v>9</v>
      </c>
      <c r="Q20" s="26">
        <f>SQRT(N20)</f>
        <v>0.16238314259799261</v>
      </c>
      <c r="R20" s="27">
        <f t="shared" si="1"/>
        <v>6.1582747075887792</v>
      </c>
    </row>
    <row r="21" spans="2:18" x14ac:dyDescent="0.45">
      <c r="B21" s="17" t="s">
        <v>12</v>
      </c>
      <c r="C21" s="14">
        <f>SUM(C11:C20)</f>
        <v>1</v>
      </c>
    </row>
    <row r="24" spans="2:18" x14ac:dyDescent="0.45">
      <c r="F24" s="6"/>
      <c r="G24" s="6" t="s">
        <v>29</v>
      </c>
      <c r="H24" s="6" t="s">
        <v>13</v>
      </c>
    </row>
    <row r="25" spans="2:18" x14ac:dyDescent="0.45">
      <c r="F25" s="7" t="s">
        <v>0</v>
      </c>
      <c r="G25" s="21">
        <f>Q11</f>
        <v>0.15248636135733584</v>
      </c>
      <c r="H25" s="28">
        <f>C11</f>
        <v>8.6671011465025358E-2</v>
      </c>
    </row>
    <row r="26" spans="2:18" x14ac:dyDescent="0.45">
      <c r="F26" s="7" t="s">
        <v>1</v>
      </c>
      <c r="G26" s="21">
        <f>Q12</f>
        <v>0.17685148854335378</v>
      </c>
      <c r="H26" s="28">
        <f>C12</f>
        <v>7.4730200363690005E-2</v>
      </c>
    </row>
    <row r="27" spans="2:18" x14ac:dyDescent="0.45">
      <c r="F27" s="7" t="s">
        <v>2</v>
      </c>
      <c r="G27" s="21">
        <f>Q13</f>
        <v>0.19242572073400166</v>
      </c>
      <c r="H27" s="28">
        <f>C13</f>
        <v>6.8681811989837374E-2</v>
      </c>
    </row>
    <row r="28" spans="2:18" x14ac:dyDescent="0.45">
      <c r="F28" s="7" t="s">
        <v>3</v>
      </c>
      <c r="G28" s="21">
        <f>Q14</f>
        <v>0.21463591265210022</v>
      </c>
      <c r="H28" s="28">
        <f>C14</f>
        <v>6.1574724425932793E-2</v>
      </c>
    </row>
    <row r="29" spans="2:18" x14ac:dyDescent="0.45">
      <c r="F29" s="7" t="s">
        <v>4</v>
      </c>
      <c r="G29" s="21">
        <f>Q15</f>
        <v>0.10053661024721293</v>
      </c>
      <c r="H29" s="28">
        <f>C15</f>
        <v>0.13145606501914092</v>
      </c>
    </row>
    <row r="30" spans="2:18" x14ac:dyDescent="0.45">
      <c r="F30" s="7" t="s">
        <v>5</v>
      </c>
      <c r="G30" s="21">
        <f>Q16</f>
        <v>5.2661491623386437E-2</v>
      </c>
      <c r="H30" s="28">
        <f>C16</f>
        <v>0.25096416311140901</v>
      </c>
    </row>
    <row r="31" spans="2:18" x14ac:dyDescent="0.45">
      <c r="F31" s="7" t="s">
        <v>6</v>
      </c>
      <c r="G31" s="21">
        <f>Q17</f>
        <v>0.19739503666505903</v>
      </c>
      <c r="H31" s="28">
        <f>C17</f>
        <v>6.6952783599553645E-2</v>
      </c>
    </row>
    <row r="32" spans="2:18" x14ac:dyDescent="0.45">
      <c r="F32" s="7" t="s">
        <v>7</v>
      </c>
      <c r="G32" s="21">
        <f>Q18</f>
        <v>0.16166117035330407</v>
      </c>
      <c r="H32" s="28">
        <f>C18</f>
        <v>8.1752143353770651E-2</v>
      </c>
    </row>
    <row r="33" spans="6:8" x14ac:dyDescent="0.45">
      <c r="F33" s="7" t="s">
        <v>8</v>
      </c>
      <c r="G33" s="21">
        <f>Q19</f>
        <v>0.13791467652139131</v>
      </c>
      <c r="H33" s="28">
        <f>C19</f>
        <v>9.5828431801540423E-2</v>
      </c>
    </row>
    <row r="34" spans="6:8" x14ac:dyDescent="0.45">
      <c r="F34" s="7" t="s">
        <v>9</v>
      </c>
      <c r="G34" s="21">
        <f>Q20</f>
        <v>0.16238314259799261</v>
      </c>
      <c r="H34" s="28">
        <f>C20</f>
        <v>8.1388664870099839E-2</v>
      </c>
    </row>
  </sheetData>
  <mergeCells count="2">
    <mergeCell ref="B8:C8"/>
    <mergeCell ref="E8:N8"/>
  </mergeCells>
  <phoneticPr fontId="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8:S24"/>
  <sheetViews>
    <sheetView showGridLines="0" tabSelected="1" zoomScale="70" zoomScaleNormal="70" workbookViewId="0">
      <selection activeCell="C13" sqref="C13"/>
    </sheetView>
  </sheetViews>
  <sheetFormatPr defaultColWidth="9" defaultRowHeight="17" x14ac:dyDescent="0.45"/>
  <cols>
    <col min="1" max="1" width="2.08203125" style="4" customWidth="1"/>
    <col min="2" max="2" width="17.58203125" style="4" bestFit="1" customWidth="1"/>
    <col min="3" max="4" width="9" style="4"/>
    <col min="5" max="5" width="9.5" style="4" customWidth="1"/>
    <col min="6" max="8" width="10.08203125" style="4" customWidth="1"/>
    <col min="9" max="9" width="2.4140625" style="4" customWidth="1"/>
    <col min="10" max="19" width="13.83203125" style="4" customWidth="1"/>
    <col min="20" max="20" width="6.25" style="4" customWidth="1"/>
    <col min="21" max="16384" width="9" style="4"/>
  </cols>
  <sheetData>
    <row r="8" spans="2:19" x14ac:dyDescent="0.45">
      <c r="B8" s="45" t="s">
        <v>13</v>
      </c>
      <c r="C8" s="45"/>
      <c r="D8" s="12"/>
      <c r="E8" s="12"/>
      <c r="F8" s="12"/>
      <c r="G8" s="12"/>
      <c r="H8" s="12"/>
      <c r="J8" s="45" t="s">
        <v>14</v>
      </c>
      <c r="K8" s="45"/>
      <c r="L8" s="45"/>
      <c r="M8" s="45"/>
      <c r="N8" s="45"/>
      <c r="O8" s="45"/>
      <c r="P8" s="45"/>
      <c r="Q8" s="45"/>
      <c r="R8" s="45"/>
      <c r="S8" s="45"/>
    </row>
    <row r="10" spans="2:19" x14ac:dyDescent="0.45">
      <c r="B10" s="5"/>
      <c r="C10" s="35" t="s">
        <v>13</v>
      </c>
      <c r="D10" s="6" t="s">
        <v>30</v>
      </c>
      <c r="E10" s="6" t="s">
        <v>31</v>
      </c>
      <c r="F10" s="30" t="s">
        <v>32</v>
      </c>
      <c r="G10" s="30" t="s">
        <v>33</v>
      </c>
      <c r="H10" s="30" t="s">
        <v>34</v>
      </c>
      <c r="J10" s="7" t="s">
        <v>0</v>
      </c>
      <c r="K10" s="7" t="s">
        <v>1</v>
      </c>
      <c r="L10" s="7" t="s">
        <v>2</v>
      </c>
      <c r="M10" s="7" t="s">
        <v>3</v>
      </c>
      <c r="N10" s="7" t="s">
        <v>4</v>
      </c>
      <c r="O10" s="7" t="s">
        <v>5</v>
      </c>
      <c r="P10" s="7" t="s">
        <v>6</v>
      </c>
      <c r="Q10" s="7" t="s">
        <v>7</v>
      </c>
      <c r="R10" s="7" t="s">
        <v>8</v>
      </c>
      <c r="S10" s="7" t="s">
        <v>9</v>
      </c>
    </row>
    <row r="11" spans="2:19" x14ac:dyDescent="0.45">
      <c r="B11" s="7" t="s">
        <v>0</v>
      </c>
      <c r="C11" s="36">
        <v>0.1</v>
      </c>
      <c r="D11" s="8">
        <f t="array" ref="D11:D20">MMULT(J11:S20,C11:C20)/C24</f>
        <v>0.11960709497592997</v>
      </c>
      <c r="E11" s="29">
        <f>D11*C11</f>
        <v>1.1960709497592998E-2</v>
      </c>
      <c r="F11" s="31">
        <f>E11/$E$21</f>
        <v>0.12586764024467506</v>
      </c>
      <c r="G11" s="37">
        <v>0.1</v>
      </c>
      <c r="H11" s="32">
        <f>(F11-G11)^2</f>
        <v>6.6913481182793251E-4</v>
      </c>
      <c r="J11" s="25">
        <v>2.3252090400000001E-2</v>
      </c>
      <c r="K11" s="9">
        <v>1.9982461E-2</v>
      </c>
      <c r="L11" s="9">
        <v>1.7300113999999998E-2</v>
      </c>
      <c r="M11" s="9">
        <v>2.2821692000000001E-2</v>
      </c>
      <c r="N11" s="9">
        <v>-4.0601379999999996E-3</v>
      </c>
      <c r="O11" s="9">
        <v>-2.021077E-3</v>
      </c>
      <c r="P11" s="9">
        <v>1.9180805499999998E-2</v>
      </c>
      <c r="Q11" s="9">
        <v>1.2286099E-2</v>
      </c>
      <c r="R11" s="9">
        <v>-3.5668119999999998E-4</v>
      </c>
      <c r="S11" s="9">
        <v>5.272578E-3</v>
      </c>
    </row>
    <row r="12" spans="2:19" x14ac:dyDescent="0.45">
      <c r="B12" s="7" t="s">
        <v>1</v>
      </c>
      <c r="C12" s="36">
        <v>0.1</v>
      </c>
      <c r="D12" s="8">
        <v>0.14759167013018809</v>
      </c>
      <c r="E12" s="29">
        <f>D12*C12</f>
        <v>1.475916701301881E-2</v>
      </c>
      <c r="F12" s="31">
        <f t="shared" ref="F12:F20" si="0">E12/$E$21</f>
        <v>0.15531700057421974</v>
      </c>
      <c r="G12" s="37">
        <v>0.1</v>
      </c>
      <c r="H12" s="32">
        <f t="shared" ref="H12:H20" si="1">(F12-G12)^2</f>
        <v>3.0599705525282263E-3</v>
      </c>
      <c r="J12" s="9">
        <v>1.9982461E-2</v>
      </c>
      <c r="K12" s="25">
        <v>3.1276448999999998E-2</v>
      </c>
      <c r="L12" s="9">
        <v>1.9930069000000002E-2</v>
      </c>
      <c r="M12" s="9">
        <v>2.8015677999999999E-2</v>
      </c>
      <c r="N12" s="9">
        <v>-5.2524149999999999E-3</v>
      </c>
      <c r="O12" s="9">
        <v>-2.4292004E-3</v>
      </c>
      <c r="P12" s="9">
        <v>2.08700146E-2</v>
      </c>
      <c r="Q12" s="9">
        <v>1.7219073000000001E-2</v>
      </c>
      <c r="R12" s="9">
        <v>2.4264066000000001E-3</v>
      </c>
      <c r="S12" s="9">
        <v>8.2120549999999994E-3</v>
      </c>
    </row>
    <row r="13" spans="2:19" x14ac:dyDescent="0.45">
      <c r="B13" s="7" t="s">
        <v>2</v>
      </c>
      <c r="C13" s="36">
        <v>0.1</v>
      </c>
      <c r="D13" s="8">
        <v>0.13758090027854147</v>
      </c>
      <c r="E13" s="29">
        <f>D13*C13</f>
        <v>1.3758090027854148E-2</v>
      </c>
      <c r="F13" s="31">
        <f t="shared" si="0"/>
        <v>0.14478224108931739</v>
      </c>
      <c r="G13" s="37">
        <v>0.1</v>
      </c>
      <c r="H13" s="32">
        <f t="shared" si="1"/>
        <v>2.0054491169817466E-3</v>
      </c>
      <c r="J13" s="9">
        <v>1.7300114500000002E-2</v>
      </c>
      <c r="K13" s="9">
        <v>1.9930069000000002E-2</v>
      </c>
      <c r="L13" s="25">
        <v>3.7027657999999998E-2</v>
      </c>
      <c r="M13" s="9">
        <v>2.4457738E-2</v>
      </c>
      <c r="N13" s="9">
        <v>-3.8130170000000001E-3</v>
      </c>
      <c r="O13" s="9">
        <v>-1.8812875000000001E-3</v>
      </c>
      <c r="P13" s="9">
        <v>1.5823836000000001E-2</v>
      </c>
      <c r="Q13" s="9">
        <v>1.3942446000000001E-2</v>
      </c>
      <c r="R13" s="9">
        <v>2.1748138000000001E-3</v>
      </c>
      <c r="S13" s="9">
        <v>5.7753769999999999E-3</v>
      </c>
    </row>
    <row r="14" spans="2:19" x14ac:dyDescent="0.45">
      <c r="B14" s="7" t="s">
        <v>3</v>
      </c>
      <c r="C14" s="36">
        <v>0.1</v>
      </c>
      <c r="D14" s="8">
        <v>0.18366206848988137</v>
      </c>
      <c r="E14" s="29">
        <f>D14*C14</f>
        <v>1.8366206848988136E-2</v>
      </c>
      <c r="F14" s="31">
        <f t="shared" si="0"/>
        <v>0.1932754170472028</v>
      </c>
      <c r="G14" s="37">
        <v>0.1</v>
      </c>
      <c r="H14" s="32">
        <f t="shared" si="1"/>
        <v>8.7003034253296096E-3</v>
      </c>
      <c r="J14" s="9">
        <v>2.2821692300000002E-2</v>
      </c>
      <c r="K14" s="9">
        <v>2.8015677999999999E-2</v>
      </c>
      <c r="L14" s="9">
        <v>2.4457738E-2</v>
      </c>
      <c r="M14" s="25">
        <v>4.6068575E-2</v>
      </c>
      <c r="N14" s="9">
        <v>-5.8997809999999998E-3</v>
      </c>
      <c r="O14" s="9">
        <v>-2.9483398000000002E-3</v>
      </c>
      <c r="P14" s="9">
        <v>2.6461839800000001E-2</v>
      </c>
      <c r="Q14" s="9">
        <v>2.1057857999999999E-2</v>
      </c>
      <c r="R14" s="9">
        <v>3.8746351E-3</v>
      </c>
      <c r="S14" s="9">
        <v>1.0616983999999999E-2</v>
      </c>
    </row>
    <row r="15" spans="2:19" x14ac:dyDescent="0.45">
      <c r="B15" s="7" t="s">
        <v>4</v>
      </c>
      <c r="C15" s="36">
        <v>0.1</v>
      </c>
      <c r="D15" s="8">
        <v>-1.3639880089936432E-2</v>
      </c>
      <c r="E15" s="29">
        <f>D15*C15</f>
        <v>-1.3639880089936433E-3</v>
      </c>
      <c r="F15" s="31">
        <f t="shared" si="0"/>
        <v>-1.4353826756565923E-2</v>
      </c>
      <c r="G15" s="37">
        <v>0.1</v>
      </c>
      <c r="H15" s="32">
        <f t="shared" si="1"/>
        <v>1.3076797693870693E-2</v>
      </c>
      <c r="J15" s="9">
        <v>-4.0601378000000004E-3</v>
      </c>
      <c r="K15" s="9">
        <v>-5.2524149999999999E-3</v>
      </c>
      <c r="L15" s="9">
        <v>-3.8130170000000001E-3</v>
      </c>
      <c r="M15" s="9">
        <v>-5.8997809999999998E-3</v>
      </c>
      <c r="N15" s="25">
        <v>1.010761E-2</v>
      </c>
      <c r="O15" s="9">
        <v>4.7331220999999998E-3</v>
      </c>
      <c r="P15" s="9">
        <v>-3.6533001E-3</v>
      </c>
      <c r="Q15" s="9">
        <v>-3.5725169999999999E-3</v>
      </c>
      <c r="R15" s="9">
        <v>1.1241723E-3</v>
      </c>
      <c r="S15" s="9">
        <v>-2.675181E-3</v>
      </c>
    </row>
    <row r="16" spans="2:19" x14ac:dyDescent="0.45">
      <c r="B16" s="7" t="s">
        <v>5</v>
      </c>
      <c r="C16" s="36">
        <v>0.1</v>
      </c>
      <c r="D16" s="8">
        <v>-5.8182112914197306E-3</v>
      </c>
      <c r="E16" s="29">
        <f>D16*C16</f>
        <v>-5.818211291419731E-4</v>
      </c>
      <c r="F16" s="31">
        <f t="shared" si="0"/>
        <v>-6.1227515461628745E-3</v>
      </c>
      <c r="G16" s="37">
        <v>0.1</v>
      </c>
      <c r="H16" s="32">
        <f t="shared" si="1"/>
        <v>1.1262038395728617E-2</v>
      </c>
      <c r="J16" s="9">
        <v>-2.021077E-3</v>
      </c>
      <c r="K16" s="9">
        <v>-2.4291999999999998E-3</v>
      </c>
      <c r="L16" s="9">
        <v>-1.8812880000000001E-3</v>
      </c>
      <c r="M16" s="9">
        <v>-2.9483399999999998E-3</v>
      </c>
      <c r="N16" s="9">
        <v>4.7331220000000002E-3</v>
      </c>
      <c r="O16" s="25">
        <v>2.7732326999999998E-3</v>
      </c>
      <c r="P16" s="9">
        <v>-1.7933464000000001E-3</v>
      </c>
      <c r="Q16" s="9">
        <v>-1.629412E-3</v>
      </c>
      <c r="R16" s="9">
        <v>7.8696810000000001E-4</v>
      </c>
      <c r="S16" s="9">
        <v>-1.1194779999999999E-3</v>
      </c>
    </row>
    <row r="17" spans="2:19" x14ac:dyDescent="0.45">
      <c r="B17" s="7" t="s">
        <v>6</v>
      </c>
      <c r="C17" s="36">
        <v>0.1</v>
      </c>
      <c r="D17" s="8">
        <v>0.14618263128225101</v>
      </c>
      <c r="E17" s="29">
        <f>D17*C17</f>
        <v>1.4618263128225102E-2</v>
      </c>
      <c r="F17" s="31">
        <f t="shared" si="0"/>
        <v>0.15383420898197678</v>
      </c>
      <c r="G17" s="37">
        <v>0.1</v>
      </c>
      <c r="H17" s="32">
        <f t="shared" si="1"/>
        <v>2.8981220567151486E-3</v>
      </c>
      <c r="J17" s="9">
        <v>1.9180805499999998E-2</v>
      </c>
      <c r="K17" s="9">
        <v>2.0870014999999999E-2</v>
      </c>
      <c r="L17" s="9">
        <v>1.5823836000000001E-2</v>
      </c>
      <c r="M17" s="9">
        <v>2.646184E-2</v>
      </c>
      <c r="N17" s="9">
        <v>-3.6533E-3</v>
      </c>
      <c r="O17" s="9">
        <v>-1.7933464000000001E-3</v>
      </c>
      <c r="P17" s="25">
        <v>3.8964800500000001E-2</v>
      </c>
      <c r="Q17" s="9">
        <v>1.6408046999999999E-2</v>
      </c>
      <c r="R17" s="9">
        <v>7.7440669999999997E-4</v>
      </c>
      <c r="S17" s="9">
        <v>5.874532E-3</v>
      </c>
    </row>
    <row r="18" spans="2:19" x14ac:dyDescent="0.45">
      <c r="B18" s="7" t="s">
        <v>7</v>
      </c>
      <c r="C18" s="36">
        <v>0.1</v>
      </c>
      <c r="D18" s="8">
        <v>0.11755988864076043</v>
      </c>
      <c r="E18" s="29">
        <f>D18*C18</f>
        <v>1.1755988864076044E-2</v>
      </c>
      <c r="F18" s="31">
        <f t="shared" si="0"/>
        <v>0.12371327782534204</v>
      </c>
      <c r="G18" s="37">
        <v>0.1</v>
      </c>
      <c r="H18" s="32">
        <f t="shared" si="1"/>
        <v>5.6231954522185826E-4</v>
      </c>
      <c r="J18" s="9">
        <v>1.22860985E-2</v>
      </c>
      <c r="K18" s="9">
        <v>1.7219073000000001E-2</v>
      </c>
      <c r="L18" s="9">
        <v>1.3942446000000001E-2</v>
      </c>
      <c r="M18" s="9">
        <v>2.1057857999999999E-2</v>
      </c>
      <c r="N18" s="9">
        <v>-3.5725169999999999E-3</v>
      </c>
      <c r="O18" s="9">
        <v>-1.6294123999999999E-3</v>
      </c>
      <c r="P18" s="9">
        <v>1.64080471E-2</v>
      </c>
      <c r="Q18" s="25">
        <v>2.6134333999999999E-2</v>
      </c>
      <c r="R18" s="9">
        <v>2.8010114000000001E-3</v>
      </c>
      <c r="S18" s="9">
        <v>7.0656249999999999E-3</v>
      </c>
    </row>
    <row r="19" spans="2:19" x14ac:dyDescent="0.45">
      <c r="B19" s="7" t="s">
        <v>8</v>
      </c>
      <c r="C19" s="36">
        <v>0.1</v>
      </c>
      <c r="D19" s="8">
        <v>4.1527575532912399E-2</v>
      </c>
      <c r="E19" s="29">
        <f>D19*C19</f>
        <v>4.1527575532912401E-3</v>
      </c>
      <c r="F19" s="31">
        <f t="shared" si="0"/>
        <v>4.3701236439711862E-2</v>
      </c>
      <c r="G19" s="37">
        <v>0.1</v>
      </c>
      <c r="H19" s="32">
        <f t="shared" si="1"/>
        <v>3.169550778417228E-3</v>
      </c>
      <c r="J19" s="9">
        <v>-3.5668119999999998E-4</v>
      </c>
      <c r="K19" s="9">
        <v>2.4264070000000002E-3</v>
      </c>
      <c r="L19" s="9">
        <v>2.1748140000000002E-3</v>
      </c>
      <c r="M19" s="9">
        <v>3.874635E-3</v>
      </c>
      <c r="N19" s="9">
        <v>1.1241720000000001E-3</v>
      </c>
      <c r="O19" s="9">
        <v>7.8696810000000001E-4</v>
      </c>
      <c r="P19" s="9">
        <v>7.7440669999999997E-4</v>
      </c>
      <c r="Q19" s="9">
        <v>2.801011E-3</v>
      </c>
      <c r="R19" s="25">
        <v>1.9020458000000001E-2</v>
      </c>
      <c r="S19" s="9">
        <v>6.8358400000000001E-3</v>
      </c>
    </row>
    <row r="20" spans="2:19" x14ac:dyDescent="0.45">
      <c r="B20" s="7" t="s">
        <v>9</v>
      </c>
      <c r="C20" s="36">
        <v>0.1</v>
      </c>
      <c r="D20" s="8">
        <v>7.6007145177204277E-2</v>
      </c>
      <c r="E20" s="29">
        <f>D20*C20</f>
        <v>7.6007145177204279E-3</v>
      </c>
      <c r="F20" s="31">
        <f t="shared" si="0"/>
        <v>7.9985556100283114E-2</v>
      </c>
      <c r="G20" s="37">
        <v>0.1</v>
      </c>
      <c r="H20" s="32">
        <f t="shared" si="1"/>
        <v>4.0057796461491469E-4</v>
      </c>
      <c r="J20" s="9">
        <v>5.2725782999999997E-3</v>
      </c>
      <c r="K20" s="9">
        <v>8.2120549999999994E-3</v>
      </c>
      <c r="L20" s="9">
        <v>5.7753769999999999E-3</v>
      </c>
      <c r="M20" s="9">
        <v>1.0616983999999999E-2</v>
      </c>
      <c r="N20" s="9">
        <v>-2.675181E-3</v>
      </c>
      <c r="O20" s="9">
        <v>-1.1194784000000001E-3</v>
      </c>
      <c r="P20" s="9">
        <v>5.8745324000000002E-3</v>
      </c>
      <c r="Q20" s="9">
        <v>7.0656249999999999E-3</v>
      </c>
      <c r="R20" s="9">
        <v>6.8358396E-3</v>
      </c>
      <c r="S20" s="25">
        <v>2.6368285000000002E-2</v>
      </c>
    </row>
    <row r="21" spans="2:19" x14ac:dyDescent="0.45">
      <c r="B21" s="17" t="s">
        <v>12</v>
      </c>
      <c r="C21" s="14">
        <f>SUM(C11:C20)</f>
        <v>0.99999999999999989</v>
      </c>
      <c r="D21" s="14"/>
      <c r="E21" s="14">
        <f>SUM(E11:E20)</f>
        <v>9.5026088312631291E-2</v>
      </c>
      <c r="F21" s="33">
        <f>SUM(F11:F20)</f>
        <v>1</v>
      </c>
      <c r="G21" s="33">
        <f>SUM(G11:G20)</f>
        <v>0.99999999999999989</v>
      </c>
      <c r="H21" s="34">
        <f>SUM(H11:H20)</f>
        <v>4.5804264341235974E-2</v>
      </c>
    </row>
    <row r="23" spans="2:19" x14ac:dyDescent="0.45">
      <c r="B23" s="18" t="s">
        <v>18</v>
      </c>
      <c r="C23" s="3">
        <f t="array" ref="C23">MMULT(MMULT(TRANSPOSE(C11:C20),J11:S20),C11:C20)</f>
        <v>9.0299574600000015E-3</v>
      </c>
    </row>
    <row r="24" spans="2:19" x14ac:dyDescent="0.45">
      <c r="B24" s="18" t="s">
        <v>19</v>
      </c>
      <c r="C24" s="3">
        <f>SQRT(C23)</f>
        <v>9.5026088312631291E-2</v>
      </c>
    </row>
  </sheetData>
  <mergeCells count="2">
    <mergeCell ref="B8:C8"/>
    <mergeCell ref="J8:S8"/>
  </mergeCells>
  <phoneticPr fontId="3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covariance matrix</vt:lpstr>
      <vt:lpstr>EW</vt:lpstr>
      <vt:lpstr>Min Vol</vt:lpstr>
      <vt:lpstr>Min Vol + Max</vt:lpstr>
      <vt:lpstr>MDP</vt:lpstr>
      <vt:lpstr>Inv Vol</vt:lpstr>
      <vt:lpstr>Risk Parity</vt:lpstr>
    </vt:vector>
  </TitlesOfParts>
  <Company>NH-Amundi Asset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hyle1</dc:creator>
  <cp:lastModifiedBy>Windows User</cp:lastModifiedBy>
  <dcterms:created xsi:type="dcterms:W3CDTF">2018-11-12T02:19:48Z</dcterms:created>
  <dcterms:modified xsi:type="dcterms:W3CDTF">2018-11-12T12:12:35Z</dcterms:modified>
</cp:coreProperties>
</file>