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suja\Excel\"/>
    </mc:Choice>
  </mc:AlternateContent>
  <xr:revisionPtr revIDLastSave="0" documentId="13_ncr:1_{A21D39FB-56DE-4AD0-BF4B-A65B0205EF1B}" xr6:coauthVersionLast="47" xr6:coauthVersionMax="47" xr10:uidLastSave="{00000000-0000-0000-0000-000000000000}"/>
  <bookViews>
    <workbookView xWindow="-108" yWindow="-108" windowWidth="23256" windowHeight="12456" xr2:uid="{26D4546B-D2A1-4444-8EAF-A6228F96F0C1}"/>
  </bookViews>
  <sheets>
    <sheet name="Call centre report " sheetId="8" r:id="rId1"/>
    <sheet name="Sheet1" sheetId="7" r:id="rId2"/>
    <sheet name="P1" sheetId="6" r:id="rId3"/>
    <sheet name="Data" sheetId="2" r:id="rId4"/>
    <sheet name="Assets" sheetId="4" r:id="rId5"/>
  </sheets>
  <definedNames>
    <definedName name="_xlnm._FilterDatabase" localSheetId="3"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1" hidden="1">Sheet1!$A$3:$M$69</definedName>
    <definedName name="Slicer_Representative1">#N/A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2" i="8" l="1"/>
  <c r="J31" i="8"/>
  <c r="J30" i="8"/>
  <c r="J26" i="8"/>
  <c r="L18" i="8" a="1"/>
  <c r="L18" i="8" s="1"/>
  <c r="M17" i="8" a="1"/>
  <c r="M17" i="8" s="1"/>
  <c r="F68" i="6"/>
  <c r="F66" i="6"/>
  <c r="F65" i="6"/>
  <c r="F64" i="6"/>
  <c r="F59" i="6"/>
  <c r="F61" i="6" s="1"/>
  <c r="F58" i="6"/>
  <c r="F60" i="6" s="1"/>
  <c r="F57" i="6"/>
  <c r="I41" i="6"/>
  <c r="J45" i="6" s="1"/>
  <c r="F44" i="6" a="1"/>
  <c r="F44"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7" i="6" l="1"/>
  <c r="I44" i="6"/>
  <c r="I48" i="6"/>
  <c r="I46" i="6"/>
  <c r="I45" i="6"/>
  <c r="J44" i="6"/>
  <c r="J48" i="6"/>
  <c r="J47" i="6"/>
  <c r="J4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22C17F-86FD-4432-9DC1-242DA494A27A}" keepAlive="1" name="ModelConnection_ExternalData_1" description="Data Model" type="5" refreshedVersion="8" minRefreshableVersion="5" saveData="1">
    <dbPr connection="Data Model Connection" command="DRILLTHROUGH MAXROWS 1000 SELECT FROM [Model] WHERE (([Measures].[Count of Call number],[calls].[Date of Call (Month)].&amp;[Feb]))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6C6A5B41-4C43-433B-9DF2-980B2845200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C21874C-D448-4A27-9BC9-59ABC59A0D23}"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4" xr16:uid="{1639C981-8764-4688-99FF-014A7FF1AD28}"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<sst xmlns="http://schemas.openxmlformats.org/spreadsheetml/2006/main" count="3582" uniqueCount="1101">
  <si>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</si>
  <si>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</si>
  <si>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</si>
  <si>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</si>
  <si>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</si>
  <si>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</si>
  <si>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</si>
  <si>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</si>
  <si>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</si>
  <si>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</si>
  <si>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</si>
  <si>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</si>
  <si>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</si>
  <si>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</si>
  <si>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</si>
  <si>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</si>
  <si>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</si>
  <si>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</si>
  <si>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</si>
  <si>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</si>
  <si>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</si>
  <si>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</si>
  <si>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</si>
  <si>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</si>
  <si>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</si>
  <si>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</si>
  <si>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</si>
  <si>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</si>
  <si>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</si>
  <si>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</si>
  <si>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</si>
  <si>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</si>
  <si>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</si>
  <si>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</si>
  <si>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</si>
  <si>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</si>
  <si>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</si>
  <si>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</si>
  <si>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</si>
  <si>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</si>
  <si>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</si>
  <si>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</si>
  <si>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</si>
  <si>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</si>
  <si>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</si>
  <si>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</si>
  <si>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</si>
  <si>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</si>
  <si>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</si>
  <si>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</si>
  <si>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</si>
  <si>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</si>
  <si>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</si>
  <si>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</si>
  <si>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</si>
  <si>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</si>
  <si>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</si>
  <si>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</si>
  <si>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</si>
  <si>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</si>
  <si>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</si>
  <si>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</si>
  <si>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</si>
  <si>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</si>
  <si>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</si>
  <si>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</si>
  <si>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</si>
  <si>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</si>
  <si>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</si>
  <si>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</si>
  <si>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</si>
  <si>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</si>
  <si>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</si>
  <si>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</si>
  <si>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</si>
  <si>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</si>
  <si>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</si>
  <si>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</si>
  <si>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</si>
  <si>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</si>
  <si>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</si>
  <si>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</si>
  <si>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</si>
  <si>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</si>
  <si>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</si>
  <si>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</si>
  <si>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</si>
  <si>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</si>
  <si>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</si>
  <si>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</si>
  <si>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</si>
  <si>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</si>
  <si>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</si>
  <si>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</si>
  <si>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</si>
  <si>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</si>
  <si>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</si>
  <si>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</si>
  <si>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</si>
  <si>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</si>
  <si>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</si>
  <si>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</si>
  <si>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</si>
  <si>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</si>
  <si>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</si>
  <si>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</si>
  <si>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</si>
  <si>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</si>
  <si>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</si>
  <si>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</si>
  <si>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</si>
  <si>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</si>
  <si>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</si>
  <si>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</si>
  <si>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</si>
  <si>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</si>
  <si>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</si>
  <si>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</si>
  <si>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</si>
  <si>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</si>
  <si>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</si>
  <si>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</si>
  <si>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</si>
  <si>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</si>
  <si>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</si>
  <si>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</si>
  <si>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</si>
  <si>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</si>
  <si>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</si>
  <si>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</si>
  <si>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</si>
  <si>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</si>
  <si>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</si>
  <si>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</si>
  <si>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</si>
  <si>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</si>
  <si>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</si>
  <si>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</si>
  <si>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</si>
  <si>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</si>
  <si>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</si>
  <si>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</si>
  <si>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</si>
  <si>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</si>
  <si>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</si>
  <si>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</si>
  <si>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</si>
  <si>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</si>
  <si>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</si>
  <si>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</si>
  <si>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</si>
  <si>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</si>
  <si>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</si>
  <si>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</si>
  <si>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</si>
  <si>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</si>
  <si>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</si>
  <si>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</si>
  <si>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</si>
  <si>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</si>
  <si>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</si>
  <si>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</si>
  <si>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</si>
  <si>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</si>
  <si>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</si>
  <si>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</si>
  <si>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</si>
  <si>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</si>
  <si>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</si>
  <si>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</si>
  <si>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</si>
  <si>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</si>
  <si>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</si>
  <si>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</si>
  <si>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</si>
  <si>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</si>
  <si>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</si>
  <si>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</si>
  <si>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</si>
  <si>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</si>
  <si>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</si>
  <si>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</si>
  <si>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</si>
  <si>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</si>
  <si>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</si>
  <si>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</si>
  <si>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</si>
  <si>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</si>
  <si>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</si>
  <si>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</si>
  <si>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</si>
  <si>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</si>
  <si>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</si>
  <si>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</si>
  <si>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</si>
  <si>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</si>
  <si>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</si>
  <si>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</si>
  <si>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</si>
  <si>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</si>
  <si>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</si>
  <si>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</si>
  <si>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</si>
  <si>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</si>
  <si>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</si>
  <si>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</si>
  <si>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</si>
  <si>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</si>
  <si>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</si>
  <si>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</si>
  <si>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</si>
  <si>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</si>
  <si>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</si>
  <si>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</si>
  <si>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</si>
  <si>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</si>
  <si>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</si>
  <si>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</si>
  <si>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</si>
  <si>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</si>
  <si>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</si>
  <si>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</si>
  <si>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</si>
  <si>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</si>
  <si>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</si>
  <si>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</si>
  <si>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</si>
  <si>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</si>
  <si>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</si>
  <si>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</si>
  <si>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</si>
  <si>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</si>
  <si>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</si>
  <si>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</si>
  <si>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</si>
  <si>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</si>
  <si>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</si>
  <si>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</si>
  <si>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</si>
  <si>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</si>
  <si>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</si>
  <si>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</si>
  <si>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</si>
  <si>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</si>
  <si>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</si>
  <si>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</si>
  <si>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</si>
  <si>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</si>
  <si>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</si>
  <si>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</si>
  <si>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</si>
  <si>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</si>
  <si>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</si>
  <si>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</si>
  <si>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</si>
  <si>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</si>
  <si>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</si>
  <si>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</si>
  <si>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</si>
  <si>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</si>
  <si>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</si>
  <si>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</si>
  <si>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</si>
  <si>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</si>
  <si>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</si>
  <si>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</si>
  <si>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</si>
  <si>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</si>
  <si>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</si>
  <si>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</si>
  <si>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</si>
  <si>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</si>
  <si>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</si>
  <si>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</si>
  <si>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</si>
  <si>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</si>
  <si>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</si>
  <si>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</si>
  <si>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</si>
  <si>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</si>
  <si>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</si>
  <si>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</si>
  <si>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</si>
  <si>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</si>
  <si>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</si>
  <si>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</si>
  <si>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</si>
  <si>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</si>
  <si>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</si>
  <si>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</si>
  <si>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</si>
  <si>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</si>
  <si>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</si>
  <si>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</si>
  <si>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</si>
  <si>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</si>
  <si>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</si>
  <si>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</si>
  <si>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</si>
  <si>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</si>
  <si>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</si>
  <si>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</si>
  <si>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</si>
  <si>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</si>
  <si>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</si>
  <si>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</si>
  <si>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</si>
  <si>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</si>
  <si>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</si>
  <si>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</si>
  <si>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</si>
  <si>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</si>
  <si>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</si>
  <si>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</si>
  <si>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</si>
  <si>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</si>
  <si>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</si>
  <si>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</si>
  <si>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</si>
  <si>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</si>
  <si>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</si>
  <si>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</si>
  <si>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</si>
  <si>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</si>
  <si>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</si>
  <si>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</si>
  <si>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</si>
  <si>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</si>
  <si>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</si>
  <si>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</si>
  <si>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</si>
  <si>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</si>
  <si>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</si>
  <si>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</si>
  <si>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</si>
  <si>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</si>
  <si>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</si>
  <si>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</si>
  <si>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</si>
  <si>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</si>
  <si>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</si>
  <si>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</si>
  <si>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</si>
  <si>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</si>
  <si>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</si>
  <si>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</si>
  <si>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</si>
  <si>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</si>
  <si>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</si>
  <si>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</si>
  <si>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</si>
  <si>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</si>
  <si>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</si>
  <si>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</si>
  <si>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</si>
  <si>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</si>
  <si>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</si>
  <si>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</si>
  <si>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</si>
  <si>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</si>
  <si>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</si>
  <si>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</si>
  <si>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</si>
  <si>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</si>
  <si>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</si>
  <si>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</si>
  <si>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</si>
  <si>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</si>
  <si>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</si>
  <si>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</si>
  <si>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</si>
  <si>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</si>
  <si>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</si>
  <si>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</si>
  <si>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</si>
  <si>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</si>
  <si>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</si>
  <si>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</si>
  <si>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</si>
  <si>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</si>
  <si>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</si>
  <si>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</si>
  <si>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</si>
  <si>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</si>
  <si>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</si>
  <si>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</si>
  <si>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</si>
  <si>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</si>
  <si>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</si>
  <si>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</si>
  <si>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</si>
  <si>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</si>
  <si>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</si>
  <si>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</si>
  <si>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</si>
  <si>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</si>
  <si>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</si>
  <si>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</si>
  <si>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</si>
  <si>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</si>
  <si>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</si>
  <si>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</si>
  <si>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</si>
  <si>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</si>
  <si>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</si>
  <si>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</si>
  <si>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</si>
  <si>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</si>
  <si>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</si>
  <si>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</si>
  <si>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</si>
  <si>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</si>
  <si>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</si>
  <si>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</si>
  <si>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</si>
  <si>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</si>
  <si>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</si>
  <si>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</si>
  <si>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</si>
  <si>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</si>
  <si>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</si>
  <si>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</si>
  <si>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</si>
  <si>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</si>
  <si>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</si>
  <si>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</si>
  <si>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</si>
  <si>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</si>
  <si>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</si>
  <si>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</si>
  <si>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</si>
  <si>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</si>
  <si>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</si>
  <si>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</si>
  <si>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</si>
  <si>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</si>
  <si>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</si>
  <si>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</si>
  <si>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</si>
  <si>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</si>
  <si>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</si>
  <si>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</si>
  <si>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</si>
  <si>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</si>
  <si>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</si>
  <si>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</si>
  <si>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</si>
  <si>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</si>
  <si>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</si>
  <si>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</si>
  <si>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</si>
  <si>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</si>
  <si>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</si>
  <si>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</si>
  <si>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</si>
  <si>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</si>
  <si>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</si>
  <si>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</si>
  <si>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</si>
  <si>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</si>
  <si>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</si>
  <si>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</si>
  <si>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</si>
  <si>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</si>
  <si>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</si>
  <si>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</si>
  <si>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</si>
  <si>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</si>
  <si>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</si>
  <si>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</si>
  <si>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</si>
  <si>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</si>
  <si>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</si>
  <si>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</si>
  <si>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</si>
  <si>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</si>
  <si>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</si>
  <si>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</si>
  <si>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</si>
  <si>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</si>
  <si>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</si>
  <si>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</si>
  <si>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</si>
  <si>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</si>
  <si>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</si>
  <si>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</si>
  <si>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</si>
  <si>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</si>
  <si>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</si>
  <si>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</si>
  <si>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</si>
  <si>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</si>
  <si>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</si>
  <si>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</si>
  <si>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</si>
  <si>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</si>
  <si>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</si>
  <si>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</si>
  <si>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</si>
  <si>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</si>
  <si>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</si>
  <si>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</si>
  <si>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</si>
  <si>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</si>
  <si>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</si>
  <si>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</si>
  <si>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</si>
  <si>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</si>
  <si>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</si>
  <si>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</si>
  <si>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</si>
  <si>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</si>
  <si>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</si>
  <si>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</si>
  <si>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</si>
  <si>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</si>
  <si>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</si>
  <si>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</si>
  <si>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</si>
  <si>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</si>
  <si>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</si>
  <si>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</si>
  <si>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</si>
  <si>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</si>
  <si>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</si>
  <si>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</si>
  <si>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</si>
  <si>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</si>
  <si>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</si>
  <si>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</si>
  <si>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</si>
  <si>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</si>
  <si>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</si>
  <si>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</si>
  <si>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</si>
  <si>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</si>
  <si>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</si>
  <si>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</si>
  <si>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</si>
  <si>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</si>
  <si>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</si>
  <si>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</si>
  <si>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</si>
  <si>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</si>
  <si>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</si>
  <si>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</si>
  <si>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</si>
  <si>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</si>
  <si>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</si>
  <si>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</si>
  <si>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</si>
  <si>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</si>
  <si>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</si>
  <si>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</si>
  <si>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</si>
  <si>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</si>
  <si>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</si>
  <si>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</si>
  <si>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</si>
  <si>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</si>
  <si>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</si>
  <si>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</si>
  <si>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</si>
  <si>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</si>
  <si>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</si>
  <si>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</si>
  <si>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</si>
  <si>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</si>
  <si>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</si>
  <si>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</si>
  <si>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</si>
  <si>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</si>
  <si>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</si>
  <si>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</si>
  <si>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</si>
  <si>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</si>
  <si>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</si>
  <si>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</si>
  <si>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</si>
  <si>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</si>
  <si>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</si>
  <si>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</si>
  <si>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</si>
  <si>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</si>
  <si>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</si>
  <si>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</si>
  <si>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</si>
  <si>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</si>
  <si>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</si>
  <si>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</si>
  <si>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</si>
  <si>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</si>
  <si>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</si>
  <si>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</si>
  <si>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</si>
  <si>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</si>
  <si>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</si>
  <si>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</si>
  <si>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</si>
  <si>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</si>
  <si>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</si>
  <si>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</si>
  <si>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</si>
  <si>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</si>
  <si>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</si>
  <si>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</si>
  <si>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</si>
  <si>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</si>
  <si>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</si>
  <si>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</si>
  <si>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</si>
  <si>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</si>
  <si>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</si>
  <si>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</si>
  <si>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</si>
  <si>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</si>
  <si>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</si>
  <si>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</si>
  <si>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</si>
  <si>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</si>
  <si>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</si>
  <si>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</si>
  <si>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</si>
  <si>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</si>
  <si>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</si>
  <si>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</si>
  <si>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</si>
  <si>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</si>
  <si>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</si>
  <si>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</si>
  <si>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</si>
  <si>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</si>
  <si>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</si>
  <si>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</si>
  <si>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</si>
  <si>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</si>
  <si>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</si>
  <si>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</si>
  <si>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</si>
  <si>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</si>
  <si>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</si>
  <si>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</si>
  <si>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</si>
  <si>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</si>
  <si>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</si>
  <si>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</si>
  <si>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</si>
  <si>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</si>
  <si>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</si>
  <si>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</si>
  <si>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</si>
  <si>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</si>
  <si>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</si>
  <si>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</si>
  <si>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</si>
  <si>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</si>
  <si>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</si>
  <si>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</si>
  <si>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</si>
  <si>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</si>
  <si>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</si>
  <si>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</si>
  <si>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</si>
  <si>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</si>
  <si>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</si>
  <si>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</si>
  <si>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</si>
  <si>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</si>
  <si>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</si>
  <si>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</si>
  <si>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</si>
  <si>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</si>
  <si>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</si>
  <si>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</si>
  <si>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</si>
  <si>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</si>
  <si>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</si>
  <si>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</si>
  <si>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</si>
  <si>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</si>
  <si>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</si>
  <si>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</si>
  <si>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</si>
  <si>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</si>
  <si>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</si>
  <si>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</si>
  <si>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</si>
  <si>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</si>
  <si>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</si>
  <si>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</si>
  <si>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</si>
  <si>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</si>
  <si>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</si>
  <si>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</si>
  <si>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</si>
  <si>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</si>
  <si>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</si>
  <si>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</si>
  <si>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</si>
  <si>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</si>
  <si>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</si>
  <si>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</si>
  <si>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</si>
  <si>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</si>
  <si>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</si>
  <si>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</si>
  <si>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</si>
  <si>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</si>
  <si>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</si>
  <si>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</si>
  <si>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</si>
  <si>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</si>
  <si>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</si>
  <si>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</si>
  <si>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</si>
  <si>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</si>
  <si>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</si>
  <si>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</si>
  <si>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</si>
  <si>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</si>
  <si>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</si>
  <si>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</si>
  <si>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</si>
  <si>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</si>
  <si>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</si>
  <si>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</si>
  <si>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</si>
  <si>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</si>
  <si>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</si>
  <si>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</si>
  <si>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</si>
  <si>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</si>
  <si>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</si>
  <si>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</si>
  <si>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</si>
  <si>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</si>
  <si>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</si>
  <si>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</si>
  <si>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</si>
  <si>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</si>
  <si>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</si>
  <si>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</si>
  <si>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</si>
  <si>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</si>
  <si>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</si>
  <si>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</si>
  <si>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</si>
  <si>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</si>
  <si>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</si>
  <si>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</si>
  <si>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</si>
  <si>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</si>
  <si>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</si>
  <si>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</si>
  <si>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</si>
  <si>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</si>
  <si>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</si>
  <si>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</si>
  <si>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</si>
  <si>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</si>
  <si>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</si>
  <si>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</si>
  <si>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</si>
  <si>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</si>
  <si>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</si>
  <si>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</si>
  <si>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</si>
  <si>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</si>
  <si>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</si>
  <si>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</si>
  <si>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</si>
  <si>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</si>
  <si>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</si>
  <si>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</si>
  <si>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</si>
  <si>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</si>
  <si>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</si>
  <si>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</si>
  <si>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</si>
  <si>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</si>
  <si>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</si>
  <si>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</si>
  <si>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</si>
  <si>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</si>
  <si>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</si>
  <si>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</si>
  <si>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</si>
  <si>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</si>
  <si>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</si>
  <si>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</si>
  <si>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</si>
  <si>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</si>
  <si>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</si>
  <si>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</si>
  <si>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</si>
  <si>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</si>
  <si>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</si>
  <si>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</si>
  <si>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</si>
  <si>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</si>
  <si>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</si>
  <si>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</si>
  <si>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</si>
  <si>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</si>
  <si>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</si>
  <si>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</si>
  <si>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</si>
  <si>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</si>
  <si>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</si>
  <si>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</si>
  <si>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</si>
  <si>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</si>
  <si>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</si>
  <si>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</si>
  <si>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</si>
  <si>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</si>
  <si>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</si>
  <si>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</si>
  <si>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</si>
  <si>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</si>
  <si>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</si>
  <si>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</si>
  <si>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</si>
  <si>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</si>
  <si>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</si>
  <si>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</si>
  <si>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</si>
  <si>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</si>
  <si>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</si>
  <si>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</si>
  <si>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</si>
  <si>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</si>
  <si>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</si>
  <si>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</si>
  <si>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</si>
  <si>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</si>
  <si>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</si>
  <si>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</si>
  <si>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</si>
  <si>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</si>
  <si>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</si>
  <si>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</si>
  <si>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</si>
  <si>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</si>
  <si>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</si>
  <si>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</si>
  <si>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</si>
  <si>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</si>
  <si>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</si>
  <si>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</si>
  <si>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</si>
  <si>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</si>
  <si>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</si>
  <si>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</si>
  <si>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</si>
  <si>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</si>
  <si>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</si>
  <si>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</si>
  <si>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</si>
  <si>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</si>
  <si>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</si>
  <si>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</si>
  <si>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</si>
  <si>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</si>
  <si>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</si>
  <si>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</si>
  <si>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</si>
  <si>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</si>
  <si>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</si>
  <si>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</si>
  <si>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</si>
  <si>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</si>
  <si>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</si>
  <si>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</si>
  <si>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</si>
  <si>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</si>
  <si>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</si>
  <si>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</si>
  <si>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</si>
  <si>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</si>
  <si>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</si>
  <si>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</si>
  <si>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</si>
  <si>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</si>
  <si>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</si>
  <si>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</si>
  <si>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</si>
  <si>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</si>
  <si>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</si>
  <si>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</si>
  <si>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</si>
  <si>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</si>
  <si>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</si>
  <si>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</si>
  <si>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</si>
  <si>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</si>
  <si>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</si>
  <si>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</si>
  <si>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</si>
  <si>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</si>
  <si>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</si>
  <si>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</si>
  <si>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</si>
  <si>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</si>
  <si>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</si>
  <si>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</si>
  <si>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</si>
  <si>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</si>
  <si>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</si>
  <si>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</si>
  <si>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</si>
  <si>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</si>
  <si>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</si>
  <si>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</si>
  <si>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</si>
  <si>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</si>
  <si>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</si>
  <si>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</si>
  <si>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</si>
  <si>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</si>
  <si>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</si>
  <si>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</si>
  <si>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</si>
  <si>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</si>
  <si>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</si>
  <si>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</si>
  <si>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</si>
  <si>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</si>
  <si>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</si>
  <si>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</si>
  <si>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</si>
  <si>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</si>
  <si>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</si>
  <si>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</si>
  <si>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</si>
  <si>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</si>
  <si>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</si>
  <si>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</si>
  <si>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</si>
  <si>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</si>
  <si>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</si>
  <si>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</si>
  <si>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</si>
  <si>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</si>
  <si>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</si>
  <si>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</si>
  <si>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</si>
  <si>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</si>
  <si>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</si>
  <si>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</si>
  <si>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</si>
  <si>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</si>
  <si>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</si>
  <si>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</si>
  <si>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</si>
  <si>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</si>
  <si>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</si>
  <si>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</si>
  <si>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</si>
  <si>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</si>
  <si>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</si>
  <si>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</si>
  <si>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</si>
  <si>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</si>
  <si>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</si>
  <si>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</si>
  <si>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</si>
  <si>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</si>
  <si>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</si>
  <si>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</si>
  <si>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</si>
  <si>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</si>
  <si>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</si>
  <si>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</si>
  <si>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</si>
  <si>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</si>
  <si>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</si>
  <si>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</si>
  <si>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</si>
  <si>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</si>
  <si>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</si>
  <si>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</si>
  <si>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</si>
  <si>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</si>
  <si>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</si>
  <si>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</si>
  <si>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</si>
  <si>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</si>
  <si>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</si>
  <si>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</si>
  <si>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</si>
  <si>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</si>
  <si>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</si>
  <si>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</si>
  <si>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</si>
  <si>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</si>
  <si>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</si>
  <si>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</si>
  <si>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</si>
  <si>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</si>
  <si>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</si>
  <si>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</si>
  <si>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</si>
  <si>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</si>
  <si>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</si>
  <si>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</si>
  <si>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</si>
  <si>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</si>
  <si>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</si>
  <si>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</si>
  <si>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</si>
  <si>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</si>
  <si>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</si>
  <si>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</si>
  <si>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</si>
  <si>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</si>
  <si>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</si>
  <si>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</si>
  <si>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</si>
  <si>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</si>
  <si>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</si>
  <si>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</si>
  <si>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</si>
  <si>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</si>
  <si>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</si>
  <si>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</si>
  <si>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</si>
  <si>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</si>
  <si>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</si>
  <si>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</si>
  <si>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</si>
  <si>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</si>
  <si>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</si>
  <si>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</si>
  <si>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</si>
  <si>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</si>
  <si>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</si>
  <si>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</si>
  <si>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</si>
  <si>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</si>
  <si>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</si>
  <si>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</si>
  <si>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</si>
  <si>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</si>
  <si>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</si>
  <si>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 xml:space="preserve"> Average Rating</t>
  </si>
  <si>
    <t>5* Calls</t>
  </si>
  <si>
    <t>Grand Total</t>
  </si>
  <si>
    <t>Row Labels</t>
  </si>
  <si>
    <t>Sunday</t>
  </si>
  <si>
    <t>Monday</t>
  </si>
  <si>
    <t>Tuesday</t>
  </si>
  <si>
    <t>Wednesday</t>
  </si>
  <si>
    <t>Thursday</t>
  </si>
  <si>
    <t>Friday</t>
  </si>
  <si>
    <t>Saturday</t>
  </si>
  <si>
    <t>Jan</t>
  </si>
  <si>
    <t>Feb</t>
  </si>
  <si>
    <t>Mar</t>
  </si>
  <si>
    <t>Apr</t>
  </si>
  <si>
    <t>May</t>
  </si>
  <si>
    <t>Jun</t>
  </si>
  <si>
    <t>Jul</t>
  </si>
  <si>
    <t>Aug</t>
  </si>
  <si>
    <t>Sep</t>
  </si>
  <si>
    <t>Oct</t>
  </si>
  <si>
    <t>Nov</t>
  </si>
  <si>
    <t>Dec</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</si>
  <si>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</si>
  <si>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</si>
  <si>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</si>
  <si>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</si>
  <si>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</si>
  <si>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</si>
  <si>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</si>
  <si>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</si>
  <si>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</si>
  <si>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</si>
  <si>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</si>
  <si>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</si>
  <si>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</si>
  <si>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1 to 2 hours</t>
  </si>
  <si>
    <t>30 to 60 mins</t>
  </si>
  <si>
    <t>More than 2 hours</t>
  </si>
  <si>
    <t>10 to 30 mins</t>
  </si>
  <si>
    <t>Under 10 mins</t>
  </si>
  <si>
    <t>Data returned for Count of Call number2, Feb (First 1000 rows).</t>
  </si>
  <si>
    <t>Call Count2</t>
  </si>
  <si>
    <t>For graph</t>
  </si>
  <si>
    <t>Rep</t>
  </si>
  <si>
    <t>Calls</t>
  </si>
  <si>
    <t>Amount</t>
  </si>
  <si>
    <t>sel.call</t>
  </si>
  <si>
    <t>sel.Amt</t>
  </si>
  <si>
    <t>Column Labels</t>
  </si>
  <si>
    <t>Rep Summary</t>
  </si>
  <si>
    <t xml:space="preserve">% of Calls </t>
  </si>
  <si>
    <t xml:space="preserve">Call rank </t>
  </si>
  <si>
    <t>Amount Rank</t>
  </si>
  <si>
    <t>Labels</t>
  </si>
  <si>
    <t xml:space="preserve">image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</si>
</sst>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12"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0" tint="-4.9989318521683403E-2"/>
      <name val="Aptos"/>
      <family val="2"/>
      <scheme val="minor"/>
    </font>
    <font>
      <sz val="14"/>
      <color theme="0" tint="-4.9989318521683403E-2"/>
      <name val="Aptos"/>
      <family val="2"/>
      <scheme val="minor"/>
    </font>
    <font>
      <sz val="11"/>
      <color theme="1"/>
      <name val="Aptos"/>
      <family val="2"/>
      <scheme val="minor"/>
    </font>
    <font>
      <sz val="10"/>
      <color theme="1"/>
      <name val="Aptos"/>
      <family val="2"/>
      <scheme val="minor"/>
    </font>
    <font>
      <sz val="9"/>
      <color theme="0" tint="-4.9989318521683403E-2"/>
      <name val="Aptos"/>
      <family val="2"/>
      <scheme val="minor"/>
    </font>
    <font>
      <sz val="9"/>
      <color theme="1"/>
      <name val="Aptos"/>
      <family val="2"/>
      <scheme val="minor"/>
    </font>
    <font>
      <b/>
      <sz val="11"/>
      <color theme="0" tint="-0.499984740745262"/>
      <name val="Aptos"/>
      <family val="2"/>
      <scheme val="minor"/>
    </font>
    <font>
      <b/>
      <sz val="16"/>
      <color theme="0" tint="-0.499984740745262"/>
      <name val="Aptos ExtraBold"/>
      <family val="2"/>
      <scheme val="maj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2">
    <xf numFmtId="0" fontId="0" fillId="0" borderId="0"/>
    <xf numFmtId="9" fontId="6" fillId="0" borderId="0" applyFont="0" applyFill="0" applyBorder="0" applyAlignment="0" applyProtection="0"/>
  </cellStyleXfs>
  <cellXfs count="5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4" fillId="0" borderId="0" xfId="0" applyFont="1"/>
    <xf numFmtId="0" fontId="4" fillId="3" borderId="0" xfId="0" applyFont="1" applyFill="1"/>
    <xf numFmtId="3" fontId="0" fillId="0" borderId="0" xfId="0" applyNumberFormat="1"/>
    <xf numFmtId="165" fontId="0" fillId="0" borderId="0" xfId="0" applyNumberFormat="1"/>
    <xf numFmtId="166" fontId="0" fillId="0" borderId="0" xfId="0" applyNumberFormat="1"/>
    <xf numFmtId="0" fontId="0" fillId="3" borderId="0" xfId="0" applyFill="1"/>
    <xf numFmtId="0" fontId="5" fillId="3" borderId="0" xfId="0" applyFont="1" applyFill="1"/>
    <xf numFmtId="0" fontId="0" fillId="0" borderId="0" xfId="0" pivotButton="1"/>
    <xf numFmtId="14" fontId="0" fillId="0" borderId="0" xfId="0" applyNumberFormat="1"/>
    <xf numFmtId="0" fontId="0" fillId="0" borderId="0" xfId="0" applyAlignment="1">
      <alignment horizontal="left"/>
    </xf>
    <xf numFmtId="167" fontId="0" fillId="0" borderId="0" xfId="0" applyNumberFormat="1"/>
    <xf numFmtId="0" fontId="0" fillId="0" borderId="0" xfId="0" applyAlignment="1">
      <alignment horizontal="center" vertical="center"/>
    </xf>
    <xf numFmtId="0" fontId="0" fillId="0" borderId="0" xfId="0" applyAlignment="1">
      <alignment horizontal="left" indent="1"/>
    </xf>
    <xf numFmtId="0" fontId="0" fillId="4" borderId="0" xfId="0" applyFill="1"/>
    <xf numFmtId="0" fontId="4" fillId="4" borderId="9" xfId="0" applyFont="1" applyFill="1" applyBorder="1"/>
    <xf numFmtId="0" fontId="0" fillId="4" borderId="11" xfId="0" applyFill="1" applyBorder="1"/>
    <xf numFmtId="168" fontId="8" fillId="4" borderId="0" xfId="0" applyNumberFormat="1" applyFont="1" applyFill="1"/>
    <xf numFmtId="168" fontId="9" fillId="4" borderId="12" xfId="0" applyNumberFormat="1" applyFont="1" applyFill="1" applyBorder="1"/>
    <xf numFmtId="0" fontId="0" fillId="4" borderId="11" xfId="0" applyFill="1" applyBorder="1" applyAlignment="1">
      <alignment horizontal="center"/>
    </xf>
    <xf numFmtId="168" fontId="7" fillId="4" borderId="0" xfId="0" applyNumberFormat="1" applyFont="1" applyFill="1"/>
    <xf numFmtId="168" fontId="7" fillId="4" borderId="12" xfId="0" applyNumberFormat="1" applyFont="1" applyFill="1" applyBorder="1"/>
    <xf numFmtId="0" fontId="0" fillId="4" borderId="6" xfId="0" applyFill="1" applyBorder="1" applyAlignment="1">
      <alignment horizontal="center"/>
    </xf>
    <xf numFmtId="168" fontId="7" fillId="4" borderId="13" xfId="0" applyNumberFormat="1" applyFont="1" applyFill="1" applyBorder="1"/>
    <xf numFmtId="168" fontId="7" fillId="4" borderId="4" xfId="0" applyNumberFormat="1" applyFont="1" applyFill="1" applyBorder="1"/>
    <xf numFmtId="0" fontId="1" fillId="4" borderId="7" xfId="0" applyFont="1" applyFill="1" applyBorder="1" applyAlignment="1">
      <alignment wrapText="1"/>
    </xf>
    <xf numFmtId="0" fontId="1" fillId="4" borderId="10" xfId="0" applyFont="1" applyFill="1" applyBorder="1" applyAlignment="1">
      <alignment horizontal="center" vertical="center"/>
    </xf>
    <xf numFmtId="0" fontId="1" fillId="4" borderId="10" xfId="0" applyFont="1" applyFill="1" applyBorder="1" applyAlignment="1">
      <alignment horizontal="center"/>
    </xf>
    <xf numFmtId="9" fontId="0" fillId="0" borderId="0" xfId="1" applyFont="1"/>
    <xf numFmtId="0" fontId="0" fillId="3" borderId="0" xfId="0" applyFill="1" applyAlignment="1">
      <alignment horizontal="center"/>
    </xf>
    <xf numFmtId="0" fontId="0" fillId="3" borderId="12" xfId="0" applyFill="1" applyBorder="1" applyAlignment="1">
      <alignment horizontal="center"/>
    </xf>
    <xf numFmtId="0" fontId="10" fillId="3" borderId="0" xfId="0" applyFont="1" applyFill="1" applyAlignment="1">
      <alignment horizontal="center"/>
    </xf>
    <xf numFmtId="0" fontId="10" fillId="3" borderId="0" xfId="0" applyFont="1" applyFill="1" applyAlignment="1">
      <alignment horizontal="left" indent="1"/>
    </xf>
    <xf numFmtId="0" fontId="11" fillId="3" borderId="0" xfId="0" applyFont="1" applyFill="1" applyAlignment="1">
      <alignment horizontal="center"/>
    </xf>
    <xf numFmtId="0" fontId="0" fillId="3" borderId="0" xfId="0" applyFill="1" applyAlignment="1">
      <alignment horizontal="center"/>
    </xf>
    <xf numFmtId="0" fontId="0" fillId="3" borderId="12" xfId="0" applyFill="1" applyBorder="1" applyAlignment="1">
      <alignment horizontal="center"/>
    </xf>
  </cellXfs>
  <cellStyles count="2">
    <cellStyle name="Normal" xfId="0" builtinId="0"/>
    <cellStyle name="Percent" xfId="1" builtinId="5"/>
  </cellStyles>
  <dxfs count="19">
    <dxf>
      <fill>
        <patternFill>
          <bgColor theme="9" tint="0.59996337778862885"/>
        </patternFill>
      </fill>
      <border>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9" formatCode="d/mm/yyyy"/>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97A16ECE-5DCB-4093-8B9A-8EDECD4BD0DF}">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styles" Target="styles.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22/10/relationships/richValueRel" Target="richData/richValueRel.xml"/><Relationship Id="rId28" Type="http://schemas.openxmlformats.org/officeDocument/2006/relationships/calcChain" Target="calcChain.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 -excel-portfolio-project.xlsx]P1!Weekly call</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'P1'!$G$23</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'P1'!$F$24:$F$31</c:f>
              <c:strCache>
                <c:ptCount val="7"/>
                <c:pt idx="0">
                  <c:v>Sunday</c:v>
                </c:pt>
                <c:pt idx="1">
                  <c:v>Saturday</c:v>
                </c:pt>
                <c:pt idx="2">
                  <c:v>Friday</c:v>
                </c:pt>
                <c:pt idx="3">
                  <c:v>Thursday</c:v>
                </c:pt>
                <c:pt idx="4">
                  <c:v>Wednesday</c:v>
                </c:pt>
                <c:pt idx="5">
                  <c:v>Tuesday</c:v>
                </c:pt>
                <c:pt idx="6">
                  <c:v>Monday</c:v>
                </c:pt>
              </c:strCache>
            </c:strRef>
          </c:cat>
          <c:val>
            <c:numRef>
              <c:f>'P1'!$G$24:$G$31</c:f>
              <c:numCache>
                <c:formatCode>#,##0</c:formatCode>
                <c:ptCount val="7"/>
                <c:pt idx="0">
                  <c:v>25</c:v>
                </c:pt>
                <c:pt idx="1">
                  <c:v>34</c:v>
                </c:pt>
                <c:pt idx="2">
                  <c:v>29</c:v>
                </c:pt>
                <c:pt idx="3">
                  <c:v>18</c:v>
                </c:pt>
                <c:pt idx="4">
                  <c:v>29</c:v>
                </c:pt>
                <c:pt idx="5">
                  <c:v>28</c:v>
                </c:pt>
                <c:pt idx="6">
                  <c:v>23</c:v>
                </c:pt>
              </c:numCache>
            </c:numRef>
          </c:val>
          <c:extLst>
            <c:ext xmlns:c16="http://schemas.microsoft.com/office/drawing/2014/chart" uri="{C3380CC4-5D6E-409C-BE32-E72D297353CC}">
              <c16:uniqueId val="{00000000-E8CA-4A89-85C8-1E44AFFFBC9B}"/>
            </c:ext>
          </c:extLst>
        </c:ser>
        <c:dLbls>
          <c:dLblPos val="outEnd"/>
          <c:showLegendKey val="0"/>
          <c:showVal val="1"/>
          <c:showCatName val="0"/>
          <c:showSerName val="0"/>
          <c:showPercent val="0"/>
          <c:showBubbleSize val="0"/>
        </c:dLbls>
        <c:gapWidth val="25"/>
        <c:overlap val="20"/>
        <c:axId val="1800738720"/>
        <c:axId val="1800739200"/>
      </c:barChart>
      <c:catAx>
        <c:axId val="1800738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39200"/>
        <c:crosses val="autoZero"/>
        <c:auto val="1"/>
        <c:lblAlgn val="ctr"/>
        <c:lblOffset val="100"/>
        <c:noMultiLvlLbl val="0"/>
      </c:catAx>
      <c:valAx>
        <c:axId val="1800739200"/>
        <c:scaling>
          <c:orientation val="minMax"/>
        </c:scaling>
        <c:delete val="1"/>
        <c:axPos val="b"/>
        <c:numFmt formatCode="#,##0" sourceLinked="1"/>
        <c:majorTickMark val="none"/>
        <c:minorTickMark val="none"/>
        <c:tickLblPos val="nextTo"/>
        <c:crossAx val="180073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 -excel-portfolio-project.xlsx]P1!Mothly call</c:name>
    <c:fmtId val="26"/>
  </c:pivotSource>
  <c:chart>
    <c:title>
      <c:tx>
        <c:rich>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r>
              <a:rPr lang="en-US" b="1">
                <a:solidFill>
                  <a:schemeClr val="accent6"/>
                </a:solidFill>
              </a:rPr>
              <a:t>Call Trend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noFill/>
            <a:ln w="19050">
              <a:solidFill>
                <a:schemeClr val="tx1">
                  <a:alpha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0000">
                  <a:alpha val="58000"/>
                </a:srgbClr>
              </a:gs>
              <a:gs pos="100000">
                <a:srgbClr val="FF0000">
                  <a:alpha val="8000"/>
                </a:srgbClr>
              </a:gs>
              <a:gs pos="83000">
                <a:srgbClr val="FF0000">
                  <a:alpha val="24000"/>
                </a:srgb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circle"/>
          <c:size val="5"/>
          <c:spPr>
            <a:noFill/>
            <a:ln w="19050">
              <a:solidFill>
                <a:schemeClr val="tx1">
                  <a:alpha val="80000"/>
                </a:schemeClr>
              </a:solidFill>
            </a:ln>
            <a:effectLst/>
          </c:spPr>
        </c:marker>
      </c:pivotFmt>
      <c:pivotFmt>
        <c:idx val="3"/>
        <c:spPr>
          <a:solidFill>
            <a:schemeClr val="accent1"/>
          </a:solidFill>
          <a:ln w="28575" cap="rnd">
            <a:solidFill>
              <a:srgbClr val="FF0000"/>
            </a:solidFill>
            <a:round/>
          </a:ln>
          <a:effectLst/>
        </c:spPr>
        <c:marker>
          <c:symbol val="circle"/>
          <c:size val="5"/>
          <c:spPr>
            <a:noFill/>
            <a:ln w="19050">
              <a:solidFill>
                <a:schemeClr val="tx1">
                  <a:alpha val="80000"/>
                </a:schemeClr>
              </a:solidFill>
            </a:ln>
            <a:effectLst/>
          </c:spPr>
        </c:marker>
      </c:pivotFmt>
      <c:pivotFmt>
        <c:idx val="4"/>
        <c:spPr>
          <a:gradFill>
            <a:gsLst>
              <a:gs pos="0">
                <a:srgbClr val="FF0000">
                  <a:alpha val="58000"/>
                </a:srgbClr>
              </a:gs>
              <a:gs pos="100000">
                <a:srgbClr val="FF0000">
                  <a:alpha val="8000"/>
                </a:srgbClr>
              </a:gs>
              <a:gs pos="83000">
                <a:srgbClr val="FF0000">
                  <a:alpha val="24000"/>
                </a:srgb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circle"/>
          <c:size val="5"/>
          <c:spPr>
            <a:noFill/>
            <a:ln w="19050">
              <a:solidFill>
                <a:schemeClr val="tx1">
                  <a:alpha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rgbClr val="FF0000">
                  <a:alpha val="58000"/>
                </a:srgbClr>
              </a:gs>
              <a:gs pos="100000">
                <a:srgbClr val="FF0000">
                  <a:alpha val="8000"/>
                </a:srgbClr>
              </a:gs>
              <a:gs pos="83000">
                <a:srgbClr val="FF0000">
                  <a:alpha val="24000"/>
                </a:srgb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circle"/>
          <c:size val="5"/>
          <c:spPr>
            <a:noFill/>
            <a:ln w="19050">
              <a:solidFill>
                <a:schemeClr val="tx1">
                  <a:alpha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0">
                <a:srgbClr val="FF0000">
                  <a:alpha val="58000"/>
                </a:srgbClr>
              </a:gs>
              <a:gs pos="100000">
                <a:srgbClr val="FF0000">
                  <a:alpha val="8000"/>
                </a:srgbClr>
              </a:gs>
              <a:gs pos="83000">
                <a:srgbClr val="FF0000">
                  <a:alpha val="24000"/>
                </a:srgb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circle"/>
          <c:size val="5"/>
          <c:spPr>
            <a:noFill/>
            <a:ln w="19050">
              <a:solidFill>
                <a:schemeClr val="tx1">
                  <a:alpha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bg2">
                <a:lumMod val="50000"/>
              </a:schemeClr>
            </a:solidFill>
            <a:round/>
          </a:ln>
          <a:effectLst/>
        </c:spPr>
        <c:marker>
          <c:symbol val="circle"/>
          <c:size val="5"/>
          <c:spPr>
            <a:noFill/>
            <a:ln w="19050">
              <a:solidFill>
                <a:schemeClr val="tx1">
                  <a:alpha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126338638049985E-2"/>
          <c:y val="4.3501708512850998E-2"/>
          <c:w val="0.88822462817147851"/>
          <c:h val="0.84204505686789155"/>
        </c:manualLayout>
      </c:layout>
      <c:areaChart>
        <c:grouping val="stacked"/>
        <c:varyColors val="0"/>
        <c:ser>
          <c:idx val="1"/>
          <c:order val="1"/>
          <c:tx>
            <c:strRef>
              <c:f>'P1'!$C$24</c:f>
              <c:strCache>
                <c:ptCount val="1"/>
                <c:pt idx="0">
                  <c:v>Call Count2</c:v>
                </c:pt>
              </c:strCache>
            </c:strRef>
          </c:tx>
          <c:spPr>
            <a:solidFill>
              <a:schemeClr val="accent2">
                <a:lumMod val="60000"/>
                <a:lumOff val="40000"/>
              </a:schemeClr>
            </a:solidFill>
            <a:ln>
              <a:noFill/>
            </a:ln>
            <a:effectLst/>
          </c:spPr>
          <c:cat>
            <c:strRef>
              <c:f>'P1'!$A$25:$A$37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'P1'!$C$25:$C$37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7E8A-4CDD-B148-545C04B90D03}"/>
            </c:ext>
          </c:extLst>
        </c:ser>
        <c:dLbls>
          <c:showLegendKey val="0"/>
          <c:showVal val="0"/>
          <c:showCatName val="0"/>
          <c:showSerName val="0"/>
          <c:showPercent val="0"/>
          <c:showBubbleSize val="0"/>
        </c:dLbls>
        <c:axId val="1243536335"/>
        <c:axId val="1243533935"/>
      </c:areaChart>
      <c:lineChart>
        <c:grouping val="standard"/>
        <c:varyColors val="0"/>
        <c:ser>
          <c:idx val="0"/>
          <c:order val="0"/>
          <c:tx>
            <c:strRef>
              <c:f>'P1'!$B$24</c:f>
              <c:strCache>
                <c:ptCount val="1"/>
                <c:pt idx="0">
                  <c:v>Call Count</c:v>
                </c:pt>
              </c:strCache>
            </c:strRef>
          </c:tx>
          <c:spPr>
            <a:ln w="28575" cap="rnd">
              <a:solidFill>
                <a:schemeClr val="bg2">
                  <a:lumMod val="50000"/>
                </a:schemeClr>
              </a:solidFill>
              <a:round/>
            </a:ln>
            <a:effectLst/>
          </c:spPr>
          <c:marker>
            <c:symbol val="circle"/>
            <c:size val="5"/>
            <c:spPr>
              <a:noFill/>
              <a:ln w="19050">
                <a:solidFill>
                  <a:schemeClr val="tx1">
                    <a:alpha val="80000"/>
                  </a:schemeClr>
                </a:solidFill>
              </a:ln>
              <a:effectLst/>
            </c:spPr>
          </c:marker>
          <c:cat>
            <c:strRef>
              <c:f>'P1'!$A$25:$A$37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'P1'!$B$25:$B$37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7E8A-4CDD-B148-545C04B90D03}"/>
            </c:ext>
          </c:extLst>
        </c:ser>
        <c:dLbls>
          <c:showLegendKey val="0"/>
          <c:showVal val="0"/>
          <c:showCatName val="0"/>
          <c:showSerName val="0"/>
          <c:showPercent val="0"/>
          <c:showBubbleSize val="0"/>
        </c:dLbls>
        <c:marker val="1"/>
        <c:smooth val="0"/>
        <c:axId val="1243536335"/>
        <c:axId val="1243533935"/>
      </c:lineChart>
      <c:catAx>
        <c:axId val="124353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33935"/>
        <c:crosses val="autoZero"/>
        <c:auto val="1"/>
        <c:lblAlgn val="ctr"/>
        <c:lblOffset val="100"/>
        <c:noMultiLvlLbl val="0"/>
      </c:catAx>
      <c:valAx>
        <c:axId val="12435339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3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rgbClr val="C00000"/>
                </a:solidFill>
                <a:latin typeface="+mj-lt"/>
              </a:rPr>
              <a:t>Calls</a:t>
            </a:r>
          </a:p>
        </c:rich>
      </c:tx>
      <c:layout>
        <c:manualLayout>
          <c:xMode val="edge"/>
          <c:yMode val="edge"/>
          <c:x val="7.9639749290013828E-2"/>
          <c:y val="1.2578616352201259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9373307831789"/>
          <c:y val="0.13850839399792006"/>
          <c:w val="0.80306274938176081"/>
          <c:h val="0.80606794433714646"/>
        </c:manualLayout>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'P1'!$F$44:$F$48</c:f>
              <c:strCache>
                <c:ptCount val="5"/>
                <c:pt idx="0">
                  <c:v>R01</c:v>
                </c:pt>
                <c:pt idx="1">
                  <c:v>R02</c:v>
                </c:pt>
                <c:pt idx="2">
                  <c:v>R03</c:v>
                </c:pt>
                <c:pt idx="3">
                  <c:v>R04</c:v>
                </c:pt>
                <c:pt idx="4">
                  <c:v>R05</c:v>
                </c:pt>
              </c:strCache>
            </c:strRef>
          </c:cat>
          <c:val>
            <c:numRef>
              <c:f>'P1'!$G$44:$G$48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6A6-4B38-B5B5-5C8B3E921CE9}"/>
            </c:ext>
          </c:extLst>
        </c:ser>
        <c:ser>
          <c:idx val="1"/>
          <c:order val="1"/>
          <c:tx>
            <c:strRef>
              <c:f>'P1'!$I$43</c:f>
              <c:strCache>
                <c:ptCount val="1"/>
                <c:pt idx="0">
                  <c:v>sel.call</c:v>
                </c:pt>
              </c:strCache>
            </c:strRef>
          </c:tx>
          <c:spPr>
            <a:gradFill>
              <a:gsLst>
                <a:gs pos="88000">
                  <a:srgbClr val="FF0000">
                    <a:lumMod val="48000"/>
                    <a:lumOff val="52000"/>
                  </a:srgbClr>
                </a:gs>
                <a:gs pos="100000">
                  <a:srgbClr val="FF0000">
                    <a:alpha val="8000"/>
                  </a:srgbClr>
                </a:gs>
                <a:gs pos="0">
                  <a:srgbClr val="C00000">
                    <a:lumMod val="32000"/>
                    <a:lumOff val="68000"/>
                  </a:srgbClr>
                </a:gs>
                <a:gs pos="100000">
                  <a:schemeClr val="accent5"/>
                </a:gs>
                <a:gs pos="100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'P1'!$I$44:$I$48</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16A6-4B38-B5B5-5C8B3E921CE9}"/>
            </c:ext>
          </c:extLst>
        </c:ser>
        <c:dLbls>
          <c:dLblPos val="outEnd"/>
          <c:showLegendKey val="0"/>
          <c:showVal val="1"/>
          <c:showCatName val="0"/>
          <c:showSerName val="0"/>
          <c:showPercent val="0"/>
          <c:showBubbleSize val="0"/>
        </c:dLbls>
        <c:gapWidth val="25"/>
        <c:overlap val="100"/>
        <c:axId val="1547523360"/>
        <c:axId val="1547522400"/>
      </c:barChart>
      <c:catAx>
        <c:axId val="15475233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522400"/>
        <c:crosses val="autoZero"/>
        <c:auto val="1"/>
        <c:lblAlgn val="ctr"/>
        <c:lblOffset val="100"/>
        <c:noMultiLvlLbl val="0"/>
      </c:catAx>
      <c:valAx>
        <c:axId val="1547522400"/>
        <c:scaling>
          <c:orientation val="minMax"/>
          <c:min val="0"/>
        </c:scaling>
        <c:delete val="1"/>
        <c:axPos val="t"/>
        <c:numFmt formatCode="General" sourceLinked="1"/>
        <c:majorTickMark val="none"/>
        <c:minorTickMark val="none"/>
        <c:tickLblPos val="nextTo"/>
        <c:crossAx val="154752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solidFill>
                  <a:schemeClr val="accent5"/>
                </a:solidFill>
                <a:latin typeface="+mj-lt"/>
              </a:rPr>
              <a:t>Amoun</a:t>
            </a:r>
            <a:r>
              <a:rPr lang="en-AU" b="1">
                <a:solidFill>
                  <a:schemeClr val="accent5"/>
                </a:solidFill>
                <a:latin typeface="+mj-lt"/>
              </a:rPr>
              <a:t>t</a:t>
            </a:r>
          </a:p>
        </c:rich>
      </c:tx>
      <c:layout>
        <c:manualLayout>
          <c:xMode val="edge"/>
          <c:yMode val="edge"/>
          <c:x val="5.7846801407888497E-2"/>
          <c:y val="4.50450450450450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'P1'!$F$44:$F$48</c:f>
              <c:strCache>
                <c:ptCount val="5"/>
                <c:pt idx="0">
                  <c:v>R01</c:v>
                </c:pt>
                <c:pt idx="1">
                  <c:v>R02</c:v>
                </c:pt>
                <c:pt idx="2">
                  <c:v>R03</c:v>
                </c:pt>
                <c:pt idx="3">
                  <c:v>R04</c:v>
                </c:pt>
                <c:pt idx="4">
                  <c:v>R05</c:v>
                </c:pt>
              </c:strCache>
            </c:strRef>
          </c:cat>
          <c:val>
            <c:numRef>
              <c:f>'P1'!$H$44:$H$48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DFD-47F3-9459-6222085360CC}"/>
            </c:ext>
          </c:extLst>
        </c:ser>
        <c:ser>
          <c:idx val="1"/>
          <c:order val="1"/>
          <c:tx>
            <c:strRef>
              <c:f>'P1'!$J$43</c:f>
              <c:strCache>
                <c:ptCount val="1"/>
                <c:pt idx="0">
                  <c:v>sel.Amt</c:v>
                </c:pt>
              </c:strCache>
            </c:strRef>
          </c:tx>
          <c:spPr>
            <a:gradFill>
              <a:gsLst>
                <a:gs pos="88000">
                  <a:schemeClr val="accent5">
                    <a:lumMod val="84000"/>
                    <a:lumOff val="16000"/>
                  </a:schemeClr>
                </a:gs>
                <a:gs pos="100000">
                  <a:srgbClr val="FF0000">
                    <a:alpha val="8000"/>
                  </a:srgbClr>
                </a:gs>
                <a:gs pos="0">
                  <a:schemeClr val="accent5">
                    <a:alpha val="48000"/>
                    <a:lumMod val="64000"/>
                    <a:lumOff val="36000"/>
                  </a:schemeClr>
                </a:gs>
                <a:gs pos="100000">
                  <a:schemeClr val="accent5"/>
                </a:gs>
                <a:gs pos="100000">
                  <a:schemeClr val="accent6">
                    <a:lumMod val="60000"/>
                    <a:lumOff val="40000"/>
                  </a:schemeClr>
                </a:gs>
              </a:gsLst>
              <a:lin ang="5400000" scaled="1"/>
            </a:gradFill>
            <a:ln>
              <a:noFill/>
            </a:ln>
            <a:effectLst/>
          </c:spPr>
          <c:invertIfNegative val="0"/>
          <c:val>
            <c:numRef>
              <c:f>'P1'!$J$44:$J$48</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0DFD-47F3-9459-6222085360CC}"/>
            </c:ext>
          </c:extLst>
        </c:ser>
        <c:dLbls>
          <c:showLegendKey val="0"/>
          <c:showVal val="0"/>
          <c:showCatName val="0"/>
          <c:showSerName val="0"/>
          <c:showPercent val="0"/>
          <c:showBubbleSize val="0"/>
        </c:dLbls>
        <c:gapWidth val="25"/>
        <c:overlap val="100"/>
        <c:axId val="1134569536"/>
        <c:axId val="1089745904"/>
      </c:barChart>
      <c:catAx>
        <c:axId val="1134569536"/>
        <c:scaling>
          <c:orientation val="minMax"/>
        </c:scaling>
        <c:delete val="1"/>
        <c:axPos val="l"/>
        <c:numFmt formatCode="General" sourceLinked="1"/>
        <c:majorTickMark val="out"/>
        <c:minorTickMark val="none"/>
        <c:tickLblPos val="nextTo"/>
        <c:crossAx val="1089745904"/>
        <c:crosses val="autoZero"/>
        <c:auto val="1"/>
        <c:lblAlgn val="ctr"/>
        <c:lblOffset val="100"/>
        <c:noMultiLvlLbl val="0"/>
      </c:catAx>
      <c:valAx>
        <c:axId val="1089745904"/>
        <c:scaling>
          <c:orientation val="minMax"/>
        </c:scaling>
        <c:delete val="1"/>
        <c:axPos val="b"/>
        <c:numFmt formatCode="&quot;$&quot;#,###.0,&quot;k&quot;" sourceLinked="1"/>
        <c:majorTickMark val="none"/>
        <c:minorTickMark val="none"/>
        <c:tickLblPos val="nextTo"/>
        <c:crossAx val="113456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 -excel-portfolio-project.xlsx]P1!PivotTable1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solidFill>
                  <a:schemeClr val="accent5"/>
                </a:solidFill>
                <a:latin typeface="+mj-lt"/>
              </a:rPr>
              <a:t>Female</a:t>
            </a:r>
            <a:r>
              <a:rPr lang="en-AU"/>
              <a:t> Vs </a:t>
            </a:r>
            <a:r>
              <a:rPr lang="en-AU" b="1">
                <a:solidFill>
                  <a:schemeClr val="bg2"/>
                </a:solidFill>
              </a:rPr>
              <a:t>Male</a:t>
            </a:r>
            <a:r>
              <a:rPr lang="en-AU"/>
              <a:t> Caller </a:t>
            </a:r>
          </a:p>
        </c:rich>
      </c:tx>
      <c:layout>
        <c:manualLayout>
          <c:xMode val="edge"/>
          <c:yMode val="edge"/>
          <c:x val="0.17487553186286492"/>
          <c:y val="3.326679973386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alpha val="84000"/>
            </a:schemeClr>
          </a:solidFill>
          <a:ln>
            <a:noFill/>
          </a:ln>
          <a:effectLst/>
        </c:spPr>
        <c:marker>
          <c:symbol val="none"/>
        </c:marker>
        <c:dLbl>
          <c:idx val="0"/>
          <c:spPr>
            <a:solidFill>
              <a:schemeClr val="accent5">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4000"/>
            </a:schemeClr>
          </a:solidFill>
          <a:ln>
            <a:noFill/>
          </a:ln>
          <a:effectLst/>
        </c:spPr>
        <c:marker>
          <c:symbol val="none"/>
        </c:marker>
        <c:dLbl>
          <c:idx val="0"/>
          <c:spPr>
            <a:solidFill>
              <a:schemeClr val="accent5">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alpha val="84000"/>
            </a:schemeClr>
          </a:solidFill>
          <a:ln>
            <a:noFill/>
          </a:ln>
          <a:effectLst/>
        </c:spPr>
        <c:marker>
          <c:symbol val="none"/>
        </c:marker>
        <c:dLbl>
          <c:idx val="0"/>
          <c:spPr>
            <a:solidFill>
              <a:schemeClr val="accent5">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alpha val="84000"/>
            </a:schemeClr>
          </a:solidFill>
          <a:ln>
            <a:noFill/>
          </a:ln>
          <a:effectLst/>
        </c:spPr>
        <c:marker>
          <c:symbol val="none"/>
        </c:marker>
        <c:dLbl>
          <c:idx val="0"/>
          <c:spPr>
            <a:solidFill>
              <a:schemeClr val="accent5">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alpha val="84000"/>
            </a:schemeClr>
          </a:solidFill>
          <a:ln>
            <a:noFill/>
          </a:ln>
          <a:effectLst/>
        </c:spPr>
        <c:marker>
          <c:symbol val="none"/>
        </c:marker>
        <c:dLbl>
          <c:idx val="0"/>
          <c:spPr>
            <a:solidFill>
              <a:schemeClr val="accent5">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'P1'!$B$74:$B$75</c:f>
              <c:strCache>
                <c:ptCount val="1"/>
                <c:pt idx="0">
                  <c:v>Female</c:v>
                </c:pt>
              </c:strCache>
            </c:strRef>
          </c:tx>
          <c:spPr>
            <a:solidFill>
              <a:schemeClr val="accent5">
                <a:alpha val="84000"/>
              </a:schemeClr>
            </a:solidFill>
            <a:ln>
              <a:noFill/>
            </a:ln>
            <a:effectLst/>
          </c:spPr>
          <c:invertIfNegative val="0"/>
          <c:dLbls>
            <c:spPr>
              <a:solidFill>
                <a:schemeClr val="accent5">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'P1'!$A$76:$A$79</c:f>
              <c:strCache>
                <c:ptCount val="3"/>
                <c:pt idx="0">
                  <c:v>Cincinnati</c:v>
                </c:pt>
                <c:pt idx="1">
                  <c:v>Cleveland</c:v>
                </c:pt>
                <c:pt idx="2">
                  <c:v>Columbus</c:v>
                </c:pt>
              </c:strCache>
            </c:strRef>
          </c:cat>
          <c:val>
            <c:numRef>
              <c:f>'P1'!$B$76:$B$79</c:f>
              <c:numCache>
                <c:formatCode>#,##0</c:formatCode>
                <c:ptCount val="3"/>
                <c:pt idx="0">
                  <c:v>144</c:v>
                </c:pt>
                <c:pt idx="1">
                  <c:v>326</c:v>
                </c:pt>
                <c:pt idx="2">
                  <c:v>129</c:v>
                </c:pt>
              </c:numCache>
            </c:numRef>
          </c:val>
          <c:extLst>
            <c:ext xmlns:c16="http://schemas.microsoft.com/office/drawing/2014/chart" uri="{C3380CC4-5D6E-409C-BE32-E72D297353CC}">
              <c16:uniqueId val="{00000000-A293-43A6-9F41-47A47172F6B5}"/>
            </c:ext>
          </c:extLst>
        </c:ser>
        <c:ser>
          <c:idx val="1"/>
          <c:order val="1"/>
          <c:tx>
            <c:strRef>
              <c:f>'P1'!$C$74:$C$75</c:f>
              <c:strCache>
                <c:ptCount val="1"/>
                <c:pt idx="0">
                  <c:v>Male</c:v>
                </c:pt>
              </c:strCache>
            </c:strRef>
          </c:tx>
          <c:spPr>
            <a:solidFill>
              <a:schemeClr val="accent2">
                <a:lumMod val="60000"/>
                <a:lumOff val="40000"/>
              </a:schemeClr>
            </a:solidFill>
            <a:ln>
              <a:noFill/>
            </a:ln>
            <a:effectLst/>
          </c:spPr>
          <c:invertIfNegative val="0"/>
          <c:dLbls>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'P1'!$A$76:$A$79</c:f>
              <c:strCache>
                <c:ptCount val="3"/>
                <c:pt idx="0">
                  <c:v>Cincinnati</c:v>
                </c:pt>
                <c:pt idx="1">
                  <c:v>Cleveland</c:v>
                </c:pt>
                <c:pt idx="2">
                  <c:v>Columbus</c:v>
                </c:pt>
              </c:strCache>
            </c:strRef>
          </c:cat>
          <c:val>
            <c:numRef>
              <c:f>'P1'!$C$76:$C$79</c:f>
              <c:numCache>
                <c:formatCode>#,##0</c:formatCode>
                <c:ptCount val="3"/>
                <c:pt idx="0">
                  <c:v>132</c:v>
                </c:pt>
                <c:pt idx="1">
                  <c:v>63</c:v>
                </c:pt>
                <c:pt idx="2">
                  <c:v>206</c:v>
                </c:pt>
              </c:numCache>
            </c:numRef>
          </c:val>
          <c:extLst>
            <c:ext xmlns:c16="http://schemas.microsoft.com/office/drawing/2014/chart" uri="{C3380CC4-5D6E-409C-BE32-E72D297353CC}">
              <c16:uniqueId val="{00000001-A293-43A6-9F41-47A47172F6B5}"/>
            </c:ext>
          </c:extLst>
        </c:ser>
        <c:dLbls>
          <c:dLblPos val="ctr"/>
          <c:showLegendKey val="0"/>
          <c:showVal val="1"/>
          <c:showCatName val="0"/>
          <c:showSerName val="0"/>
          <c:showPercent val="0"/>
          <c:showBubbleSize val="0"/>
        </c:dLbls>
        <c:gapWidth val="25"/>
        <c:overlap val="100"/>
        <c:axId val="1668351808"/>
        <c:axId val="1668352288"/>
      </c:barChart>
      <c:catAx>
        <c:axId val="166835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52288"/>
        <c:crosses val="autoZero"/>
        <c:auto val="1"/>
        <c:lblAlgn val="ctr"/>
        <c:lblOffset val="100"/>
        <c:noMultiLvlLbl val="0"/>
      </c:catAx>
      <c:valAx>
        <c:axId val="1668352288"/>
        <c:scaling>
          <c:orientation val="minMax"/>
        </c:scaling>
        <c:delete val="1"/>
        <c:axPos val="l"/>
        <c:numFmt formatCode="0%" sourceLinked="1"/>
        <c:majorTickMark val="none"/>
        <c:minorTickMark val="none"/>
        <c:tickLblPos val="nextTo"/>
        <c:crossAx val="166835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 -excel-portfolio-project.xlsx]P1!Rating calls</c:name>
    <c:fmtId val="12"/>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a:solidFill>
                  <a:srgbClr val="00B0F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solidFill>
            <a:srgbClr val="00B0F0">
              <a:alpha val="6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alpha val="6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alpha val="6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alpha val="6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alpha val="6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'P1'!$B$83</c:f>
              <c:strCache>
                <c:ptCount val="1"/>
                <c:pt idx="0">
                  <c:v>Total</c:v>
                </c:pt>
              </c:strCache>
            </c:strRef>
          </c:tx>
          <c:spPr>
            <a:solidFill>
              <a:srgbClr val="00B0F0">
                <a:alpha val="65000"/>
              </a:srgbClr>
            </a:solidFill>
            <a:ln>
              <a:noFill/>
            </a:ln>
            <a:effectLst/>
          </c:spPr>
          <c:invertIfNegative val="0"/>
          <c:cat>
            <c:strRef>
              <c:f>'P1'!$A$84:$A$89</c:f>
              <c:strCache>
                <c:ptCount val="5"/>
                <c:pt idx="0">
                  <c:v>1</c:v>
                </c:pt>
                <c:pt idx="1">
                  <c:v>2</c:v>
                </c:pt>
                <c:pt idx="2">
                  <c:v>3</c:v>
                </c:pt>
                <c:pt idx="3">
                  <c:v>4</c:v>
                </c:pt>
                <c:pt idx="4">
                  <c:v>5</c:v>
                </c:pt>
              </c:strCache>
            </c:strRef>
          </c:cat>
          <c:val>
            <c:numRef>
              <c:f>'P1'!$B$84:$B$89</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A87E-470B-BACD-8E8FB50DA226}"/>
            </c:ext>
          </c:extLst>
        </c:ser>
        <c:dLbls>
          <c:showLegendKey val="0"/>
          <c:showVal val="0"/>
          <c:showCatName val="0"/>
          <c:showSerName val="0"/>
          <c:showPercent val="0"/>
          <c:showBubbleSize val="0"/>
        </c:dLbls>
        <c:gapWidth val="25"/>
        <c:overlap val="-27"/>
        <c:axId val="1703612208"/>
        <c:axId val="1703632848"/>
      </c:barChart>
      <c:catAx>
        <c:axId val="170361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632848"/>
        <c:crosses val="autoZero"/>
        <c:auto val="1"/>
        <c:lblAlgn val="ctr"/>
        <c:lblOffset val="100"/>
        <c:noMultiLvlLbl val="0"/>
      </c:catAx>
      <c:valAx>
        <c:axId val="17036328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61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1.xml"/><Relationship Id="rId18" Type="http://schemas.openxmlformats.org/officeDocument/2006/relationships/chart" Target="../charts/chart6.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17" Type="http://schemas.openxmlformats.org/officeDocument/2006/relationships/chart" Target="../charts/chart5.xml"/><Relationship Id="rId2" Type="http://schemas.openxmlformats.org/officeDocument/2006/relationships/image" Target="../media/image7.svg"/><Relationship Id="rId16" Type="http://schemas.openxmlformats.org/officeDocument/2006/relationships/chart" Target="../charts/chart4.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5" Type="http://schemas.openxmlformats.org/officeDocument/2006/relationships/chart" Target="../charts/chart3.xml"/><Relationship Id="rId10" Type="http://schemas.openxmlformats.org/officeDocument/2006/relationships/image" Target="../media/image15.svg"/><Relationship Id="rId19" Type="http://schemas.openxmlformats.org/officeDocument/2006/relationships/image" Target="../media/image18.pn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openxmlformats.org/officeDocument/2006/relationships/image" Target="../media/image26.svg"/><Relationship Id="rId3" Type="http://schemas.openxmlformats.org/officeDocument/2006/relationships/image" Target="../media/image21.png"/><Relationship Id="rId7" Type="http://schemas.openxmlformats.org/officeDocument/2006/relationships/image" Target="../media/image25.png"/><Relationship Id="rId12" Type="http://schemas.openxmlformats.org/officeDocument/2006/relationships/image" Target="../media/image30.svg"/><Relationship Id="rId2" Type="http://schemas.openxmlformats.org/officeDocument/2006/relationships/image" Target="../media/image20.svg"/><Relationship Id="rId1" Type="http://schemas.openxmlformats.org/officeDocument/2006/relationships/image" Target="../media/image19.png"/><Relationship Id="rId6" Type="http://schemas.openxmlformats.org/officeDocument/2006/relationships/image" Target="../media/image24.svg"/><Relationship Id="rId11" Type="http://schemas.openxmlformats.org/officeDocument/2006/relationships/image" Target="../media/image29.png"/><Relationship Id="rId5" Type="http://schemas.openxmlformats.org/officeDocument/2006/relationships/image" Target="../media/image23.png"/><Relationship Id="rId10" Type="http://schemas.openxmlformats.org/officeDocument/2006/relationships/image" Target="../media/image28.svg"/><Relationship Id="rId4" Type="http://schemas.openxmlformats.org/officeDocument/2006/relationships/image" Target="../media/image22.svg"/><Relationship Id="rId9"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2</xdr:col>
      <xdr:colOff>243840</xdr:colOff>
      <xdr:row>16</xdr:row>
      <xdr:rowOff>91440</xdr:rowOff>
    </xdr:from>
    <xdr:to>
      <xdr:col>8</xdr:col>
      <xdr:colOff>586740</xdr:colOff>
      <xdr:row>33</xdr:row>
      <xdr:rowOff>30480</xdr:rowOff>
    </xdr:to>
    <xdr:sp macro="" textlink="">
      <xdr:nvSpPr>
        <xdr:cNvPr id="2" name="Rectangle 1">
          <a:extLst>
            <a:ext uri="{FF2B5EF4-FFF2-40B4-BE49-F238E27FC236}">
              <a16:creationId xmlns:a16="http://schemas.microsoft.com/office/drawing/2014/main" id="{3A1E84FE-F482-4BB3-8474-8A90F8E04DDB}"/>
            </a:ext>
          </a:extLst>
        </xdr:cNvPr>
        <xdr:cNvSpPr/>
      </xdr:nvSpPr>
      <xdr:spPr>
        <a:xfrm>
          <a:off x="1584960" y="3131820"/>
          <a:ext cx="4366260" cy="327660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AU" sz="1100"/>
        </a:p>
      </xdr:txBody>
    </xdr:sp>
    <xdr:clientData/>
  </xdr:twoCellAnchor>
  <xdr:twoCellAnchor>
    <xdr:from>
      <xdr:col>0</xdr:col>
      <xdr:colOff>381000</xdr:colOff>
      <xdr:row>4</xdr:row>
      <xdr:rowOff>7579</xdr:rowOff>
    </xdr:from>
    <xdr:to>
      <xdr:col>2</xdr:col>
      <xdr:colOff>129540</xdr:colOff>
      <xdr:row>8</xdr:row>
      <xdr:rowOff>99102</xdr:rowOff>
    </xdr:to>
    <xdr:sp macro="" textlink="'P1'!A4">
      <xdr:nvSpPr>
        <xdr:cNvPr id="3" name="Rectangle 2">
          <a:extLst>
            <a:ext uri="{FF2B5EF4-FFF2-40B4-BE49-F238E27FC236}">
              <a16:creationId xmlns:a16="http://schemas.microsoft.com/office/drawing/2014/main" id="{99EDF7D9-DD6A-42E1-975F-2FA9961F5F95}"/>
            </a:ext>
          </a:extLst>
        </xdr:cNvPr>
        <xdr:cNvSpPr/>
      </xdr:nvSpPr>
      <xdr:spPr>
        <a:xfrm>
          <a:off x="381000" y="853399"/>
          <a:ext cx="1089660" cy="823043"/>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8CF5620-1E9C-492B-A415-18D8D0EE5BE2}" type="TxLink">
            <a:rPr lang="en-US" sz="1600" b="0" i="0" u="none" strike="noStrike">
              <a:solidFill>
                <a:schemeClr val="bg1"/>
              </a:solidFill>
              <a:latin typeface="+mj-lt"/>
            </a:rPr>
            <a:pPr algn="ctr"/>
            <a:t>1,000</a:t>
          </a:fld>
          <a:endParaRPr lang="en-AU" sz="1600">
            <a:solidFill>
              <a:schemeClr val="bg1"/>
            </a:solidFill>
            <a:latin typeface="+mj-lt"/>
          </a:endParaRPr>
        </a:p>
      </xdr:txBody>
    </xdr:sp>
    <xdr:clientData/>
  </xdr:twoCellAnchor>
  <xdr:twoCellAnchor>
    <xdr:from>
      <xdr:col>0</xdr:col>
      <xdr:colOff>609600</xdr:colOff>
      <xdr:row>4</xdr:row>
      <xdr:rowOff>15240</xdr:rowOff>
    </xdr:from>
    <xdr:to>
      <xdr:col>2</xdr:col>
      <xdr:colOff>7620</xdr:colOff>
      <xdr:row>5</xdr:row>
      <xdr:rowOff>38100</xdr:rowOff>
    </xdr:to>
    <xdr:sp macro="" textlink="">
      <xdr:nvSpPr>
        <xdr:cNvPr id="4" name="TextBox 3">
          <a:extLst>
            <a:ext uri="{FF2B5EF4-FFF2-40B4-BE49-F238E27FC236}">
              <a16:creationId xmlns:a16="http://schemas.microsoft.com/office/drawing/2014/main" id="{4D37BADE-E10F-4596-94CE-6F5274944A7D}"/>
            </a:ext>
          </a:extLst>
        </xdr:cNvPr>
        <xdr:cNvSpPr txBox="1"/>
      </xdr:nvSpPr>
      <xdr:spPr>
        <a:xfrm>
          <a:off x="609600" y="861060"/>
          <a:ext cx="739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bg1">
                  <a:lumMod val="95000"/>
                </a:schemeClr>
              </a:solidFill>
              <a:latin typeface="+mj-lt"/>
            </a:rPr>
            <a:t>Calls</a:t>
          </a:r>
        </a:p>
      </xdr:txBody>
    </xdr:sp>
    <xdr:clientData/>
  </xdr:twoCellAnchor>
  <xdr:twoCellAnchor editAs="oneCell">
    <xdr:from>
      <xdr:col>0</xdr:col>
      <xdr:colOff>457200</xdr:colOff>
      <xdr:row>3</xdr:row>
      <xdr:rowOff>144781</xdr:rowOff>
    </xdr:from>
    <xdr:to>
      <xdr:col>1</xdr:col>
      <xdr:colOff>13115</xdr:colOff>
      <xdr:row>5</xdr:row>
      <xdr:rowOff>1</xdr:rowOff>
    </xdr:to>
    <xdr:pic>
      <xdr:nvPicPr>
        <xdr:cNvPr id="5" name="Graphic 4" descr="Receiver with solid fill">
          <a:extLst>
            <a:ext uri="{FF2B5EF4-FFF2-40B4-BE49-F238E27FC236}">
              <a16:creationId xmlns:a16="http://schemas.microsoft.com/office/drawing/2014/main" id="{CA2C3CE5-A32B-4047-B692-7AA8EF654C7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0" y="807721"/>
          <a:ext cx="226475" cy="220980"/>
        </a:xfrm>
        <a:prstGeom prst="rect">
          <a:avLst/>
        </a:prstGeom>
      </xdr:spPr>
    </xdr:pic>
    <xdr:clientData/>
  </xdr:twoCellAnchor>
  <xdr:twoCellAnchor editAs="oneCell">
    <xdr:from>
      <xdr:col>0</xdr:col>
      <xdr:colOff>496980</xdr:colOff>
      <xdr:row>4</xdr:row>
      <xdr:rowOff>34339</xdr:rowOff>
    </xdr:from>
    <xdr:to>
      <xdr:col>0</xdr:col>
      <xdr:colOff>662939</xdr:colOff>
      <xdr:row>5</xdr:row>
      <xdr:rowOff>53341</xdr:rowOff>
    </xdr:to>
    <xdr:pic>
      <xdr:nvPicPr>
        <xdr:cNvPr id="6" name="Graphic 5" descr="Receiver with solid fill">
          <a:extLst>
            <a:ext uri="{FF2B5EF4-FFF2-40B4-BE49-F238E27FC236}">
              <a16:creationId xmlns:a16="http://schemas.microsoft.com/office/drawing/2014/main" id="{FEA98F16-35E0-4F57-9B7E-F0147D7A508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96980" y="880159"/>
          <a:ext cx="165959" cy="201882"/>
        </a:xfrm>
        <a:prstGeom prst="rect">
          <a:avLst/>
        </a:prstGeom>
      </xdr:spPr>
    </xdr:pic>
    <xdr:clientData/>
  </xdr:twoCellAnchor>
  <xdr:twoCellAnchor>
    <xdr:from>
      <xdr:col>0</xdr:col>
      <xdr:colOff>563880</xdr:colOff>
      <xdr:row>6</xdr:row>
      <xdr:rowOff>114300</xdr:rowOff>
    </xdr:from>
    <xdr:to>
      <xdr:col>1</xdr:col>
      <xdr:colOff>548640</xdr:colOff>
      <xdr:row>8</xdr:row>
      <xdr:rowOff>22860</xdr:rowOff>
    </xdr:to>
    <xdr:sp macro="" textlink="'P1'!A14">
      <xdr:nvSpPr>
        <xdr:cNvPr id="7" name="TextBox 6">
          <a:extLst>
            <a:ext uri="{FF2B5EF4-FFF2-40B4-BE49-F238E27FC236}">
              <a16:creationId xmlns:a16="http://schemas.microsoft.com/office/drawing/2014/main" id="{42B7A0F4-490D-45A5-9017-F1A2164BCFF4}"/>
            </a:ext>
          </a:extLst>
        </xdr:cNvPr>
        <xdr:cNvSpPr txBox="1"/>
      </xdr:nvSpPr>
      <xdr:spPr>
        <a:xfrm>
          <a:off x="563880" y="1325880"/>
          <a:ext cx="6553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C7ACCD-5C33-419D-832B-9D2786957D76}" type="TxLink">
            <a:rPr lang="en-US" sz="1100" b="0" i="0" u="none" strike="noStrike">
              <a:solidFill>
                <a:schemeClr val="bg1"/>
              </a:solidFill>
              <a:latin typeface="Aptos"/>
            </a:rPr>
            <a:pPr algn="ctr"/>
            <a:t>186</a:t>
          </a:fld>
          <a:endParaRPr lang="en-AU" sz="1100">
            <a:solidFill>
              <a:schemeClr val="bg1"/>
            </a:solidFill>
          </a:endParaRPr>
        </a:p>
      </xdr:txBody>
    </xdr:sp>
    <xdr:clientData/>
  </xdr:twoCellAnchor>
  <xdr:twoCellAnchor>
    <xdr:from>
      <xdr:col>0</xdr:col>
      <xdr:colOff>381000</xdr:colOff>
      <xdr:row>9</xdr:row>
      <xdr:rowOff>83820</xdr:rowOff>
    </xdr:from>
    <xdr:to>
      <xdr:col>2</xdr:col>
      <xdr:colOff>91440</xdr:colOff>
      <xdr:row>14</xdr:row>
      <xdr:rowOff>68580</xdr:rowOff>
    </xdr:to>
    <xdr:grpSp>
      <xdr:nvGrpSpPr>
        <xdr:cNvPr id="8" name="Group 7">
          <a:extLst>
            <a:ext uri="{FF2B5EF4-FFF2-40B4-BE49-F238E27FC236}">
              <a16:creationId xmlns:a16="http://schemas.microsoft.com/office/drawing/2014/main" id="{E57E18BE-331C-480D-8AF0-F13609FBB9E1}"/>
            </a:ext>
          </a:extLst>
        </xdr:cNvPr>
        <xdr:cNvGrpSpPr/>
      </xdr:nvGrpSpPr>
      <xdr:grpSpPr>
        <a:xfrm>
          <a:off x="381000" y="1813560"/>
          <a:ext cx="1051560" cy="899160"/>
          <a:chOff x="297180" y="1790700"/>
          <a:chExt cx="1089660" cy="937260"/>
        </a:xfrm>
      </xdr:grpSpPr>
      <xdr:sp macro="" textlink="'P1'!B4">
        <xdr:nvSpPr>
          <xdr:cNvPr id="9" name="Rectangle 8">
            <a:extLst>
              <a:ext uri="{FF2B5EF4-FFF2-40B4-BE49-F238E27FC236}">
                <a16:creationId xmlns:a16="http://schemas.microsoft.com/office/drawing/2014/main" id="{185781B0-8A8B-DD66-0C7B-2B0AC8228F73}"/>
              </a:ext>
            </a:extLst>
          </xdr:cNvPr>
          <xdr:cNvSpPr/>
        </xdr:nvSpPr>
        <xdr:spPr>
          <a:xfrm>
            <a:off x="297180" y="1813560"/>
            <a:ext cx="108966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0EECF21-6CE8-4223-8C7A-8AD1ED1A7C52}" type="TxLink">
              <a:rPr lang="en-US" sz="1400" b="1" i="0" u="none" strike="noStrike">
                <a:solidFill>
                  <a:schemeClr val="bg1"/>
                </a:solidFill>
                <a:latin typeface="Aptos"/>
              </a:rPr>
              <a:pPr algn="ctr"/>
              <a:t>$96,623</a:t>
            </a:fld>
            <a:endParaRPr lang="en-AU" sz="2800" b="1">
              <a:solidFill>
                <a:schemeClr val="bg1"/>
              </a:solidFill>
              <a:latin typeface="+mj-lt"/>
            </a:endParaRPr>
          </a:p>
        </xdr:txBody>
      </xdr:sp>
      <xdr:sp macro="" textlink="">
        <xdr:nvSpPr>
          <xdr:cNvPr id="10" name="TextBox 9">
            <a:extLst>
              <a:ext uri="{FF2B5EF4-FFF2-40B4-BE49-F238E27FC236}">
                <a16:creationId xmlns:a16="http://schemas.microsoft.com/office/drawing/2014/main" id="{5B48EF79-4537-8CB9-99F4-7F2F456730B4}"/>
              </a:ext>
            </a:extLst>
          </xdr:cNvPr>
          <xdr:cNvSpPr txBox="1"/>
        </xdr:nvSpPr>
        <xdr:spPr>
          <a:xfrm>
            <a:off x="609600" y="1790700"/>
            <a:ext cx="7391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bg1">
                    <a:lumMod val="95000"/>
                  </a:schemeClr>
                </a:solidFill>
                <a:latin typeface="+mj-lt"/>
              </a:rPr>
              <a:t>Amount</a:t>
            </a:r>
          </a:p>
        </xdr:txBody>
      </xdr:sp>
      <xdr:pic>
        <xdr:nvPicPr>
          <xdr:cNvPr id="11" name="Graphic 10" descr="Receiver with solid fill">
            <a:extLst>
              <a:ext uri="{FF2B5EF4-FFF2-40B4-BE49-F238E27FC236}">
                <a16:creationId xmlns:a16="http://schemas.microsoft.com/office/drawing/2014/main" id="{15D8EE02-D26E-D014-888C-A328AFB3809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0" y="1790701"/>
            <a:ext cx="226475" cy="220980"/>
          </a:xfrm>
          <a:prstGeom prst="rect">
            <a:avLst/>
          </a:prstGeom>
          <a:effectLst>
            <a:outerShdw blurRad="254000" dist="127000" dir="2700000" algn="tl" rotWithShape="0">
              <a:prstClr val="black">
                <a:alpha val="50000"/>
              </a:prstClr>
            </a:outerShdw>
          </a:effectLst>
        </xdr:spPr>
      </xdr:pic>
      <xdr:pic>
        <xdr:nvPicPr>
          <xdr:cNvPr id="12" name="Graphic 11">
            <a:extLst>
              <a:ext uri="{FF2B5EF4-FFF2-40B4-BE49-F238E27FC236}">
                <a16:creationId xmlns:a16="http://schemas.microsoft.com/office/drawing/2014/main" id="{49ECC4A3-C677-87DC-90B4-2D4EEABEF2B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96980" y="1842508"/>
            <a:ext cx="165959" cy="166942"/>
          </a:xfrm>
          <a:prstGeom prst="rect">
            <a:avLst/>
          </a:prstGeom>
          <a:effectLst>
            <a:outerShdw blurRad="254000" dist="127000" dir="2700000" algn="tl" rotWithShape="0">
              <a:prstClr val="black">
                <a:alpha val="50000"/>
              </a:prstClr>
            </a:outerShdw>
          </a:effectLst>
        </xdr:spPr>
      </xdr:pic>
      <xdr:sp macro="" textlink="'P1'!B14">
        <xdr:nvSpPr>
          <xdr:cNvPr id="13" name="TextBox 12">
            <a:extLst>
              <a:ext uri="{FF2B5EF4-FFF2-40B4-BE49-F238E27FC236}">
                <a16:creationId xmlns:a16="http://schemas.microsoft.com/office/drawing/2014/main" id="{16DD90C6-7CBC-4829-5AAE-F290BAA60E5D}"/>
              </a:ext>
            </a:extLst>
          </xdr:cNvPr>
          <xdr:cNvSpPr txBox="1"/>
        </xdr:nvSpPr>
        <xdr:spPr>
          <a:xfrm>
            <a:off x="563880" y="2442016"/>
            <a:ext cx="655320" cy="141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D91E89-FFAF-439E-8CB3-44381104C5ED}" type="TxLink">
              <a:rPr lang="en-US" sz="1100" b="0" i="0" u="none" strike="noStrike">
                <a:solidFill>
                  <a:schemeClr val="bg1"/>
                </a:solidFill>
                <a:latin typeface="Aptos"/>
              </a:rPr>
              <a:pPr algn="ctr"/>
              <a:t>$16,651</a:t>
            </a:fld>
            <a:endParaRPr lang="en-AU" sz="1100">
              <a:solidFill>
                <a:schemeClr val="bg1"/>
              </a:solidFill>
            </a:endParaRPr>
          </a:p>
        </xdr:txBody>
      </xdr:sp>
    </xdr:grpSp>
    <xdr:clientData/>
  </xdr:twoCellAnchor>
  <xdr:twoCellAnchor>
    <xdr:from>
      <xdr:col>4</xdr:col>
      <xdr:colOff>243840</xdr:colOff>
      <xdr:row>7</xdr:row>
      <xdr:rowOff>45720</xdr:rowOff>
    </xdr:from>
    <xdr:to>
      <xdr:col>5</xdr:col>
      <xdr:colOff>312420</xdr:colOff>
      <xdr:row>8</xdr:row>
      <xdr:rowOff>121920</xdr:rowOff>
    </xdr:to>
    <xdr:sp macro="" textlink="">
      <xdr:nvSpPr>
        <xdr:cNvPr id="14" name="TextBox 13">
          <a:extLst>
            <a:ext uri="{FF2B5EF4-FFF2-40B4-BE49-F238E27FC236}">
              <a16:creationId xmlns:a16="http://schemas.microsoft.com/office/drawing/2014/main" id="{4CE64046-010D-45F1-9B9C-E659EC0A2226}"/>
            </a:ext>
          </a:extLst>
        </xdr:cNvPr>
        <xdr:cNvSpPr txBox="1"/>
      </xdr:nvSpPr>
      <xdr:spPr>
        <a:xfrm>
          <a:off x="2926080" y="1440180"/>
          <a:ext cx="7391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AU" sz="1100">
            <a:solidFill>
              <a:schemeClr val="bg1">
                <a:lumMod val="95000"/>
              </a:schemeClr>
            </a:solidFill>
            <a:latin typeface="+mj-lt"/>
          </a:endParaRPr>
        </a:p>
      </xdr:txBody>
    </xdr:sp>
    <xdr:clientData/>
  </xdr:twoCellAnchor>
  <xdr:twoCellAnchor editAs="oneCell">
    <xdr:from>
      <xdr:col>4</xdr:col>
      <xdr:colOff>91440</xdr:colOff>
      <xdr:row>7</xdr:row>
      <xdr:rowOff>45721</xdr:rowOff>
    </xdr:from>
    <xdr:to>
      <xdr:col>4</xdr:col>
      <xdr:colOff>317915</xdr:colOff>
      <xdr:row>8</xdr:row>
      <xdr:rowOff>83821</xdr:rowOff>
    </xdr:to>
    <xdr:pic>
      <xdr:nvPicPr>
        <xdr:cNvPr id="15" name="Graphic 14" descr="Receiver with solid fill">
          <a:extLst>
            <a:ext uri="{FF2B5EF4-FFF2-40B4-BE49-F238E27FC236}">
              <a16:creationId xmlns:a16="http://schemas.microsoft.com/office/drawing/2014/main" id="{9D087EFD-D1E2-4DE8-B2BF-33D7D554CBC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773680" y="1440181"/>
          <a:ext cx="226475" cy="220980"/>
        </a:xfrm>
        <a:prstGeom prst="rect">
          <a:avLst/>
        </a:prstGeom>
      </xdr:spPr>
    </xdr:pic>
    <xdr:clientData/>
  </xdr:twoCellAnchor>
  <xdr:twoCellAnchor editAs="oneCell">
    <xdr:from>
      <xdr:col>0</xdr:col>
      <xdr:colOff>83820</xdr:colOff>
      <xdr:row>3</xdr:row>
      <xdr:rowOff>22861</xdr:rowOff>
    </xdr:from>
    <xdr:to>
      <xdr:col>0</xdr:col>
      <xdr:colOff>310295</xdr:colOff>
      <xdr:row>4</xdr:row>
      <xdr:rowOff>60961</xdr:rowOff>
    </xdr:to>
    <xdr:pic>
      <xdr:nvPicPr>
        <xdr:cNvPr id="16" name="Graphic 15" descr="Receiver with solid fill">
          <a:extLst>
            <a:ext uri="{FF2B5EF4-FFF2-40B4-BE49-F238E27FC236}">
              <a16:creationId xmlns:a16="http://schemas.microsoft.com/office/drawing/2014/main" id="{D4CF3AF7-A300-4E4C-B2A2-1D4D54B9053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3820" y="685801"/>
          <a:ext cx="226475" cy="220980"/>
        </a:xfrm>
        <a:prstGeom prst="rect">
          <a:avLst/>
        </a:prstGeom>
      </xdr:spPr>
    </xdr:pic>
    <xdr:clientData/>
  </xdr:twoCellAnchor>
  <xdr:twoCellAnchor>
    <xdr:from>
      <xdr:col>5</xdr:col>
      <xdr:colOff>609600</xdr:colOff>
      <xdr:row>10</xdr:row>
      <xdr:rowOff>144780</xdr:rowOff>
    </xdr:from>
    <xdr:to>
      <xdr:col>7</xdr:col>
      <xdr:colOff>7620</xdr:colOff>
      <xdr:row>12</xdr:row>
      <xdr:rowOff>38100</xdr:rowOff>
    </xdr:to>
    <xdr:sp macro="" textlink="">
      <xdr:nvSpPr>
        <xdr:cNvPr id="17" name="TextBox 16">
          <a:extLst>
            <a:ext uri="{FF2B5EF4-FFF2-40B4-BE49-F238E27FC236}">
              <a16:creationId xmlns:a16="http://schemas.microsoft.com/office/drawing/2014/main" id="{AE4189C4-8A62-4221-84D8-EC44CABE721B}"/>
            </a:ext>
          </a:extLst>
        </xdr:cNvPr>
        <xdr:cNvSpPr txBox="1"/>
      </xdr:nvSpPr>
      <xdr:spPr>
        <a:xfrm>
          <a:off x="3962400" y="2087880"/>
          <a:ext cx="7391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AU" sz="1100">
            <a:solidFill>
              <a:schemeClr val="bg1">
                <a:lumMod val="95000"/>
              </a:schemeClr>
            </a:solidFill>
            <a:latin typeface="+mj-lt"/>
          </a:endParaRPr>
        </a:p>
      </xdr:txBody>
    </xdr:sp>
    <xdr:clientData/>
  </xdr:twoCellAnchor>
  <xdr:oneCellAnchor>
    <xdr:from>
      <xdr:col>5</xdr:col>
      <xdr:colOff>457200</xdr:colOff>
      <xdr:row>10</xdr:row>
      <xdr:rowOff>144781</xdr:rowOff>
    </xdr:from>
    <xdr:ext cx="226475" cy="220980"/>
    <xdr:pic>
      <xdr:nvPicPr>
        <xdr:cNvPr id="18" name="Graphic 17" descr="Receiver with solid fill">
          <a:extLst>
            <a:ext uri="{FF2B5EF4-FFF2-40B4-BE49-F238E27FC236}">
              <a16:creationId xmlns:a16="http://schemas.microsoft.com/office/drawing/2014/main" id="{6CB98AFC-41EF-4564-AAFE-CC7739241D2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00" y="2087881"/>
          <a:ext cx="226475" cy="220980"/>
        </a:xfrm>
        <a:prstGeom prst="rect">
          <a:avLst/>
        </a:prstGeom>
      </xdr:spPr>
    </xdr:pic>
    <xdr:clientData/>
  </xdr:oneCellAnchor>
  <xdr:oneCellAnchor>
    <xdr:from>
      <xdr:col>5</xdr:col>
      <xdr:colOff>83820</xdr:colOff>
      <xdr:row>10</xdr:row>
      <xdr:rowOff>22861</xdr:rowOff>
    </xdr:from>
    <xdr:ext cx="226475" cy="220980"/>
    <xdr:pic>
      <xdr:nvPicPr>
        <xdr:cNvPr id="19" name="Graphic 18" descr="Receiver with solid fill">
          <a:extLst>
            <a:ext uri="{FF2B5EF4-FFF2-40B4-BE49-F238E27FC236}">
              <a16:creationId xmlns:a16="http://schemas.microsoft.com/office/drawing/2014/main" id="{262294EA-03A9-4319-9929-AEB7B5FB773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36620" y="1965961"/>
          <a:ext cx="226475" cy="220980"/>
        </a:xfrm>
        <a:prstGeom prst="rect">
          <a:avLst/>
        </a:prstGeom>
      </xdr:spPr>
    </xdr:pic>
    <xdr:clientData/>
  </xdr:oneCellAnchor>
  <xdr:twoCellAnchor editAs="oneCell">
    <xdr:from>
      <xdr:col>9</xdr:col>
      <xdr:colOff>0</xdr:colOff>
      <xdr:row>7</xdr:row>
      <xdr:rowOff>1</xdr:rowOff>
    </xdr:from>
    <xdr:to>
      <xdr:col>9</xdr:col>
      <xdr:colOff>226475</xdr:colOff>
      <xdr:row>8</xdr:row>
      <xdr:rowOff>38101</xdr:rowOff>
    </xdr:to>
    <xdr:pic>
      <xdr:nvPicPr>
        <xdr:cNvPr id="20" name="Graphic 19" descr="Receiver with solid fill">
          <a:extLst>
            <a:ext uri="{FF2B5EF4-FFF2-40B4-BE49-F238E27FC236}">
              <a16:creationId xmlns:a16="http://schemas.microsoft.com/office/drawing/2014/main" id="{FE2435F7-1C1E-4682-AFF6-037B1E99A7E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035040" y="1394461"/>
          <a:ext cx="226475" cy="220980"/>
        </a:xfrm>
        <a:prstGeom prst="rect">
          <a:avLst/>
        </a:prstGeom>
      </xdr:spPr>
    </xdr:pic>
    <xdr:clientData/>
  </xdr:twoCellAnchor>
  <xdr:twoCellAnchor>
    <xdr:from>
      <xdr:col>0</xdr:col>
      <xdr:colOff>381000</xdr:colOff>
      <xdr:row>15</xdr:row>
      <xdr:rowOff>144780</xdr:rowOff>
    </xdr:from>
    <xdr:to>
      <xdr:col>2</xdr:col>
      <xdr:colOff>129540</xdr:colOff>
      <xdr:row>20</xdr:row>
      <xdr:rowOff>144780</xdr:rowOff>
    </xdr:to>
    <xdr:sp macro="" textlink="'P1'!C4">
      <xdr:nvSpPr>
        <xdr:cNvPr id="21" name="Rectangle 20">
          <a:extLst>
            <a:ext uri="{FF2B5EF4-FFF2-40B4-BE49-F238E27FC236}">
              <a16:creationId xmlns:a16="http://schemas.microsoft.com/office/drawing/2014/main" id="{797055DE-95D2-46F2-B2AD-3C594137B856}"/>
            </a:ext>
          </a:extLst>
        </xdr:cNvPr>
        <xdr:cNvSpPr/>
      </xdr:nvSpPr>
      <xdr:spPr>
        <a:xfrm>
          <a:off x="381000" y="3002280"/>
          <a:ext cx="1089660" cy="109728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D50C4CC-6EF7-4136-9668-F8D109F552AA}" type="TxLink">
            <a:rPr lang="en-US" sz="1400" b="0" i="0" u="none" strike="noStrike">
              <a:solidFill>
                <a:schemeClr val="bg1"/>
              </a:solidFill>
              <a:latin typeface="+mj-lt"/>
            </a:rPr>
            <a:pPr algn="ctr"/>
            <a:t>89,850</a:t>
          </a:fld>
          <a:endParaRPr lang="en-AU" sz="1400">
            <a:solidFill>
              <a:schemeClr val="bg1"/>
            </a:solidFill>
            <a:latin typeface="+mj-lt"/>
          </a:endParaRPr>
        </a:p>
      </xdr:txBody>
    </xdr:sp>
    <xdr:clientData/>
  </xdr:twoCellAnchor>
  <xdr:twoCellAnchor>
    <xdr:from>
      <xdr:col>0</xdr:col>
      <xdr:colOff>609600</xdr:colOff>
      <xdr:row>16</xdr:row>
      <xdr:rowOff>7620</xdr:rowOff>
    </xdr:from>
    <xdr:to>
      <xdr:col>2</xdr:col>
      <xdr:colOff>53340</xdr:colOff>
      <xdr:row>17</xdr:row>
      <xdr:rowOff>83820</xdr:rowOff>
    </xdr:to>
    <xdr:sp macro="" textlink="">
      <xdr:nvSpPr>
        <xdr:cNvPr id="22" name="TextBox 21">
          <a:extLst>
            <a:ext uri="{FF2B5EF4-FFF2-40B4-BE49-F238E27FC236}">
              <a16:creationId xmlns:a16="http://schemas.microsoft.com/office/drawing/2014/main" id="{81D8BE88-895D-4B2B-AAB5-006B7B38EEE4}"/>
            </a:ext>
          </a:extLst>
        </xdr:cNvPr>
        <xdr:cNvSpPr txBox="1"/>
      </xdr:nvSpPr>
      <xdr:spPr>
        <a:xfrm>
          <a:off x="609600" y="3048000"/>
          <a:ext cx="78486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bg1">
                  <a:lumMod val="95000"/>
                </a:schemeClr>
              </a:solidFill>
              <a:latin typeface="+mj-lt"/>
            </a:rPr>
            <a:t>DurationCalls</a:t>
          </a:r>
        </a:p>
      </xdr:txBody>
    </xdr:sp>
    <xdr:clientData/>
  </xdr:twoCellAnchor>
  <xdr:twoCellAnchor editAs="oneCell">
    <xdr:from>
      <xdr:col>0</xdr:col>
      <xdr:colOff>457200</xdr:colOff>
      <xdr:row>16</xdr:row>
      <xdr:rowOff>7621</xdr:rowOff>
    </xdr:from>
    <xdr:to>
      <xdr:col>1</xdr:col>
      <xdr:colOff>13115</xdr:colOff>
      <xdr:row>16</xdr:row>
      <xdr:rowOff>228601</xdr:rowOff>
    </xdr:to>
    <xdr:pic>
      <xdr:nvPicPr>
        <xdr:cNvPr id="23" name="Graphic 22" descr="Receiver with solid fill">
          <a:extLst>
            <a:ext uri="{FF2B5EF4-FFF2-40B4-BE49-F238E27FC236}">
              <a16:creationId xmlns:a16="http://schemas.microsoft.com/office/drawing/2014/main" id="{E3C8068B-3CE9-4734-A7EF-8E69FDC736A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0" y="3048001"/>
          <a:ext cx="226475" cy="220980"/>
        </a:xfrm>
        <a:prstGeom prst="rect">
          <a:avLst/>
        </a:prstGeom>
      </xdr:spPr>
    </xdr:pic>
    <xdr:clientData/>
  </xdr:twoCellAnchor>
  <xdr:twoCellAnchor editAs="oneCell">
    <xdr:from>
      <xdr:col>0</xdr:col>
      <xdr:colOff>496980</xdr:colOff>
      <xdr:row>16</xdr:row>
      <xdr:rowOff>59920</xdr:rowOff>
    </xdr:from>
    <xdr:to>
      <xdr:col>0</xdr:col>
      <xdr:colOff>662939</xdr:colOff>
      <xdr:row>16</xdr:row>
      <xdr:rowOff>225879</xdr:rowOff>
    </xdr:to>
    <xdr:pic>
      <xdr:nvPicPr>
        <xdr:cNvPr id="24" name="Graphic 23">
          <a:extLst>
            <a:ext uri="{FF2B5EF4-FFF2-40B4-BE49-F238E27FC236}">
              <a16:creationId xmlns:a16="http://schemas.microsoft.com/office/drawing/2014/main" id="{BED09C78-1E07-4843-B57D-2907573B046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96980" y="3100300"/>
          <a:ext cx="165959" cy="165959"/>
        </a:xfrm>
        <a:prstGeom prst="rect">
          <a:avLst/>
        </a:prstGeom>
      </xdr:spPr>
    </xdr:pic>
    <xdr:clientData/>
  </xdr:twoCellAnchor>
  <xdr:twoCellAnchor>
    <xdr:from>
      <xdr:col>0</xdr:col>
      <xdr:colOff>563880</xdr:colOff>
      <xdr:row>18</xdr:row>
      <xdr:rowOff>160020</xdr:rowOff>
    </xdr:from>
    <xdr:to>
      <xdr:col>1</xdr:col>
      <xdr:colOff>548640</xdr:colOff>
      <xdr:row>20</xdr:row>
      <xdr:rowOff>68580</xdr:rowOff>
    </xdr:to>
    <xdr:sp macro="" textlink="'P1'!C14">
      <xdr:nvSpPr>
        <xdr:cNvPr id="25" name="TextBox 24">
          <a:extLst>
            <a:ext uri="{FF2B5EF4-FFF2-40B4-BE49-F238E27FC236}">
              <a16:creationId xmlns:a16="http://schemas.microsoft.com/office/drawing/2014/main" id="{E563F240-3C24-4BF3-8793-7E4FCAD4DA87}"/>
            </a:ext>
          </a:extLst>
        </xdr:cNvPr>
        <xdr:cNvSpPr txBox="1"/>
      </xdr:nvSpPr>
      <xdr:spPr>
        <a:xfrm>
          <a:off x="563880" y="3749040"/>
          <a:ext cx="6553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B76ADF-74A7-4CB9-B29D-06F4F2FE8C1D}" type="TxLink">
            <a:rPr lang="en-US" sz="1100" b="0" i="0" u="none" strike="noStrike">
              <a:solidFill>
                <a:schemeClr val="bg1"/>
              </a:solidFill>
              <a:latin typeface="Aptos"/>
            </a:rPr>
            <a:pPr algn="ctr"/>
            <a:t>17,807</a:t>
          </a:fld>
          <a:endParaRPr lang="en-AU" sz="1100">
            <a:solidFill>
              <a:schemeClr val="bg1"/>
            </a:solidFill>
          </a:endParaRPr>
        </a:p>
      </xdr:txBody>
    </xdr:sp>
    <xdr:clientData/>
  </xdr:twoCellAnchor>
  <xdr:twoCellAnchor>
    <xdr:from>
      <xdr:col>0</xdr:col>
      <xdr:colOff>381000</xdr:colOff>
      <xdr:row>21</xdr:row>
      <xdr:rowOff>106680</xdr:rowOff>
    </xdr:from>
    <xdr:to>
      <xdr:col>2</xdr:col>
      <xdr:colOff>129540</xdr:colOff>
      <xdr:row>26</xdr:row>
      <xdr:rowOff>106680</xdr:rowOff>
    </xdr:to>
    <xdr:sp macro="" textlink="'P1'!D4">
      <xdr:nvSpPr>
        <xdr:cNvPr id="26" name="Rectangle 25">
          <a:extLst>
            <a:ext uri="{FF2B5EF4-FFF2-40B4-BE49-F238E27FC236}">
              <a16:creationId xmlns:a16="http://schemas.microsoft.com/office/drawing/2014/main" id="{7332BBC4-27D6-42CC-8A2A-F2D64913C380}"/>
            </a:ext>
          </a:extLst>
        </xdr:cNvPr>
        <xdr:cNvSpPr/>
      </xdr:nvSpPr>
      <xdr:spPr>
        <a:xfrm>
          <a:off x="381000" y="4244340"/>
          <a:ext cx="108966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88906AA-1620-4578-A299-18C79B154D93}" type="TxLink">
            <a:rPr lang="en-US" sz="1400" b="0" i="0" u="none" strike="noStrike">
              <a:solidFill>
                <a:schemeClr val="bg1"/>
              </a:solidFill>
              <a:latin typeface="+mj-lt"/>
            </a:rPr>
            <a:pPr algn="ctr"/>
            <a:t>3.9</a:t>
          </a:fld>
          <a:endParaRPr lang="en-AU" sz="1400">
            <a:solidFill>
              <a:schemeClr val="bg1"/>
            </a:solidFill>
            <a:latin typeface="+mj-lt"/>
          </a:endParaRPr>
        </a:p>
      </xdr:txBody>
    </xdr:sp>
    <xdr:clientData/>
  </xdr:twoCellAnchor>
  <xdr:twoCellAnchor>
    <xdr:from>
      <xdr:col>0</xdr:col>
      <xdr:colOff>617220</xdr:colOff>
      <xdr:row>21</xdr:row>
      <xdr:rowOff>91440</xdr:rowOff>
    </xdr:from>
    <xdr:to>
      <xdr:col>2</xdr:col>
      <xdr:colOff>114300</xdr:colOff>
      <xdr:row>22</xdr:row>
      <xdr:rowOff>167640</xdr:rowOff>
    </xdr:to>
    <xdr:sp macro="" textlink="">
      <xdr:nvSpPr>
        <xdr:cNvPr id="27" name="TextBox 26">
          <a:extLst>
            <a:ext uri="{FF2B5EF4-FFF2-40B4-BE49-F238E27FC236}">
              <a16:creationId xmlns:a16="http://schemas.microsoft.com/office/drawing/2014/main" id="{FAA306BB-27BC-47B6-B466-585D44FC54B0}"/>
            </a:ext>
          </a:extLst>
        </xdr:cNvPr>
        <xdr:cNvSpPr txBox="1"/>
      </xdr:nvSpPr>
      <xdr:spPr>
        <a:xfrm>
          <a:off x="617220" y="4229100"/>
          <a:ext cx="8382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bg1">
                  <a:lumMod val="95000"/>
                </a:schemeClr>
              </a:solidFill>
              <a:latin typeface="+mj-lt"/>
            </a:rPr>
            <a:t>Avg</a:t>
          </a:r>
          <a:r>
            <a:rPr lang="en-AU" sz="1100" baseline="0">
              <a:solidFill>
                <a:schemeClr val="bg1">
                  <a:lumMod val="95000"/>
                </a:schemeClr>
              </a:solidFill>
              <a:latin typeface="+mj-lt"/>
            </a:rPr>
            <a:t> rating</a:t>
          </a:r>
          <a:endParaRPr lang="en-AU" sz="1100">
            <a:solidFill>
              <a:schemeClr val="bg1">
                <a:lumMod val="95000"/>
              </a:schemeClr>
            </a:solidFill>
            <a:latin typeface="+mj-lt"/>
          </a:endParaRPr>
        </a:p>
      </xdr:txBody>
    </xdr:sp>
    <xdr:clientData/>
  </xdr:twoCellAnchor>
  <xdr:twoCellAnchor editAs="oneCell">
    <xdr:from>
      <xdr:col>0</xdr:col>
      <xdr:colOff>464820</xdr:colOff>
      <xdr:row>21</xdr:row>
      <xdr:rowOff>91441</xdr:rowOff>
    </xdr:from>
    <xdr:to>
      <xdr:col>1</xdr:col>
      <xdr:colOff>20735</xdr:colOff>
      <xdr:row>22</xdr:row>
      <xdr:rowOff>129541</xdr:rowOff>
    </xdr:to>
    <xdr:pic>
      <xdr:nvPicPr>
        <xdr:cNvPr id="28" name="Graphic 27" descr="Receiver with solid fill">
          <a:extLst>
            <a:ext uri="{FF2B5EF4-FFF2-40B4-BE49-F238E27FC236}">
              <a16:creationId xmlns:a16="http://schemas.microsoft.com/office/drawing/2014/main" id="{8E04EE18-4CDE-4E4E-8151-5BE25C24F98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64820" y="4229101"/>
          <a:ext cx="226475" cy="220980"/>
        </a:xfrm>
        <a:prstGeom prst="rect">
          <a:avLst/>
        </a:prstGeom>
      </xdr:spPr>
    </xdr:pic>
    <xdr:clientData/>
  </xdr:twoCellAnchor>
  <xdr:twoCellAnchor editAs="oneCell">
    <xdr:from>
      <xdr:col>0</xdr:col>
      <xdr:colOff>504600</xdr:colOff>
      <xdr:row>21</xdr:row>
      <xdr:rowOff>143740</xdr:rowOff>
    </xdr:from>
    <xdr:to>
      <xdr:col>0</xdr:col>
      <xdr:colOff>670559</xdr:colOff>
      <xdr:row>22</xdr:row>
      <xdr:rowOff>126819</xdr:rowOff>
    </xdr:to>
    <xdr:pic>
      <xdr:nvPicPr>
        <xdr:cNvPr id="29" name="Graphic 28">
          <a:extLst>
            <a:ext uri="{FF2B5EF4-FFF2-40B4-BE49-F238E27FC236}">
              <a16:creationId xmlns:a16="http://schemas.microsoft.com/office/drawing/2014/main" id="{F42BDE56-8E9E-4FF6-AE3B-109643CDECC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04600" y="4281400"/>
          <a:ext cx="165959" cy="165959"/>
        </a:xfrm>
        <a:prstGeom prst="rect">
          <a:avLst/>
        </a:prstGeom>
      </xdr:spPr>
    </xdr:pic>
    <xdr:clientData/>
  </xdr:twoCellAnchor>
  <xdr:twoCellAnchor>
    <xdr:from>
      <xdr:col>0</xdr:col>
      <xdr:colOff>571500</xdr:colOff>
      <xdr:row>24</xdr:row>
      <xdr:rowOff>106680</xdr:rowOff>
    </xdr:from>
    <xdr:to>
      <xdr:col>1</xdr:col>
      <xdr:colOff>556260</xdr:colOff>
      <xdr:row>25</xdr:row>
      <xdr:rowOff>152400</xdr:rowOff>
    </xdr:to>
    <xdr:sp macro="" textlink="'P1'!D14">
      <xdr:nvSpPr>
        <xdr:cNvPr id="30" name="TextBox 29">
          <a:extLst>
            <a:ext uri="{FF2B5EF4-FFF2-40B4-BE49-F238E27FC236}">
              <a16:creationId xmlns:a16="http://schemas.microsoft.com/office/drawing/2014/main" id="{E6E0EB28-7CC8-4B7E-A798-00CCE6190CDE}"/>
            </a:ext>
          </a:extLst>
        </xdr:cNvPr>
        <xdr:cNvSpPr txBox="1"/>
      </xdr:nvSpPr>
      <xdr:spPr>
        <a:xfrm>
          <a:off x="571500" y="4792980"/>
          <a:ext cx="6553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FC9581-BE28-408C-A908-3A5D67AA8031}" type="TxLink">
            <a:rPr lang="en-US" sz="1100" b="0" i="0" u="none" strike="noStrike">
              <a:solidFill>
                <a:schemeClr val="bg1"/>
              </a:solidFill>
              <a:latin typeface="Aptos"/>
            </a:rPr>
            <a:pPr algn="ctr"/>
            <a:t>3.9</a:t>
          </a:fld>
          <a:endParaRPr lang="en-AU" sz="1100">
            <a:solidFill>
              <a:schemeClr val="bg1"/>
            </a:solidFill>
          </a:endParaRPr>
        </a:p>
      </xdr:txBody>
    </xdr:sp>
    <xdr:clientData/>
  </xdr:twoCellAnchor>
  <xdr:twoCellAnchor>
    <xdr:from>
      <xdr:col>0</xdr:col>
      <xdr:colOff>381000</xdr:colOff>
      <xdr:row>27</xdr:row>
      <xdr:rowOff>99060</xdr:rowOff>
    </xdr:from>
    <xdr:to>
      <xdr:col>2</xdr:col>
      <xdr:colOff>129540</xdr:colOff>
      <xdr:row>32</xdr:row>
      <xdr:rowOff>99060</xdr:rowOff>
    </xdr:to>
    <xdr:sp macro="" textlink="'P1'!E4">
      <xdr:nvSpPr>
        <xdr:cNvPr id="31" name="Rectangle 30">
          <a:extLst>
            <a:ext uri="{FF2B5EF4-FFF2-40B4-BE49-F238E27FC236}">
              <a16:creationId xmlns:a16="http://schemas.microsoft.com/office/drawing/2014/main" id="{DF851405-5D19-4572-8C57-26A7CA38D96B}"/>
            </a:ext>
          </a:extLst>
        </xdr:cNvPr>
        <xdr:cNvSpPr/>
      </xdr:nvSpPr>
      <xdr:spPr>
        <a:xfrm>
          <a:off x="381000" y="5334000"/>
          <a:ext cx="1089660" cy="96012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83AA201-6197-4979-A04E-45F3434431B8}" type="TxLink">
            <a:rPr lang="en-US" sz="1400" b="0" i="0" u="none" strike="noStrike">
              <a:solidFill>
                <a:schemeClr val="bg1"/>
              </a:solidFill>
              <a:latin typeface="+mj-lt"/>
            </a:rPr>
            <a:pPr algn="ctr"/>
            <a:t>307</a:t>
          </a:fld>
          <a:endParaRPr lang="en-AU" sz="1400">
            <a:solidFill>
              <a:schemeClr val="bg1"/>
            </a:solidFill>
            <a:latin typeface="+mj-lt"/>
          </a:endParaRPr>
        </a:p>
      </xdr:txBody>
    </xdr:sp>
    <xdr:clientData/>
  </xdr:twoCellAnchor>
  <xdr:twoCellAnchor>
    <xdr:from>
      <xdr:col>0</xdr:col>
      <xdr:colOff>563880</xdr:colOff>
      <xdr:row>27</xdr:row>
      <xdr:rowOff>91440</xdr:rowOff>
    </xdr:from>
    <xdr:to>
      <xdr:col>2</xdr:col>
      <xdr:colOff>190500</xdr:colOff>
      <xdr:row>29</xdr:row>
      <xdr:rowOff>53340</xdr:rowOff>
    </xdr:to>
    <xdr:sp macro="" textlink="">
      <xdr:nvSpPr>
        <xdr:cNvPr id="32" name="TextBox 31">
          <a:extLst>
            <a:ext uri="{FF2B5EF4-FFF2-40B4-BE49-F238E27FC236}">
              <a16:creationId xmlns:a16="http://schemas.microsoft.com/office/drawing/2014/main" id="{F8CEA3C1-6ADB-4960-9670-1039D3CCE6CE}"/>
            </a:ext>
          </a:extLst>
        </xdr:cNvPr>
        <xdr:cNvSpPr txBox="1"/>
      </xdr:nvSpPr>
      <xdr:spPr>
        <a:xfrm>
          <a:off x="563880" y="5326380"/>
          <a:ext cx="9677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000">
              <a:solidFill>
                <a:schemeClr val="bg1">
                  <a:lumMod val="95000"/>
                </a:schemeClr>
              </a:solidFill>
              <a:latin typeface="+mj-lt"/>
            </a:rPr>
            <a:t>Happy</a:t>
          </a:r>
          <a:r>
            <a:rPr lang="en-AU" sz="900" baseline="0">
              <a:solidFill>
                <a:schemeClr val="bg1">
                  <a:lumMod val="95000"/>
                </a:schemeClr>
              </a:solidFill>
              <a:latin typeface="+mj-lt"/>
            </a:rPr>
            <a:t> callers</a:t>
          </a:r>
          <a:endParaRPr lang="en-AU" sz="900">
            <a:solidFill>
              <a:schemeClr val="bg1">
                <a:lumMod val="95000"/>
              </a:schemeClr>
            </a:solidFill>
            <a:latin typeface="+mj-lt"/>
          </a:endParaRPr>
        </a:p>
      </xdr:txBody>
    </xdr:sp>
    <xdr:clientData/>
  </xdr:twoCellAnchor>
  <xdr:twoCellAnchor>
    <xdr:from>
      <xdr:col>0</xdr:col>
      <xdr:colOff>495300</xdr:colOff>
      <xdr:row>27</xdr:row>
      <xdr:rowOff>91441</xdr:rowOff>
    </xdr:from>
    <xdr:to>
      <xdr:col>1</xdr:col>
      <xdr:colOff>51215</xdr:colOff>
      <xdr:row>28</xdr:row>
      <xdr:rowOff>129541</xdr:rowOff>
    </xdr:to>
    <xdr:pic>
      <xdr:nvPicPr>
        <xdr:cNvPr id="33" name="Graphic 32" descr="Receiver with solid fill">
          <a:extLst>
            <a:ext uri="{FF2B5EF4-FFF2-40B4-BE49-F238E27FC236}">
              <a16:creationId xmlns:a16="http://schemas.microsoft.com/office/drawing/2014/main" id="{F0E87DFF-9949-4AFE-A47D-AFE9BCF06E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95300" y="5326381"/>
          <a:ext cx="226475" cy="220980"/>
        </a:xfrm>
        <a:prstGeom prst="rect">
          <a:avLst/>
        </a:prstGeom>
      </xdr:spPr>
    </xdr:pic>
    <xdr:clientData/>
  </xdr:twoCellAnchor>
  <xdr:twoCellAnchor>
    <xdr:from>
      <xdr:col>0</xdr:col>
      <xdr:colOff>451260</xdr:colOff>
      <xdr:row>27</xdr:row>
      <xdr:rowOff>151360</xdr:rowOff>
    </xdr:from>
    <xdr:to>
      <xdr:col>0</xdr:col>
      <xdr:colOff>617219</xdr:colOff>
      <xdr:row>28</xdr:row>
      <xdr:rowOff>134439</xdr:rowOff>
    </xdr:to>
    <xdr:pic>
      <xdr:nvPicPr>
        <xdr:cNvPr id="34" name="Graphic 33">
          <a:extLst>
            <a:ext uri="{FF2B5EF4-FFF2-40B4-BE49-F238E27FC236}">
              <a16:creationId xmlns:a16="http://schemas.microsoft.com/office/drawing/2014/main" id="{C665C631-B6BA-4CEC-9E34-B4F4221BA04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51260" y="5386300"/>
          <a:ext cx="165959" cy="165959"/>
        </a:xfrm>
        <a:prstGeom prst="rect">
          <a:avLst/>
        </a:prstGeom>
      </xdr:spPr>
    </xdr:pic>
    <xdr:clientData/>
  </xdr:twoCellAnchor>
  <xdr:twoCellAnchor>
    <xdr:from>
      <xdr:col>0</xdr:col>
      <xdr:colOff>601980</xdr:colOff>
      <xdr:row>31</xdr:row>
      <xdr:rowOff>7620</xdr:rowOff>
    </xdr:from>
    <xdr:to>
      <xdr:col>1</xdr:col>
      <xdr:colOff>586740</xdr:colOff>
      <xdr:row>31</xdr:row>
      <xdr:rowOff>152400</xdr:rowOff>
    </xdr:to>
    <xdr:sp macro="" textlink="'P1'!E14">
      <xdr:nvSpPr>
        <xdr:cNvPr id="35" name="TextBox 34">
          <a:extLst>
            <a:ext uri="{FF2B5EF4-FFF2-40B4-BE49-F238E27FC236}">
              <a16:creationId xmlns:a16="http://schemas.microsoft.com/office/drawing/2014/main" id="{A7A74B27-EFC1-4CEE-B5CE-3943EED9322D}"/>
            </a:ext>
          </a:extLst>
        </xdr:cNvPr>
        <xdr:cNvSpPr txBox="1"/>
      </xdr:nvSpPr>
      <xdr:spPr>
        <a:xfrm>
          <a:off x="601980" y="6019800"/>
          <a:ext cx="65532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A50CF0-6937-4A3D-8B5A-35EDA90BA7F2}" type="TxLink">
            <a:rPr lang="en-US" sz="1100" b="0" i="0" u="none" strike="noStrike">
              <a:solidFill>
                <a:schemeClr val="bg1"/>
              </a:solidFill>
              <a:latin typeface="Aptos"/>
            </a:rPr>
            <a:pPr algn="ctr"/>
            <a:t>62</a:t>
          </a:fld>
          <a:endParaRPr lang="en-AU" sz="1100">
            <a:solidFill>
              <a:schemeClr val="bg1"/>
            </a:solidFill>
          </a:endParaRPr>
        </a:p>
      </xdr:txBody>
    </xdr:sp>
    <xdr:clientData/>
  </xdr:twoCellAnchor>
  <xdr:twoCellAnchor>
    <xdr:from>
      <xdr:col>7</xdr:col>
      <xdr:colOff>518160</xdr:colOff>
      <xdr:row>3</xdr:row>
      <xdr:rowOff>175260</xdr:rowOff>
    </xdr:from>
    <xdr:to>
      <xdr:col>10</xdr:col>
      <xdr:colOff>118110</xdr:colOff>
      <xdr:row>15</xdr:row>
      <xdr:rowOff>22860</xdr:rowOff>
    </xdr:to>
    <xdr:graphicFrame macro="">
      <xdr:nvGraphicFramePr>
        <xdr:cNvPr id="36" name="Chart 35">
          <a:extLst>
            <a:ext uri="{FF2B5EF4-FFF2-40B4-BE49-F238E27FC236}">
              <a16:creationId xmlns:a16="http://schemas.microsoft.com/office/drawing/2014/main" id="{52A37E81-D3DF-4A21-8E94-FA7EBD32F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228600</xdr:colOff>
      <xdr:row>4</xdr:row>
      <xdr:rowOff>0</xdr:rowOff>
    </xdr:from>
    <xdr:to>
      <xdr:col>7</xdr:col>
      <xdr:colOff>487680</xdr:colOff>
      <xdr:row>15</xdr:row>
      <xdr:rowOff>7620</xdr:rowOff>
    </xdr:to>
    <xdr:graphicFrame macro="">
      <xdr:nvGraphicFramePr>
        <xdr:cNvPr id="37" name="Chart 36">
          <a:extLst>
            <a:ext uri="{FF2B5EF4-FFF2-40B4-BE49-F238E27FC236}">
              <a16:creationId xmlns:a16="http://schemas.microsoft.com/office/drawing/2014/main" id="{E52921A0-CC9A-446B-AA86-043DC2A40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9</xdr:col>
      <xdr:colOff>38100</xdr:colOff>
      <xdr:row>16</xdr:row>
      <xdr:rowOff>53341</xdr:rowOff>
    </xdr:from>
    <xdr:to>
      <xdr:col>10</xdr:col>
      <xdr:colOff>502920</xdr:colOff>
      <xdr:row>24</xdr:row>
      <xdr:rowOff>144780</xdr:rowOff>
    </xdr:to>
    <mc:AlternateContent xmlns:mc="http://schemas.openxmlformats.org/markup-compatibility/2006" xmlns:a14="http://schemas.microsoft.com/office/drawing/2010/main">
      <mc:Choice Requires="a14">
        <xdr:graphicFrame macro="">
          <xdr:nvGraphicFramePr>
            <xdr:cNvPr id="38" name="Representative 2">
              <a:extLst>
                <a:ext uri="{FF2B5EF4-FFF2-40B4-BE49-F238E27FC236}">
                  <a16:creationId xmlns:a16="http://schemas.microsoft.com/office/drawing/2014/main" id="{76BCE015-77BE-4163-9CF9-313BDF080685}"/>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6073140" y="3063241"/>
              <a:ext cx="1135380" cy="173735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388620</xdr:colOff>
      <xdr:row>16</xdr:row>
      <xdr:rowOff>30480</xdr:rowOff>
    </xdr:from>
    <xdr:to>
      <xdr:col>6</xdr:col>
      <xdr:colOff>121920</xdr:colOff>
      <xdr:row>32</xdr:row>
      <xdr:rowOff>68580</xdr:rowOff>
    </xdr:to>
    <xdr:graphicFrame macro="">
      <xdr:nvGraphicFramePr>
        <xdr:cNvPr id="39" name="Chart 38">
          <a:extLst>
            <a:ext uri="{FF2B5EF4-FFF2-40B4-BE49-F238E27FC236}">
              <a16:creationId xmlns:a16="http://schemas.microsoft.com/office/drawing/2014/main" id="{D642BE6F-B688-4F1D-8112-D5E2FCA16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624840</xdr:colOff>
      <xdr:row>16</xdr:row>
      <xdr:rowOff>30480</xdr:rowOff>
    </xdr:from>
    <xdr:to>
      <xdr:col>9</xdr:col>
      <xdr:colOff>30480</xdr:colOff>
      <xdr:row>32</xdr:row>
      <xdr:rowOff>45720</xdr:rowOff>
    </xdr:to>
    <xdr:graphicFrame macro="">
      <xdr:nvGraphicFramePr>
        <xdr:cNvPr id="40" name="Chart 39">
          <a:extLst>
            <a:ext uri="{FF2B5EF4-FFF2-40B4-BE49-F238E27FC236}">
              <a16:creationId xmlns:a16="http://schemas.microsoft.com/office/drawing/2014/main" id="{867DB67F-66C7-4689-8B1E-A02555221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220980</xdr:colOff>
      <xdr:row>4</xdr:row>
      <xdr:rowOff>7620</xdr:rowOff>
    </xdr:from>
    <xdr:to>
      <xdr:col>14</xdr:col>
      <xdr:colOff>358140</xdr:colOff>
      <xdr:row>14</xdr:row>
      <xdr:rowOff>175260</xdr:rowOff>
    </xdr:to>
    <xdr:graphicFrame macro="">
      <xdr:nvGraphicFramePr>
        <xdr:cNvPr id="41" name="Chart 40">
          <a:extLst>
            <a:ext uri="{FF2B5EF4-FFF2-40B4-BE49-F238E27FC236}">
              <a16:creationId xmlns:a16="http://schemas.microsoft.com/office/drawing/2014/main" id="{34D83B5A-F4B4-4EA1-B706-A705205C9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449580</xdr:colOff>
      <xdr:row>4</xdr:row>
      <xdr:rowOff>0</xdr:rowOff>
    </xdr:from>
    <xdr:to>
      <xdr:col>17</xdr:col>
      <xdr:colOff>426720</xdr:colOff>
      <xdr:row>15</xdr:row>
      <xdr:rowOff>15240</xdr:rowOff>
    </xdr:to>
    <xdr:graphicFrame macro="">
      <xdr:nvGraphicFramePr>
        <xdr:cNvPr id="42" name="Chart 41">
          <a:extLst>
            <a:ext uri="{FF2B5EF4-FFF2-40B4-BE49-F238E27FC236}">
              <a16:creationId xmlns:a16="http://schemas.microsoft.com/office/drawing/2014/main" id="{7D068AC3-8EAB-4017-9AFA-D4F334F0F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472440</xdr:colOff>
      <xdr:row>0</xdr:row>
      <xdr:rowOff>45720</xdr:rowOff>
    </xdr:from>
    <xdr:to>
      <xdr:col>17</xdr:col>
      <xdr:colOff>403860</xdr:colOff>
      <xdr:row>3</xdr:row>
      <xdr:rowOff>106680</xdr:rowOff>
    </xdr:to>
    <xdr:sp macro="" textlink="">
      <xdr:nvSpPr>
        <xdr:cNvPr id="43" name="Rectangle: Rounded Corners 42">
          <a:extLst>
            <a:ext uri="{FF2B5EF4-FFF2-40B4-BE49-F238E27FC236}">
              <a16:creationId xmlns:a16="http://schemas.microsoft.com/office/drawing/2014/main" id="{2305E23F-D2BA-9861-5776-7A4543F96DB0}"/>
            </a:ext>
          </a:extLst>
        </xdr:cNvPr>
        <xdr:cNvSpPr/>
      </xdr:nvSpPr>
      <xdr:spPr>
        <a:xfrm>
          <a:off x="472440" y="45720"/>
          <a:ext cx="11330940" cy="6934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0</xdr:col>
      <xdr:colOff>556260</xdr:colOff>
      <xdr:row>0</xdr:row>
      <xdr:rowOff>63432</xdr:rowOff>
    </xdr:from>
    <xdr:to>
      <xdr:col>2</xdr:col>
      <xdr:colOff>38100</xdr:colOff>
      <xdr:row>3</xdr:row>
      <xdr:rowOff>68580</xdr:rowOff>
    </xdr:to>
    <xdr:pic>
      <xdr:nvPicPr>
        <xdr:cNvPr id="45" name="Picture 44">
          <a:extLst>
            <a:ext uri="{FF2B5EF4-FFF2-40B4-BE49-F238E27FC236}">
              <a16:creationId xmlns:a16="http://schemas.microsoft.com/office/drawing/2014/main" id="{385C1582-D763-A0C8-C2B1-CE4E07857524}"/>
            </a:ext>
          </a:extLst>
        </xdr:cNvPr>
        <xdr:cNvPicPr>
          <a:picLocks noChangeAspect="1"/>
        </xdr:cNvPicPr>
      </xdr:nvPicPr>
      <xdr:blipFill>
        <a:blip xmlns:r="http://schemas.openxmlformats.org/officeDocument/2006/relationships" r:embed="rId19">
          <a:duotone>
            <a:prstClr val="black"/>
            <a:schemeClr val="accent2">
              <a:tint val="45000"/>
              <a:satMod val="400000"/>
            </a:schemeClr>
          </a:duotone>
        </a:blip>
        <a:stretch>
          <a:fillRect/>
        </a:stretch>
      </xdr:blipFill>
      <xdr:spPr>
        <a:xfrm>
          <a:off x="556260" y="63432"/>
          <a:ext cx="822960" cy="637608"/>
        </a:xfrm>
        <a:prstGeom prst="ellipse">
          <a:avLst/>
        </a:prstGeom>
        <a:ln w="63500" cap="rnd">
          <a:solidFill>
            <a:schemeClr val="bg2">
              <a:lumMod val="50000"/>
            </a:schemeClr>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5</xdr:col>
      <xdr:colOff>403860</xdr:colOff>
      <xdr:row>1</xdr:row>
      <xdr:rowOff>22860</xdr:rowOff>
    </xdr:from>
    <xdr:to>
      <xdr:col>11</xdr:col>
      <xdr:colOff>594360</xdr:colOff>
      <xdr:row>2</xdr:row>
      <xdr:rowOff>175260</xdr:rowOff>
    </xdr:to>
    <xdr:sp macro="" textlink="">
      <xdr:nvSpPr>
        <xdr:cNvPr id="46" name="TextBox 45">
          <a:extLst>
            <a:ext uri="{FF2B5EF4-FFF2-40B4-BE49-F238E27FC236}">
              <a16:creationId xmlns:a16="http://schemas.microsoft.com/office/drawing/2014/main" id="{506A7EF7-A0E6-BDD7-D3C8-60D5C8ABFA4D}"/>
            </a:ext>
          </a:extLst>
        </xdr:cNvPr>
        <xdr:cNvSpPr txBox="1"/>
      </xdr:nvSpPr>
      <xdr:spPr>
        <a:xfrm>
          <a:off x="3756660" y="205740"/>
          <a:ext cx="4213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1" cap="none" spc="0">
              <a:ln w="22225">
                <a:solidFill>
                  <a:schemeClr val="accent2"/>
                </a:solidFill>
                <a:prstDash val="solid"/>
              </a:ln>
              <a:solidFill>
                <a:schemeClr val="accent2">
                  <a:lumMod val="40000"/>
                  <a:lumOff val="60000"/>
                </a:schemeClr>
              </a:solidFill>
              <a:effectLst/>
              <a:latin typeface="+mj-lt"/>
            </a:rPr>
            <a:t>Call</a:t>
          </a:r>
          <a:r>
            <a:rPr lang="en-AU" sz="2400" baseline="0">
              <a:latin typeface="+mj-lt"/>
            </a:rPr>
            <a:t> </a:t>
          </a:r>
          <a:r>
            <a:rPr lang="en-AU" sz="2400" b="1" cap="none" spc="0" baseline="0">
              <a:ln w="22225">
                <a:solidFill>
                  <a:schemeClr val="accent2"/>
                </a:solidFill>
                <a:prstDash val="solid"/>
              </a:ln>
              <a:solidFill>
                <a:schemeClr val="accent2">
                  <a:lumMod val="40000"/>
                  <a:lumOff val="60000"/>
                </a:schemeClr>
              </a:solidFill>
              <a:effectLst/>
              <a:latin typeface="+mj-lt"/>
            </a:rPr>
            <a:t>Centre Dashboard</a:t>
          </a:r>
          <a:endParaRPr lang="en-AU" sz="240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47815451389" backgroundQuery="1" createdVersion="8" refreshedVersion="8" minRefreshableVersion="3" recordCount="0" supportSubquery="1" supportAdvancedDrill="1" xr:uid="{D88DBEC0-4A25-484E-8F4B-8BFA2B790B8E}">
  <cacheSource type="external" connectionId="2"/>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5.566865046298" backgroundQuery="1" createdVersion="8" refreshedVersion="8" minRefreshableVersion="3" recordCount="0" supportSubquery="1" supportAdvancedDrill="1" xr:uid="{C88511CC-CE8F-489B-8DAB-DF580954020B}">
  <cacheSource type="external" connectionId="2"/>
  <cacheFields count="3">
    <cacheField name="[Measures].[Call Count]" caption="Call Count" numFmtId="0" hierarchy="17" level="32767"/>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5.566866666668" backgroundQuery="1" createdVersion="8" refreshedVersion="8" minRefreshableVersion="3" recordCount="0" supportSubquery="1" supportAdvancedDrill="1" xr:uid="{7EC89CCE-1A5F-49B3-A066-0364DB425420}">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 Average Rating]" caption=" Average Rating" numFmtId="0" hierarchy="20" level="32767"/>
    <cacheField name="[Measures].[5* Calls]" caption="5* Calls" numFmtId="0" hierarchy="21"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 Average Rating]" caption=" 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513331365742" backgroundQuery="1" createdVersion="8" refreshedVersion="8" minRefreshableVersion="3" recordCount="0" supportSubquery="1" supportAdvancedDrill="1" xr:uid="{F2F5A3E1-315B-49D5-B2A5-8F6AC2FC16A3}">
  <cacheSource type="external" connectionId="2"/>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692476273151" backgroundQuery="1" createdVersion="8" refreshedVersion="8" minRefreshableVersion="3" recordCount="0" supportSubquery="1" supportAdvancedDrill="1" xr:uid="{812AF5F1-E2DC-4DE2-BBE3-31353D67919F}">
  <cacheSource type="external" connectionId="2"/>
  <cacheFields count="2">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1">
        <s v="R04"/>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692476736112" backgroundQuery="1" createdVersion="8" refreshedVersion="8" minRefreshableVersion="3" recordCount="0" supportSubquery="1" supportAdvancedDrill="1" xr:uid="{004C5B60-D3D8-4D29-BC58-2BCFDD7EED1F}">
  <cacheSource type="external" connectionId="2"/>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692477083336" backgroundQuery="1" createdVersion="8" refreshedVersion="8" minRefreshableVersion="3" recordCount="0" supportSubquery="1" supportAdvancedDrill="1" xr:uid="{A2FC6240-16D4-42BB-A68A-D40420E58684}">
  <cacheSource type="external" connectionId="2"/>
  <cacheFields count="3">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692477546298" backgroundQuery="1" createdVersion="8" refreshedVersion="8" minRefreshableVersion="3" recordCount="0" supportSubquery="1" supportAdvancedDrill="1" xr:uid="{506C79A1-1C3E-4B3D-A87F-DDFD529CE514}">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 Average Rating]" caption=" 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 Average Rating]" caption=" 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692477893521" backgroundQuery="1" createdVersion="8" refreshedVersion="8" minRefreshableVersion="3" recordCount="0" supportSubquery="1" supportAdvancedDrill="1" xr:uid="{2E72FDD8-D6ED-43D5-BD9B-4FE9A5B13195}">
  <cacheSource type="external" connectionId="2"/>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6.700110532409" backgroundQuery="1" createdVersion="8" refreshedVersion="8" minRefreshableVersion="3" recordCount="0" supportSubquery="1" supportAdvancedDrill="1" xr:uid="{9143303D-59FE-452B-A4E4-1F81DDB67CF3}">
  <cacheSource type="external" connectionId="2"/>
  <cacheFields count="1">
    <cacheField name="[calls].[Representative].[Representative]" caption="Representative" numFmtId="0" hierarchy="3" level="1">
      <sharedItems count="1">
        <s v="R04"/>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ilan Manickam" refreshedDate="45825.594684837961" backgroundQuery="1" createdVersion="3" refreshedVersion="8" minRefreshableVersion="3" recordCount="0" supportSubquery="1" supportAdvancedDrill="1" xr:uid="{3546623C-F4C5-46D2-8BF1-769AC2AF03F2}">
  <cacheSource type="external" connectionId="2">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 Average Rating]" caption=" 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5073106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B704CC-C8C1-4AE1-A283-7852FADFB50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74:D7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0" format="8" series="1">
      <pivotArea type="data" outline="0" fieldPosition="0">
        <references count="2">
          <reference field="4294967294" count="1" selected="0">
            <x v="0"/>
          </reference>
          <reference field="1" count="1" selected="0">
            <x v="0"/>
          </reference>
        </references>
      </pivotArea>
    </chartFormat>
    <chartFormat chart="10" format="9"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B5C5B8-ECC4-4C53-BF42-48C4CF56A088}" name="Rep Pivot"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E1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6D3406-636A-4038-B742-4AB7112FF548}"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B030E0-D77E-47CC-BB96-38300483F222}" name="Weekly call"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F23:G31" firstHeaderRow="1" firstDataRow="1" firstDataCol="1"/>
  <pivotFields count="3">
    <pivotField dataField="1" subtotalTop="0" showAll="0" defaultSubtotal="0"/>
    <pivotField axis="axisRow" allDrilled="1" subtotalTop="0" showAll="0" sortType="descending" defaultSubtotal="0" defaultAttributeDrillState="1">
      <items count="7">
        <item x="3"/>
        <item x="2"/>
        <item x="0"/>
        <item x="4"/>
        <item x="6"/>
        <item x="5"/>
        <item x="1"/>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1" baseItem="2"/>
  </dataFields>
  <chartFormats count="7">
    <chartFormat chart="0"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94B64C-9F54-41DE-9FF4-2F7244462932}" name="Rep perfomance"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97:G116"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AE16F9-C0C7-447D-9E44-0B28F77707DF}"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67:A69" firstHeaderRow="1" firstDataRow="1" firstDataCol="1"/>
  <pivotFields count="2">
    <pivotField allDrilled="1" subtotalTop="0" showAll="0" sortType="descending" defaultSubtotal="0" defaultAttributeDrillState="1">
      <items count="7">
        <item x="3"/>
        <item x="2"/>
        <item x="0"/>
        <item x="4"/>
        <item x="6"/>
        <item x="5"/>
        <item x="1"/>
      </items>
    </pivotField>
    <pivotField axis="axisRow" allDrilled="1" subtotalTop="0" showAll="0" dataSourceSort="1" defaultSubtotal="0" defaultAttributeDrillState="1">
      <items count="1">
        <item s="1" x="0"/>
      </items>
    </pivotField>
  </pivotFields>
  <rowFields count="1">
    <field x="1"/>
  </rowFields>
  <rowItems count="2">
    <i>
      <x/>
    </i>
    <i t="grand">
      <x/>
    </i>
  </rowItem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5945A2-6B88-4C1A-8A58-CB090AFEBCED}" name="Mothly call"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7">
  <location ref="A24:C37" firstHeaderRow="0" firstDataRow="1" firstDataCol="1"/>
  <pivotFields count="4">
    <pivotField axis="axisRow" allDrilled="1" subtotalTop="0" showAll="0"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1"/>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1"/>
          </reference>
        </references>
      </pivotArea>
    </chartFormat>
    <chartFormat chart="22" format="5"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1"/>
          </reference>
        </references>
      </pivotArea>
    </chartFormat>
    <chartFormat chart="23" format="7"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1"/>
          </reference>
        </references>
      </pivotArea>
    </chartFormat>
    <chartFormat chart="26" format="11"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D19A4D-B047-453F-8C7C-0C482C5EC146}" name="Selected rep"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7:A5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AA103D0-8732-41A5-9738-A31FF16BBC38}" name="Rep Calls "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4:C50"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fld="1"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4ECDD75-CAC3-494F-89BE-F36BBEFAEC4F}" name="Rating calls"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83:B89"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1">
    <chartFormat chart="12" format="4"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48386617-F7FB-4C2F-9DD7-0CD4934E527C}"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Young businessman writing on notebook</v>
  </rv>
  <rv s="0">
    <v>1</v>
    <v>5</v>
    <v>A person in a skirt and a cardigan
Description automatically generated</v>
  </rv>
  <rv s="0">
    <v>2</v>
    <v>5</v>
    <v>A person in a suit and tie
Description automatically generated</v>
  </rv>
  <rv s="0">
    <v>3</v>
    <v>5</v>
    <v>Business woman raising hand</v>
  </rv>
  <rv s="0">
    <v>0</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B3C46581-FC48-468D-B0CB-C8FB3305D5FA}" sourceName="[calls].[Representative]">
  <pivotTables>
    <pivotTable tabId="6" name="Selected rep"/>
    <pivotTable tabId="6" name="PivotTable6"/>
    <pivotTable tabId="6" name="Mothly call"/>
    <pivotTable tabId="6" name="Weekly call"/>
    <pivotTable tabId="6" name="Rep Pivot"/>
    <pivotTable tabId="6" name="Rating calls"/>
  </pivotTables>
  <data>
    <olap pivotCacheId="15073106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41EF88F8-5809-4E82-8D9F-21FCBA9B5023}" cache="Slicer_Representative1" caption="Representative" level="1" style="SlicerStyleOther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72B53A-DB36-4F8E-9476-D6B7269679BB}" name="Table_ExternalData_1" displayName="Table_ExternalData_1" ref="A3:M69" tableType="queryTable" totalsRowShown="0">
  <autoFilter ref="A3:M69" xr:uid="{FB72B53A-DB36-4F8E-9476-D6B7269679BB}"/>
  <tableColumns count="13">
    <tableColumn id="1" xr3:uid="{761B77C8-7C8A-4456-9990-D8E519A722CC}" uniqueName="1" name="calls[Call number]" queryTableFieldId="1"/>
    <tableColumn id="2" xr3:uid="{6ECF601A-705D-4832-83ED-58FDA635609B}" uniqueName="2" name="calls[Customer ID]" queryTableFieldId="2"/>
    <tableColumn id="3" xr3:uid="{5985FED5-0831-4A35-BA18-6CE5C423B7FC}" uniqueName="3" name="calls[Duration]" queryTableFieldId="3"/>
    <tableColumn id="4" xr3:uid="{E509BC46-CA80-4187-89DE-3C1D6F91DAF5}" uniqueName="4" name="calls[Representative]" queryTableFieldId="4"/>
    <tableColumn id="5" xr3:uid="{EEDEF4EF-5870-4CE2-B827-AA429F9FD3A5}" uniqueName="5" name="calls[Date of Call]" queryTableFieldId="5" dataDxfId="15"/>
    <tableColumn id="6" xr3:uid="{A3DC4C12-AB47-4F85-AA65-B5A6C18DBD8E}" uniqueName="6" name="calls[Purchase Amount]" queryTableFieldId="6"/>
    <tableColumn id="7" xr3:uid="{5820EBE1-D954-4FFA-9B9C-FD9D1D78C5EE}" uniqueName="7" name="calls[Satisfaction Rating]" queryTableFieldId="7"/>
    <tableColumn id="8" xr3:uid="{8EA0DA0D-1847-435F-8482-7750C43498E3}" uniqueName="8" name="calls[FY]" queryTableFieldId="8"/>
    <tableColumn id="9" xr3:uid="{A6DAD68F-D0CB-47DC-94F0-FF5382250F90}" uniqueName="9" name="calls[Day of week]" queryTableFieldId="9"/>
    <tableColumn id="10" xr3:uid="{C11FBA0B-CC3B-4C62-832C-5B6A546E3DC7}" uniqueName="10" name="calls[Duration Bucket]" queryTableFieldId="10"/>
    <tableColumn id="11" xr3:uid="{C31D7D76-809E-43D4-8F33-4CC9D958EA0A}" uniqueName="11" name="calls[Rating rounded]" queryTableFieldId="11"/>
    <tableColumn id="12" xr3:uid="{0DB89BB0-FCDE-49C2-91A5-8FDA7FFF4CB1}" uniqueName="12" name="calls[Date of Call (Month)]" queryTableFieldId="12"/>
    <tableColumn id="13" xr3:uid="{B7BAC329-8EFB-4828-B5A9-8AEEE4117E33}"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22EF3-C73D-4E02-965F-DC82B893957D}">
  <dimension ref="A1:S45"/>
  <sheetViews>
    <sheetView showGridLines="0" tabSelected="1" workbookViewId="0">
      <selection activeCell="T9" sqref="T9"/>
    </sheetView>
  </sheetViews>
  <sheetFormatPr defaultRowHeight="14.4" x14ac:dyDescent="0.3"/>
  <cols>
    <col min="12" max="12" width="8.796875" customWidth="1"/>
    <col min="18" max="18" width="6.69921875" customWidth="1"/>
    <col min="19" max="19" width="8.796875" style="33"/>
  </cols>
  <sheetData>
    <row r="1" spans="1:19" x14ac:dyDescent="0.3">
      <c r="A1" s="21"/>
      <c r="B1" s="21"/>
      <c r="C1" s="21"/>
      <c r="D1" s="21"/>
      <c r="E1" s="21"/>
      <c r="F1" s="21"/>
      <c r="G1" s="21"/>
      <c r="H1" s="21"/>
      <c r="I1" s="21"/>
      <c r="J1" s="21"/>
      <c r="K1" s="21"/>
      <c r="L1" s="21"/>
      <c r="M1" s="21"/>
      <c r="N1" s="21"/>
      <c r="O1" s="21"/>
      <c r="P1" s="21"/>
      <c r="Q1" s="21"/>
      <c r="R1" s="25"/>
      <c r="S1" s="25"/>
    </row>
    <row r="2" spans="1:19" ht="21" x14ac:dyDescent="0.4">
      <c r="A2" s="52"/>
      <c r="B2" s="52"/>
      <c r="C2" s="52"/>
      <c r="D2" s="52"/>
      <c r="E2" s="21"/>
      <c r="F2" s="21"/>
      <c r="G2" s="21"/>
      <c r="H2" s="21"/>
      <c r="I2" s="21"/>
      <c r="J2" s="21"/>
      <c r="K2" s="21"/>
      <c r="L2" s="21"/>
      <c r="M2" s="21"/>
      <c r="N2" s="21"/>
      <c r="O2" s="21"/>
      <c r="P2" s="21"/>
      <c r="Q2" s="21"/>
      <c r="R2" s="25"/>
      <c r="S2" s="25"/>
    </row>
    <row r="3" spans="1:19" x14ac:dyDescent="0.3">
      <c r="A3" s="21"/>
      <c r="B3" s="21"/>
      <c r="C3" s="21"/>
      <c r="D3" s="21"/>
      <c r="E3" s="21"/>
      <c r="F3" s="21"/>
      <c r="G3" s="21"/>
      <c r="H3" s="21"/>
      <c r="I3" s="21"/>
      <c r="J3" s="21"/>
      <c r="K3" s="21"/>
      <c r="L3" s="21"/>
      <c r="M3" s="21"/>
      <c r="N3" s="21"/>
      <c r="O3" s="21"/>
      <c r="P3" s="21"/>
      <c r="Q3" s="21"/>
      <c r="R3" s="25"/>
      <c r="S3" s="25"/>
    </row>
    <row r="4" spans="1:19" x14ac:dyDescent="0.3">
      <c r="A4" s="21"/>
      <c r="B4" s="21"/>
      <c r="C4" s="21"/>
      <c r="D4" s="21"/>
      <c r="E4" s="21"/>
      <c r="F4" s="21"/>
      <c r="G4" s="21"/>
      <c r="H4" s="21"/>
      <c r="I4" s="21"/>
      <c r="J4" s="21"/>
      <c r="K4" s="21"/>
      <c r="L4" s="21"/>
      <c r="M4" s="21"/>
      <c r="N4" s="21"/>
      <c r="O4" s="21"/>
      <c r="P4" s="21"/>
      <c r="Q4" s="21"/>
      <c r="R4" s="25"/>
      <c r="S4" s="25"/>
    </row>
    <row r="5" spans="1:19" x14ac:dyDescent="0.3">
      <c r="A5" s="21"/>
      <c r="B5" s="21"/>
      <c r="C5" s="21"/>
      <c r="D5" s="21"/>
      <c r="E5" s="21"/>
      <c r="F5" s="21"/>
      <c r="G5" s="21"/>
      <c r="H5" s="21"/>
      <c r="I5" s="21"/>
      <c r="J5" s="21"/>
      <c r="K5" s="21"/>
      <c r="L5" s="21"/>
      <c r="M5" s="21"/>
      <c r="N5" s="21"/>
      <c r="O5" s="21"/>
      <c r="P5" s="21"/>
      <c r="Q5" s="21"/>
      <c r="R5" s="25"/>
      <c r="S5" s="25"/>
    </row>
    <row r="6" spans="1:19" x14ac:dyDescent="0.3">
      <c r="A6" s="21"/>
      <c r="B6" s="21"/>
      <c r="C6" s="21"/>
      <c r="D6" s="21"/>
      <c r="E6" s="21"/>
      <c r="F6" s="21"/>
      <c r="G6" s="21"/>
      <c r="H6" s="21"/>
      <c r="I6" s="21"/>
      <c r="J6" s="21"/>
      <c r="K6" s="21"/>
      <c r="L6" s="21"/>
      <c r="M6" s="21"/>
      <c r="N6" s="21"/>
      <c r="O6" s="21"/>
      <c r="P6" s="21"/>
      <c r="Q6" s="21"/>
      <c r="R6" s="25"/>
      <c r="S6" s="25"/>
    </row>
    <row r="7" spans="1:19" x14ac:dyDescent="0.3">
      <c r="A7" s="21"/>
      <c r="B7" s="21"/>
      <c r="C7" s="21"/>
      <c r="D7" s="21"/>
      <c r="E7" s="21"/>
      <c r="F7" s="21"/>
      <c r="G7" s="21"/>
      <c r="H7" s="21"/>
      <c r="I7" s="21"/>
      <c r="J7" s="21"/>
      <c r="K7" s="21"/>
      <c r="L7" s="21"/>
      <c r="M7" s="21"/>
      <c r="N7" s="21"/>
      <c r="O7" s="21"/>
      <c r="P7" s="21"/>
      <c r="Q7" s="21"/>
      <c r="R7" s="25"/>
      <c r="S7" s="25"/>
    </row>
    <row r="8" spans="1:19" x14ac:dyDescent="0.3">
      <c r="A8" s="21"/>
      <c r="B8" s="21"/>
      <c r="C8" s="21"/>
      <c r="D8" s="21"/>
      <c r="E8" s="21"/>
      <c r="F8" s="21"/>
      <c r="G8" s="21"/>
      <c r="H8" s="21"/>
      <c r="I8" s="21"/>
      <c r="J8" s="21"/>
      <c r="K8" s="21"/>
      <c r="L8" s="21"/>
      <c r="M8" s="21"/>
      <c r="N8" s="21"/>
      <c r="O8" s="21"/>
      <c r="P8" s="21"/>
      <c r="Q8" s="21"/>
      <c r="R8" s="25"/>
      <c r="S8" s="25"/>
    </row>
    <row r="9" spans="1:19" x14ac:dyDescent="0.3">
      <c r="A9" s="21"/>
      <c r="B9" s="21"/>
      <c r="C9" s="21"/>
      <c r="D9" s="21"/>
      <c r="E9" s="21"/>
      <c r="F9" s="21"/>
      <c r="G9" s="21"/>
      <c r="H9" s="21"/>
      <c r="I9" s="21"/>
      <c r="J9" s="21"/>
      <c r="K9" s="21"/>
      <c r="L9" s="21"/>
      <c r="M9" s="21"/>
      <c r="N9" s="21"/>
      <c r="O9" s="21"/>
      <c r="P9" s="21"/>
      <c r="Q9" s="21"/>
      <c r="R9" s="25"/>
      <c r="S9" s="25"/>
    </row>
    <row r="10" spans="1:19" x14ac:dyDescent="0.3">
      <c r="A10" s="21"/>
      <c r="B10" s="21"/>
      <c r="C10" s="21"/>
      <c r="D10" s="21"/>
      <c r="E10" s="21"/>
      <c r="F10" s="21"/>
      <c r="G10" s="21"/>
      <c r="H10" s="21"/>
      <c r="I10" s="21"/>
      <c r="J10" s="21"/>
      <c r="K10" s="21"/>
      <c r="L10" s="21"/>
      <c r="M10" s="21"/>
      <c r="N10" s="21"/>
      <c r="O10" s="21"/>
      <c r="P10" s="21"/>
      <c r="Q10" s="21"/>
      <c r="R10" s="25"/>
      <c r="S10" s="25"/>
    </row>
    <row r="11" spans="1:19" x14ac:dyDescent="0.3">
      <c r="A11" s="21"/>
      <c r="B11" s="21"/>
      <c r="C11" s="21"/>
      <c r="D11" s="21"/>
      <c r="E11" s="21"/>
      <c r="F11" s="21"/>
      <c r="G11" s="21"/>
      <c r="H11" s="21"/>
      <c r="I11" s="21"/>
      <c r="J11" s="21"/>
      <c r="K11" s="21"/>
      <c r="L11" s="21"/>
      <c r="M11" s="21"/>
      <c r="N11" s="21"/>
      <c r="O11" s="21"/>
      <c r="P11" s="21"/>
      <c r="Q11" s="21"/>
      <c r="R11" s="25"/>
      <c r="S11" s="25"/>
    </row>
    <row r="12" spans="1:19" x14ac:dyDescent="0.3">
      <c r="A12" s="21"/>
      <c r="B12" s="21"/>
      <c r="C12" s="21"/>
      <c r="D12" s="21"/>
      <c r="E12" s="21"/>
      <c r="F12" s="21"/>
      <c r="G12" s="21"/>
      <c r="H12" s="21"/>
      <c r="I12" s="21"/>
      <c r="J12" s="21"/>
      <c r="K12" s="21"/>
      <c r="L12" s="21"/>
      <c r="M12" s="21"/>
      <c r="N12" s="21"/>
      <c r="O12" s="21"/>
      <c r="P12" s="21"/>
      <c r="Q12" s="21"/>
      <c r="R12" s="25"/>
      <c r="S12" s="25"/>
    </row>
    <row r="13" spans="1:19" x14ac:dyDescent="0.3">
      <c r="A13" s="21"/>
      <c r="B13" s="21"/>
      <c r="C13" s="21"/>
      <c r="D13" s="25"/>
      <c r="E13" s="21"/>
      <c r="F13" s="21"/>
      <c r="G13" s="21"/>
      <c r="H13" s="21"/>
      <c r="I13" s="21"/>
      <c r="J13" s="21"/>
      <c r="K13" s="21"/>
      <c r="L13" s="21"/>
      <c r="M13" s="21"/>
      <c r="N13" s="21"/>
      <c r="O13" s="21"/>
      <c r="P13" s="21"/>
      <c r="Q13" s="21"/>
      <c r="R13" s="25"/>
      <c r="S13" s="25"/>
    </row>
    <row r="14" spans="1:19" x14ac:dyDescent="0.3">
      <c r="A14" s="21"/>
      <c r="B14" s="21"/>
      <c r="C14" s="21"/>
      <c r="D14" s="21"/>
      <c r="E14" s="21"/>
      <c r="F14" s="21"/>
      <c r="G14" s="21"/>
      <c r="H14" s="21"/>
      <c r="I14" s="21"/>
      <c r="J14" s="21"/>
      <c r="K14" s="21"/>
      <c r="L14" s="21"/>
      <c r="M14" s="21"/>
      <c r="N14" s="21"/>
      <c r="O14" s="21"/>
      <c r="P14" s="21"/>
      <c r="Q14" s="21"/>
      <c r="R14" s="25"/>
      <c r="S14" s="25"/>
    </row>
    <row r="15" spans="1:19" x14ac:dyDescent="0.3">
      <c r="A15" s="21"/>
      <c r="B15" s="21"/>
      <c r="C15" s="21"/>
      <c r="D15" s="21"/>
      <c r="E15" s="21"/>
      <c r="F15" s="21"/>
      <c r="G15" s="21"/>
      <c r="H15" s="21"/>
      <c r="I15" s="21"/>
      <c r="J15" s="21"/>
      <c r="K15" s="21"/>
      <c r="L15" s="21"/>
      <c r="M15" s="21"/>
      <c r="N15" s="21"/>
      <c r="O15" s="21"/>
      <c r="P15" s="21"/>
      <c r="Q15" s="21"/>
      <c r="R15" s="25"/>
      <c r="S15" s="25"/>
    </row>
    <row r="16" spans="1:19" x14ac:dyDescent="0.3">
      <c r="A16" s="21"/>
      <c r="B16" s="21"/>
      <c r="C16" s="21"/>
      <c r="D16" s="21"/>
      <c r="E16" s="21"/>
      <c r="F16" s="21"/>
      <c r="G16" s="21"/>
      <c r="H16" s="21"/>
      <c r="I16" s="21"/>
      <c r="J16" s="21"/>
      <c r="K16" s="21"/>
      <c r="L16" s="21"/>
      <c r="M16" s="21"/>
      <c r="N16" s="21"/>
      <c r="O16" s="21"/>
      <c r="P16" s="21"/>
      <c r="Q16" s="21"/>
      <c r="R16" s="25"/>
      <c r="S16" s="25"/>
    </row>
    <row r="17" spans="1:19" ht="28.8" x14ac:dyDescent="0.3">
      <c r="A17" s="21"/>
      <c r="B17" s="21"/>
      <c r="C17" s="21"/>
      <c r="D17" s="21"/>
      <c r="E17" s="21"/>
      <c r="F17" s="21"/>
      <c r="G17" s="21"/>
      <c r="H17" s="21"/>
      <c r="I17" s="21"/>
      <c r="J17" s="21"/>
      <c r="K17" s="21"/>
      <c r="L17" s="34"/>
      <c r="M17" s="45" t="str" cm="1">
        <f t="array" ref="M17:R17">'P1'!B98:G98</f>
        <v>R01</v>
      </c>
      <c r="N17" s="45" t="str">
        <v>R02</v>
      </c>
      <c r="O17" s="46" t="str">
        <v>R03</v>
      </c>
      <c r="P17" s="46" t="str">
        <v>R04</v>
      </c>
      <c r="Q17" s="46" t="str">
        <v>R05</v>
      </c>
      <c r="R17" s="44" t="str">
        <v>Grand Total</v>
      </c>
      <c r="S17" s="25"/>
    </row>
    <row r="18" spans="1:19" x14ac:dyDescent="0.3">
      <c r="A18" s="21"/>
      <c r="B18" s="21"/>
      <c r="C18" s="21"/>
      <c r="D18" s="21"/>
      <c r="E18" s="21"/>
      <c r="F18" s="21"/>
      <c r="G18" s="21"/>
      <c r="H18" s="21"/>
      <c r="I18" s="21"/>
      <c r="J18" s="21"/>
      <c r="K18" s="21"/>
      <c r="L18" s="35" t="str" cm="1">
        <f t="array" ref="L18:R36">IF('P1'!A99:G117 =""," ",'P1'!A99:G117)</f>
        <v>Cincinnati</v>
      </c>
      <c r="M18" s="36" t="str">
        <v xml:space="preserve"> </v>
      </c>
      <c r="N18" s="33" t="str">
        <v xml:space="preserve"> </v>
      </c>
      <c r="O18" s="36" t="str">
        <v xml:space="preserve"> </v>
      </c>
      <c r="P18" s="36" t="str">
        <v xml:space="preserve"> </v>
      </c>
      <c r="Q18" s="36" t="str">
        <v xml:space="preserve"> </v>
      </c>
      <c r="R18" s="37" t="str">
        <v xml:space="preserve"> </v>
      </c>
      <c r="S18" s="25"/>
    </row>
    <row r="19" spans="1:19" x14ac:dyDescent="0.3">
      <c r="A19" s="21"/>
      <c r="B19" s="21"/>
      <c r="C19" s="21"/>
      <c r="D19" s="21"/>
      <c r="E19" s="21"/>
      <c r="F19" s="21"/>
      <c r="G19" s="21"/>
      <c r="H19" s="21"/>
      <c r="I19" s="21"/>
      <c r="J19" s="21"/>
      <c r="K19" s="21"/>
      <c r="L19" s="38" t="str">
        <v>C0003</v>
      </c>
      <c r="M19" s="39">
        <v>891</v>
      </c>
      <c r="N19" s="39">
        <v>1332</v>
      </c>
      <c r="O19" s="39">
        <v>1282</v>
      </c>
      <c r="P19" s="39">
        <v>739</v>
      </c>
      <c r="Q19" s="39">
        <v>560</v>
      </c>
      <c r="R19" s="40">
        <v>4804</v>
      </c>
      <c r="S19" s="25"/>
    </row>
    <row r="20" spans="1:19" x14ac:dyDescent="0.3">
      <c r="A20" s="21"/>
      <c r="B20" s="21"/>
      <c r="C20" s="21"/>
      <c r="D20" s="21"/>
      <c r="E20" s="21"/>
      <c r="F20" s="21"/>
      <c r="G20" s="21"/>
      <c r="H20" s="21"/>
      <c r="I20" s="21"/>
      <c r="J20" s="21"/>
      <c r="K20" s="21"/>
      <c r="L20" s="38" t="str">
        <v>C0004</v>
      </c>
      <c r="M20" s="39">
        <v>1991</v>
      </c>
      <c r="N20" s="39">
        <v>1886</v>
      </c>
      <c r="O20" s="39">
        <v>1206</v>
      </c>
      <c r="P20" s="39">
        <v>884</v>
      </c>
      <c r="Q20" s="39">
        <v>1722</v>
      </c>
      <c r="R20" s="40">
        <v>7689</v>
      </c>
      <c r="S20" s="25"/>
    </row>
    <row r="21" spans="1:19" x14ac:dyDescent="0.3">
      <c r="A21" s="21"/>
      <c r="B21" s="21"/>
      <c r="C21" s="21"/>
      <c r="D21" s="21"/>
      <c r="E21" s="21"/>
      <c r="F21" s="21"/>
      <c r="G21" s="21"/>
      <c r="H21" s="21"/>
      <c r="I21" s="21"/>
      <c r="J21" s="21"/>
      <c r="K21" s="21"/>
      <c r="L21" s="38" t="str">
        <v>C0011</v>
      </c>
      <c r="M21" s="39">
        <v>1163</v>
      </c>
      <c r="N21" s="39">
        <v>1180</v>
      </c>
      <c r="O21" s="39">
        <v>1616</v>
      </c>
      <c r="P21" s="39">
        <v>1043</v>
      </c>
      <c r="Q21" s="39">
        <v>1747</v>
      </c>
      <c r="R21" s="40">
        <v>6749</v>
      </c>
      <c r="S21" s="25"/>
    </row>
    <row r="22" spans="1:19" x14ac:dyDescent="0.3">
      <c r="A22" s="21"/>
      <c r="B22" s="21"/>
      <c r="C22" s="21"/>
      <c r="D22" s="21"/>
      <c r="E22" s="21"/>
      <c r="F22" s="21"/>
      <c r="G22" s="21"/>
      <c r="H22" s="21"/>
      <c r="I22" s="21"/>
      <c r="J22" s="21"/>
      <c r="K22" s="21"/>
      <c r="L22" s="38" t="str">
        <v>C0012</v>
      </c>
      <c r="M22" s="39">
        <v>1438</v>
      </c>
      <c r="N22" s="39">
        <v>1616</v>
      </c>
      <c r="O22" s="39">
        <v>866</v>
      </c>
      <c r="P22" s="39">
        <v>829</v>
      </c>
      <c r="Q22" s="39">
        <v>2070</v>
      </c>
      <c r="R22" s="40">
        <v>6819</v>
      </c>
      <c r="S22" s="25"/>
    </row>
    <row r="23" spans="1:19" x14ac:dyDescent="0.3">
      <c r="A23" s="21"/>
      <c r="B23" s="21"/>
      <c r="C23" s="21"/>
      <c r="D23" s="21"/>
      <c r="E23" s="21"/>
      <c r="F23" s="21"/>
      <c r="G23" s="21"/>
      <c r="H23" s="21"/>
      <c r="I23" s="21"/>
      <c r="J23" s="21"/>
      <c r="K23" s="21"/>
      <c r="L23" s="38" t="str">
        <v>Cleveland</v>
      </c>
      <c r="M23" s="39" t="str">
        <v xml:space="preserve"> </v>
      </c>
      <c r="N23" s="39" t="str">
        <v xml:space="preserve"> </v>
      </c>
      <c r="O23" s="39" t="str">
        <v xml:space="preserve"> </v>
      </c>
      <c r="P23" s="39" t="str">
        <v xml:space="preserve"> </v>
      </c>
      <c r="Q23" s="39" t="str">
        <v xml:space="preserve"> </v>
      </c>
      <c r="R23" s="40" t="str">
        <v xml:space="preserve"> </v>
      </c>
      <c r="S23" s="25"/>
    </row>
    <row r="24" spans="1:19" x14ac:dyDescent="0.3">
      <c r="A24" s="21"/>
      <c r="B24" s="21"/>
      <c r="C24" s="21"/>
      <c r="D24" s="21"/>
      <c r="E24" s="21"/>
      <c r="F24" s="21"/>
      <c r="G24" s="21"/>
      <c r="H24" s="21"/>
      <c r="I24" s="21"/>
      <c r="J24" s="21"/>
      <c r="K24" s="21"/>
      <c r="L24" s="38" t="str">
        <v>C0002</v>
      </c>
      <c r="M24" s="39">
        <v>1233</v>
      </c>
      <c r="N24" s="39">
        <v>223</v>
      </c>
      <c r="O24" s="39">
        <v>1680</v>
      </c>
      <c r="P24" s="39">
        <v>990</v>
      </c>
      <c r="Q24" s="39">
        <v>1508</v>
      </c>
      <c r="R24" s="40">
        <v>5634</v>
      </c>
      <c r="S24" s="25"/>
    </row>
    <row r="25" spans="1:19" x14ac:dyDescent="0.3">
      <c r="A25" s="21"/>
      <c r="B25" s="21"/>
      <c r="C25" s="21"/>
      <c r="D25" s="21"/>
      <c r="E25" s="21"/>
      <c r="F25" s="21"/>
      <c r="G25" s="21"/>
      <c r="H25" s="21"/>
      <c r="I25" s="21"/>
      <c r="J25" s="21"/>
      <c r="K25" s="21"/>
      <c r="L25" s="38" t="str">
        <v>C0007</v>
      </c>
      <c r="M25" s="39">
        <v>1598</v>
      </c>
      <c r="N25" s="39">
        <v>1907</v>
      </c>
      <c r="O25" s="39">
        <v>869</v>
      </c>
      <c r="P25" s="39">
        <v>1426</v>
      </c>
      <c r="Q25" s="39">
        <v>1416</v>
      </c>
      <c r="R25" s="40">
        <v>7216</v>
      </c>
      <c r="S25" s="25"/>
    </row>
    <row r="26" spans="1:19" x14ac:dyDescent="0.3">
      <c r="A26" s="21"/>
      <c r="B26" s="21"/>
      <c r="C26" s="21"/>
      <c r="D26" s="21"/>
      <c r="E26" s="21"/>
      <c r="F26" s="21"/>
      <c r="G26" s="21"/>
      <c r="H26" s="21"/>
      <c r="I26" s="21"/>
      <c r="J26" s="53" t="e" vm="1">
        <f>'P1'!F68</f>
        <v>#VALUE!</v>
      </c>
      <c r="K26" s="54"/>
      <c r="L26" s="38" t="str">
        <v>C0008</v>
      </c>
      <c r="M26" s="39">
        <v>900</v>
      </c>
      <c r="N26" s="39">
        <v>1016</v>
      </c>
      <c r="O26" s="39">
        <v>960</v>
      </c>
      <c r="P26" s="39">
        <v>940</v>
      </c>
      <c r="Q26" s="39">
        <v>1193</v>
      </c>
      <c r="R26" s="40">
        <v>5009</v>
      </c>
      <c r="S26" s="25"/>
    </row>
    <row r="27" spans="1:19" x14ac:dyDescent="0.3">
      <c r="A27" s="21"/>
      <c r="B27" s="21"/>
      <c r="C27" s="21"/>
      <c r="D27" s="21"/>
      <c r="E27" s="21"/>
      <c r="F27" s="21"/>
      <c r="G27" s="21"/>
      <c r="H27" s="21"/>
      <c r="I27" s="21"/>
      <c r="J27" s="53"/>
      <c r="K27" s="54"/>
      <c r="L27" s="38" t="str">
        <v>C0010</v>
      </c>
      <c r="M27" s="39">
        <v>900</v>
      </c>
      <c r="N27" s="39">
        <v>1470</v>
      </c>
      <c r="O27" s="39">
        <v>1617</v>
      </c>
      <c r="P27" s="39">
        <v>1314</v>
      </c>
      <c r="Q27" s="39">
        <v>941</v>
      </c>
      <c r="R27" s="40">
        <v>6242</v>
      </c>
      <c r="S27" s="25"/>
    </row>
    <row r="28" spans="1:19" x14ac:dyDescent="0.3">
      <c r="A28" s="21"/>
      <c r="B28" s="21"/>
      <c r="C28" s="21"/>
      <c r="D28" s="21"/>
      <c r="E28" s="21"/>
      <c r="F28" s="21"/>
      <c r="G28" s="21"/>
      <c r="H28" s="21"/>
      <c r="I28" s="21"/>
      <c r="J28" s="53"/>
      <c r="K28" s="54"/>
      <c r="L28" s="38" t="str">
        <v>C0013</v>
      </c>
      <c r="M28" s="39">
        <v>1255</v>
      </c>
      <c r="N28" s="39">
        <v>516</v>
      </c>
      <c r="O28" s="39">
        <v>1874</v>
      </c>
      <c r="P28" s="39">
        <v>1863</v>
      </c>
      <c r="Q28" s="39">
        <v>1722</v>
      </c>
      <c r="R28" s="40">
        <v>7230</v>
      </c>
      <c r="S28" s="25"/>
    </row>
    <row r="29" spans="1:19" x14ac:dyDescent="0.3">
      <c r="A29" s="21"/>
      <c r="B29" s="21"/>
      <c r="C29" s="21"/>
      <c r="D29" s="21"/>
      <c r="E29" s="21"/>
      <c r="F29" s="21"/>
      <c r="G29" s="21"/>
      <c r="H29" s="21"/>
      <c r="I29" s="21"/>
      <c r="J29" s="48"/>
      <c r="K29" s="49"/>
      <c r="L29" s="38" t="str">
        <v>C0015</v>
      </c>
      <c r="M29" s="39">
        <v>1138</v>
      </c>
      <c r="N29" s="39">
        <v>1898</v>
      </c>
      <c r="O29" s="39">
        <v>1482</v>
      </c>
      <c r="P29" s="39">
        <v>846</v>
      </c>
      <c r="Q29" s="39">
        <v>1154</v>
      </c>
      <c r="R29" s="40">
        <v>6518</v>
      </c>
      <c r="S29" s="25"/>
    </row>
    <row r="30" spans="1:19" x14ac:dyDescent="0.3">
      <c r="A30" s="21"/>
      <c r="B30" s="21"/>
      <c r="C30" s="21"/>
      <c r="D30" s="21"/>
      <c r="E30" s="21"/>
      <c r="F30" s="21"/>
      <c r="G30" s="21"/>
      <c r="H30" s="21"/>
      <c r="I30" s="21"/>
      <c r="J30" s="51" t="str">
        <f>'P1'!F64</f>
        <v>%of calls 19%</v>
      </c>
      <c r="K30" s="50"/>
      <c r="L30" s="38" t="str">
        <v>Columbus</v>
      </c>
      <c r="M30" s="39" t="str">
        <v xml:space="preserve"> </v>
      </c>
      <c r="N30" s="39" t="str">
        <v xml:space="preserve"> </v>
      </c>
      <c r="O30" s="39" t="str">
        <v xml:space="preserve"> </v>
      </c>
      <c r="P30" s="39" t="str">
        <v xml:space="preserve"> </v>
      </c>
      <c r="Q30" s="39" t="str">
        <v xml:space="preserve"> </v>
      </c>
      <c r="R30" s="40" t="str">
        <v xml:space="preserve"> </v>
      </c>
      <c r="S30" s="25"/>
    </row>
    <row r="31" spans="1:19" ht="18" x14ac:dyDescent="0.35">
      <c r="A31" s="21"/>
      <c r="B31" s="21"/>
      <c r="C31" s="21"/>
      <c r="D31" s="26"/>
      <c r="E31" s="21"/>
      <c r="F31" s="21"/>
      <c r="G31" s="21"/>
      <c r="H31" s="21"/>
      <c r="I31" s="21"/>
      <c r="J31" s="51" t="str">
        <f>'P1'!F65</f>
        <v xml:space="preserve"> call rank : 5</v>
      </c>
      <c r="K31" s="50"/>
      <c r="L31" s="38" t="str">
        <v>C0001</v>
      </c>
      <c r="M31" s="39">
        <v>1655</v>
      </c>
      <c r="N31" s="39">
        <v>805</v>
      </c>
      <c r="O31" s="39">
        <v>2263</v>
      </c>
      <c r="P31" s="39">
        <v>987</v>
      </c>
      <c r="Q31" s="39">
        <v>1075</v>
      </c>
      <c r="R31" s="40">
        <v>6785</v>
      </c>
      <c r="S31" s="25"/>
    </row>
    <row r="32" spans="1:19" x14ac:dyDescent="0.3">
      <c r="A32" s="21"/>
      <c r="B32" s="21"/>
      <c r="C32" s="21"/>
      <c r="D32" s="21"/>
      <c r="E32" s="21"/>
      <c r="F32" s="21"/>
      <c r="G32" s="21"/>
      <c r="H32" s="21"/>
      <c r="I32" s="21"/>
      <c r="J32" s="51" t="str">
        <f>'P1'!F66</f>
        <v>Amount rank :5</v>
      </c>
      <c r="K32" s="50"/>
      <c r="L32" s="38" t="str">
        <v>C0005</v>
      </c>
      <c r="M32" s="39">
        <v>1104</v>
      </c>
      <c r="N32" s="39">
        <v>2280</v>
      </c>
      <c r="O32" s="39">
        <v>1445</v>
      </c>
      <c r="P32" s="39">
        <v>1722</v>
      </c>
      <c r="Q32" s="39">
        <v>1196</v>
      </c>
      <c r="R32" s="40">
        <v>7747</v>
      </c>
      <c r="S32" s="25"/>
    </row>
    <row r="33" spans="1:19" x14ac:dyDescent="0.3">
      <c r="A33" s="21"/>
      <c r="B33" s="21"/>
      <c r="C33" s="21"/>
      <c r="D33" s="21"/>
      <c r="E33" s="21"/>
      <c r="F33" s="21"/>
      <c r="G33" s="21"/>
      <c r="H33" s="21"/>
      <c r="I33" s="21"/>
      <c r="J33" s="25"/>
      <c r="K33" s="21"/>
      <c r="L33" s="38" t="str">
        <v>C0006</v>
      </c>
      <c r="M33" s="39">
        <v>372</v>
      </c>
      <c r="N33" s="39">
        <v>1818</v>
      </c>
      <c r="O33" s="39">
        <v>1346</v>
      </c>
      <c r="P33" s="39">
        <v>1156</v>
      </c>
      <c r="Q33" s="39">
        <v>1484</v>
      </c>
      <c r="R33" s="40">
        <v>6176</v>
      </c>
      <c r="S33" s="25"/>
    </row>
    <row r="34" spans="1:19" x14ac:dyDescent="0.3">
      <c r="A34" s="21"/>
      <c r="B34" s="21"/>
      <c r="C34" s="21"/>
      <c r="D34" s="21"/>
      <c r="E34" s="21"/>
      <c r="F34" s="21"/>
      <c r="G34" s="21"/>
      <c r="H34" s="21"/>
      <c r="I34" s="21"/>
      <c r="J34" s="21"/>
      <c r="K34" s="21"/>
      <c r="L34" s="38" t="str">
        <v>C0009</v>
      </c>
      <c r="M34" s="39">
        <v>1415</v>
      </c>
      <c r="N34" s="39">
        <v>1271</v>
      </c>
      <c r="O34" s="39">
        <v>1214</v>
      </c>
      <c r="P34" s="39">
        <v>1135</v>
      </c>
      <c r="Q34" s="39">
        <v>1566</v>
      </c>
      <c r="R34" s="40">
        <v>6601</v>
      </c>
      <c r="S34" s="25"/>
    </row>
    <row r="35" spans="1:19" x14ac:dyDescent="0.3">
      <c r="A35" s="21"/>
      <c r="B35" s="21"/>
      <c r="C35" s="21"/>
      <c r="D35" s="21"/>
      <c r="E35" s="21"/>
      <c r="F35" s="21"/>
      <c r="G35" s="21"/>
      <c r="H35" s="21"/>
      <c r="I35" s="21"/>
      <c r="J35" s="21"/>
      <c r="K35" s="21"/>
      <c r="L35" s="41" t="str">
        <v>C0014</v>
      </c>
      <c r="M35" s="42">
        <v>1362</v>
      </c>
      <c r="N35" s="42">
        <v>1363</v>
      </c>
      <c r="O35" s="42">
        <v>1152</v>
      </c>
      <c r="P35" s="42">
        <v>777</v>
      </c>
      <c r="Q35" s="42">
        <v>750</v>
      </c>
      <c r="R35" s="43">
        <v>5404</v>
      </c>
      <c r="S35" s="25"/>
    </row>
    <row r="36" spans="1:19" x14ac:dyDescent="0.3">
      <c r="A36" s="21"/>
      <c r="B36" s="21"/>
      <c r="C36" s="21"/>
      <c r="D36" s="21"/>
      <c r="E36" s="21"/>
      <c r="F36" s="21"/>
      <c r="G36" s="21"/>
      <c r="H36" s="21"/>
      <c r="I36" s="21"/>
      <c r="J36" s="21"/>
      <c r="K36" s="21"/>
      <c r="L36" s="21" t="str">
        <v xml:space="preserve"> </v>
      </c>
      <c r="M36" s="21" t="str">
        <v xml:space="preserve"> </v>
      </c>
      <c r="N36" s="21" t="str">
        <v xml:space="preserve"> </v>
      </c>
      <c r="O36" s="21" t="str">
        <v xml:space="preserve"> </v>
      </c>
      <c r="P36" s="21" t="str">
        <v xml:space="preserve"> </v>
      </c>
      <c r="Q36" s="21" t="str">
        <v xml:space="preserve"> </v>
      </c>
      <c r="R36" s="25" t="str">
        <v xml:space="preserve"> </v>
      </c>
      <c r="S36" s="25"/>
    </row>
    <row r="37" spans="1:19" x14ac:dyDescent="0.3">
      <c r="A37" s="21"/>
      <c r="B37" s="21"/>
      <c r="C37" s="21"/>
      <c r="D37" s="21"/>
      <c r="E37" s="21"/>
      <c r="F37" s="21"/>
      <c r="G37" s="21"/>
      <c r="H37" s="21"/>
      <c r="I37" s="21"/>
      <c r="J37" s="21"/>
      <c r="K37" s="21"/>
      <c r="L37" s="21"/>
      <c r="M37" s="21"/>
      <c r="N37" s="21"/>
      <c r="O37" s="21"/>
      <c r="P37" s="21"/>
      <c r="Q37" s="21"/>
      <c r="R37" s="25"/>
      <c r="S37" s="25"/>
    </row>
    <row r="38" spans="1:19" x14ac:dyDescent="0.3">
      <c r="A38" s="21"/>
      <c r="B38" s="21"/>
      <c r="C38" s="21"/>
      <c r="D38" s="21"/>
      <c r="E38" s="21"/>
      <c r="F38" s="21"/>
      <c r="G38" s="21"/>
      <c r="H38" s="21"/>
      <c r="I38" s="21"/>
      <c r="J38" s="21"/>
      <c r="K38" s="21"/>
      <c r="L38" s="21"/>
      <c r="M38" s="21"/>
      <c r="N38" s="21"/>
      <c r="O38" s="21"/>
      <c r="P38" s="21"/>
      <c r="Q38" s="21"/>
      <c r="R38" s="25"/>
      <c r="S38" s="25"/>
    </row>
    <row r="39" spans="1:19" x14ac:dyDescent="0.3">
      <c r="A39" s="21"/>
      <c r="B39" s="21"/>
      <c r="C39" s="21"/>
      <c r="D39" s="21"/>
      <c r="E39" s="21"/>
      <c r="F39" s="21"/>
      <c r="G39" s="21"/>
      <c r="H39" s="21"/>
      <c r="I39" s="21"/>
      <c r="J39" s="21"/>
      <c r="K39" s="21"/>
      <c r="L39" s="21"/>
      <c r="M39" s="21"/>
      <c r="N39" s="21"/>
      <c r="O39" s="21"/>
      <c r="P39" s="21"/>
      <c r="Q39" s="21"/>
      <c r="R39" s="25"/>
      <c r="S39" s="25"/>
    </row>
    <row r="40" spans="1:19" x14ac:dyDescent="0.3">
      <c r="A40" s="20"/>
      <c r="B40" s="20"/>
      <c r="C40" s="20"/>
      <c r="D40" s="20"/>
      <c r="E40" s="20"/>
      <c r="F40" s="20"/>
      <c r="G40" s="20"/>
      <c r="H40" s="20"/>
      <c r="I40" s="20"/>
      <c r="J40" s="21"/>
      <c r="K40" s="20"/>
      <c r="L40" s="20"/>
      <c r="M40" s="20"/>
      <c r="N40" s="20"/>
      <c r="O40" s="20"/>
      <c r="P40" s="20"/>
      <c r="Q40" s="20"/>
    </row>
    <row r="41" spans="1:19" x14ac:dyDescent="0.3">
      <c r="A41" s="20"/>
      <c r="B41" s="20"/>
      <c r="C41" s="20"/>
      <c r="D41" s="20"/>
      <c r="E41" s="20"/>
      <c r="F41" s="20"/>
      <c r="G41" s="20"/>
      <c r="H41" s="20"/>
      <c r="I41" s="20"/>
      <c r="J41" s="21"/>
      <c r="K41" s="20"/>
      <c r="L41" s="20"/>
      <c r="M41" s="20"/>
      <c r="N41" s="20"/>
      <c r="O41" s="20"/>
      <c r="P41" s="20"/>
      <c r="Q41" s="20"/>
    </row>
    <row r="42" spans="1:19" x14ac:dyDescent="0.3">
      <c r="A42" s="20"/>
      <c r="B42" s="20"/>
      <c r="C42" s="20"/>
      <c r="D42" s="20"/>
      <c r="E42" s="20"/>
      <c r="F42" s="20"/>
      <c r="G42" s="20"/>
      <c r="H42" s="20"/>
      <c r="I42" s="20"/>
      <c r="J42" s="20"/>
      <c r="K42" s="20"/>
      <c r="L42" s="20"/>
      <c r="M42" s="20"/>
      <c r="N42" s="20"/>
      <c r="O42" s="20"/>
      <c r="P42" s="20"/>
      <c r="Q42" s="20"/>
    </row>
    <row r="43" spans="1:19" x14ac:dyDescent="0.3">
      <c r="A43" s="20"/>
      <c r="B43" s="20"/>
      <c r="C43" s="20"/>
      <c r="D43" s="20"/>
      <c r="E43" s="20"/>
      <c r="F43" s="20"/>
      <c r="G43" s="20"/>
      <c r="H43" s="20"/>
      <c r="I43" s="20"/>
      <c r="J43" s="20"/>
      <c r="K43" s="20"/>
      <c r="L43" s="20"/>
      <c r="M43" s="20"/>
      <c r="N43" s="20"/>
      <c r="O43" s="20"/>
      <c r="P43" s="20"/>
      <c r="Q43" s="20"/>
    </row>
    <row r="44" spans="1:19" x14ac:dyDescent="0.3">
      <c r="J44" s="20"/>
    </row>
    <row r="45" spans="1:19" x14ac:dyDescent="0.3">
      <c r="J45" s="20"/>
    </row>
  </sheetData>
  <mergeCells count="2">
    <mergeCell ref="A2:D2"/>
    <mergeCell ref="J26:K28"/>
  </mergeCells>
  <conditionalFormatting sqref="M19:Q36">
    <cfRule type="dataBar" priority="2">
      <dataBar>
        <cfvo type="num" val="0"/>
        <cfvo type="formula" val="MAX($M$19:$Q$36)*2"/>
        <color theme="1" tint="0.249977111117893"/>
      </dataBar>
      <extLst>
        <ext xmlns:x14="http://schemas.microsoft.com/office/spreadsheetml/2009/9/main" uri="{B025F937-C7B1-47D3-B67F-A62EFF666E3E}">
          <x14:id>{34E9F07B-CFB0-4C42-A866-805F81A18E2D}</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DB13516A-33BF-437E-A1A7-88197D16CE89}">
            <xm:f>M$17='P1'!$A$58</xm:f>
            <x14:dxf>
              <fill>
                <patternFill>
                  <bgColor theme="9" tint="0.59996337778862885"/>
                </patternFill>
              </fill>
              <border>
                <vertical/>
                <horizontal/>
              </border>
            </x14:dxf>
          </x14:cfRule>
          <xm:sqref>M17:Q35</xm:sqref>
        </x14:conditionalFormatting>
        <x14:conditionalFormatting xmlns:xm="http://schemas.microsoft.com/office/excel/2006/main">
          <x14:cfRule type="dataBar" id="{34E9F07B-CFB0-4C42-A866-805F81A18E2D}">
            <x14:dataBar minLength="0" maxLength="100" gradient="0">
              <x14:cfvo type="num">
                <xm:f>0</xm:f>
              </x14:cfvo>
              <x14:cfvo type="formula">
                <xm:f>MAX($M$19:$Q$36)*2</xm:f>
              </x14:cfvo>
              <x14:negativeFillColor rgb="FFFF0000"/>
              <x14:axisColor rgb="FF000000"/>
            </x14:dataBar>
          </x14:cfRule>
          <xm:sqref>M19:Q36</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72A57-8D1E-4080-9883-3C6E8BF15D2A}">
  <dimension ref="A1:M69"/>
  <sheetViews>
    <sheetView topLeftCell="A4" workbookViewId="0"/>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1086</v>
      </c>
    </row>
    <row r="3" spans="1:13" x14ac:dyDescent="0.3">
      <c r="A3" t="s">
        <v>1068</v>
      </c>
      <c r="B3" t="s">
        <v>1069</v>
      </c>
      <c r="C3" t="s">
        <v>1070</v>
      </c>
      <c r="D3" t="s">
        <v>1071</v>
      </c>
      <c r="E3" t="s">
        <v>1072</v>
      </c>
      <c r="F3" t="s">
        <v>1073</v>
      </c>
      <c r="G3" t="s">
        <v>1074</v>
      </c>
      <c r="H3" t="s">
        <v>1075</v>
      </c>
      <c r="I3" t="s">
        <v>1076</v>
      </c>
      <c r="J3" t="s">
        <v>1077</v>
      </c>
      <c r="K3" t="s">
        <v>1078</v>
      </c>
      <c r="L3" t="s">
        <v>1079</v>
      </c>
      <c r="M3" t="s">
        <v>1080</v>
      </c>
    </row>
    <row r="4" spans="1:13" x14ac:dyDescent="0.3">
      <c r="A4" t="s">
        <v>105</v>
      </c>
      <c r="B4" t="s">
        <v>22</v>
      </c>
      <c r="C4">
        <v>79</v>
      </c>
      <c r="D4" t="s">
        <v>6</v>
      </c>
      <c r="E4" s="28">
        <v>44958</v>
      </c>
      <c r="F4">
        <v>148</v>
      </c>
      <c r="G4">
        <v>4.5</v>
      </c>
      <c r="H4">
        <v>2023</v>
      </c>
      <c r="I4" t="s">
        <v>1052</v>
      </c>
      <c r="J4" t="s">
        <v>1081</v>
      </c>
      <c r="K4">
        <v>5</v>
      </c>
      <c r="L4" t="s">
        <v>1057</v>
      </c>
      <c r="M4">
        <v>2</v>
      </c>
    </row>
    <row r="5" spans="1:13" x14ac:dyDescent="0.3">
      <c r="A5" t="s">
        <v>106</v>
      </c>
      <c r="B5" t="s">
        <v>18</v>
      </c>
      <c r="C5">
        <v>45</v>
      </c>
      <c r="D5" t="s">
        <v>13</v>
      </c>
      <c r="E5" s="28">
        <v>44958</v>
      </c>
      <c r="F5">
        <v>34</v>
      </c>
      <c r="G5">
        <v>3.7</v>
      </c>
      <c r="H5">
        <v>2023</v>
      </c>
      <c r="I5" t="s">
        <v>1052</v>
      </c>
      <c r="J5" t="s">
        <v>1082</v>
      </c>
      <c r="K5">
        <v>4</v>
      </c>
      <c r="L5" t="s">
        <v>1057</v>
      </c>
      <c r="M5">
        <v>2</v>
      </c>
    </row>
    <row r="6" spans="1:13" x14ac:dyDescent="0.3">
      <c r="A6" t="s">
        <v>107</v>
      </c>
      <c r="B6" t="s">
        <v>8</v>
      </c>
      <c r="C6">
        <v>137</v>
      </c>
      <c r="D6" t="s">
        <v>6</v>
      </c>
      <c r="E6" s="28">
        <v>44958</v>
      </c>
      <c r="F6">
        <v>86</v>
      </c>
      <c r="G6">
        <v>4.8</v>
      </c>
      <c r="H6">
        <v>2023</v>
      </c>
      <c r="I6" t="s">
        <v>1052</v>
      </c>
      <c r="J6" t="s">
        <v>1083</v>
      </c>
      <c r="K6">
        <v>5</v>
      </c>
      <c r="L6" t="s">
        <v>1057</v>
      </c>
      <c r="M6">
        <v>2</v>
      </c>
    </row>
    <row r="7" spans="1:13" x14ac:dyDescent="0.3">
      <c r="A7" t="s">
        <v>108</v>
      </c>
      <c r="B7" t="s">
        <v>5</v>
      </c>
      <c r="C7">
        <v>109</v>
      </c>
      <c r="D7" t="s">
        <v>10</v>
      </c>
      <c r="E7" s="28">
        <v>44958</v>
      </c>
      <c r="F7">
        <v>105</v>
      </c>
      <c r="G7">
        <v>3.3</v>
      </c>
      <c r="H7">
        <v>2023</v>
      </c>
      <c r="I7" t="s">
        <v>1052</v>
      </c>
      <c r="J7" t="s">
        <v>1081</v>
      </c>
      <c r="K7">
        <v>3</v>
      </c>
      <c r="L7" t="s">
        <v>1057</v>
      </c>
      <c r="M7">
        <v>2</v>
      </c>
    </row>
    <row r="8" spans="1:13" x14ac:dyDescent="0.3">
      <c r="A8" t="s">
        <v>109</v>
      </c>
      <c r="B8" t="s">
        <v>12</v>
      </c>
      <c r="C8">
        <v>78</v>
      </c>
      <c r="D8" t="s">
        <v>10</v>
      </c>
      <c r="E8" s="28">
        <v>44958</v>
      </c>
      <c r="F8">
        <v>62</v>
      </c>
      <c r="G8">
        <v>3.1</v>
      </c>
      <c r="H8">
        <v>2023</v>
      </c>
      <c r="I8" t="s">
        <v>1052</v>
      </c>
      <c r="J8" t="s">
        <v>1081</v>
      </c>
      <c r="K8">
        <v>3</v>
      </c>
      <c r="L8" t="s">
        <v>1057</v>
      </c>
      <c r="M8">
        <v>2</v>
      </c>
    </row>
    <row r="9" spans="1:13" x14ac:dyDescent="0.3">
      <c r="A9" t="s">
        <v>110</v>
      </c>
      <c r="B9" t="s">
        <v>8</v>
      </c>
      <c r="C9">
        <v>137</v>
      </c>
      <c r="D9" t="s">
        <v>13</v>
      </c>
      <c r="E9" s="28">
        <v>44958</v>
      </c>
      <c r="F9">
        <v>90</v>
      </c>
      <c r="G9">
        <v>4.0999999999999996</v>
      </c>
      <c r="H9">
        <v>2023</v>
      </c>
      <c r="I9" t="s">
        <v>1052</v>
      </c>
      <c r="J9" t="s">
        <v>1083</v>
      </c>
      <c r="K9">
        <v>4</v>
      </c>
      <c r="L9" t="s">
        <v>1057</v>
      </c>
      <c r="M9">
        <v>2</v>
      </c>
    </row>
    <row r="10" spans="1:13" x14ac:dyDescent="0.3">
      <c r="A10" t="s">
        <v>111</v>
      </c>
      <c r="B10" t="s">
        <v>21</v>
      </c>
      <c r="C10">
        <v>99</v>
      </c>
      <c r="D10" t="s">
        <v>10</v>
      </c>
      <c r="E10" s="28">
        <v>44959</v>
      </c>
      <c r="F10">
        <v>112</v>
      </c>
      <c r="G10">
        <v>4.9000000000000004</v>
      </c>
      <c r="H10">
        <v>2023</v>
      </c>
      <c r="I10" t="s">
        <v>1053</v>
      </c>
      <c r="J10" t="s">
        <v>1081</v>
      </c>
      <c r="K10">
        <v>5</v>
      </c>
      <c r="L10" t="s">
        <v>1057</v>
      </c>
      <c r="M10">
        <v>2</v>
      </c>
    </row>
    <row r="11" spans="1:13" x14ac:dyDescent="0.3">
      <c r="A11" t="s">
        <v>112</v>
      </c>
      <c r="B11" t="s">
        <v>19</v>
      </c>
      <c r="C11">
        <v>100</v>
      </c>
      <c r="D11" t="s">
        <v>10</v>
      </c>
      <c r="E11" s="28">
        <v>44959</v>
      </c>
      <c r="F11">
        <v>135</v>
      </c>
      <c r="G11">
        <v>4</v>
      </c>
      <c r="H11">
        <v>2023</v>
      </c>
      <c r="I11" t="s">
        <v>1053</v>
      </c>
      <c r="J11" t="s">
        <v>1081</v>
      </c>
      <c r="K11">
        <v>4</v>
      </c>
      <c r="L11" t="s">
        <v>1057</v>
      </c>
      <c r="M11">
        <v>2</v>
      </c>
    </row>
    <row r="12" spans="1:13" x14ac:dyDescent="0.3">
      <c r="A12" t="s">
        <v>113</v>
      </c>
      <c r="B12" t="s">
        <v>12</v>
      </c>
      <c r="C12">
        <v>47</v>
      </c>
      <c r="D12" t="s">
        <v>9</v>
      </c>
      <c r="E12" s="28">
        <v>44959</v>
      </c>
      <c r="F12">
        <v>34</v>
      </c>
      <c r="G12">
        <v>2.1</v>
      </c>
      <c r="H12">
        <v>2023</v>
      </c>
      <c r="I12" t="s">
        <v>1053</v>
      </c>
      <c r="J12" t="s">
        <v>1082</v>
      </c>
      <c r="K12">
        <v>2</v>
      </c>
      <c r="L12" t="s">
        <v>1057</v>
      </c>
      <c r="M12">
        <v>2</v>
      </c>
    </row>
    <row r="13" spans="1:13" x14ac:dyDescent="0.3">
      <c r="A13" t="s">
        <v>114</v>
      </c>
      <c r="B13" t="s">
        <v>5</v>
      </c>
      <c r="C13">
        <v>87</v>
      </c>
      <c r="D13" t="s">
        <v>11</v>
      </c>
      <c r="E13" s="28">
        <v>44959</v>
      </c>
      <c r="F13">
        <v>155</v>
      </c>
      <c r="G13">
        <v>4.5</v>
      </c>
      <c r="H13">
        <v>2023</v>
      </c>
      <c r="I13" t="s">
        <v>1053</v>
      </c>
      <c r="J13" t="s">
        <v>1081</v>
      </c>
      <c r="K13">
        <v>5</v>
      </c>
      <c r="L13" t="s">
        <v>1057</v>
      </c>
      <c r="M13">
        <v>2</v>
      </c>
    </row>
    <row r="14" spans="1:13" x14ac:dyDescent="0.3">
      <c r="A14" t="s">
        <v>115</v>
      </c>
      <c r="B14" t="s">
        <v>21</v>
      </c>
      <c r="C14">
        <v>143</v>
      </c>
      <c r="D14" t="s">
        <v>11</v>
      </c>
      <c r="E14" s="28">
        <v>44961</v>
      </c>
      <c r="F14">
        <v>124</v>
      </c>
      <c r="G14">
        <v>4.9000000000000004</v>
      </c>
      <c r="H14">
        <v>2023</v>
      </c>
      <c r="I14" t="s">
        <v>1055</v>
      </c>
      <c r="J14" t="s">
        <v>1083</v>
      </c>
      <c r="K14">
        <v>5</v>
      </c>
      <c r="L14" t="s">
        <v>1057</v>
      </c>
      <c r="M14">
        <v>2</v>
      </c>
    </row>
    <row r="15" spans="1:13" x14ac:dyDescent="0.3">
      <c r="A15" t="s">
        <v>116</v>
      </c>
      <c r="B15" t="s">
        <v>19</v>
      </c>
      <c r="C15">
        <v>84</v>
      </c>
      <c r="D15" t="s">
        <v>10</v>
      </c>
      <c r="E15" s="28">
        <v>44961</v>
      </c>
      <c r="F15">
        <v>195</v>
      </c>
      <c r="G15">
        <v>4.0999999999999996</v>
      </c>
      <c r="H15">
        <v>2023</v>
      </c>
      <c r="I15" t="s">
        <v>1055</v>
      </c>
      <c r="J15" t="s">
        <v>1081</v>
      </c>
      <c r="K15">
        <v>4</v>
      </c>
      <c r="L15" t="s">
        <v>1057</v>
      </c>
      <c r="M15">
        <v>2</v>
      </c>
    </row>
    <row r="16" spans="1:13" x14ac:dyDescent="0.3">
      <c r="A16" t="s">
        <v>117</v>
      </c>
      <c r="B16" t="s">
        <v>17</v>
      </c>
      <c r="C16">
        <v>55</v>
      </c>
      <c r="D16" t="s">
        <v>11</v>
      </c>
      <c r="E16" s="28">
        <v>44962</v>
      </c>
      <c r="F16">
        <v>78</v>
      </c>
      <c r="G16">
        <v>4.5</v>
      </c>
      <c r="H16">
        <v>2023</v>
      </c>
      <c r="I16" t="s">
        <v>1049</v>
      </c>
      <c r="J16" t="s">
        <v>1082</v>
      </c>
      <c r="K16">
        <v>5</v>
      </c>
      <c r="L16" t="s">
        <v>1057</v>
      </c>
      <c r="M16">
        <v>2</v>
      </c>
    </row>
    <row r="17" spans="1:13" x14ac:dyDescent="0.3">
      <c r="A17" t="s">
        <v>118</v>
      </c>
      <c r="B17" t="s">
        <v>15</v>
      </c>
      <c r="C17">
        <v>135</v>
      </c>
      <c r="D17" t="s">
        <v>13</v>
      </c>
      <c r="E17" s="28">
        <v>44964</v>
      </c>
      <c r="F17">
        <v>35</v>
      </c>
      <c r="G17">
        <v>4.8</v>
      </c>
      <c r="H17">
        <v>2023</v>
      </c>
      <c r="I17" t="s">
        <v>1051</v>
      </c>
      <c r="J17" t="s">
        <v>1083</v>
      </c>
      <c r="K17">
        <v>5</v>
      </c>
      <c r="L17" t="s">
        <v>1057</v>
      </c>
      <c r="M17">
        <v>2</v>
      </c>
    </row>
    <row r="18" spans="1:13" x14ac:dyDescent="0.3">
      <c r="A18" t="s">
        <v>119</v>
      </c>
      <c r="B18" t="s">
        <v>16</v>
      </c>
      <c r="C18">
        <v>152</v>
      </c>
      <c r="D18" t="s">
        <v>9</v>
      </c>
      <c r="E18" s="28">
        <v>44964</v>
      </c>
      <c r="F18">
        <v>123</v>
      </c>
      <c r="G18">
        <v>4.5999999999999996</v>
      </c>
      <c r="H18">
        <v>2023</v>
      </c>
      <c r="I18" t="s">
        <v>1051</v>
      </c>
      <c r="J18" t="s">
        <v>1083</v>
      </c>
      <c r="K18">
        <v>5</v>
      </c>
      <c r="L18" t="s">
        <v>1057</v>
      </c>
      <c r="M18">
        <v>2</v>
      </c>
    </row>
    <row r="19" spans="1:13" x14ac:dyDescent="0.3">
      <c r="A19" t="s">
        <v>120</v>
      </c>
      <c r="B19" t="s">
        <v>23</v>
      </c>
      <c r="C19">
        <v>132</v>
      </c>
      <c r="D19" t="s">
        <v>9</v>
      </c>
      <c r="E19" s="28">
        <v>44964</v>
      </c>
      <c r="F19">
        <v>43</v>
      </c>
      <c r="G19">
        <v>4.5999999999999996</v>
      </c>
      <c r="H19">
        <v>2023</v>
      </c>
      <c r="I19" t="s">
        <v>1051</v>
      </c>
      <c r="J19" t="s">
        <v>1083</v>
      </c>
      <c r="K19">
        <v>5</v>
      </c>
      <c r="L19" t="s">
        <v>1057</v>
      </c>
      <c r="M19">
        <v>2</v>
      </c>
    </row>
    <row r="20" spans="1:13" x14ac:dyDescent="0.3">
      <c r="A20" t="s">
        <v>121</v>
      </c>
      <c r="B20" t="s">
        <v>7</v>
      </c>
      <c r="C20">
        <v>60</v>
      </c>
      <c r="D20" t="s">
        <v>10</v>
      </c>
      <c r="E20" s="28">
        <v>44965</v>
      </c>
      <c r="F20">
        <v>69</v>
      </c>
      <c r="G20">
        <v>4.3</v>
      </c>
      <c r="H20">
        <v>2023</v>
      </c>
      <c r="I20" t="s">
        <v>1052</v>
      </c>
      <c r="J20" t="s">
        <v>1082</v>
      </c>
      <c r="K20">
        <v>4</v>
      </c>
      <c r="L20" t="s">
        <v>1057</v>
      </c>
      <c r="M20">
        <v>2</v>
      </c>
    </row>
    <row r="21" spans="1:13" x14ac:dyDescent="0.3">
      <c r="A21" t="s">
        <v>122</v>
      </c>
      <c r="B21" t="s">
        <v>16</v>
      </c>
      <c r="C21">
        <v>95</v>
      </c>
      <c r="D21" t="s">
        <v>9</v>
      </c>
      <c r="E21" s="28">
        <v>44965</v>
      </c>
      <c r="F21">
        <v>130</v>
      </c>
      <c r="G21">
        <v>5</v>
      </c>
      <c r="H21">
        <v>2023</v>
      </c>
      <c r="I21" t="s">
        <v>1052</v>
      </c>
      <c r="J21" t="s">
        <v>1081</v>
      </c>
      <c r="K21">
        <v>5</v>
      </c>
      <c r="L21" t="s">
        <v>1057</v>
      </c>
      <c r="M21">
        <v>2</v>
      </c>
    </row>
    <row r="22" spans="1:13" x14ac:dyDescent="0.3">
      <c r="A22" t="s">
        <v>123</v>
      </c>
      <c r="B22" t="s">
        <v>20</v>
      </c>
      <c r="C22">
        <v>96</v>
      </c>
      <c r="D22" t="s">
        <v>6</v>
      </c>
      <c r="E22" s="28">
        <v>44965</v>
      </c>
      <c r="F22">
        <v>120</v>
      </c>
      <c r="G22">
        <v>4</v>
      </c>
      <c r="H22">
        <v>2023</v>
      </c>
      <c r="I22" t="s">
        <v>1052</v>
      </c>
      <c r="J22" t="s">
        <v>1081</v>
      </c>
      <c r="K22">
        <v>4</v>
      </c>
      <c r="L22" t="s">
        <v>1057</v>
      </c>
      <c r="M22">
        <v>2</v>
      </c>
    </row>
    <row r="23" spans="1:13" x14ac:dyDescent="0.3">
      <c r="A23" t="s">
        <v>124</v>
      </c>
      <c r="B23" t="s">
        <v>17</v>
      </c>
      <c r="C23">
        <v>45</v>
      </c>
      <c r="D23" t="s">
        <v>10</v>
      </c>
      <c r="E23" s="28">
        <v>44966</v>
      </c>
      <c r="F23">
        <v>84</v>
      </c>
      <c r="G23">
        <v>4.5999999999999996</v>
      </c>
      <c r="H23">
        <v>2023</v>
      </c>
      <c r="I23" t="s">
        <v>1053</v>
      </c>
      <c r="J23" t="s">
        <v>1082</v>
      </c>
      <c r="K23">
        <v>5</v>
      </c>
      <c r="L23" t="s">
        <v>1057</v>
      </c>
      <c r="M23">
        <v>2</v>
      </c>
    </row>
    <row r="24" spans="1:13" x14ac:dyDescent="0.3">
      <c r="A24" t="s">
        <v>125</v>
      </c>
      <c r="B24" t="s">
        <v>20</v>
      </c>
      <c r="C24">
        <v>132</v>
      </c>
      <c r="D24" t="s">
        <v>6</v>
      </c>
      <c r="E24" s="28">
        <v>44967</v>
      </c>
      <c r="F24">
        <v>112</v>
      </c>
      <c r="G24">
        <v>4.5</v>
      </c>
      <c r="H24">
        <v>2023</v>
      </c>
      <c r="I24" t="s">
        <v>1054</v>
      </c>
      <c r="J24" t="s">
        <v>1083</v>
      </c>
      <c r="K24">
        <v>5</v>
      </c>
      <c r="L24" t="s">
        <v>1057</v>
      </c>
      <c r="M24">
        <v>2</v>
      </c>
    </row>
    <row r="25" spans="1:13" x14ac:dyDescent="0.3">
      <c r="A25" t="s">
        <v>126</v>
      </c>
      <c r="B25" t="s">
        <v>14</v>
      </c>
      <c r="C25">
        <v>95</v>
      </c>
      <c r="D25" t="s">
        <v>10</v>
      </c>
      <c r="E25" s="28">
        <v>44967</v>
      </c>
      <c r="F25">
        <v>66</v>
      </c>
      <c r="G25">
        <v>4.5999999999999996</v>
      </c>
      <c r="H25">
        <v>2023</v>
      </c>
      <c r="I25" t="s">
        <v>1054</v>
      </c>
      <c r="J25" t="s">
        <v>1081</v>
      </c>
      <c r="K25">
        <v>5</v>
      </c>
      <c r="L25" t="s">
        <v>1057</v>
      </c>
      <c r="M25">
        <v>2</v>
      </c>
    </row>
    <row r="26" spans="1:13" x14ac:dyDescent="0.3">
      <c r="A26" t="s">
        <v>127</v>
      </c>
      <c r="B26" t="s">
        <v>16</v>
      </c>
      <c r="C26">
        <v>131</v>
      </c>
      <c r="D26" t="s">
        <v>11</v>
      </c>
      <c r="E26" s="28">
        <v>44967</v>
      </c>
      <c r="F26">
        <v>172</v>
      </c>
      <c r="G26">
        <v>2.6</v>
      </c>
      <c r="H26">
        <v>2023</v>
      </c>
      <c r="I26" t="s">
        <v>1054</v>
      </c>
      <c r="J26" t="s">
        <v>1083</v>
      </c>
      <c r="K26">
        <v>3</v>
      </c>
      <c r="L26" t="s">
        <v>1057</v>
      </c>
      <c r="M26">
        <v>2</v>
      </c>
    </row>
    <row r="27" spans="1:13" x14ac:dyDescent="0.3">
      <c r="A27" t="s">
        <v>128</v>
      </c>
      <c r="B27" t="s">
        <v>22</v>
      </c>
      <c r="C27">
        <v>67</v>
      </c>
      <c r="D27" t="s">
        <v>13</v>
      </c>
      <c r="E27" s="28">
        <v>44968</v>
      </c>
      <c r="F27">
        <v>24</v>
      </c>
      <c r="G27">
        <v>4.3</v>
      </c>
      <c r="H27">
        <v>2023</v>
      </c>
      <c r="I27" t="s">
        <v>1055</v>
      </c>
      <c r="J27" t="s">
        <v>1081</v>
      </c>
      <c r="K27">
        <v>4</v>
      </c>
      <c r="L27" t="s">
        <v>1057</v>
      </c>
      <c r="M27">
        <v>2</v>
      </c>
    </row>
    <row r="28" spans="1:13" x14ac:dyDescent="0.3">
      <c r="A28" t="s">
        <v>129</v>
      </c>
      <c r="B28" t="s">
        <v>21</v>
      </c>
      <c r="C28">
        <v>111</v>
      </c>
      <c r="D28" t="s">
        <v>11</v>
      </c>
      <c r="E28" s="28">
        <v>44969</v>
      </c>
      <c r="F28">
        <v>43</v>
      </c>
      <c r="G28">
        <v>3.9</v>
      </c>
      <c r="H28">
        <v>2023</v>
      </c>
      <c r="I28" t="s">
        <v>1049</v>
      </c>
      <c r="J28" t="s">
        <v>1081</v>
      </c>
      <c r="K28">
        <v>4</v>
      </c>
      <c r="L28" t="s">
        <v>1057</v>
      </c>
      <c r="M28">
        <v>2</v>
      </c>
    </row>
    <row r="29" spans="1:13" x14ac:dyDescent="0.3">
      <c r="A29" t="s">
        <v>130</v>
      </c>
      <c r="B29" t="s">
        <v>23</v>
      </c>
      <c r="C29">
        <v>78</v>
      </c>
      <c r="D29" t="s">
        <v>9</v>
      </c>
      <c r="E29" s="28">
        <v>44969</v>
      </c>
      <c r="F29">
        <v>23</v>
      </c>
      <c r="G29">
        <v>5</v>
      </c>
      <c r="H29">
        <v>2023</v>
      </c>
      <c r="I29" t="s">
        <v>1049</v>
      </c>
      <c r="J29" t="s">
        <v>1081</v>
      </c>
      <c r="K29">
        <v>5</v>
      </c>
      <c r="L29" t="s">
        <v>1057</v>
      </c>
      <c r="M29">
        <v>2</v>
      </c>
    </row>
    <row r="30" spans="1:13" x14ac:dyDescent="0.3">
      <c r="A30" t="s">
        <v>131</v>
      </c>
      <c r="B30" t="s">
        <v>24</v>
      </c>
      <c r="C30">
        <v>28</v>
      </c>
      <c r="D30" t="s">
        <v>6</v>
      </c>
      <c r="E30" s="28">
        <v>44969</v>
      </c>
      <c r="F30">
        <v>74</v>
      </c>
      <c r="G30">
        <v>3.5</v>
      </c>
      <c r="H30">
        <v>2023</v>
      </c>
      <c r="I30" t="s">
        <v>1049</v>
      </c>
      <c r="J30" t="s">
        <v>1084</v>
      </c>
      <c r="K30">
        <v>4</v>
      </c>
      <c r="L30" t="s">
        <v>1057</v>
      </c>
      <c r="M30">
        <v>2</v>
      </c>
    </row>
    <row r="31" spans="1:13" x14ac:dyDescent="0.3">
      <c r="A31" t="s">
        <v>132</v>
      </c>
      <c r="B31" t="s">
        <v>12</v>
      </c>
      <c r="C31">
        <v>127</v>
      </c>
      <c r="D31" t="s">
        <v>13</v>
      </c>
      <c r="E31" s="28">
        <v>44970</v>
      </c>
      <c r="F31">
        <v>165</v>
      </c>
      <c r="G31">
        <v>4.7</v>
      </c>
      <c r="H31">
        <v>2023</v>
      </c>
      <c r="I31" t="s">
        <v>1050</v>
      </c>
      <c r="J31" t="s">
        <v>1083</v>
      </c>
      <c r="K31">
        <v>5</v>
      </c>
      <c r="L31" t="s">
        <v>1057</v>
      </c>
      <c r="M31">
        <v>2</v>
      </c>
    </row>
    <row r="32" spans="1:13" x14ac:dyDescent="0.3">
      <c r="A32" t="s">
        <v>133</v>
      </c>
      <c r="B32" t="s">
        <v>19</v>
      </c>
      <c r="C32">
        <v>137</v>
      </c>
      <c r="D32" t="s">
        <v>11</v>
      </c>
      <c r="E32" s="28">
        <v>44970</v>
      </c>
      <c r="F32">
        <v>34</v>
      </c>
      <c r="G32">
        <v>2.9</v>
      </c>
      <c r="H32">
        <v>2023</v>
      </c>
      <c r="I32" t="s">
        <v>1050</v>
      </c>
      <c r="J32" t="s">
        <v>1083</v>
      </c>
      <c r="K32">
        <v>3</v>
      </c>
      <c r="L32" t="s">
        <v>1057</v>
      </c>
      <c r="M32">
        <v>2</v>
      </c>
    </row>
    <row r="33" spans="1:13" x14ac:dyDescent="0.3">
      <c r="A33" t="s">
        <v>134</v>
      </c>
      <c r="B33" t="s">
        <v>12</v>
      </c>
      <c r="C33">
        <v>76</v>
      </c>
      <c r="D33" t="s">
        <v>6</v>
      </c>
      <c r="E33" s="28">
        <v>44970</v>
      </c>
      <c r="F33">
        <v>64</v>
      </c>
      <c r="G33">
        <v>3.4</v>
      </c>
      <c r="H33">
        <v>2023</v>
      </c>
      <c r="I33" t="s">
        <v>1050</v>
      </c>
      <c r="J33" t="s">
        <v>1081</v>
      </c>
      <c r="K33">
        <v>3</v>
      </c>
      <c r="L33" t="s">
        <v>1057</v>
      </c>
      <c r="M33">
        <v>2</v>
      </c>
    </row>
    <row r="34" spans="1:13" x14ac:dyDescent="0.3">
      <c r="A34" t="s">
        <v>135</v>
      </c>
      <c r="B34" t="s">
        <v>23</v>
      </c>
      <c r="C34">
        <v>80</v>
      </c>
      <c r="D34" t="s">
        <v>13</v>
      </c>
      <c r="E34" s="28">
        <v>44971</v>
      </c>
      <c r="F34">
        <v>155</v>
      </c>
      <c r="G34">
        <v>3.2</v>
      </c>
      <c r="H34">
        <v>2023</v>
      </c>
      <c r="I34" t="s">
        <v>1051</v>
      </c>
      <c r="J34" t="s">
        <v>1081</v>
      </c>
      <c r="K34">
        <v>3</v>
      </c>
      <c r="L34" t="s">
        <v>1057</v>
      </c>
      <c r="M34">
        <v>2</v>
      </c>
    </row>
    <row r="35" spans="1:13" x14ac:dyDescent="0.3">
      <c r="A35" t="s">
        <v>136</v>
      </c>
      <c r="B35" t="s">
        <v>12</v>
      </c>
      <c r="C35">
        <v>95</v>
      </c>
      <c r="D35" t="s">
        <v>9</v>
      </c>
      <c r="E35" s="28">
        <v>44972</v>
      </c>
      <c r="F35">
        <v>120</v>
      </c>
      <c r="G35">
        <v>4.8</v>
      </c>
      <c r="H35">
        <v>2023</v>
      </c>
      <c r="I35" t="s">
        <v>1052</v>
      </c>
      <c r="J35" t="s">
        <v>1081</v>
      </c>
      <c r="K35">
        <v>5</v>
      </c>
      <c r="L35" t="s">
        <v>1057</v>
      </c>
      <c r="M35">
        <v>2</v>
      </c>
    </row>
    <row r="36" spans="1:13" x14ac:dyDescent="0.3">
      <c r="A36" t="s">
        <v>137</v>
      </c>
      <c r="B36" t="s">
        <v>7</v>
      </c>
      <c r="C36">
        <v>30</v>
      </c>
      <c r="D36" t="s">
        <v>6</v>
      </c>
      <c r="E36" s="28">
        <v>44972</v>
      </c>
      <c r="F36">
        <v>105</v>
      </c>
      <c r="G36">
        <v>3.6</v>
      </c>
      <c r="H36">
        <v>2023</v>
      </c>
      <c r="I36" t="s">
        <v>1052</v>
      </c>
      <c r="J36" t="s">
        <v>1084</v>
      </c>
      <c r="K36">
        <v>4</v>
      </c>
      <c r="L36" t="s">
        <v>1057</v>
      </c>
      <c r="M36">
        <v>2</v>
      </c>
    </row>
    <row r="37" spans="1:13" x14ac:dyDescent="0.3">
      <c r="A37" t="s">
        <v>138</v>
      </c>
      <c r="B37" t="s">
        <v>8</v>
      </c>
      <c r="C37">
        <v>19</v>
      </c>
      <c r="D37" t="s">
        <v>11</v>
      </c>
      <c r="E37" s="28">
        <v>44972</v>
      </c>
      <c r="F37">
        <v>28</v>
      </c>
      <c r="G37">
        <v>4.9000000000000004</v>
      </c>
      <c r="H37">
        <v>2023</v>
      </c>
      <c r="I37" t="s">
        <v>1052</v>
      </c>
      <c r="J37" t="s">
        <v>1084</v>
      </c>
      <c r="K37">
        <v>5</v>
      </c>
      <c r="L37" t="s">
        <v>1057</v>
      </c>
      <c r="M37">
        <v>2</v>
      </c>
    </row>
    <row r="38" spans="1:13" x14ac:dyDescent="0.3">
      <c r="A38" t="s">
        <v>139</v>
      </c>
      <c r="B38" t="s">
        <v>18</v>
      </c>
      <c r="C38">
        <v>38</v>
      </c>
      <c r="D38" t="s">
        <v>13</v>
      </c>
      <c r="E38" s="28">
        <v>44972</v>
      </c>
      <c r="F38">
        <v>100</v>
      </c>
      <c r="G38">
        <v>4.8</v>
      </c>
      <c r="H38">
        <v>2023</v>
      </c>
      <c r="I38" t="s">
        <v>1052</v>
      </c>
      <c r="J38" t="s">
        <v>1082</v>
      </c>
      <c r="K38">
        <v>5</v>
      </c>
      <c r="L38" t="s">
        <v>1057</v>
      </c>
      <c r="M38">
        <v>2</v>
      </c>
    </row>
    <row r="39" spans="1:13" x14ac:dyDescent="0.3">
      <c r="A39" t="s">
        <v>140</v>
      </c>
      <c r="B39" t="s">
        <v>14</v>
      </c>
      <c r="C39">
        <v>55</v>
      </c>
      <c r="D39" t="s">
        <v>11</v>
      </c>
      <c r="E39" s="28">
        <v>44972</v>
      </c>
      <c r="F39">
        <v>23</v>
      </c>
      <c r="G39">
        <v>3.6</v>
      </c>
      <c r="H39">
        <v>2023</v>
      </c>
      <c r="I39" t="s">
        <v>1052</v>
      </c>
      <c r="J39" t="s">
        <v>1082</v>
      </c>
      <c r="K39">
        <v>4</v>
      </c>
      <c r="L39" t="s">
        <v>1057</v>
      </c>
      <c r="M39">
        <v>2</v>
      </c>
    </row>
    <row r="40" spans="1:13" x14ac:dyDescent="0.3">
      <c r="A40" t="s">
        <v>141</v>
      </c>
      <c r="B40" t="s">
        <v>22</v>
      </c>
      <c r="C40">
        <v>27</v>
      </c>
      <c r="D40" t="s">
        <v>6</v>
      </c>
      <c r="E40" s="28">
        <v>44973</v>
      </c>
      <c r="F40">
        <v>70</v>
      </c>
      <c r="G40">
        <v>3.9</v>
      </c>
      <c r="H40">
        <v>2023</v>
      </c>
      <c r="I40" t="s">
        <v>1053</v>
      </c>
      <c r="J40" t="s">
        <v>1084</v>
      </c>
      <c r="K40">
        <v>4</v>
      </c>
      <c r="L40" t="s">
        <v>1057</v>
      </c>
      <c r="M40">
        <v>2</v>
      </c>
    </row>
    <row r="41" spans="1:13" x14ac:dyDescent="0.3">
      <c r="A41" t="s">
        <v>142</v>
      </c>
      <c r="B41" t="s">
        <v>22</v>
      </c>
      <c r="C41">
        <v>32</v>
      </c>
      <c r="D41" t="s">
        <v>6</v>
      </c>
      <c r="E41" s="28">
        <v>44973</v>
      </c>
      <c r="F41">
        <v>37</v>
      </c>
      <c r="G41">
        <v>1.9</v>
      </c>
      <c r="H41">
        <v>2023</v>
      </c>
      <c r="I41" t="s">
        <v>1053</v>
      </c>
      <c r="J41" t="s">
        <v>1082</v>
      </c>
      <c r="K41">
        <v>2</v>
      </c>
      <c r="L41" t="s">
        <v>1057</v>
      </c>
      <c r="M41">
        <v>2</v>
      </c>
    </row>
    <row r="42" spans="1:13" x14ac:dyDescent="0.3">
      <c r="A42" t="s">
        <v>143</v>
      </c>
      <c r="B42" t="s">
        <v>24</v>
      </c>
      <c r="C42">
        <v>116</v>
      </c>
      <c r="D42" t="s">
        <v>10</v>
      </c>
      <c r="E42" s="28">
        <v>44973</v>
      </c>
      <c r="F42">
        <v>140</v>
      </c>
      <c r="G42">
        <v>3.6</v>
      </c>
      <c r="H42">
        <v>2023</v>
      </c>
      <c r="I42" t="s">
        <v>1053</v>
      </c>
      <c r="J42" t="s">
        <v>1081</v>
      </c>
      <c r="K42">
        <v>4</v>
      </c>
      <c r="L42" t="s">
        <v>1057</v>
      </c>
      <c r="M42">
        <v>2</v>
      </c>
    </row>
    <row r="43" spans="1:13" x14ac:dyDescent="0.3">
      <c r="A43" t="s">
        <v>144</v>
      </c>
      <c r="B43" t="s">
        <v>20</v>
      </c>
      <c r="C43">
        <v>99</v>
      </c>
      <c r="D43" t="s">
        <v>9</v>
      </c>
      <c r="E43" s="28">
        <v>44973</v>
      </c>
      <c r="F43">
        <v>78</v>
      </c>
      <c r="G43">
        <v>4.0999999999999996</v>
      </c>
      <c r="H43">
        <v>2023</v>
      </c>
      <c r="I43" t="s">
        <v>1053</v>
      </c>
      <c r="J43" t="s">
        <v>1081</v>
      </c>
      <c r="K43">
        <v>4</v>
      </c>
      <c r="L43" t="s">
        <v>1057</v>
      </c>
      <c r="M43">
        <v>2</v>
      </c>
    </row>
    <row r="44" spans="1:13" x14ac:dyDescent="0.3">
      <c r="A44" t="s">
        <v>145</v>
      </c>
      <c r="B44" t="s">
        <v>12</v>
      </c>
      <c r="C44">
        <v>75</v>
      </c>
      <c r="D44" t="s">
        <v>6</v>
      </c>
      <c r="E44" s="28">
        <v>44974</v>
      </c>
      <c r="F44">
        <v>21</v>
      </c>
      <c r="G44">
        <v>4.2</v>
      </c>
      <c r="H44">
        <v>2023</v>
      </c>
      <c r="I44" t="s">
        <v>1054</v>
      </c>
      <c r="J44" t="s">
        <v>1081</v>
      </c>
      <c r="K44">
        <v>4</v>
      </c>
      <c r="L44" t="s">
        <v>1057</v>
      </c>
      <c r="M44">
        <v>2</v>
      </c>
    </row>
    <row r="45" spans="1:13" x14ac:dyDescent="0.3">
      <c r="A45" t="s">
        <v>146</v>
      </c>
      <c r="B45" t="s">
        <v>23</v>
      </c>
      <c r="C45">
        <v>57</v>
      </c>
      <c r="D45" t="s">
        <v>10</v>
      </c>
      <c r="E45" s="28">
        <v>44974</v>
      </c>
      <c r="F45">
        <v>88</v>
      </c>
      <c r="G45">
        <v>4.3</v>
      </c>
      <c r="H45">
        <v>2023</v>
      </c>
      <c r="I45" t="s">
        <v>1054</v>
      </c>
      <c r="J45" t="s">
        <v>1082</v>
      </c>
      <c r="K45">
        <v>4</v>
      </c>
      <c r="L45" t="s">
        <v>1057</v>
      </c>
      <c r="M45">
        <v>2</v>
      </c>
    </row>
    <row r="46" spans="1:13" x14ac:dyDescent="0.3">
      <c r="A46" t="s">
        <v>147</v>
      </c>
      <c r="B46" t="s">
        <v>15</v>
      </c>
      <c r="C46">
        <v>155</v>
      </c>
      <c r="D46" t="s">
        <v>10</v>
      </c>
      <c r="E46" s="28">
        <v>44975</v>
      </c>
      <c r="F46">
        <v>180</v>
      </c>
      <c r="G46">
        <v>2.2000000000000002</v>
      </c>
      <c r="H46">
        <v>2023</v>
      </c>
      <c r="I46" t="s">
        <v>1055</v>
      </c>
      <c r="J46" t="s">
        <v>1083</v>
      </c>
      <c r="K46">
        <v>2</v>
      </c>
      <c r="L46" t="s">
        <v>1057</v>
      </c>
      <c r="M46">
        <v>2</v>
      </c>
    </row>
    <row r="47" spans="1:13" x14ac:dyDescent="0.3">
      <c r="A47" t="s">
        <v>148</v>
      </c>
      <c r="B47" t="s">
        <v>20</v>
      </c>
      <c r="C47">
        <v>68</v>
      </c>
      <c r="D47" t="s">
        <v>9</v>
      </c>
      <c r="E47" s="28">
        <v>44975</v>
      </c>
      <c r="F47">
        <v>22</v>
      </c>
      <c r="G47">
        <v>3.3</v>
      </c>
      <c r="H47">
        <v>2023</v>
      </c>
      <c r="I47" t="s">
        <v>1055</v>
      </c>
      <c r="J47" t="s">
        <v>1081</v>
      </c>
      <c r="K47">
        <v>3</v>
      </c>
      <c r="L47" t="s">
        <v>1057</v>
      </c>
      <c r="M47">
        <v>2</v>
      </c>
    </row>
    <row r="48" spans="1:13" x14ac:dyDescent="0.3">
      <c r="A48" t="s">
        <v>149</v>
      </c>
      <c r="B48" t="s">
        <v>18</v>
      </c>
      <c r="C48">
        <v>95</v>
      </c>
      <c r="D48" t="s">
        <v>9</v>
      </c>
      <c r="E48" s="28">
        <v>44975</v>
      </c>
      <c r="F48">
        <v>52</v>
      </c>
      <c r="G48">
        <v>4.8</v>
      </c>
      <c r="H48">
        <v>2023</v>
      </c>
      <c r="I48" t="s">
        <v>1055</v>
      </c>
      <c r="J48" t="s">
        <v>1081</v>
      </c>
      <c r="K48">
        <v>5</v>
      </c>
      <c r="L48" t="s">
        <v>1057</v>
      </c>
      <c r="M48">
        <v>2</v>
      </c>
    </row>
    <row r="49" spans="1:13" x14ac:dyDescent="0.3">
      <c r="A49" t="s">
        <v>150</v>
      </c>
      <c r="B49" t="s">
        <v>19</v>
      </c>
      <c r="C49">
        <v>65</v>
      </c>
      <c r="D49" t="s">
        <v>10</v>
      </c>
      <c r="E49" s="28">
        <v>44976</v>
      </c>
      <c r="F49">
        <v>80</v>
      </c>
      <c r="G49">
        <v>4</v>
      </c>
      <c r="H49">
        <v>2023</v>
      </c>
      <c r="I49" t="s">
        <v>1049</v>
      </c>
      <c r="J49" t="s">
        <v>1081</v>
      </c>
      <c r="K49">
        <v>4</v>
      </c>
      <c r="L49" t="s">
        <v>1057</v>
      </c>
      <c r="M49">
        <v>2</v>
      </c>
    </row>
    <row r="50" spans="1:13" x14ac:dyDescent="0.3">
      <c r="A50" t="s">
        <v>151</v>
      </c>
      <c r="B50" t="s">
        <v>8</v>
      </c>
      <c r="C50">
        <v>114</v>
      </c>
      <c r="D50" t="s">
        <v>11</v>
      </c>
      <c r="E50" s="28">
        <v>44976</v>
      </c>
      <c r="F50">
        <v>54</v>
      </c>
      <c r="G50">
        <v>1.1000000000000001</v>
      </c>
      <c r="H50">
        <v>2023</v>
      </c>
      <c r="I50" t="s">
        <v>1049</v>
      </c>
      <c r="J50" t="s">
        <v>1081</v>
      </c>
      <c r="K50">
        <v>1</v>
      </c>
      <c r="L50" t="s">
        <v>1057</v>
      </c>
      <c r="M50">
        <v>2</v>
      </c>
    </row>
    <row r="51" spans="1:13" x14ac:dyDescent="0.3">
      <c r="A51" t="s">
        <v>152</v>
      </c>
      <c r="B51" t="s">
        <v>12</v>
      </c>
      <c r="C51">
        <v>155</v>
      </c>
      <c r="D51" t="s">
        <v>11</v>
      </c>
      <c r="E51" s="28">
        <v>44977</v>
      </c>
      <c r="F51">
        <v>80</v>
      </c>
      <c r="G51">
        <v>3.9</v>
      </c>
      <c r="H51">
        <v>2023</v>
      </c>
      <c r="I51" t="s">
        <v>1050</v>
      </c>
      <c r="J51" t="s">
        <v>1083</v>
      </c>
      <c r="K51">
        <v>4</v>
      </c>
      <c r="L51" t="s">
        <v>1057</v>
      </c>
      <c r="M51">
        <v>2</v>
      </c>
    </row>
    <row r="52" spans="1:13" x14ac:dyDescent="0.3">
      <c r="A52" t="s">
        <v>153</v>
      </c>
      <c r="B52" t="s">
        <v>19</v>
      </c>
      <c r="C52">
        <v>114</v>
      </c>
      <c r="D52" t="s">
        <v>10</v>
      </c>
      <c r="E52" s="28">
        <v>44978</v>
      </c>
      <c r="F52">
        <v>120</v>
      </c>
      <c r="G52">
        <v>1.8</v>
      </c>
      <c r="H52">
        <v>2023</v>
      </c>
      <c r="I52" t="s">
        <v>1051</v>
      </c>
      <c r="J52" t="s">
        <v>1081</v>
      </c>
      <c r="K52">
        <v>2</v>
      </c>
      <c r="L52" t="s">
        <v>1057</v>
      </c>
      <c r="M52">
        <v>2</v>
      </c>
    </row>
    <row r="53" spans="1:13" x14ac:dyDescent="0.3">
      <c r="A53" t="s">
        <v>154</v>
      </c>
      <c r="B53" t="s">
        <v>15</v>
      </c>
      <c r="C53">
        <v>130</v>
      </c>
      <c r="D53" t="s">
        <v>13</v>
      </c>
      <c r="E53" s="28">
        <v>44978</v>
      </c>
      <c r="F53">
        <v>150</v>
      </c>
      <c r="G53">
        <v>1</v>
      </c>
      <c r="H53">
        <v>2023</v>
      </c>
      <c r="I53" t="s">
        <v>1051</v>
      </c>
      <c r="J53" t="s">
        <v>1083</v>
      </c>
      <c r="K53">
        <v>1</v>
      </c>
      <c r="L53" t="s">
        <v>1057</v>
      </c>
      <c r="M53">
        <v>2</v>
      </c>
    </row>
    <row r="54" spans="1:13" x14ac:dyDescent="0.3">
      <c r="A54" t="s">
        <v>155</v>
      </c>
      <c r="B54" t="s">
        <v>12</v>
      </c>
      <c r="C54">
        <v>89</v>
      </c>
      <c r="D54" t="s">
        <v>10</v>
      </c>
      <c r="E54" s="28">
        <v>44978</v>
      </c>
      <c r="F54">
        <v>90</v>
      </c>
      <c r="G54">
        <v>4.3</v>
      </c>
      <c r="H54">
        <v>2023</v>
      </c>
      <c r="I54" t="s">
        <v>1051</v>
      </c>
      <c r="J54" t="s">
        <v>1081</v>
      </c>
      <c r="K54">
        <v>4</v>
      </c>
      <c r="L54" t="s">
        <v>1057</v>
      </c>
      <c r="M54">
        <v>2</v>
      </c>
    </row>
    <row r="55" spans="1:13" x14ac:dyDescent="0.3">
      <c r="A55" t="s">
        <v>156</v>
      </c>
      <c r="B55" t="s">
        <v>17</v>
      </c>
      <c r="C55">
        <v>61</v>
      </c>
      <c r="D55" t="s">
        <v>6</v>
      </c>
      <c r="E55" s="28">
        <v>44979</v>
      </c>
      <c r="F55">
        <v>140</v>
      </c>
      <c r="G55">
        <v>3.4</v>
      </c>
      <c r="H55">
        <v>2023</v>
      </c>
      <c r="I55" t="s">
        <v>1052</v>
      </c>
      <c r="J55" t="s">
        <v>1081</v>
      </c>
      <c r="K55">
        <v>3</v>
      </c>
      <c r="L55" t="s">
        <v>1057</v>
      </c>
      <c r="M55">
        <v>2</v>
      </c>
    </row>
    <row r="56" spans="1:13" x14ac:dyDescent="0.3">
      <c r="A56" t="s">
        <v>157</v>
      </c>
      <c r="B56" t="s">
        <v>18</v>
      </c>
      <c r="C56">
        <v>154</v>
      </c>
      <c r="D56" t="s">
        <v>11</v>
      </c>
      <c r="E56" s="28">
        <v>44979</v>
      </c>
      <c r="F56">
        <v>22</v>
      </c>
      <c r="G56">
        <v>3.4</v>
      </c>
      <c r="H56">
        <v>2023</v>
      </c>
      <c r="I56" t="s">
        <v>1052</v>
      </c>
      <c r="J56" t="s">
        <v>1083</v>
      </c>
      <c r="K56">
        <v>3</v>
      </c>
      <c r="L56" t="s">
        <v>1057</v>
      </c>
      <c r="M56">
        <v>2</v>
      </c>
    </row>
    <row r="57" spans="1:13" x14ac:dyDescent="0.3">
      <c r="A57" t="s">
        <v>158</v>
      </c>
      <c r="B57" t="s">
        <v>19</v>
      </c>
      <c r="C57">
        <v>115</v>
      </c>
      <c r="D57" t="s">
        <v>13</v>
      </c>
      <c r="E57" s="28">
        <v>44980</v>
      </c>
      <c r="F57">
        <v>150</v>
      </c>
      <c r="G57">
        <v>4.0999999999999996</v>
      </c>
      <c r="H57">
        <v>2023</v>
      </c>
      <c r="I57" t="s">
        <v>1053</v>
      </c>
      <c r="J57" t="s">
        <v>1081</v>
      </c>
      <c r="K57">
        <v>4</v>
      </c>
      <c r="L57" t="s">
        <v>1057</v>
      </c>
      <c r="M57">
        <v>2</v>
      </c>
    </row>
    <row r="58" spans="1:13" x14ac:dyDescent="0.3">
      <c r="A58" t="s">
        <v>159</v>
      </c>
      <c r="B58" t="s">
        <v>5</v>
      </c>
      <c r="C58">
        <v>138</v>
      </c>
      <c r="D58" t="s">
        <v>9</v>
      </c>
      <c r="E58" s="28">
        <v>44981</v>
      </c>
      <c r="F58">
        <v>35</v>
      </c>
      <c r="G58">
        <v>4.8</v>
      </c>
      <c r="H58">
        <v>2023</v>
      </c>
      <c r="I58" t="s">
        <v>1054</v>
      </c>
      <c r="J58" t="s">
        <v>1083</v>
      </c>
      <c r="K58">
        <v>5</v>
      </c>
      <c r="L58" t="s">
        <v>1057</v>
      </c>
      <c r="M58">
        <v>2</v>
      </c>
    </row>
    <row r="59" spans="1:13" x14ac:dyDescent="0.3">
      <c r="A59" t="s">
        <v>160</v>
      </c>
      <c r="B59" t="s">
        <v>21</v>
      </c>
      <c r="C59">
        <v>153</v>
      </c>
      <c r="D59" t="s">
        <v>10</v>
      </c>
      <c r="E59" s="28">
        <v>44981</v>
      </c>
      <c r="F59">
        <v>200</v>
      </c>
      <c r="G59">
        <v>2</v>
      </c>
      <c r="H59">
        <v>2023</v>
      </c>
      <c r="I59" t="s">
        <v>1054</v>
      </c>
      <c r="J59" t="s">
        <v>1083</v>
      </c>
      <c r="K59">
        <v>2</v>
      </c>
      <c r="L59" t="s">
        <v>1057</v>
      </c>
      <c r="M59">
        <v>2</v>
      </c>
    </row>
    <row r="60" spans="1:13" x14ac:dyDescent="0.3">
      <c r="A60" t="s">
        <v>161</v>
      </c>
      <c r="B60" t="s">
        <v>19</v>
      </c>
      <c r="C60">
        <v>61</v>
      </c>
      <c r="D60" t="s">
        <v>6</v>
      </c>
      <c r="E60" s="28">
        <v>44982</v>
      </c>
      <c r="F60">
        <v>150</v>
      </c>
      <c r="G60">
        <v>4.5999999999999996</v>
      </c>
      <c r="H60">
        <v>2023</v>
      </c>
      <c r="I60" t="s">
        <v>1055</v>
      </c>
      <c r="J60" t="s">
        <v>1081</v>
      </c>
      <c r="K60">
        <v>5</v>
      </c>
      <c r="L60" t="s">
        <v>1057</v>
      </c>
      <c r="M60">
        <v>2</v>
      </c>
    </row>
    <row r="61" spans="1:13" x14ac:dyDescent="0.3">
      <c r="A61" t="s">
        <v>162</v>
      </c>
      <c r="B61" t="s">
        <v>22</v>
      </c>
      <c r="C61">
        <v>62</v>
      </c>
      <c r="D61" t="s">
        <v>10</v>
      </c>
      <c r="E61" s="28">
        <v>44982</v>
      </c>
      <c r="F61">
        <v>21</v>
      </c>
      <c r="G61">
        <v>2.6</v>
      </c>
      <c r="H61">
        <v>2023</v>
      </c>
      <c r="I61" t="s">
        <v>1055</v>
      </c>
      <c r="J61" t="s">
        <v>1081</v>
      </c>
      <c r="K61">
        <v>3</v>
      </c>
      <c r="L61" t="s">
        <v>1057</v>
      </c>
      <c r="M61">
        <v>2</v>
      </c>
    </row>
    <row r="62" spans="1:13" x14ac:dyDescent="0.3">
      <c r="A62" t="s">
        <v>163</v>
      </c>
      <c r="B62" t="s">
        <v>17</v>
      </c>
      <c r="C62">
        <v>151</v>
      </c>
      <c r="D62" t="s">
        <v>13</v>
      </c>
      <c r="E62" s="28">
        <v>44983</v>
      </c>
      <c r="F62">
        <v>46</v>
      </c>
      <c r="G62">
        <v>4.9000000000000004</v>
      </c>
      <c r="H62">
        <v>2023</v>
      </c>
      <c r="I62" t="s">
        <v>1049</v>
      </c>
      <c r="J62" t="s">
        <v>1083</v>
      </c>
      <c r="K62">
        <v>5</v>
      </c>
      <c r="L62" t="s">
        <v>1057</v>
      </c>
      <c r="M62">
        <v>2</v>
      </c>
    </row>
    <row r="63" spans="1:13" x14ac:dyDescent="0.3">
      <c r="A63" t="s">
        <v>164</v>
      </c>
      <c r="B63" t="s">
        <v>16</v>
      </c>
      <c r="C63">
        <v>102</v>
      </c>
      <c r="D63" t="s">
        <v>11</v>
      </c>
      <c r="E63" s="28">
        <v>44983</v>
      </c>
      <c r="F63">
        <v>165</v>
      </c>
      <c r="G63">
        <v>2.7</v>
      </c>
      <c r="H63">
        <v>2023</v>
      </c>
      <c r="I63" t="s">
        <v>1049</v>
      </c>
      <c r="J63" t="s">
        <v>1081</v>
      </c>
      <c r="K63">
        <v>3</v>
      </c>
      <c r="L63" t="s">
        <v>1057</v>
      </c>
      <c r="M63">
        <v>2</v>
      </c>
    </row>
    <row r="64" spans="1:13" x14ac:dyDescent="0.3">
      <c r="A64" t="s">
        <v>165</v>
      </c>
      <c r="B64" t="s">
        <v>7</v>
      </c>
      <c r="C64">
        <v>64</v>
      </c>
      <c r="D64" t="s">
        <v>10</v>
      </c>
      <c r="E64" s="28">
        <v>44983</v>
      </c>
      <c r="F64">
        <v>84</v>
      </c>
      <c r="G64">
        <v>4.0999999999999996</v>
      </c>
      <c r="H64">
        <v>2023</v>
      </c>
      <c r="I64" t="s">
        <v>1049</v>
      </c>
      <c r="J64" t="s">
        <v>1081</v>
      </c>
      <c r="K64">
        <v>4</v>
      </c>
      <c r="L64" t="s">
        <v>1057</v>
      </c>
      <c r="M64">
        <v>2</v>
      </c>
    </row>
    <row r="65" spans="1:13" x14ac:dyDescent="0.3">
      <c r="A65" t="s">
        <v>166</v>
      </c>
      <c r="B65" t="s">
        <v>12</v>
      </c>
      <c r="C65">
        <v>6</v>
      </c>
      <c r="D65" t="s">
        <v>11</v>
      </c>
      <c r="E65" s="28">
        <v>44984</v>
      </c>
      <c r="F65">
        <v>102</v>
      </c>
      <c r="G65">
        <v>4.4000000000000004</v>
      </c>
      <c r="H65">
        <v>2023</v>
      </c>
      <c r="I65" t="s">
        <v>1050</v>
      </c>
      <c r="J65" t="s">
        <v>1085</v>
      </c>
      <c r="K65">
        <v>4</v>
      </c>
      <c r="L65" t="s">
        <v>1057</v>
      </c>
      <c r="M65">
        <v>2</v>
      </c>
    </row>
    <row r="66" spans="1:13" x14ac:dyDescent="0.3">
      <c r="A66" t="s">
        <v>167</v>
      </c>
      <c r="B66" t="s">
        <v>7</v>
      </c>
      <c r="C66">
        <v>129</v>
      </c>
      <c r="D66" t="s">
        <v>10</v>
      </c>
      <c r="E66" s="28">
        <v>44984</v>
      </c>
      <c r="F66">
        <v>180</v>
      </c>
      <c r="G66">
        <v>4.8</v>
      </c>
      <c r="H66">
        <v>2023</v>
      </c>
      <c r="I66" t="s">
        <v>1050</v>
      </c>
      <c r="J66" t="s">
        <v>1083</v>
      </c>
      <c r="K66">
        <v>5</v>
      </c>
      <c r="L66" t="s">
        <v>1057</v>
      </c>
      <c r="M66">
        <v>2</v>
      </c>
    </row>
    <row r="67" spans="1:13" x14ac:dyDescent="0.3">
      <c r="A67" t="s">
        <v>168</v>
      </c>
      <c r="B67" t="s">
        <v>22</v>
      </c>
      <c r="C67">
        <v>42</v>
      </c>
      <c r="D67" t="s">
        <v>13</v>
      </c>
      <c r="E67" s="28">
        <v>44985</v>
      </c>
      <c r="F67">
        <v>111</v>
      </c>
      <c r="G67">
        <v>3</v>
      </c>
      <c r="H67">
        <v>2023</v>
      </c>
      <c r="I67" t="s">
        <v>1051</v>
      </c>
      <c r="J67" t="s">
        <v>1082</v>
      </c>
      <c r="K67">
        <v>3</v>
      </c>
      <c r="L67" t="s">
        <v>1057</v>
      </c>
      <c r="M67">
        <v>2</v>
      </c>
    </row>
    <row r="68" spans="1:13" x14ac:dyDescent="0.3">
      <c r="A68" t="s">
        <v>169</v>
      </c>
      <c r="B68" t="s">
        <v>22</v>
      </c>
      <c r="C68">
        <v>71</v>
      </c>
      <c r="D68" t="s">
        <v>6</v>
      </c>
      <c r="E68" s="28">
        <v>44985</v>
      </c>
      <c r="F68">
        <v>104</v>
      </c>
      <c r="G68">
        <v>3.1</v>
      </c>
      <c r="H68">
        <v>2023</v>
      </c>
      <c r="I68" t="s">
        <v>1051</v>
      </c>
      <c r="J68" t="s">
        <v>1081</v>
      </c>
      <c r="K68">
        <v>3</v>
      </c>
      <c r="L68" t="s">
        <v>1057</v>
      </c>
      <c r="M68">
        <v>2</v>
      </c>
    </row>
    <row r="69" spans="1:13" x14ac:dyDescent="0.3">
      <c r="A69" t="s">
        <v>170</v>
      </c>
      <c r="B69" t="s">
        <v>23</v>
      </c>
      <c r="C69">
        <v>53</v>
      </c>
      <c r="D69" t="s">
        <v>11</v>
      </c>
      <c r="E69" s="28">
        <v>44985</v>
      </c>
      <c r="F69">
        <v>80</v>
      </c>
      <c r="G69">
        <v>2.6</v>
      </c>
      <c r="H69">
        <v>2023</v>
      </c>
      <c r="I69" t="s">
        <v>1051</v>
      </c>
      <c r="J69" t="s">
        <v>1082</v>
      </c>
      <c r="K69">
        <v>3</v>
      </c>
      <c r="L69" t="s">
        <v>1057</v>
      </c>
      <c r="M69">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D94D3-0178-4A98-BD5C-4CDA6324C067}">
  <dimension ref="A3:J116"/>
  <sheetViews>
    <sheetView topLeftCell="A61" workbookViewId="0">
      <selection activeCell="F69" sqref="F69"/>
    </sheetView>
  </sheetViews>
  <sheetFormatPr defaultRowHeight="14.4" x14ac:dyDescent="0.3"/>
  <cols>
    <col min="1" max="1" width="12.19921875" bestFit="1" customWidth="1"/>
    <col min="2" max="2" width="9.5" bestFit="1" customWidth="1"/>
    <col min="3" max="3" width="12.3984375" bestFit="1" customWidth="1"/>
    <col min="4" max="4" width="13.5" bestFit="1" customWidth="1"/>
    <col min="5" max="5" width="7.296875" bestFit="1" customWidth="1"/>
    <col min="6" max="6" width="12.19921875" bestFit="1" customWidth="1"/>
    <col min="7" max="7" width="9.5" bestFit="1" customWidth="1"/>
    <col min="8" max="8" width="10.5" bestFit="1" customWidth="1"/>
    <col min="9" max="330" width="15.19921875" bestFit="1" customWidth="1"/>
    <col min="331" max="331" width="10.3984375" bestFit="1" customWidth="1"/>
  </cols>
  <sheetData>
    <row r="3" spans="1:5" x14ac:dyDescent="0.3">
      <c r="A3" t="s">
        <v>1042</v>
      </c>
      <c r="B3" t="s">
        <v>1043</v>
      </c>
      <c r="C3" t="s">
        <v>1044</v>
      </c>
      <c r="D3" t="s">
        <v>1045</v>
      </c>
      <c r="E3" t="s">
        <v>1046</v>
      </c>
    </row>
    <row r="4" spans="1:5" x14ac:dyDescent="0.3">
      <c r="A4" s="22">
        <v>1000</v>
      </c>
      <c r="B4" s="23">
        <v>96623</v>
      </c>
      <c r="C4" s="22">
        <v>89850</v>
      </c>
      <c r="D4" s="24">
        <v>3.8854000000000033</v>
      </c>
      <c r="E4">
        <v>307</v>
      </c>
    </row>
    <row r="13" spans="1:5" x14ac:dyDescent="0.3">
      <c r="A13" t="s">
        <v>1042</v>
      </c>
      <c r="B13" t="s">
        <v>1043</v>
      </c>
      <c r="C13" t="s">
        <v>1044</v>
      </c>
      <c r="D13" t="s">
        <v>1045</v>
      </c>
      <c r="E13" t="s">
        <v>1046</v>
      </c>
    </row>
    <row r="14" spans="1:5" x14ac:dyDescent="0.3">
      <c r="A14" s="22">
        <v>186</v>
      </c>
      <c r="B14" s="23">
        <v>16651</v>
      </c>
      <c r="C14" s="22">
        <v>17807</v>
      </c>
      <c r="D14" s="24">
        <v>3.8973118279569863</v>
      </c>
      <c r="E14">
        <v>62</v>
      </c>
    </row>
    <row r="23" spans="1:7" x14ac:dyDescent="0.3">
      <c r="F23" s="27" t="s">
        <v>1048</v>
      </c>
      <c r="G23" t="s">
        <v>1042</v>
      </c>
    </row>
    <row r="24" spans="1:7" x14ac:dyDescent="0.3">
      <c r="A24" s="27" t="s">
        <v>1048</v>
      </c>
      <c r="B24" t="s">
        <v>1042</v>
      </c>
      <c r="C24" t="s">
        <v>1087</v>
      </c>
      <c r="F24" s="29" t="s">
        <v>1049</v>
      </c>
      <c r="G24" s="22">
        <v>25</v>
      </c>
    </row>
    <row r="25" spans="1:7" x14ac:dyDescent="0.3">
      <c r="A25" s="29" t="s">
        <v>1056</v>
      </c>
      <c r="B25" s="22">
        <v>10</v>
      </c>
      <c r="C25" s="22">
        <v>10</v>
      </c>
      <c r="F25" s="29" t="s">
        <v>1055</v>
      </c>
      <c r="G25" s="22">
        <v>34</v>
      </c>
    </row>
    <row r="26" spans="1:7" x14ac:dyDescent="0.3">
      <c r="A26" s="29" t="s">
        <v>1057</v>
      </c>
      <c r="B26" s="22">
        <v>11</v>
      </c>
      <c r="C26" s="22">
        <v>11</v>
      </c>
      <c r="F26" s="29" t="s">
        <v>1054</v>
      </c>
      <c r="G26" s="22">
        <v>29</v>
      </c>
    </row>
    <row r="27" spans="1:7" x14ac:dyDescent="0.3">
      <c r="A27" s="29" t="s">
        <v>1058</v>
      </c>
      <c r="B27" s="22">
        <v>30</v>
      </c>
      <c r="C27" s="22">
        <v>30</v>
      </c>
      <c r="F27" s="29" t="s">
        <v>1053</v>
      </c>
      <c r="G27" s="22">
        <v>18</v>
      </c>
    </row>
    <row r="28" spans="1:7" x14ac:dyDescent="0.3">
      <c r="A28" s="29" t="s">
        <v>1059</v>
      </c>
      <c r="B28" s="22">
        <v>23</v>
      </c>
      <c r="C28" s="22">
        <v>23</v>
      </c>
      <c r="F28" s="29" t="s">
        <v>1052</v>
      </c>
      <c r="G28" s="22">
        <v>29</v>
      </c>
    </row>
    <row r="29" spans="1:7" x14ac:dyDescent="0.3">
      <c r="A29" s="29" t="s">
        <v>1060</v>
      </c>
      <c r="B29" s="22">
        <v>22</v>
      </c>
      <c r="C29" s="22">
        <v>22</v>
      </c>
      <c r="F29" s="29" t="s">
        <v>1051</v>
      </c>
      <c r="G29" s="22">
        <v>28</v>
      </c>
    </row>
    <row r="30" spans="1:7" x14ac:dyDescent="0.3">
      <c r="A30" s="29" t="s">
        <v>1061</v>
      </c>
      <c r="B30" s="22">
        <v>11</v>
      </c>
      <c r="C30" s="22">
        <v>11</v>
      </c>
      <c r="F30" s="29" t="s">
        <v>1050</v>
      </c>
      <c r="G30" s="22">
        <v>23</v>
      </c>
    </row>
    <row r="31" spans="1:7" x14ac:dyDescent="0.3">
      <c r="A31" s="29" t="s">
        <v>1062</v>
      </c>
      <c r="B31" s="22">
        <v>17</v>
      </c>
      <c r="C31" s="22">
        <v>17</v>
      </c>
      <c r="F31" s="29" t="s">
        <v>1047</v>
      </c>
      <c r="G31" s="22">
        <v>186</v>
      </c>
    </row>
    <row r="32" spans="1:7" x14ac:dyDescent="0.3">
      <c r="A32" s="29" t="s">
        <v>1063</v>
      </c>
      <c r="B32" s="22">
        <v>12</v>
      </c>
      <c r="C32" s="22">
        <v>12</v>
      </c>
    </row>
    <row r="33" spans="1:10" x14ac:dyDescent="0.3">
      <c r="A33" s="29" t="s">
        <v>1064</v>
      </c>
      <c r="B33" s="22">
        <v>13</v>
      </c>
      <c r="C33" s="22">
        <v>13</v>
      </c>
    </row>
    <row r="34" spans="1:10" x14ac:dyDescent="0.3">
      <c r="A34" s="29" t="s">
        <v>1065</v>
      </c>
      <c r="B34" s="22">
        <v>15</v>
      </c>
      <c r="C34" s="22">
        <v>15</v>
      </c>
    </row>
    <row r="35" spans="1:10" x14ac:dyDescent="0.3">
      <c r="A35" s="29" t="s">
        <v>1066</v>
      </c>
      <c r="B35" s="22">
        <v>8</v>
      </c>
      <c r="C35" s="22">
        <v>8</v>
      </c>
    </row>
    <row r="36" spans="1:10" x14ac:dyDescent="0.3">
      <c r="A36" s="29" t="s">
        <v>1067</v>
      </c>
      <c r="B36" s="22">
        <v>14</v>
      </c>
      <c r="C36" s="22">
        <v>14</v>
      </c>
    </row>
    <row r="37" spans="1:10" x14ac:dyDescent="0.3">
      <c r="A37" s="29" t="s">
        <v>1047</v>
      </c>
      <c r="B37" s="22">
        <v>186</v>
      </c>
      <c r="C37" s="22">
        <v>186</v>
      </c>
    </row>
    <row r="41" spans="1:10" x14ac:dyDescent="0.3">
      <c r="I41" t="str">
        <f>A58</f>
        <v>R04</v>
      </c>
    </row>
    <row r="42" spans="1:10" x14ac:dyDescent="0.3">
      <c r="F42" t="s">
        <v>1088</v>
      </c>
    </row>
    <row r="43" spans="1:10" x14ac:dyDescent="0.3">
      <c r="F43" t="s">
        <v>1089</v>
      </c>
      <c r="G43" s="31" t="s">
        <v>1090</v>
      </c>
      <c r="H43" s="31" t="s">
        <v>1091</v>
      </c>
      <c r="I43" t="s">
        <v>1092</v>
      </c>
      <c r="J43" t="s">
        <v>1093</v>
      </c>
    </row>
    <row r="44" spans="1:10" x14ac:dyDescent="0.3">
      <c r="A44" s="27" t="s">
        <v>1048</v>
      </c>
      <c r="B44" t="s">
        <v>1042</v>
      </c>
      <c r="C44" t="s">
        <v>1043</v>
      </c>
      <c r="F44" t="str" cm="1">
        <f t="array" ref="F44:H48">A45:C49</f>
        <v>R01</v>
      </c>
      <c r="G44">
        <v>189</v>
      </c>
      <c r="H44" s="30">
        <v>18415</v>
      </c>
      <c r="I44" t="e">
        <f>IF(F44=$I$41,G44,NA())</f>
        <v>#N/A</v>
      </c>
      <c r="J44" t="e">
        <f>IF(F44=$I$41,H44,NA())</f>
        <v>#N/A</v>
      </c>
    </row>
    <row r="45" spans="1:10" x14ac:dyDescent="0.3">
      <c r="A45" s="29" t="s">
        <v>11</v>
      </c>
      <c r="B45" s="22">
        <v>189</v>
      </c>
      <c r="C45" s="23">
        <v>18415</v>
      </c>
      <c r="F45" t="str">
        <v>R02</v>
      </c>
      <c r="G45">
        <v>218</v>
      </c>
      <c r="H45" s="30">
        <v>20581</v>
      </c>
      <c r="I45" t="e">
        <f t="shared" ref="I45:I48" si="0">IF(F45=$I$41,G45,NA())</f>
        <v>#N/A</v>
      </c>
      <c r="J45" t="e">
        <f t="shared" ref="J45:J48" si="1">IF(F45=$I$41,H45,NA())</f>
        <v>#N/A</v>
      </c>
    </row>
    <row r="46" spans="1:10" x14ac:dyDescent="0.3">
      <c r="A46" s="29" t="s">
        <v>9</v>
      </c>
      <c r="B46" s="22">
        <v>218</v>
      </c>
      <c r="C46" s="23">
        <v>20581</v>
      </c>
      <c r="F46" t="str">
        <v>R03</v>
      </c>
      <c r="G46">
        <v>207</v>
      </c>
      <c r="H46" s="30">
        <v>20872</v>
      </c>
      <c r="I46" t="e">
        <f t="shared" si="0"/>
        <v>#N/A</v>
      </c>
      <c r="J46" t="e">
        <f t="shared" si="1"/>
        <v>#N/A</v>
      </c>
    </row>
    <row r="47" spans="1:10" x14ac:dyDescent="0.3">
      <c r="A47" s="29" t="s">
        <v>6</v>
      </c>
      <c r="B47" s="22">
        <v>207</v>
      </c>
      <c r="C47" s="23">
        <v>20872</v>
      </c>
      <c r="F47" t="str">
        <v>R04</v>
      </c>
      <c r="G47">
        <v>186</v>
      </c>
      <c r="H47" s="30">
        <v>16651</v>
      </c>
      <c r="I47">
        <f t="shared" si="0"/>
        <v>186</v>
      </c>
      <c r="J47">
        <f t="shared" si="1"/>
        <v>16651</v>
      </c>
    </row>
    <row r="48" spans="1:10" x14ac:dyDescent="0.3">
      <c r="A48" s="29" t="s">
        <v>13</v>
      </c>
      <c r="B48" s="22">
        <v>186</v>
      </c>
      <c r="C48" s="23">
        <v>16651</v>
      </c>
      <c r="F48" t="str">
        <v>R05</v>
      </c>
      <c r="G48">
        <v>200</v>
      </c>
      <c r="H48" s="30">
        <v>20104</v>
      </c>
      <c r="I48" t="e">
        <f t="shared" si="0"/>
        <v>#N/A</v>
      </c>
      <c r="J48" t="e">
        <f t="shared" si="1"/>
        <v>#N/A</v>
      </c>
    </row>
    <row r="49" spans="1:6" x14ac:dyDescent="0.3">
      <c r="A49" s="29" t="s">
        <v>10</v>
      </c>
      <c r="B49" s="22">
        <v>200</v>
      </c>
      <c r="C49" s="23">
        <v>20104</v>
      </c>
    </row>
    <row r="50" spans="1:6" x14ac:dyDescent="0.3">
      <c r="A50" s="29" t="s">
        <v>1047</v>
      </c>
      <c r="B50" s="22">
        <v>1000</v>
      </c>
      <c r="C50" s="23">
        <v>96623</v>
      </c>
    </row>
    <row r="56" spans="1:6" x14ac:dyDescent="0.3">
      <c r="E56" t="s">
        <v>1095</v>
      </c>
    </row>
    <row r="57" spans="1:6" x14ac:dyDescent="0.3">
      <c r="A57" s="27" t="s">
        <v>1048</v>
      </c>
      <c r="E57" t="s">
        <v>1096</v>
      </c>
      <c r="F57" s="47">
        <f>A14/A4</f>
        <v>0.186</v>
      </c>
    </row>
    <row r="58" spans="1:6" x14ac:dyDescent="0.3">
      <c r="A58" s="29" t="s">
        <v>13</v>
      </c>
      <c r="E58" t="s">
        <v>1090</v>
      </c>
      <c r="F58">
        <f>_xlfn.XLOOKUP(A58,F44:F48,G44:G48)</f>
        <v>186</v>
      </c>
    </row>
    <row r="59" spans="1:6" x14ac:dyDescent="0.3">
      <c r="E59" t="s">
        <v>1091</v>
      </c>
      <c r="F59">
        <f>_xlfn.XLOOKUP(A58,F44:F48,H44:H48)</f>
        <v>16651</v>
      </c>
    </row>
    <row r="60" spans="1:6" x14ac:dyDescent="0.3">
      <c r="E60" t="s">
        <v>1097</v>
      </c>
      <c r="F60">
        <f xml:space="preserve"> _xlfn.RANK.AVG(F58,G44:G48)</f>
        <v>5</v>
      </c>
    </row>
    <row r="61" spans="1:6" x14ac:dyDescent="0.3">
      <c r="E61" t="s">
        <v>1098</v>
      </c>
      <c r="F61">
        <f>_xlfn.RANK.AVG(F59,H44:H48)</f>
        <v>5</v>
      </c>
    </row>
    <row r="63" spans="1:6" x14ac:dyDescent="0.3">
      <c r="E63" t="s">
        <v>1099</v>
      </c>
    </row>
    <row r="64" spans="1:6" x14ac:dyDescent="0.3">
      <c r="F64" t="str">
        <f xml:space="preserve"> "%of calls "&amp;TEXT(F57,"0%")</f>
        <v>%of calls 19%</v>
      </c>
    </row>
    <row r="65" spans="1:6" x14ac:dyDescent="0.3">
      <c r="F65" t="str">
        <f xml:space="preserve"> IF( COUNTA(A58:A62)&gt;1," "," call rank : " &amp;F60)</f>
        <v xml:space="preserve"> call rank : 5</v>
      </c>
    </row>
    <row r="66" spans="1:6" x14ac:dyDescent="0.3">
      <c r="F66" t="str">
        <f xml:space="preserve"> IF(COUNTA(A58:A62)&gt;1," ", "Amount rank :"&amp;F61)</f>
        <v>Amount rank :5</v>
      </c>
    </row>
    <row r="67" spans="1:6" x14ac:dyDescent="0.3">
      <c r="A67" s="27" t="s">
        <v>1048</v>
      </c>
    </row>
    <row r="68" spans="1:6" x14ac:dyDescent="0.3">
      <c r="A68" s="29" t="s">
        <v>13</v>
      </c>
      <c r="E68" t="s">
        <v>1100</v>
      </c>
      <c r="F68" t="e" vm="1">
        <f>IF(COUNTA(A58:A62)&gt;1," ", _xlfn.XLOOKUP(A58,Assets!E3:E7,Assets!F3:F7))</f>
        <v>#VALUE!</v>
      </c>
    </row>
    <row r="69" spans="1:6" x14ac:dyDescent="0.3">
      <c r="A69" s="29" t="s">
        <v>1047</v>
      </c>
    </row>
    <row r="74" spans="1:6" x14ac:dyDescent="0.3">
      <c r="A74" s="27" t="s">
        <v>1042</v>
      </c>
      <c r="B74" s="27" t="s">
        <v>1094</v>
      </c>
    </row>
    <row r="75" spans="1:6" x14ac:dyDescent="0.3">
      <c r="A75" s="27" t="s">
        <v>1048</v>
      </c>
      <c r="B75" t="s">
        <v>999</v>
      </c>
      <c r="C75" t="s">
        <v>998</v>
      </c>
      <c r="D75" t="s">
        <v>1047</v>
      </c>
    </row>
    <row r="76" spans="1:6" x14ac:dyDescent="0.3">
      <c r="A76" s="29" t="s">
        <v>1002</v>
      </c>
      <c r="B76" s="22">
        <v>144</v>
      </c>
      <c r="C76" s="22">
        <v>132</v>
      </c>
      <c r="D76" s="22">
        <v>276</v>
      </c>
    </row>
    <row r="77" spans="1:6" x14ac:dyDescent="0.3">
      <c r="A77" s="29" t="s">
        <v>1001</v>
      </c>
      <c r="B77" s="22">
        <v>326</v>
      </c>
      <c r="C77" s="22">
        <v>63</v>
      </c>
      <c r="D77" s="22">
        <v>389</v>
      </c>
    </row>
    <row r="78" spans="1:6" x14ac:dyDescent="0.3">
      <c r="A78" s="29" t="s">
        <v>1000</v>
      </c>
      <c r="B78" s="22">
        <v>129</v>
      </c>
      <c r="C78" s="22">
        <v>206</v>
      </c>
      <c r="D78" s="22">
        <v>335</v>
      </c>
    </row>
    <row r="79" spans="1:6" x14ac:dyDescent="0.3">
      <c r="A79" s="29" t="s">
        <v>1047</v>
      </c>
      <c r="B79" s="22">
        <v>599</v>
      </c>
      <c r="C79" s="22">
        <v>401</v>
      </c>
      <c r="D79" s="22">
        <v>1000</v>
      </c>
    </row>
    <row r="83" spans="1:2" x14ac:dyDescent="0.3">
      <c r="A83" s="27" t="s">
        <v>1048</v>
      </c>
      <c r="B83" t="s">
        <v>1042</v>
      </c>
    </row>
    <row r="84" spans="1:2" x14ac:dyDescent="0.3">
      <c r="A84" s="29">
        <v>1</v>
      </c>
      <c r="B84" s="22">
        <v>3</v>
      </c>
    </row>
    <row r="85" spans="1:2" x14ac:dyDescent="0.3">
      <c r="A85" s="29">
        <v>2</v>
      </c>
      <c r="B85" s="22">
        <v>10</v>
      </c>
    </row>
    <row r="86" spans="1:2" x14ac:dyDescent="0.3">
      <c r="A86" s="29">
        <v>3</v>
      </c>
      <c r="B86" s="22">
        <v>41</v>
      </c>
    </row>
    <row r="87" spans="1:2" x14ac:dyDescent="0.3">
      <c r="A87" s="29">
        <v>4</v>
      </c>
      <c r="B87" s="22">
        <v>70</v>
      </c>
    </row>
    <row r="88" spans="1:2" x14ac:dyDescent="0.3">
      <c r="A88" s="29">
        <v>5</v>
      </c>
      <c r="B88" s="22">
        <v>62</v>
      </c>
    </row>
    <row r="89" spans="1:2" x14ac:dyDescent="0.3">
      <c r="A89" s="29" t="s">
        <v>1047</v>
      </c>
      <c r="B89" s="22">
        <v>186</v>
      </c>
    </row>
    <row r="97" spans="1:7" x14ac:dyDescent="0.3">
      <c r="A97" s="27" t="s">
        <v>1043</v>
      </c>
      <c r="B97" s="27" t="s">
        <v>1094</v>
      </c>
    </row>
    <row r="98" spans="1:7" x14ac:dyDescent="0.3">
      <c r="A98" s="27" t="s">
        <v>1048</v>
      </c>
      <c r="B98" t="s">
        <v>11</v>
      </c>
      <c r="C98" t="s">
        <v>9</v>
      </c>
      <c r="D98" t="s">
        <v>6</v>
      </c>
      <c r="E98" t="s">
        <v>13</v>
      </c>
      <c r="F98" t="s">
        <v>10</v>
      </c>
      <c r="G98" t="s">
        <v>1047</v>
      </c>
    </row>
    <row r="99" spans="1:7" x14ac:dyDescent="0.3">
      <c r="A99" s="29" t="s">
        <v>1002</v>
      </c>
    </row>
    <row r="100" spans="1:7" x14ac:dyDescent="0.3">
      <c r="A100" s="32" t="s">
        <v>20</v>
      </c>
      <c r="B100" s="23">
        <v>891</v>
      </c>
      <c r="C100" s="23">
        <v>1332</v>
      </c>
      <c r="D100" s="23">
        <v>1282</v>
      </c>
      <c r="E100" s="23">
        <v>739</v>
      </c>
      <c r="F100" s="23">
        <v>560</v>
      </c>
      <c r="G100" s="23">
        <v>4804</v>
      </c>
    </row>
    <row r="101" spans="1:7" x14ac:dyDescent="0.3">
      <c r="A101" s="32" t="s">
        <v>12</v>
      </c>
      <c r="B101" s="23">
        <v>1991</v>
      </c>
      <c r="C101" s="23">
        <v>1886</v>
      </c>
      <c r="D101" s="23">
        <v>1206</v>
      </c>
      <c r="E101" s="23">
        <v>884</v>
      </c>
      <c r="F101" s="23">
        <v>1722</v>
      </c>
      <c r="G101" s="23">
        <v>7689</v>
      </c>
    </row>
    <row r="102" spans="1:7" x14ac:dyDescent="0.3">
      <c r="A102" s="32" t="s">
        <v>8</v>
      </c>
      <c r="B102" s="23">
        <v>1163</v>
      </c>
      <c r="C102" s="23">
        <v>1180</v>
      </c>
      <c r="D102" s="23">
        <v>1616</v>
      </c>
      <c r="E102" s="23">
        <v>1043</v>
      </c>
      <c r="F102" s="23">
        <v>1747</v>
      </c>
      <c r="G102" s="23">
        <v>6749</v>
      </c>
    </row>
    <row r="103" spans="1:7" x14ac:dyDescent="0.3">
      <c r="A103" s="32" t="s">
        <v>16</v>
      </c>
      <c r="B103" s="23">
        <v>1438</v>
      </c>
      <c r="C103" s="23">
        <v>1616</v>
      </c>
      <c r="D103" s="23">
        <v>866</v>
      </c>
      <c r="E103" s="23">
        <v>829</v>
      </c>
      <c r="F103" s="23">
        <v>2070</v>
      </c>
      <c r="G103" s="23">
        <v>6819</v>
      </c>
    </row>
    <row r="104" spans="1:7" x14ac:dyDescent="0.3">
      <c r="A104" s="29" t="s">
        <v>1001</v>
      </c>
    </row>
    <row r="105" spans="1:7" x14ac:dyDescent="0.3">
      <c r="A105" s="32" t="s">
        <v>24</v>
      </c>
      <c r="B105" s="23">
        <v>1233</v>
      </c>
      <c r="C105" s="23">
        <v>223</v>
      </c>
      <c r="D105" s="23">
        <v>1680</v>
      </c>
      <c r="E105" s="23">
        <v>990</v>
      </c>
      <c r="F105" s="23">
        <v>1508</v>
      </c>
      <c r="G105" s="23">
        <v>5634</v>
      </c>
    </row>
    <row r="106" spans="1:7" x14ac:dyDescent="0.3">
      <c r="A106" s="32" t="s">
        <v>15</v>
      </c>
      <c r="B106" s="23">
        <v>1598</v>
      </c>
      <c r="C106" s="23">
        <v>1907</v>
      </c>
      <c r="D106" s="23">
        <v>869</v>
      </c>
      <c r="E106" s="23">
        <v>1426</v>
      </c>
      <c r="F106" s="23">
        <v>1416</v>
      </c>
      <c r="G106" s="23">
        <v>7216</v>
      </c>
    </row>
    <row r="107" spans="1:7" x14ac:dyDescent="0.3">
      <c r="A107" s="32" t="s">
        <v>5</v>
      </c>
      <c r="B107" s="23">
        <v>900</v>
      </c>
      <c r="C107" s="23">
        <v>1016</v>
      </c>
      <c r="D107" s="23">
        <v>960</v>
      </c>
      <c r="E107" s="23">
        <v>940</v>
      </c>
      <c r="F107" s="23">
        <v>1193</v>
      </c>
      <c r="G107" s="23">
        <v>5009</v>
      </c>
    </row>
    <row r="108" spans="1:7" x14ac:dyDescent="0.3">
      <c r="A108" s="32" t="s">
        <v>18</v>
      </c>
      <c r="B108" s="23">
        <v>900</v>
      </c>
      <c r="C108" s="23">
        <v>1470</v>
      </c>
      <c r="D108" s="23">
        <v>1617</v>
      </c>
      <c r="E108" s="23">
        <v>1314</v>
      </c>
      <c r="F108" s="23">
        <v>941</v>
      </c>
      <c r="G108" s="23">
        <v>6242</v>
      </c>
    </row>
    <row r="109" spans="1:7" x14ac:dyDescent="0.3">
      <c r="A109" s="32" t="s">
        <v>14</v>
      </c>
      <c r="B109" s="23">
        <v>1255</v>
      </c>
      <c r="C109" s="23">
        <v>516</v>
      </c>
      <c r="D109" s="23">
        <v>1874</v>
      </c>
      <c r="E109" s="23">
        <v>1863</v>
      </c>
      <c r="F109" s="23">
        <v>1722</v>
      </c>
      <c r="G109" s="23">
        <v>7230</v>
      </c>
    </row>
    <row r="110" spans="1:7" x14ac:dyDescent="0.3">
      <c r="A110" s="32" t="s">
        <v>19</v>
      </c>
      <c r="B110" s="23">
        <v>1138</v>
      </c>
      <c r="C110" s="23">
        <v>1898</v>
      </c>
      <c r="D110" s="23">
        <v>1482</v>
      </c>
      <c r="E110" s="23">
        <v>846</v>
      </c>
      <c r="F110" s="23">
        <v>1154</v>
      </c>
      <c r="G110" s="23">
        <v>6518</v>
      </c>
    </row>
    <row r="111" spans="1:7" x14ac:dyDescent="0.3">
      <c r="A111" s="29" t="s">
        <v>1000</v>
      </c>
    </row>
    <row r="112" spans="1:7" x14ac:dyDescent="0.3">
      <c r="A112" s="32" t="s">
        <v>17</v>
      </c>
      <c r="B112" s="23">
        <v>1655</v>
      </c>
      <c r="C112" s="23">
        <v>805</v>
      </c>
      <c r="D112" s="23">
        <v>2263</v>
      </c>
      <c r="E112" s="23">
        <v>987</v>
      </c>
      <c r="F112" s="23">
        <v>1075</v>
      </c>
      <c r="G112" s="23">
        <v>6785</v>
      </c>
    </row>
    <row r="113" spans="1:7" x14ac:dyDescent="0.3">
      <c r="A113" s="32" t="s">
        <v>23</v>
      </c>
      <c r="B113" s="23">
        <v>1104</v>
      </c>
      <c r="C113" s="23">
        <v>2280</v>
      </c>
      <c r="D113" s="23">
        <v>1445</v>
      </c>
      <c r="E113" s="23">
        <v>1722</v>
      </c>
      <c r="F113" s="23">
        <v>1196</v>
      </c>
      <c r="G113" s="23">
        <v>7747</v>
      </c>
    </row>
    <row r="114" spans="1:7" x14ac:dyDescent="0.3">
      <c r="A114" s="32" t="s">
        <v>7</v>
      </c>
      <c r="B114" s="23">
        <v>372</v>
      </c>
      <c r="C114" s="23">
        <v>1818</v>
      </c>
      <c r="D114" s="23">
        <v>1346</v>
      </c>
      <c r="E114" s="23">
        <v>1156</v>
      </c>
      <c r="F114" s="23">
        <v>1484</v>
      </c>
      <c r="G114" s="23">
        <v>6176</v>
      </c>
    </row>
    <row r="115" spans="1:7" x14ac:dyDescent="0.3">
      <c r="A115" s="32" t="s">
        <v>22</v>
      </c>
      <c r="B115" s="23">
        <v>1415</v>
      </c>
      <c r="C115" s="23">
        <v>1271</v>
      </c>
      <c r="D115" s="23">
        <v>1214</v>
      </c>
      <c r="E115" s="23">
        <v>1135</v>
      </c>
      <c r="F115" s="23">
        <v>1566</v>
      </c>
      <c r="G115" s="23">
        <v>6601</v>
      </c>
    </row>
    <row r="116" spans="1:7" x14ac:dyDescent="0.3">
      <c r="A116" s="32" t="s">
        <v>21</v>
      </c>
      <c r="B116" s="23">
        <v>1362</v>
      </c>
      <c r="C116" s="23">
        <v>1363</v>
      </c>
      <c r="D116" s="23">
        <v>1152</v>
      </c>
      <c r="E116" s="23">
        <v>777</v>
      </c>
      <c r="F116" s="23">
        <v>750</v>
      </c>
      <c r="G116" s="23">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G16" sqref="G16"/>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3" zoomScale="115" zoomScaleNormal="115" workbookViewId="0">
      <selection activeCell="B12" sqref="B12"/>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A1F8FF-714F-49E9-BB43-E259F2DEF1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Call centre report </vt:lpstr>
      <vt:lpstr>Sheet1</vt:lpstr>
      <vt:lpstr>P1</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Ahilan Manickam</cp:lastModifiedBy>
  <dcterms:created xsi:type="dcterms:W3CDTF">2021-03-14T20:21:32Z</dcterms:created>
  <dcterms:modified xsi:type="dcterms:W3CDTF">2025-06-27T08:12:50Z</dcterms:modified>
</cp:coreProperties>
</file>