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<sst xmlns="http://schemas.openxmlformats.org/spreadsheetml/2006/main" count="158" uniqueCount="124">
  <si>
    <t>CapEx</t>
  </si>
  <si>
    <t>Item</t>
  </si>
  <si>
    <t>One Time Expenditure</t>
  </si>
  <si>
    <t>Manufacturing</t>
  </si>
  <si>
    <t>Infrastructure Costs - Cloud Service, Networking</t>
  </si>
  <si>
    <t>Items</t>
  </si>
  <si>
    <t>Cost(per unit)</t>
  </si>
  <si>
    <t>Who is our audience ?</t>
  </si>
  <si>
    <t>Dev Tools and Softwares</t>
  </si>
  <si>
    <t>Smart-watch</t>
  </si>
  <si>
    <t xml:space="preserve">₹5000 </t>
  </si>
  <si>
    <t>Tech Enthusiast</t>
  </si>
  <si>
    <t>Innovative AI features that go beyond typical earphones.</t>
  </si>
  <si>
    <t>Hardware Costs - Developement Machines</t>
  </si>
  <si>
    <t>Home Pod - Eva</t>
  </si>
  <si>
    <t xml:space="preserve">₹12000 </t>
  </si>
  <si>
    <t>Fitness Enthusiasts</t>
  </si>
  <si>
    <t>Ease of usage and acces even in motion</t>
  </si>
  <si>
    <t>Team Setup - Recruitment &amp; Training</t>
  </si>
  <si>
    <t>TWS Earpiece - Sinux</t>
  </si>
  <si>
    <t xml:space="preserve">₹4000 </t>
  </si>
  <si>
    <t>Students and Academics</t>
  </si>
  <si>
    <t>Households, small food shops, restaurants</t>
  </si>
  <si>
    <t>Licensing Fees - API's and Middleware</t>
  </si>
  <si>
    <t>Bluetooth Speaker - Eva Mini</t>
  </si>
  <si>
    <t xml:space="preserve">₹6000 </t>
  </si>
  <si>
    <t>Travellers</t>
  </si>
  <si>
    <t>Voice-controlled directions</t>
  </si>
  <si>
    <t>Cybersecurity</t>
  </si>
  <si>
    <t>Total</t>
  </si>
  <si>
    <t>Senior Citizens</t>
  </si>
  <si>
    <t>Potential for integration with health-monitoring features.</t>
  </si>
  <si>
    <t>Miscellaneous</t>
  </si>
  <si>
    <t>Packaging Cost</t>
  </si>
  <si>
    <t>Per unit Packaging cost (Every Product)</t>
  </si>
  <si>
    <t>₹300</t>
  </si>
  <si>
    <t>OpEx</t>
  </si>
  <si>
    <t>Monthly Ex</t>
  </si>
  <si>
    <t>Annual Ex</t>
  </si>
  <si>
    <t xml:space="preserve">Customer Sales </t>
  </si>
  <si>
    <t>App Maintenance and Updates</t>
  </si>
  <si>
    <t>Quantity</t>
  </si>
  <si>
    <t>Cost</t>
  </si>
  <si>
    <t>Customer Support</t>
  </si>
  <si>
    <t>Smart-watch/Month</t>
  </si>
  <si>
    <t>Sales and Marketing</t>
  </si>
  <si>
    <t>Eva - Home pod/Month</t>
  </si>
  <si>
    <t>Distributions and Logistics</t>
  </si>
  <si>
    <t>Sinux - TWS/Month</t>
  </si>
  <si>
    <t>Liscensing and Compliance</t>
  </si>
  <si>
    <t>Per Month Rev</t>
  </si>
  <si>
    <t>Per Annum Rev</t>
  </si>
  <si>
    <t>1. Annual Revenue Estimation</t>
  </si>
  <si>
    <t>Product</t>
  </si>
  <si>
    <t>Sales per Month</t>
  </si>
  <si>
    <t>Price per Unit (INR)</t>
  </si>
  <si>
    <t>Annual Revenue (INR)</t>
  </si>
  <si>
    <t>2. Annual Cost of Goods Sold (COGS)</t>
  </si>
  <si>
    <t>Smart Watch</t>
  </si>
  <si>
    <t>500,000 x 12 = 6,000,000</t>
  </si>
  <si>
    <t>Cost Percentage</t>
  </si>
  <si>
    <t>COGS per Unit (INR)</t>
  </si>
  <si>
    <t>Annual COGS (INR)</t>
  </si>
  <si>
    <t>Home Pod</t>
  </si>
  <si>
    <t>560,000 x 12 = 6,720,000</t>
  </si>
  <si>
    <t>300,000 x 12 = 3,600,000</t>
  </si>
  <si>
    <t>TWS Earbuds</t>
  </si>
  <si>
    <t>600,000 x 12 = 7,200,000</t>
  </si>
  <si>
    <t>336,000 x 12 = 4,032,000</t>
  </si>
  <si>
    <t>Portable Bluetooth Speaker</t>
  </si>
  <si>
    <t>6,00,000 x 12 = 72,000,00</t>
  </si>
  <si>
    <t>360,000 x 12 = 4,320,000</t>
  </si>
  <si>
    <t>Total Revenue</t>
  </si>
  <si>
    <t>-</t>
  </si>
  <si>
    <t>3,600,000 x 12 = 43,200,000</t>
  </si>
  <si>
    <t>Total COGS</t>
  </si>
  <si>
    <t>3. Annual Operating Expenses (Opex)</t>
  </si>
  <si>
    <t>4. Annual EBITDA (Earnings Before Interest, Taxes, Depreciation, and Amortization)</t>
  </si>
  <si>
    <t>Expense Category</t>
  </si>
  <si>
    <t>Monthly Cost (INR)</t>
  </si>
  <si>
    <t>Annual Cost (INR)</t>
  </si>
  <si>
    <t>Comments</t>
  </si>
  <si>
    <t>EBITDA=Total Revenue−COGS−Opex</t>
  </si>
  <si>
    <t>Salaries</t>
  </si>
  <si>
    <t>90,000 (30,000 x 3 employees)</t>
  </si>
  <si>
    <t>90,000 x 12 = 1,080,000</t>
  </si>
  <si>
    <t>Salaries for 3 employees</t>
  </si>
  <si>
    <t>Revenue (INR)</t>
  </si>
  <si>
    <t>COGS (INR)</t>
  </si>
  <si>
    <t>Opex (INR)</t>
  </si>
  <si>
    <t>Rent</t>
  </si>
  <si>
    <t>50,000 x 12 = 600,000</t>
  </si>
  <si>
    <t>Office space rental</t>
  </si>
  <si>
    <t>Marketing</t>
  </si>
  <si>
    <t>766,000 x 12 = 9,192,000</t>
  </si>
  <si>
    <t>10% of total revenue</t>
  </si>
  <si>
    <t>383,000 x 12 = 4,596,000</t>
  </si>
  <si>
    <t>5% of total revenue</t>
  </si>
  <si>
    <t>Total Opex</t>
  </si>
  <si>
    <t>Total operating expenses</t>
  </si>
  <si>
    <t>5. Summary of Annual Financials</t>
  </si>
  <si>
    <t>Category</t>
  </si>
  <si>
    <t>Amount (INR)</t>
  </si>
  <si>
    <t>Capex Category</t>
  </si>
  <si>
    <t>Estimated Annual Cost (INR)</t>
  </si>
  <si>
    <t>Final Annual Overview:</t>
  </si>
  <si>
    <t>Equipment/Setup Costs</t>
  </si>
  <si>
    <t>200,000 (annualized)</t>
  </si>
  <si>
    <t>: 91,920,000 INR</t>
  </si>
  <si>
    <t>Initial Inventory Purchase</t>
  </si>
  <si>
    <t>1,000,000 (once-off, but annualized for simplicity)</t>
  </si>
  <si>
    <t>: 55,152,000 INR</t>
  </si>
  <si>
    <t>Marketing/Branding</t>
  </si>
  <si>
    <t>: 15,468,000 INR</t>
  </si>
  <si>
    <t>Annual EBITDA</t>
  </si>
  <si>
    <t>Total Capex</t>
  </si>
  <si>
    <t>: 21,300,000 INR</t>
  </si>
  <si>
    <t>Capex (Annual)</t>
  </si>
  <si>
    <t>: 1,500,000 INR</t>
  </si>
  <si>
    <t>Total Revenue: 91,920,000 INR</t>
  </si>
  <si>
    <t>Total COGS: 55,152,000 INR</t>
  </si>
  <si>
    <t>Total Opex: 15,468,000 INR</t>
  </si>
  <si>
    <t>Annual EBITDA: 21,300,000 INR</t>
  </si>
  <si>
    <t>Capex (Annual): 1,500,000 INR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</si>
</sst>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₹]#,##0.00"/>
    <numFmt numFmtId="165" formatCode="&quot;$&quot;#,##0"/>
    <numFmt numFmtId="166" formatCode="&quot;$&quot;#,##0.00"/>
    <numFmt numFmtId="167" formatCode="[$₹]#,##0"/>
  </numFmts>
  <fonts count="15">
    <font>
      <sz val="10.0"/>
      <color rgb="FF000000"/>
      <name val="Arial"/>
      <scheme val="minor"/>
    </font>
    <font>
      <color rgb="FFFFFFFF"/>
      <name val="Arial"/>
      <scheme val="minor"/>
    </font>
    <font/>
    <font>
      <color rgb="FF000000"/>
      <name val="Arial"/>
      <scheme val="minor"/>
    </font>
    <font>
      <color rgb="FF000000"/>
      <name val="Arial"/>
    </font>
    <font>
      <color rgb="FFFFFFFF"/>
      <name val="Arial"/>
    </font>
    <font>
      <b/>
      <i/>
      <sz val="19.0"/>
      <color rgb="FFFFFFFF"/>
      <name val="Arial"/>
    </font>
    <font>
      <color theme="1"/>
      <name val="Arial"/>
    </font>
    <font>
      <sz val="9.0"/>
      <color theme="1"/>
      <name val="Arial"/>
    </font>
    <font>
      <b/>
      <i/>
      <color rgb="FFFFFFFF"/>
      <name val="Arial"/>
    </font>
    <font>
      <b/>
      <color rgb="FFFFFFFF"/>
      <name val="Arial"/>
    </font>
    <font>
      <color theme="1"/>
      <name val="Arial"/>
      <scheme val="minor"/>
    </font>
    <font>
      <b/>
      <sz val="14.0"/>
      <color rgb="FF000000"/>
      <name val="Arial"/>
      <scheme val="minor"/>
    </font>
    <font>
      <sz val="14.0"/>
      <color rgb="FF000000"/>
      <name val="Arial"/>
      <scheme val="minor"/>
    </font>
    <font>
      <sz val="14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980000"/>
        <bgColor rgb="FF980000"/>
      </patternFill>
    </fill>
    <fill>
      <patternFill patternType="solid">
        <fgColor rgb="FFF3F3F3"/>
        <bgColor rgb="FFF3F3F3"/>
      </patternFill>
    </fill>
    <fill>
      <patternFill patternType="solid">
        <fgColor rgb="FFDEDEDE"/>
        <bgColor rgb="FFDEDEDE"/>
      </patternFill>
    </fill>
    <fill>
      <patternFill patternType="solid">
        <fgColor rgb="FFD0E0E3"/>
        <bgColor rgb="FFD0E0E3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Border="1" applyFont="1"/>
    <xf borderId="0" fillId="3" fontId="1" numFmtId="0" xfId="0" applyAlignment="1" applyFill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1" fillId="4" fontId="4" numFmtId="0" xfId="0" applyAlignment="1" applyBorder="1" applyFill="1" applyFont="1">
      <alignment horizontal="center" readingOrder="0" vertical="bottom"/>
    </xf>
    <xf borderId="2" fillId="4" fontId="2" numFmtId="0" xfId="0" applyBorder="1" applyFont="1"/>
    <xf borderId="3" fillId="3" fontId="3" numFmtId="0" xfId="0" applyAlignment="1" applyBorder="1" applyFont="1">
      <alignment readingOrder="0"/>
    </xf>
    <xf borderId="3" fillId="3" fontId="4" numFmtId="164" xfId="0" applyAlignment="1" applyBorder="1" applyFont="1" applyNumberFormat="1">
      <alignment horizontal="right" readingOrder="0" vertical="bottom"/>
    </xf>
    <xf borderId="0" fillId="3" fontId="4" numFmtId="164" xfId="0" applyAlignment="1" applyFont="1" applyNumberFormat="1">
      <alignment horizontal="right" readingOrder="0" vertical="bottom"/>
    </xf>
    <xf borderId="3" fillId="3" fontId="4" numFmtId="164" xfId="0" applyAlignment="1" applyBorder="1" applyFont="1" applyNumberFormat="1">
      <alignment horizontal="center" readingOrder="0" vertical="bottom"/>
    </xf>
    <xf borderId="0" fillId="3" fontId="5" numFmtId="0" xfId="0" applyAlignment="1" applyFont="1">
      <alignment horizontal="center" vertical="bottom"/>
    </xf>
    <xf borderId="4" fillId="5" fontId="6" numFmtId="0" xfId="0" applyAlignment="1" applyBorder="1" applyFill="1" applyFont="1">
      <alignment horizontal="center" readingOrder="0" vertical="bottom"/>
    </xf>
    <xf borderId="5" fillId="0" fontId="2" numFmtId="0" xfId="0" applyBorder="1" applyFont="1"/>
    <xf borderId="3" fillId="6" fontId="4" numFmtId="165" xfId="0" applyAlignment="1" applyBorder="1" applyFill="1" applyFont="1" applyNumberFormat="1">
      <alignment readingOrder="0" vertical="bottom"/>
    </xf>
    <xf borderId="3" fillId="6" fontId="4" numFmtId="166" xfId="0" applyAlignment="1" applyBorder="1" applyFont="1" applyNumberFormat="1">
      <alignment horizontal="right" readingOrder="0" vertical="bottom"/>
    </xf>
    <xf borderId="3" fillId="3" fontId="4" numFmtId="0" xfId="0" applyAlignment="1" applyBorder="1" applyFont="1">
      <alignment readingOrder="0" shrinkToFit="0" vertical="bottom" wrapText="1"/>
    </xf>
    <xf borderId="3" fillId="3" fontId="7" numFmtId="0" xfId="0" applyAlignment="1" applyBorder="1" applyFont="1">
      <alignment readingOrder="0" vertical="bottom"/>
    </xf>
    <xf borderId="3" fillId="3" fontId="4" numFmtId="166" xfId="0" applyAlignment="1" applyBorder="1" applyFont="1" applyNumberFormat="1">
      <alignment horizontal="right" readingOrder="0" vertical="bottom"/>
    </xf>
    <xf borderId="3" fillId="6" fontId="7" numFmtId="0" xfId="0" applyAlignment="1" applyBorder="1" applyFont="1">
      <alignment readingOrder="0" vertical="bottom"/>
    </xf>
    <xf borderId="3" fillId="3" fontId="4" numFmtId="0" xfId="0" applyAlignment="1" applyBorder="1" applyFont="1">
      <alignment shrinkToFit="0" vertical="bottom" wrapText="1"/>
    </xf>
    <xf borderId="3" fillId="7" fontId="8" numFmtId="0" xfId="0" applyAlignment="1" applyBorder="1" applyFill="1" applyFont="1">
      <alignment readingOrder="0" vertical="bottom"/>
    </xf>
    <xf borderId="3" fillId="7" fontId="4" numFmtId="166" xfId="0" applyAlignment="1" applyBorder="1" applyFont="1" applyNumberFormat="1">
      <alignment horizontal="right" readingOrder="0" vertical="bottom"/>
    </xf>
    <xf borderId="3" fillId="3" fontId="4" numFmtId="0" xfId="0" applyAlignment="1" applyBorder="1" applyFont="1">
      <alignment readingOrder="0" vertical="bottom"/>
    </xf>
    <xf borderId="3" fillId="8" fontId="7" numFmtId="0" xfId="0" applyAlignment="1" applyBorder="1" applyFill="1" applyFont="1">
      <alignment horizontal="center" readingOrder="0" vertical="bottom"/>
    </xf>
    <xf borderId="6" fillId="8" fontId="4" numFmtId="166" xfId="0" applyAlignment="1" applyBorder="1" applyFont="1" applyNumberFormat="1">
      <alignment horizontal="center" readingOrder="0" vertical="bottom"/>
    </xf>
    <xf borderId="0" fillId="3" fontId="5" numFmtId="0" xfId="0" applyAlignment="1" applyFont="1">
      <alignment vertical="bottom"/>
    </xf>
    <xf borderId="3" fillId="8" fontId="3" numFmtId="0" xfId="0" applyAlignment="1" applyBorder="1" applyFont="1">
      <alignment readingOrder="0"/>
    </xf>
    <xf borderId="3" fillId="8" fontId="3" numFmtId="164" xfId="0" applyBorder="1" applyFont="1" applyNumberFormat="1"/>
    <xf borderId="0" fillId="3" fontId="3" numFmtId="0" xfId="0" applyFont="1"/>
    <xf borderId="0" fillId="3" fontId="7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6" numFmtId="0" xfId="0" applyAlignment="1" applyFont="1">
      <alignment horizontal="center" readingOrder="0" vertical="bottom"/>
    </xf>
    <xf borderId="3" fillId="3" fontId="4" numFmtId="165" xfId="0" applyAlignment="1" applyBorder="1" applyFont="1" applyNumberFormat="1">
      <alignment readingOrder="0" shrinkToFit="0" vertical="bottom" wrapText="1"/>
    </xf>
    <xf borderId="0" fillId="3" fontId="5" numFmtId="167" xfId="0" applyAlignment="1" applyFont="1" applyNumberFormat="1">
      <alignment horizontal="right" vertical="bottom"/>
    </xf>
    <xf borderId="0" fillId="3" fontId="5" numFmtId="0" xfId="0" applyAlignment="1" applyFont="1">
      <alignment readingOrder="0" shrinkToFit="0" vertical="bottom" wrapText="1"/>
    </xf>
    <xf borderId="0" fillId="3" fontId="5" numFmtId="165" xfId="0" applyAlignment="1" applyFont="1" applyNumberFormat="1">
      <alignment readingOrder="0" shrinkToFit="0" vertical="bottom" wrapText="1"/>
    </xf>
    <xf borderId="4" fillId="2" fontId="1" numFmtId="0" xfId="0" applyAlignment="1" applyBorder="1" applyFont="1">
      <alignment horizontal="center" readingOrder="0"/>
    </xf>
    <xf borderId="7" fillId="2" fontId="2" numFmtId="0" xfId="0" applyBorder="1" applyFont="1"/>
    <xf borderId="5" fillId="2" fontId="2" numFmtId="0" xfId="0" applyBorder="1" applyFont="1"/>
    <xf borderId="0" fillId="3" fontId="5" numFmtId="0" xfId="0" applyAlignment="1" applyFont="1">
      <alignment shrinkToFit="0" vertical="bottom" wrapText="1"/>
    </xf>
    <xf borderId="4" fillId="5" fontId="5" numFmtId="0" xfId="0" applyAlignment="1" applyBorder="1" applyFont="1">
      <alignment horizontal="center" vertical="bottom"/>
    </xf>
    <xf borderId="7" fillId="0" fontId="2" numFmtId="0" xfId="0" applyBorder="1" applyFont="1"/>
    <xf borderId="8" fillId="3" fontId="5" numFmtId="0" xfId="0" applyAlignment="1" applyBorder="1" applyFont="1">
      <alignment horizontal="center" vertical="bottom"/>
    </xf>
    <xf borderId="0" fillId="3" fontId="5" numFmtId="0" xfId="0" applyAlignment="1" applyFont="1">
      <alignment readingOrder="0" vertical="bottom"/>
    </xf>
    <xf borderId="3" fillId="3" fontId="3" numFmtId="164" xfId="0" applyBorder="1" applyFont="1" applyNumberFormat="1"/>
    <xf borderId="3" fillId="3" fontId="4" numFmtId="0" xfId="0" applyAlignment="1" applyBorder="1" applyFont="1">
      <alignment horizontal="right" readingOrder="0" vertical="bottom"/>
    </xf>
    <xf borderId="3" fillId="3" fontId="4" numFmtId="0" xfId="0" applyAlignment="1" applyBorder="1" applyFont="1">
      <alignment horizontal="right" vertical="bottom"/>
    </xf>
    <xf borderId="9" fillId="9" fontId="9" numFmtId="0" xfId="0" applyAlignment="1" applyBorder="1" applyFill="1" applyFont="1">
      <alignment vertical="bottom"/>
    </xf>
    <xf borderId="9" fillId="9" fontId="5" numFmtId="0" xfId="0" applyAlignment="1" applyBorder="1" applyFont="1">
      <alignment horizontal="right" vertical="bottom"/>
    </xf>
    <xf borderId="10" fillId="9" fontId="10" numFmtId="0" xfId="0" applyAlignment="1" applyBorder="1" applyFont="1">
      <alignment vertical="bottom"/>
    </xf>
    <xf borderId="10" fillId="9" fontId="5" numFmtId="0" xfId="0" applyAlignment="1" applyBorder="1" applyFont="1">
      <alignment horizontal="right" vertical="bottom"/>
    </xf>
    <xf borderId="3" fillId="8" fontId="4" numFmtId="164" xfId="0" applyAlignment="1" applyBorder="1" applyFont="1" applyNumberFormat="1">
      <alignment horizontal="right" readingOrder="0" vertical="bottom"/>
    </xf>
    <xf borderId="0" fillId="0" fontId="1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1" fillId="10" fontId="12" numFmtId="0" xfId="0" applyAlignment="1" applyBorder="1" applyFill="1" applyFont="1">
      <alignment horizontal="center" readingOrder="0"/>
    </xf>
    <xf borderId="11" fillId="0" fontId="2" numFmtId="0" xfId="0" applyBorder="1" applyFont="1"/>
    <xf borderId="2" fillId="0" fontId="2" numFmtId="0" xfId="0" applyBorder="1" applyFont="1"/>
    <xf borderId="3" fillId="11" fontId="12" numFmtId="0" xfId="0" applyAlignment="1" applyBorder="1" applyFill="1" applyFont="1">
      <alignment horizontal="left" readingOrder="0"/>
    </xf>
    <xf borderId="3" fillId="12" fontId="12" numFmtId="0" xfId="0" applyAlignment="1" applyBorder="1" applyFill="1" applyFont="1">
      <alignment horizontal="left" readingOrder="0"/>
    </xf>
    <xf borderId="3" fillId="12" fontId="12" numFmtId="3" xfId="0" applyAlignment="1" applyBorder="1" applyFont="1" applyNumberFormat="1">
      <alignment horizontal="left" readingOrder="0"/>
    </xf>
    <xf borderId="3" fillId="10" fontId="12" numFmtId="0" xfId="0" applyAlignment="1" applyBorder="1" applyFont="1">
      <alignment horizontal="left" readingOrder="0"/>
    </xf>
    <xf borderId="3" fillId="10" fontId="12" numFmtId="3" xfId="0" applyAlignment="1" applyBorder="1" applyFont="1" applyNumberFormat="1">
      <alignment horizontal="left" readingOrder="0"/>
    </xf>
    <xf borderId="1" fillId="11" fontId="12" numFmtId="0" xfId="0" applyAlignment="1" applyBorder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12" numFmtId="3" xfId="0" applyAlignment="1" applyFont="1" applyNumberFormat="1">
      <alignment horizontal="left" readingOrder="0"/>
    </xf>
    <xf borderId="0" fillId="10" fontId="12" numFmtId="0" xfId="0" applyAlignment="1" applyFont="1">
      <alignment horizontal="left" readingOrder="0"/>
    </xf>
    <xf borderId="0" fillId="10" fontId="12" numFmtId="3" xfId="0" applyAlignment="1" applyFont="1" applyNumberFormat="1">
      <alignment horizontal="left" readingOrder="0"/>
    </xf>
    <xf borderId="0" fillId="10" fontId="12" numFmtId="0" xfId="0" applyAlignment="1" applyFont="1">
      <alignment readingOrder="0"/>
    </xf>
    <xf borderId="0" fillId="10" fontId="11" numFmtId="0" xfId="0" applyAlignment="1" applyFont="1">
      <alignment horizontal="left"/>
    </xf>
    <xf borderId="0" fillId="12" fontId="13" numFmtId="0" xfId="0" applyAlignment="1" applyFont="1">
      <alignment readingOrder="0"/>
    </xf>
    <xf borderId="0" fillId="12" fontId="14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31.38"/>
    <col customWidth="1" min="3" max="3" width="28.88"/>
    <col customWidth="1" min="4" max="4" width="9.25"/>
    <col customWidth="1" min="5" max="5" width="24.13"/>
    <col customWidth="1" min="9" max="9" width="21.5"/>
    <col customWidth="1" min="10" max="10" width="26.75"/>
  </cols>
  <sheetData>
    <row r="1">
      <c r="A1" s="1" t="s">
        <v>0</v>
      </c>
      <c r="B1" s="2"/>
      <c r="C1" s="3"/>
    </row>
    <row r="2">
      <c r="A2" s="4" t="s">
        <v>1</v>
      </c>
      <c r="B2" s="4" t="s">
        <v>2</v>
      </c>
      <c r="C2" s="5"/>
      <c r="E2" s="6" t="s">
        <v>3</v>
      </c>
      <c r="F2" s="7"/>
    </row>
    <row r="3" ht="33.75" customHeight="1">
      <c r="A3" s="8" t="s">
        <v>4</v>
      </c>
      <c r="B3" s="9">
        <v>300000.0</v>
      </c>
      <c r="C3" s="10"/>
      <c r="E3" s="11" t="s">
        <v>5</v>
      </c>
      <c r="F3" s="11" t="s">
        <v>6</v>
      </c>
      <c r="G3" s="12"/>
      <c r="H3" s="13" t="s">
        <v>7</v>
      </c>
      <c r="I3" s="14"/>
    </row>
    <row r="4" ht="37.5" customHeight="1">
      <c r="A4" s="8" t="s">
        <v>8</v>
      </c>
      <c r="B4" s="9">
        <v>55000.0</v>
      </c>
      <c r="C4" s="10"/>
      <c r="E4" s="15" t="s">
        <v>9</v>
      </c>
      <c r="F4" s="16" t="s">
        <v>10</v>
      </c>
      <c r="H4" s="17" t="s">
        <v>11</v>
      </c>
      <c r="I4" s="17" t="s">
        <v>12</v>
      </c>
    </row>
    <row r="5" ht="39.0" customHeight="1">
      <c r="A5" s="8" t="s">
        <v>13</v>
      </c>
      <c r="B5" s="9">
        <v>93000.0</v>
      </c>
      <c r="C5" s="10"/>
      <c r="E5" s="18" t="s">
        <v>14</v>
      </c>
      <c r="F5" s="19" t="s">
        <v>15</v>
      </c>
      <c r="H5" s="17" t="s">
        <v>16</v>
      </c>
      <c r="I5" s="17" t="s">
        <v>17</v>
      </c>
    </row>
    <row r="6" ht="30.75" customHeight="1">
      <c r="A6" s="8" t="s">
        <v>18</v>
      </c>
      <c r="B6" s="9">
        <v>270000.0</v>
      </c>
      <c r="C6" s="10"/>
      <c r="E6" s="20" t="s">
        <v>19</v>
      </c>
      <c r="F6" s="16" t="s">
        <v>20</v>
      </c>
      <c r="H6" s="17" t="s">
        <v>21</v>
      </c>
      <c r="I6" s="21" t="s">
        <v>22</v>
      </c>
    </row>
    <row r="7" ht="35.25" customHeight="1">
      <c r="A7" s="8" t="s">
        <v>23</v>
      </c>
      <c r="B7" s="9">
        <v>270000.0</v>
      </c>
      <c r="C7" s="10"/>
      <c r="E7" s="22" t="s">
        <v>24</v>
      </c>
      <c r="F7" s="23" t="s">
        <v>25</v>
      </c>
      <c r="H7" s="24" t="s">
        <v>26</v>
      </c>
      <c r="I7" s="17" t="s">
        <v>27</v>
      </c>
    </row>
    <row r="8" ht="33.0" customHeight="1">
      <c r="A8" s="8" t="s">
        <v>28</v>
      </c>
      <c r="B8" s="9">
        <v>270000.0</v>
      </c>
      <c r="C8" s="10"/>
      <c r="E8" s="25" t="s">
        <v>29</v>
      </c>
      <c r="F8" s="26">
        <f>SUM(F4:F6)</f>
        <v>0</v>
      </c>
      <c r="H8" s="24" t="s">
        <v>30</v>
      </c>
      <c r="I8" s="17" t="s">
        <v>31</v>
      </c>
    </row>
    <row r="9" ht="36.75" customHeight="1">
      <c r="A9" s="8" t="s">
        <v>32</v>
      </c>
      <c r="B9" s="9">
        <v>55000.0</v>
      </c>
      <c r="C9" s="10"/>
      <c r="F9" s="27"/>
    </row>
    <row r="10" ht="33.75" customHeight="1">
      <c r="A10" s="28" t="s">
        <v>29</v>
      </c>
      <c r="B10" s="29">
        <f>sum(B3:B9)</f>
        <v>1313000</v>
      </c>
      <c r="C10" s="30"/>
      <c r="E10" s="13" t="s">
        <v>33</v>
      </c>
      <c r="F10" s="14"/>
      <c r="G10" s="31"/>
      <c r="H10" s="32"/>
      <c r="I10" s="33"/>
      <c r="J10" s="33"/>
    </row>
    <row r="11" ht="32.25" customHeight="1">
      <c r="E11" s="17" t="s">
        <v>34</v>
      </c>
      <c r="F11" s="34" t="s">
        <v>35</v>
      </c>
      <c r="G11" s="31"/>
      <c r="H11" s="35"/>
      <c r="I11" s="36"/>
      <c r="J11" s="37"/>
    </row>
    <row r="12">
      <c r="I12" s="36"/>
      <c r="J12" s="36"/>
    </row>
    <row r="13">
      <c r="A13" s="38" t="s">
        <v>36</v>
      </c>
      <c r="B13" s="39"/>
      <c r="C13" s="40"/>
      <c r="I13" s="36"/>
      <c r="J13" s="41"/>
    </row>
    <row r="14">
      <c r="A14" s="4" t="s">
        <v>1</v>
      </c>
      <c r="B14" s="4" t="s">
        <v>37</v>
      </c>
      <c r="C14" s="4" t="s">
        <v>38</v>
      </c>
      <c r="E14" s="42" t="s">
        <v>39</v>
      </c>
      <c r="F14" s="43"/>
      <c r="G14" s="14"/>
      <c r="H14" s="44"/>
      <c r="I14" s="45"/>
      <c r="J14" s="36"/>
    </row>
    <row r="15">
      <c r="A15" s="8" t="s">
        <v>40</v>
      </c>
      <c r="B15" s="9">
        <v>400000.0</v>
      </c>
      <c r="C15" s="46">
        <f t="shared" ref="C15:C21" si="1">B15*12</f>
        <v>4800000</v>
      </c>
      <c r="E15" s="24" t="s">
        <v>1</v>
      </c>
      <c r="F15" s="47" t="s">
        <v>41</v>
      </c>
      <c r="G15" s="47" t="s">
        <v>42</v>
      </c>
    </row>
    <row r="16">
      <c r="A16" s="8" t="s">
        <v>43</v>
      </c>
      <c r="B16" s="9">
        <v>60000.0</v>
      </c>
      <c r="C16" s="46">
        <f t="shared" si="1"/>
        <v>720000</v>
      </c>
      <c r="E16" s="24" t="s">
        <v>44</v>
      </c>
      <c r="F16" s="47">
        <v>100.0</v>
      </c>
      <c r="G16" s="48">
        <f>100*5000</f>
        <v>500000</v>
      </c>
    </row>
    <row r="17">
      <c r="A17" s="8" t="s">
        <v>45</v>
      </c>
      <c r="B17" s="9">
        <v>94000.0</v>
      </c>
      <c r="C17" s="46">
        <f t="shared" si="1"/>
        <v>1128000</v>
      </c>
      <c r="E17" s="24" t="s">
        <v>46</v>
      </c>
      <c r="F17" s="47">
        <v>50.0</v>
      </c>
      <c r="G17" s="48">
        <f>50*12000</f>
        <v>600000</v>
      </c>
    </row>
    <row r="18">
      <c r="A18" s="8" t="s">
        <v>47</v>
      </c>
      <c r="B18" s="9">
        <v>215000.0</v>
      </c>
      <c r="C18" s="46">
        <f t="shared" si="1"/>
        <v>2580000</v>
      </c>
      <c r="E18" s="24" t="s">
        <v>48</v>
      </c>
      <c r="F18" s="47">
        <v>150.0</v>
      </c>
      <c r="G18" s="48">
        <f>150*5000</f>
        <v>750000</v>
      </c>
    </row>
    <row r="19">
      <c r="A19" s="8" t="s">
        <v>49</v>
      </c>
      <c r="B19" s="9">
        <v>100000.0</v>
      </c>
      <c r="C19" s="46">
        <f t="shared" si="1"/>
        <v>1200000</v>
      </c>
      <c r="E19" s="24" t="s">
        <v>24</v>
      </c>
      <c r="F19" s="47">
        <v>100.0</v>
      </c>
      <c r="G19" s="48">
        <f>100*5000</f>
        <v>500000</v>
      </c>
    </row>
    <row r="20">
      <c r="A20" s="8" t="s">
        <v>28</v>
      </c>
      <c r="B20" s="9">
        <v>170000.0</v>
      </c>
      <c r="C20" s="46">
        <f t="shared" si="1"/>
        <v>2040000</v>
      </c>
      <c r="E20" s="49" t="s">
        <v>50</v>
      </c>
      <c r="F20" s="50">
        <f t="shared" ref="F20:G20" si="2">sum(F16:F18)</f>
        <v>300</v>
      </c>
      <c r="G20" s="50">
        <f t="shared" si="2"/>
        <v>1850000</v>
      </c>
    </row>
    <row r="21">
      <c r="A21" s="8" t="s">
        <v>32</v>
      </c>
      <c r="B21" s="9">
        <v>55000.0</v>
      </c>
      <c r="C21" s="46">
        <f t="shared" si="1"/>
        <v>660000</v>
      </c>
      <c r="E21" s="51" t="s">
        <v>51</v>
      </c>
      <c r="F21" s="52">
        <f t="shared" ref="F21:G21" si="3">F20*12</f>
        <v>3600</v>
      </c>
      <c r="G21" s="52">
        <f t="shared" si="3"/>
        <v>22200000</v>
      </c>
    </row>
    <row r="22">
      <c r="A22" s="28" t="s">
        <v>29</v>
      </c>
      <c r="B22" s="53">
        <f>SUM(B15:B21)</f>
        <v>1094000</v>
      </c>
      <c r="C22" s="29">
        <f>sum(C15:C21)</f>
        <v>13128000</v>
      </c>
    </row>
  </sheetData>
  <mergeCells count="6">
    <mergeCell ref="A13:C13"/>
    <mergeCell ref="E2:F2"/>
    <mergeCell ref="E10:F10"/>
    <mergeCell ref="H3:I3"/>
    <mergeCell ref="E14:G14"/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63"/>
    <col customWidth="1" min="4" max="4" width="39.0"/>
    <col customWidth="1" min="5" max="5" width="34.88"/>
    <col customWidth="1" min="6" max="6" width="57.63"/>
    <col customWidth="1" min="9" max="9" width="36.88"/>
    <col customWidth="1" min="10" max="10" width="22.75"/>
    <col customWidth="1" min="11" max="11" width="28.0"/>
    <col customWidth="1" min="12" max="12" width="31.88"/>
    <col customWidth="1" min="13" max="13" width="24.13"/>
    <col customWidth="1" min="14" max="14" width="31.88"/>
  </cols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54"/>
      <c r="B9" s="54"/>
      <c r="C9" s="55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4"/>
      <c r="C10" s="56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54"/>
      <c r="C11" s="57" t="s">
        <v>52</v>
      </c>
      <c r="D11" s="58"/>
      <c r="E11" s="58"/>
      <c r="F11" s="59"/>
      <c r="G11" s="54"/>
      <c r="H11" s="54"/>
      <c r="I11" s="54"/>
      <c r="J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60" t="s">
        <v>53</v>
      </c>
      <c r="D12" s="60" t="s">
        <v>54</v>
      </c>
      <c r="E12" s="60" t="s">
        <v>55</v>
      </c>
      <c r="F12" s="60" t="s">
        <v>56</v>
      </c>
      <c r="G12" s="54"/>
      <c r="H12" s="54"/>
      <c r="I12" s="57" t="s">
        <v>57</v>
      </c>
      <c r="J12" s="58"/>
      <c r="K12" s="58"/>
      <c r="L12" s="59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4"/>
      <c r="B13" s="54"/>
      <c r="C13" s="61" t="s">
        <v>58</v>
      </c>
      <c r="D13" s="61">
        <v>100.0</v>
      </c>
      <c r="E13" s="61">
        <v>5000.0</v>
      </c>
      <c r="F13" s="61" t="s">
        <v>59</v>
      </c>
      <c r="G13" s="54"/>
      <c r="H13" s="54"/>
      <c r="I13" s="60" t="s">
        <v>53</v>
      </c>
      <c r="J13" s="60" t="s">
        <v>60</v>
      </c>
      <c r="K13" s="60" t="s">
        <v>61</v>
      </c>
      <c r="L13" s="60" t="s">
        <v>62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4"/>
      <c r="B14" s="54"/>
      <c r="C14" s="61" t="s">
        <v>63</v>
      </c>
      <c r="D14" s="61">
        <v>50.0</v>
      </c>
      <c r="E14" s="62">
        <v>11200.0</v>
      </c>
      <c r="F14" s="61" t="s">
        <v>64</v>
      </c>
      <c r="G14" s="54"/>
      <c r="H14" s="54"/>
      <c r="I14" s="61" t="s">
        <v>58</v>
      </c>
      <c r="J14" s="61">
        <v>0.6</v>
      </c>
      <c r="K14" s="61">
        <v>3000.0</v>
      </c>
      <c r="L14" s="61" t="s">
        <v>65</v>
      </c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54"/>
      <c r="C15" s="61" t="s">
        <v>66</v>
      </c>
      <c r="D15" s="61">
        <v>150.0</v>
      </c>
      <c r="E15" s="61">
        <v>4000.0</v>
      </c>
      <c r="F15" s="61" t="s">
        <v>67</v>
      </c>
      <c r="G15" s="54"/>
      <c r="H15" s="54"/>
      <c r="I15" s="61" t="s">
        <v>63</v>
      </c>
      <c r="J15" s="61">
        <v>0.6</v>
      </c>
      <c r="K15" s="62">
        <v>6720.0</v>
      </c>
      <c r="L15" s="61" t="s">
        <v>68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4"/>
      <c r="C16" s="61" t="s">
        <v>69</v>
      </c>
      <c r="D16" s="61">
        <v>100.0</v>
      </c>
      <c r="E16" s="62">
        <v>6000.0</v>
      </c>
      <c r="F16" s="61" t="s">
        <v>70</v>
      </c>
      <c r="G16" s="54"/>
      <c r="H16" s="54"/>
      <c r="I16" s="61" t="s">
        <v>66</v>
      </c>
      <c r="J16" s="61">
        <v>0.6</v>
      </c>
      <c r="K16" s="61">
        <v>2400.0</v>
      </c>
      <c r="L16" s="61" t="s">
        <v>71</v>
      </c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4"/>
      <c r="B17" s="54"/>
      <c r="C17" s="63" t="s">
        <v>72</v>
      </c>
      <c r="D17" s="63" t="s">
        <v>73</v>
      </c>
      <c r="E17" s="63" t="s">
        <v>73</v>
      </c>
      <c r="F17" s="64">
        <v>9192000.0</v>
      </c>
      <c r="G17" s="54"/>
      <c r="H17" s="54"/>
      <c r="I17" s="61" t="s">
        <v>69</v>
      </c>
      <c r="J17" s="61">
        <v>0.6</v>
      </c>
      <c r="K17" s="62">
        <v>36000.0</v>
      </c>
      <c r="L17" s="61" t="s">
        <v>74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4"/>
      <c r="C18" s="54"/>
      <c r="D18" s="54"/>
      <c r="E18" s="54"/>
      <c r="F18" s="54"/>
      <c r="G18" s="54"/>
      <c r="H18" s="54"/>
      <c r="I18" s="63" t="s">
        <v>75</v>
      </c>
      <c r="J18" s="63" t="s">
        <v>73</v>
      </c>
      <c r="K18" s="63" t="s">
        <v>73</v>
      </c>
      <c r="L18" s="64">
        <v>5.5152E7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4"/>
      <c r="B21" s="54"/>
      <c r="C21" s="57" t="s">
        <v>76</v>
      </c>
      <c r="D21" s="58"/>
      <c r="E21" s="58"/>
      <c r="F21" s="59"/>
      <c r="G21" s="54"/>
      <c r="H21" s="54"/>
      <c r="I21" s="57" t="s">
        <v>77</v>
      </c>
      <c r="J21" s="58"/>
      <c r="K21" s="58"/>
      <c r="L21" s="59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4"/>
      <c r="B22" s="54"/>
      <c r="C22" s="60" t="s">
        <v>78</v>
      </c>
      <c r="D22" s="60" t="s">
        <v>79</v>
      </c>
      <c r="E22" s="60" t="s">
        <v>80</v>
      </c>
      <c r="F22" s="60" t="s">
        <v>81</v>
      </c>
      <c r="G22" s="54"/>
      <c r="H22" s="54"/>
      <c r="I22" s="65" t="s">
        <v>82</v>
      </c>
      <c r="J22" s="58"/>
      <c r="K22" s="58"/>
      <c r="L22" s="59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4"/>
      <c r="B23" s="54"/>
      <c r="C23" s="61" t="s">
        <v>83</v>
      </c>
      <c r="D23" s="61" t="s">
        <v>84</v>
      </c>
      <c r="E23" s="61" t="s">
        <v>85</v>
      </c>
      <c r="F23" s="61" t="s">
        <v>86</v>
      </c>
      <c r="G23" s="54"/>
      <c r="H23" s="54"/>
      <c r="I23" s="60" t="s">
        <v>53</v>
      </c>
      <c r="J23" s="60" t="s">
        <v>87</v>
      </c>
      <c r="K23" s="60" t="s">
        <v>88</v>
      </c>
      <c r="L23" s="60" t="s">
        <v>89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4"/>
      <c r="B24" s="54"/>
      <c r="C24" s="61" t="s">
        <v>90</v>
      </c>
      <c r="D24" s="61">
        <v>50000.0</v>
      </c>
      <c r="E24" s="62" t="s">
        <v>91</v>
      </c>
      <c r="F24" s="61" t="s">
        <v>92</v>
      </c>
      <c r="G24" s="54"/>
      <c r="H24" s="54"/>
      <c r="I24" s="61" t="s">
        <v>58</v>
      </c>
      <c r="J24" s="61">
        <v>6000000.0</v>
      </c>
      <c r="K24" s="62">
        <v>3600000.0</v>
      </c>
      <c r="L24" s="61" t="s">
        <v>73</v>
      </c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4"/>
      <c r="B25" s="54"/>
      <c r="C25" s="61" t="s">
        <v>93</v>
      </c>
      <c r="D25" s="61">
        <v>766000.0</v>
      </c>
      <c r="E25" s="61" t="s">
        <v>94</v>
      </c>
      <c r="F25" s="61" t="s">
        <v>95</v>
      </c>
      <c r="G25" s="54"/>
      <c r="H25" s="54"/>
      <c r="I25" s="61" t="s">
        <v>63</v>
      </c>
      <c r="J25" s="61">
        <v>6720000.0</v>
      </c>
      <c r="K25" s="61">
        <v>4032000.0</v>
      </c>
      <c r="L25" s="61" t="s">
        <v>73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4"/>
      <c r="B26" s="54"/>
      <c r="C26" s="61" t="s">
        <v>32</v>
      </c>
      <c r="D26" s="61">
        <v>383000.0</v>
      </c>
      <c r="E26" s="62" t="s">
        <v>96</v>
      </c>
      <c r="F26" s="61" t="s">
        <v>97</v>
      </c>
      <c r="G26" s="54"/>
      <c r="H26" s="54"/>
      <c r="I26" s="61" t="s">
        <v>66</v>
      </c>
      <c r="J26" s="61">
        <v>7200000.0</v>
      </c>
      <c r="K26" s="62">
        <v>4320000.0</v>
      </c>
      <c r="L26" s="61" t="s">
        <v>73</v>
      </c>
      <c r="O26" s="66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4"/>
      <c r="B27" s="54"/>
      <c r="C27" s="63" t="s">
        <v>98</v>
      </c>
      <c r="D27" s="63">
        <v>1289000.0</v>
      </c>
      <c r="E27" s="63">
        <v>1.5468E7</v>
      </c>
      <c r="F27" s="64" t="s">
        <v>99</v>
      </c>
      <c r="G27" s="54"/>
      <c r="H27" s="54"/>
      <c r="I27" s="61" t="s">
        <v>69</v>
      </c>
      <c r="J27" s="61">
        <v>7.2E7</v>
      </c>
      <c r="K27" s="61">
        <v>4.32E7</v>
      </c>
      <c r="L27" s="62" t="s">
        <v>73</v>
      </c>
      <c r="O27" s="67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4"/>
      <c r="B28" s="54"/>
      <c r="G28" s="54"/>
      <c r="H28" s="54"/>
      <c r="I28" s="68" t="s">
        <v>29</v>
      </c>
      <c r="J28" s="69">
        <v>9.192E7</v>
      </c>
      <c r="K28" s="69">
        <v>5.5152E7</v>
      </c>
      <c r="L28" s="69">
        <v>1.5468E7</v>
      </c>
      <c r="O28" s="67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4"/>
      <c r="B29" s="54"/>
      <c r="G29" s="54"/>
      <c r="H29" s="54"/>
      <c r="I29" s="54"/>
      <c r="J29" s="54"/>
      <c r="O29" s="67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7" t="s">
        <v>100</v>
      </c>
      <c r="D30" s="58"/>
      <c r="E30" s="58"/>
      <c r="F30" s="59"/>
      <c r="G30" s="54"/>
      <c r="H30" s="54"/>
      <c r="I30" s="54"/>
      <c r="J30" s="54"/>
      <c r="O30" s="67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54"/>
      <c r="C31" s="60" t="s">
        <v>101</v>
      </c>
      <c r="D31" s="60" t="s">
        <v>102</v>
      </c>
      <c r="E31" s="60" t="s">
        <v>103</v>
      </c>
      <c r="F31" s="60" t="s">
        <v>104</v>
      </c>
      <c r="G31" s="54"/>
      <c r="H31" s="54"/>
      <c r="I31" s="70" t="s">
        <v>105</v>
      </c>
      <c r="J31" s="71"/>
      <c r="O31" s="67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4"/>
      <c r="C32" s="61" t="s">
        <v>72</v>
      </c>
      <c r="D32" s="61">
        <v>9.192E7</v>
      </c>
      <c r="E32" s="61" t="s">
        <v>106</v>
      </c>
      <c r="F32" s="61" t="s">
        <v>107</v>
      </c>
      <c r="G32" s="54"/>
      <c r="H32" s="54"/>
      <c r="I32" s="72" t="s">
        <v>72</v>
      </c>
      <c r="J32" s="73" t="s">
        <v>108</v>
      </c>
    </row>
    <row r="33">
      <c r="A33" s="54"/>
      <c r="B33" s="54"/>
      <c r="C33" s="61" t="s">
        <v>75</v>
      </c>
      <c r="D33" s="61">
        <v>5.5152E7</v>
      </c>
      <c r="E33" s="62" t="s">
        <v>109</v>
      </c>
      <c r="F33" s="61" t="s">
        <v>110</v>
      </c>
      <c r="G33" s="54"/>
      <c r="H33" s="54"/>
      <c r="I33" s="72" t="s">
        <v>75</v>
      </c>
      <c r="J33" s="73" t="s">
        <v>111</v>
      </c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4"/>
      <c r="C34" s="61" t="s">
        <v>98</v>
      </c>
      <c r="D34" s="61">
        <v>1.5468E7</v>
      </c>
      <c r="E34" s="61" t="s">
        <v>112</v>
      </c>
      <c r="F34" s="61">
        <v>300000.0</v>
      </c>
      <c r="G34" s="54"/>
      <c r="H34" s="54"/>
      <c r="I34" s="72" t="s">
        <v>98</v>
      </c>
      <c r="J34" s="73" t="s">
        <v>113</v>
      </c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54"/>
      <c r="C35" s="61" t="s">
        <v>114</v>
      </c>
      <c r="D35" s="61">
        <v>2.13E7</v>
      </c>
      <c r="E35" s="62" t="s">
        <v>115</v>
      </c>
      <c r="F35" s="61">
        <v>1500000.0</v>
      </c>
      <c r="G35" s="54"/>
      <c r="H35" s="54"/>
      <c r="I35" s="72" t="s">
        <v>114</v>
      </c>
      <c r="J35" s="73" t="s">
        <v>116</v>
      </c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54"/>
      <c r="C36" s="63"/>
      <c r="D36" s="63"/>
      <c r="E36" s="63"/>
      <c r="F36" s="64"/>
      <c r="G36" s="54"/>
      <c r="H36" s="54"/>
      <c r="I36" s="72" t="s">
        <v>117</v>
      </c>
      <c r="J36" s="73" t="s">
        <v>118</v>
      </c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66" t="s">
        <v>105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66" t="s">
        <v>119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66" t="s">
        <v>120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66" t="s">
        <v>121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66" t="s">
        <v>122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66" t="s">
        <v>123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6">
    <mergeCell ref="C11:F11"/>
    <mergeCell ref="C21:F21"/>
    <mergeCell ref="C30:F30"/>
    <mergeCell ref="I12:L12"/>
    <mergeCell ref="I21:L21"/>
    <mergeCell ref="I22:L22"/>
  </mergeCells>
  <drawing r:id="rId1"/>
</worksheet>
</file>