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사원코드" sheetId="6" r:id="rId1"/>
    <sheet name="아파트직접계약" sheetId="5" r:id="rId2"/>
    <sheet name="물품대" sheetId="1" r:id="rId3"/>
    <sheet name="물품대DB" sheetId="7" r:id="rId4"/>
    <sheet name="일반아파트" sheetId="2" r:id="rId5"/>
    <sheet name="급여아파트" sheetId="3" r:id="rId6"/>
    <sheet name="은행코드" sheetId="4" r:id="rId7"/>
  </sheets>
  <definedNames>
    <definedName name="_xlnm._FilterDatabase" localSheetId="5" hidden="1">급여아파트!$A$1:$R$1</definedName>
    <definedName name="_xlnm._FilterDatabase" localSheetId="2" hidden="1">물품대!$A$1:$Q$89</definedName>
    <definedName name="_xlnm._FilterDatabase" localSheetId="1" hidden="1">아파트직접계약!$A$1:$AB$66</definedName>
    <definedName name="_xlnm._FilterDatabase" localSheetId="4" hidden="1">일반아파트!$A$1:$N$102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9" i="7" l="1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W67" i="5" l="1"/>
  <c r="U67" i="5"/>
  <c r="S67" i="5"/>
  <c r="Q67" i="5"/>
  <c r="P67" i="5"/>
  <c r="O67" i="5"/>
  <c r="M67" i="5"/>
  <c r="H67" i="5"/>
  <c r="I67" i="5" s="1"/>
  <c r="J67" i="5" s="1"/>
  <c r="H66" i="5"/>
  <c r="I66" i="5" s="1"/>
  <c r="J66" i="5" s="1"/>
  <c r="H65" i="5"/>
  <c r="I65" i="5" s="1"/>
  <c r="J65" i="5" s="1"/>
  <c r="H64" i="5"/>
  <c r="I64" i="5" s="1"/>
  <c r="J64" i="5" s="1"/>
  <c r="H63" i="5"/>
  <c r="I63" i="5" s="1"/>
  <c r="J63" i="5" s="1"/>
  <c r="H62" i="5"/>
  <c r="I62" i="5" s="1"/>
  <c r="J62" i="5" s="1"/>
  <c r="H61" i="5"/>
  <c r="I61" i="5" s="1"/>
  <c r="J61" i="5" s="1"/>
  <c r="H60" i="5"/>
  <c r="I60" i="5" s="1"/>
  <c r="J60" i="5" s="1"/>
  <c r="I59" i="5"/>
  <c r="J59" i="5" s="1"/>
  <c r="H58" i="5"/>
  <c r="J58" i="5" s="1"/>
  <c r="H57" i="5"/>
  <c r="I57" i="5" s="1"/>
  <c r="J57" i="5" s="1"/>
  <c r="H56" i="5"/>
  <c r="I56" i="5" s="1"/>
  <c r="J56" i="5" s="1"/>
  <c r="H55" i="5"/>
  <c r="I55" i="5" s="1"/>
  <c r="J55" i="5" s="1"/>
  <c r="H54" i="5"/>
  <c r="I54" i="5" s="1"/>
  <c r="J54" i="5" s="1"/>
  <c r="H53" i="5"/>
  <c r="I53" i="5" s="1"/>
  <c r="J53" i="5" s="1"/>
  <c r="H52" i="5"/>
  <c r="I52" i="5" s="1"/>
  <c r="J52" i="5" s="1"/>
  <c r="H51" i="5"/>
  <c r="I51" i="5" s="1"/>
  <c r="J51" i="5" s="1"/>
  <c r="H50" i="5"/>
  <c r="I50" i="5" s="1"/>
  <c r="J50" i="5" s="1"/>
  <c r="H49" i="5"/>
  <c r="I49" i="5" s="1"/>
  <c r="J49" i="5" s="1"/>
  <c r="H48" i="5"/>
  <c r="I48" i="5" s="1"/>
  <c r="J48" i="5" s="1"/>
  <c r="H47" i="5"/>
  <c r="I47" i="5" s="1"/>
  <c r="J47" i="5" s="1"/>
  <c r="H46" i="5"/>
  <c r="I46" i="5" s="1"/>
  <c r="J46" i="5" s="1"/>
  <c r="H45" i="5"/>
  <c r="I45" i="5" s="1"/>
  <c r="J45" i="5" s="1"/>
  <c r="H44" i="5"/>
  <c r="I44" i="5" s="1"/>
  <c r="J44" i="5" s="1"/>
  <c r="H43" i="5"/>
  <c r="I43" i="5" s="1"/>
  <c r="J43" i="5" s="1"/>
  <c r="H42" i="5"/>
  <c r="I42" i="5" s="1"/>
  <c r="J42" i="5" s="1"/>
  <c r="H41" i="5"/>
  <c r="I41" i="5" s="1"/>
  <c r="J41" i="5" s="1"/>
  <c r="H40" i="5"/>
  <c r="I40" i="5" s="1"/>
  <c r="J40" i="5" s="1"/>
  <c r="L39" i="5"/>
  <c r="L67" i="5" s="1"/>
  <c r="H39" i="5"/>
  <c r="I39" i="5" s="1"/>
  <c r="J39" i="5" s="1"/>
  <c r="N38" i="5"/>
  <c r="V38" i="5" s="1"/>
  <c r="H38" i="5"/>
  <c r="I38" i="5" s="1"/>
  <c r="J38" i="5" s="1"/>
  <c r="H37" i="5"/>
  <c r="I37" i="5" s="1"/>
  <c r="J37" i="5" s="1"/>
  <c r="H36" i="5"/>
  <c r="I36" i="5" s="1"/>
  <c r="J36" i="5" s="1"/>
  <c r="H35" i="5"/>
  <c r="I35" i="5" s="1"/>
  <c r="J35" i="5" s="1"/>
  <c r="H34" i="5"/>
  <c r="I34" i="5" s="1"/>
  <c r="J34" i="5" s="1"/>
  <c r="H33" i="5"/>
  <c r="I33" i="5" s="1"/>
  <c r="J33" i="5" s="1"/>
  <c r="H32" i="5"/>
  <c r="I32" i="5" s="1"/>
  <c r="J32" i="5" s="1"/>
  <c r="H31" i="5"/>
  <c r="I31" i="5" s="1"/>
  <c r="J31" i="5" s="1"/>
  <c r="H30" i="5"/>
  <c r="I30" i="5" s="1"/>
  <c r="J30" i="5" s="1"/>
  <c r="H29" i="5"/>
  <c r="I29" i="5" s="1"/>
  <c r="J29" i="5" s="1"/>
  <c r="H28" i="5"/>
  <c r="I28" i="5" s="1"/>
  <c r="J28" i="5" s="1"/>
  <c r="H27" i="5"/>
  <c r="I27" i="5" s="1"/>
  <c r="J27" i="5" s="1"/>
  <c r="H26" i="5"/>
  <c r="I26" i="5" s="1"/>
  <c r="J26" i="5" s="1"/>
  <c r="H25" i="5"/>
  <c r="I25" i="5" s="1"/>
  <c r="J25" i="5" s="1"/>
  <c r="H24" i="5"/>
  <c r="I24" i="5" s="1"/>
  <c r="J24" i="5" s="1"/>
  <c r="H23" i="5"/>
  <c r="I23" i="5" s="1"/>
  <c r="J23" i="5" s="1"/>
  <c r="H22" i="5"/>
  <c r="I22" i="5" s="1"/>
  <c r="J22" i="5" s="1"/>
  <c r="H21" i="5"/>
  <c r="I21" i="5" s="1"/>
  <c r="J21" i="5" s="1"/>
  <c r="H20" i="5"/>
  <c r="I20" i="5" s="1"/>
  <c r="J20" i="5" s="1"/>
  <c r="H19" i="5"/>
  <c r="I19" i="5" s="1"/>
  <c r="J19" i="5" s="1"/>
  <c r="H18" i="5"/>
  <c r="I18" i="5" s="1"/>
  <c r="J18" i="5" s="1"/>
  <c r="H17" i="5"/>
  <c r="I17" i="5" s="1"/>
  <c r="J17" i="5" s="1"/>
  <c r="H16" i="5"/>
  <c r="I16" i="5" s="1"/>
  <c r="J16" i="5" s="1"/>
  <c r="H15" i="5"/>
  <c r="I15" i="5" s="1"/>
  <c r="J15" i="5" s="1"/>
  <c r="H14" i="5"/>
  <c r="I14" i="5" s="1"/>
  <c r="J14" i="5" s="1"/>
  <c r="H13" i="5"/>
  <c r="I13" i="5" s="1"/>
  <c r="J13" i="5" s="1"/>
  <c r="H12" i="5"/>
  <c r="I12" i="5" s="1"/>
  <c r="J12" i="5" s="1"/>
  <c r="H11" i="5"/>
  <c r="I11" i="5" s="1"/>
  <c r="J11" i="5" s="1"/>
  <c r="H10" i="5"/>
  <c r="I10" i="5" s="1"/>
  <c r="J10" i="5" s="1"/>
  <c r="H9" i="5"/>
  <c r="I9" i="5" s="1"/>
  <c r="J9" i="5" s="1"/>
  <c r="R8" i="5"/>
  <c r="X8" i="5" s="1"/>
  <c r="H8" i="5"/>
  <c r="I8" i="5" s="1"/>
  <c r="J8" i="5" s="1"/>
  <c r="R7" i="5"/>
  <c r="X7" i="5" s="1"/>
  <c r="H7" i="5"/>
  <c r="I7" i="5" s="1"/>
  <c r="J7" i="5" s="1"/>
  <c r="R6" i="5"/>
  <c r="T6" i="5" s="1"/>
  <c r="H6" i="5"/>
  <c r="I6" i="5" s="1"/>
  <c r="J6" i="5" s="1"/>
  <c r="R5" i="5"/>
  <c r="X5" i="5" s="1"/>
  <c r="H5" i="5"/>
  <c r="I5" i="5" s="1"/>
  <c r="J5" i="5" s="1"/>
  <c r="R4" i="5"/>
  <c r="H4" i="5"/>
  <c r="I4" i="5" s="1"/>
  <c r="J4" i="5" s="1"/>
  <c r="R3" i="5"/>
  <c r="H3" i="5"/>
  <c r="I3" i="5" s="1"/>
  <c r="J3" i="5" s="1"/>
  <c r="R2" i="5"/>
  <c r="X2" i="5" s="1"/>
  <c r="I2" i="5"/>
  <c r="J2" i="5" s="1"/>
  <c r="K44" i="5" l="1"/>
  <c r="N44" i="5" s="1"/>
  <c r="V44" i="5" s="1"/>
  <c r="K8" i="5"/>
  <c r="N8" i="5" s="1"/>
  <c r="Y8" i="5" s="1"/>
  <c r="K46" i="5"/>
  <c r="N46" i="5" s="1"/>
  <c r="V46" i="5" s="1"/>
  <c r="K28" i="5"/>
  <c r="N28" i="5" s="1"/>
  <c r="V28" i="5" s="1"/>
  <c r="K42" i="5"/>
  <c r="N42" i="5" s="1"/>
  <c r="V42" i="5" s="1"/>
  <c r="K36" i="5"/>
  <c r="N36" i="5" s="1"/>
  <c r="V36" i="5" s="1"/>
  <c r="X36" i="5" s="1"/>
  <c r="Y36" i="5" s="1"/>
  <c r="K14" i="5"/>
  <c r="N14" i="5" s="1"/>
  <c r="V14" i="5" s="1"/>
  <c r="X14" i="5" s="1"/>
  <c r="Y14" i="5" s="1"/>
  <c r="K22" i="5"/>
  <c r="N22" i="5" s="1"/>
  <c r="V22" i="5" s="1"/>
  <c r="K30" i="5"/>
  <c r="N30" i="5" s="1"/>
  <c r="V30" i="5" s="1"/>
  <c r="K56" i="5"/>
  <c r="N56" i="5" s="1"/>
  <c r="V56" i="5" s="1"/>
  <c r="T7" i="5"/>
  <c r="V7" i="5" s="1"/>
  <c r="K3" i="5"/>
  <c r="N3" i="5" s="1"/>
  <c r="X6" i="5"/>
  <c r="K47" i="5"/>
  <c r="N47" i="5" s="1"/>
  <c r="V47" i="5" s="1"/>
  <c r="X47" i="5" s="1"/>
  <c r="Y47" i="5" s="1"/>
  <c r="K66" i="5"/>
  <c r="N66" i="5" s="1"/>
  <c r="V66" i="5" s="1"/>
  <c r="X66" i="5" s="1"/>
  <c r="Y66" i="5" s="1"/>
  <c r="K41" i="5"/>
  <c r="N41" i="5" s="1"/>
  <c r="V41" i="5" s="1"/>
  <c r="X41" i="5" s="1"/>
  <c r="Y41" i="5" s="1"/>
  <c r="K54" i="5"/>
  <c r="N54" i="5" s="1"/>
  <c r="V54" i="5" s="1"/>
  <c r="X54" i="5" s="1"/>
  <c r="Y54" i="5" s="1"/>
  <c r="K24" i="5"/>
  <c r="N24" i="5" s="1"/>
  <c r="V24" i="5" s="1"/>
  <c r="K32" i="5"/>
  <c r="N32" i="5" s="1"/>
  <c r="V32" i="5" s="1"/>
  <c r="K64" i="5"/>
  <c r="N64" i="5" s="1"/>
  <c r="V64" i="5" s="1"/>
  <c r="X64" i="5" s="1"/>
  <c r="Y64" i="5" s="1"/>
  <c r="K34" i="5"/>
  <c r="N34" i="5" s="1"/>
  <c r="V34" i="5" s="1"/>
  <c r="X34" i="5" s="1"/>
  <c r="Y34" i="5" s="1"/>
  <c r="K12" i="5"/>
  <c r="N12" i="5" s="1"/>
  <c r="V12" i="5" s="1"/>
  <c r="X12" i="5" s="1"/>
  <c r="Y12" i="5" s="1"/>
  <c r="K4" i="5"/>
  <c r="N4" i="5" s="1"/>
  <c r="K17" i="5"/>
  <c r="N17" i="5" s="1"/>
  <c r="V17" i="5" s="1"/>
  <c r="X17" i="5" s="1"/>
  <c r="Y17" i="5" s="1"/>
  <c r="K21" i="5"/>
  <c r="N21" i="5" s="1"/>
  <c r="V21" i="5" s="1"/>
  <c r="K58" i="5"/>
  <c r="N58" i="5" s="1"/>
  <c r="V58" i="5" s="1"/>
  <c r="K26" i="5"/>
  <c r="N26" i="5" s="1"/>
  <c r="V26" i="5" s="1"/>
  <c r="K6" i="5"/>
  <c r="N6" i="5" s="1"/>
  <c r="T8" i="5"/>
  <c r="V8" i="5" s="1"/>
  <c r="K10" i="5"/>
  <c r="N10" i="5" s="1"/>
  <c r="V10" i="5" s="1"/>
  <c r="X10" i="5" s="1"/>
  <c r="Y10" i="5" s="1"/>
  <c r="K15" i="5"/>
  <c r="N15" i="5" s="1"/>
  <c r="V15" i="5" s="1"/>
  <c r="K31" i="5"/>
  <c r="N31" i="5" s="1"/>
  <c r="V31" i="5" s="1"/>
  <c r="X31" i="5" s="1"/>
  <c r="Y31" i="5" s="1"/>
  <c r="K45" i="5"/>
  <c r="N45" i="5" s="1"/>
  <c r="V45" i="5" s="1"/>
  <c r="K11" i="5"/>
  <c r="N11" i="5" s="1"/>
  <c r="V11" i="5" s="1"/>
  <c r="K62" i="5"/>
  <c r="N62" i="5" s="1"/>
  <c r="V62" i="5" s="1"/>
  <c r="K9" i="5"/>
  <c r="N9" i="5" s="1"/>
  <c r="V9" i="5" s="1"/>
  <c r="K52" i="5"/>
  <c r="N52" i="5" s="1"/>
  <c r="V52" i="5" s="1"/>
  <c r="K60" i="5"/>
  <c r="N60" i="5" s="1"/>
  <c r="V60" i="5" s="1"/>
  <c r="K27" i="5"/>
  <c r="N27" i="5" s="1"/>
  <c r="V27" i="5" s="1"/>
  <c r="K35" i="5"/>
  <c r="N35" i="5" s="1"/>
  <c r="V35" i="5" s="1"/>
  <c r="X35" i="5" s="1"/>
  <c r="Y35" i="5" s="1"/>
  <c r="K50" i="5"/>
  <c r="N50" i="5" s="1"/>
  <c r="V50" i="5" s="1"/>
  <c r="K63" i="5"/>
  <c r="N63" i="5" s="1"/>
  <c r="V63" i="5" s="1"/>
  <c r="X63" i="5" s="1"/>
  <c r="Y63" i="5" s="1"/>
  <c r="K16" i="5"/>
  <c r="N16" i="5" s="1"/>
  <c r="V16" i="5" s="1"/>
  <c r="X16" i="5" s="1"/>
  <c r="Y16" i="5" s="1"/>
  <c r="K18" i="5"/>
  <c r="N18" i="5" s="1"/>
  <c r="V18" i="5" s="1"/>
  <c r="X18" i="5" s="1"/>
  <c r="Y18" i="5" s="1"/>
  <c r="K20" i="5"/>
  <c r="N20" i="5" s="1"/>
  <c r="V20" i="5" s="1"/>
  <c r="X20" i="5" s="1"/>
  <c r="Y20" i="5" s="1"/>
  <c r="K40" i="5"/>
  <c r="N40" i="5" s="1"/>
  <c r="V40" i="5" s="1"/>
  <c r="K48" i="5"/>
  <c r="N48" i="5" s="1"/>
  <c r="V48" i="5" s="1"/>
  <c r="K53" i="5"/>
  <c r="N53" i="5" s="1"/>
  <c r="V53" i="5" s="1"/>
  <c r="K57" i="5"/>
  <c r="N57" i="5" s="1"/>
  <c r="V57" i="5" s="1"/>
  <c r="K61" i="5"/>
  <c r="N61" i="5" s="1"/>
  <c r="V61" i="5" s="1"/>
  <c r="K37" i="5"/>
  <c r="N37" i="5" s="1"/>
  <c r="V37" i="5" s="1"/>
  <c r="X37" i="5" s="1"/>
  <c r="Y37" i="5" s="1"/>
  <c r="K51" i="5"/>
  <c r="N51" i="5" s="1"/>
  <c r="V51" i="5" s="1"/>
  <c r="X51" i="5" s="1"/>
  <c r="Y51" i="5" s="1"/>
  <c r="X52" i="5"/>
  <c r="Y52" i="5" s="1"/>
  <c r="X60" i="5"/>
  <c r="Y60" i="5" s="1"/>
  <c r="G67" i="5"/>
  <c r="X4" i="5"/>
  <c r="T4" i="5"/>
  <c r="X28" i="5"/>
  <c r="Y28" i="5" s="1"/>
  <c r="K2" i="5"/>
  <c r="V6" i="5"/>
  <c r="K13" i="5"/>
  <c r="N13" i="5" s="1"/>
  <c r="V13" i="5" s="1"/>
  <c r="V71" i="5"/>
  <c r="K25" i="5"/>
  <c r="N25" i="5" s="1"/>
  <c r="V25" i="5" s="1"/>
  <c r="X38" i="5"/>
  <c r="Y38" i="5" s="1"/>
  <c r="X42" i="5"/>
  <c r="Y42" i="5" s="1"/>
  <c r="X9" i="5"/>
  <c r="Y9" i="5" s="1"/>
  <c r="X46" i="5"/>
  <c r="Y46" i="5" s="1"/>
  <c r="T5" i="5"/>
  <c r="Y6" i="5"/>
  <c r="K5" i="5"/>
  <c r="N5" i="5" s="1"/>
  <c r="Y5" i="5" s="1"/>
  <c r="K29" i="5"/>
  <c r="N29" i="5" s="1"/>
  <c r="V29" i="5" s="1"/>
  <c r="R67" i="5"/>
  <c r="K23" i="5"/>
  <c r="N23" i="5" s="1"/>
  <c r="V23" i="5" s="1"/>
  <c r="K39" i="5"/>
  <c r="N39" i="5" s="1"/>
  <c r="V39" i="5" s="1"/>
  <c r="K43" i="5"/>
  <c r="N43" i="5" s="1"/>
  <c r="V43" i="5" s="1"/>
  <c r="X44" i="5"/>
  <c r="Y44" i="5" s="1"/>
  <c r="K49" i="5"/>
  <c r="N49" i="5" s="1"/>
  <c r="V49" i="5" s="1"/>
  <c r="X3" i="5"/>
  <c r="Y3" i="5" s="1"/>
  <c r="T3" i="5"/>
  <c r="K7" i="5"/>
  <c r="N7" i="5" s="1"/>
  <c r="Y7" i="5" s="1"/>
  <c r="K19" i="5"/>
  <c r="N19" i="5" s="1"/>
  <c r="V19" i="5" s="1"/>
  <c r="K33" i="5"/>
  <c r="N33" i="5" s="1"/>
  <c r="V33" i="5" s="1"/>
  <c r="K55" i="5"/>
  <c r="N55" i="5" s="1"/>
  <c r="V55" i="5" s="1"/>
  <c r="V70" i="5"/>
  <c r="K59" i="5"/>
  <c r="N59" i="5" s="1"/>
  <c r="V59" i="5" s="1"/>
  <c r="K65" i="5"/>
  <c r="N65" i="5" s="1"/>
  <c r="V65" i="5" s="1"/>
  <c r="T2" i="5"/>
  <c r="F83" i="2"/>
  <c r="A83" i="2"/>
  <c r="F25" i="2"/>
  <c r="A25" i="2"/>
  <c r="F3" i="2"/>
  <c r="A3" i="2"/>
  <c r="F71" i="2"/>
  <c r="A71" i="2"/>
  <c r="F47" i="2"/>
  <c r="A47" i="2"/>
  <c r="F13" i="2"/>
  <c r="A13" i="2"/>
  <c r="F57" i="2"/>
  <c r="A57" i="2"/>
  <c r="F80" i="2"/>
  <c r="A80" i="2"/>
  <c r="F62" i="2"/>
  <c r="A62" i="2"/>
  <c r="F90" i="2"/>
  <c r="A90" i="2"/>
  <c r="F79" i="2"/>
  <c r="A79" i="2"/>
  <c r="F97" i="2"/>
  <c r="A97" i="2"/>
  <c r="F73" i="2"/>
  <c r="A73" i="2"/>
  <c r="Y4" i="5" l="1"/>
  <c r="X30" i="5"/>
  <c r="Y30" i="5" s="1"/>
  <c r="X21" i="5"/>
  <c r="X45" i="5"/>
  <c r="Y45" i="5" s="1"/>
  <c r="X11" i="5"/>
  <c r="Y11" i="5" s="1"/>
  <c r="X40" i="5"/>
  <c r="Y40" i="5" s="1"/>
  <c r="X26" i="5"/>
  <c r="Y26" i="5" s="1"/>
  <c r="X50" i="5"/>
  <c r="Y50" i="5" s="1"/>
  <c r="X24" i="5"/>
  <c r="Y24" i="5" s="1"/>
  <c r="X58" i="5"/>
  <c r="Y58" i="5" s="1"/>
  <c r="X48" i="5"/>
  <c r="Y48" i="5" s="1"/>
  <c r="X32" i="5"/>
  <c r="Y32" i="5" s="1"/>
  <c r="X61" i="5"/>
  <c r="Y61" i="5" s="1"/>
  <c r="X57" i="5"/>
  <c r="Y57" i="5" s="1"/>
  <c r="X53" i="5"/>
  <c r="Y53" i="5" s="1"/>
  <c r="X27" i="5"/>
  <c r="Y27" i="5" s="1"/>
  <c r="X62" i="5"/>
  <c r="Y62" i="5" s="1"/>
  <c r="X15" i="5"/>
  <c r="Y15" i="5" s="1"/>
  <c r="X29" i="5"/>
  <c r="Y29" i="5" s="1"/>
  <c r="X25" i="5"/>
  <c r="Y25" i="5" s="1"/>
  <c r="X59" i="5"/>
  <c r="Y59" i="5" s="1"/>
  <c r="X23" i="5"/>
  <c r="Y23" i="5" s="1"/>
  <c r="X55" i="5"/>
  <c r="Y55" i="5" s="1"/>
  <c r="V3" i="5"/>
  <c r="V2" i="5"/>
  <c r="T67" i="5"/>
  <c r="X33" i="5"/>
  <c r="Y33" i="5" s="1"/>
  <c r="X43" i="5"/>
  <c r="Y43" i="5" s="1"/>
  <c r="X22" i="5"/>
  <c r="Y22" i="5" s="1"/>
  <c r="V4" i="5"/>
  <c r="X39" i="5"/>
  <c r="Y39" i="5" s="1"/>
  <c r="V5" i="5"/>
  <c r="X13" i="5"/>
  <c r="Y13" i="5" s="1"/>
  <c r="X49" i="5"/>
  <c r="Y49" i="5" s="1"/>
  <c r="X56" i="5"/>
  <c r="Y56" i="5" s="1"/>
  <c r="X19" i="5"/>
  <c r="Y19" i="5" s="1"/>
  <c r="X65" i="5"/>
  <c r="Y65" i="5" s="1"/>
  <c r="N2" i="5"/>
  <c r="K67" i="5"/>
  <c r="X67" i="5" l="1"/>
  <c r="N67" i="5"/>
  <c r="Y2" i="5"/>
  <c r="V67" i="5"/>
  <c r="V74" i="5" s="1"/>
  <c r="Y67" i="5" l="1"/>
  <c r="F102" i="2" l="1"/>
  <c r="F101" i="2"/>
  <c r="F100" i="2"/>
  <c r="F99" i="2"/>
  <c r="F98" i="2"/>
  <c r="F96" i="2"/>
  <c r="F95" i="2"/>
  <c r="F94" i="2"/>
  <c r="F93" i="2"/>
  <c r="F92" i="2"/>
  <c r="F91" i="2"/>
  <c r="F89" i="2"/>
  <c r="F88" i="2"/>
  <c r="F87" i="2"/>
  <c r="F86" i="2"/>
  <c r="F85" i="2"/>
  <c r="F84" i="2"/>
  <c r="F82" i="2"/>
  <c r="F81" i="2"/>
  <c r="F78" i="2"/>
  <c r="F77" i="2"/>
  <c r="F76" i="2"/>
  <c r="F75" i="2"/>
  <c r="F74" i="2"/>
  <c r="F72" i="2"/>
  <c r="F70" i="2"/>
  <c r="F69" i="2"/>
  <c r="F68" i="2"/>
  <c r="F67" i="2"/>
  <c r="F66" i="2"/>
  <c r="F65" i="2"/>
  <c r="F64" i="2"/>
  <c r="F63" i="2"/>
  <c r="F61" i="2"/>
  <c r="F60" i="2"/>
  <c r="F59" i="2"/>
  <c r="F58" i="2"/>
  <c r="F56" i="2"/>
  <c r="F55" i="2"/>
  <c r="F54" i="2"/>
  <c r="F53" i="2"/>
  <c r="F52" i="2"/>
  <c r="F51" i="2"/>
  <c r="F50" i="2"/>
  <c r="F49" i="2"/>
  <c r="F48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4" i="2"/>
  <c r="F23" i="2"/>
  <c r="F22" i="2"/>
  <c r="F21" i="2"/>
  <c r="F20" i="2"/>
  <c r="F19" i="2"/>
  <c r="F18" i="2"/>
  <c r="F17" i="2"/>
  <c r="F16" i="2"/>
  <c r="F15" i="2"/>
  <c r="F14" i="2"/>
  <c r="F12" i="2"/>
  <c r="F11" i="2"/>
  <c r="F10" i="2"/>
  <c r="F9" i="2"/>
  <c r="F8" i="2"/>
  <c r="F7" i="2"/>
  <c r="F6" i="2"/>
  <c r="F5" i="2"/>
  <c r="F4" i="2"/>
  <c r="F2" i="2"/>
  <c r="A4" i="2"/>
  <c r="A5" i="2"/>
  <c r="A6" i="2"/>
  <c r="A8" i="2"/>
  <c r="A9" i="2"/>
  <c r="A11" i="2"/>
  <c r="A14" i="2"/>
  <c r="A8" i="3"/>
  <c r="A7" i="3"/>
  <c r="A6" i="3"/>
  <c r="A5" i="3"/>
  <c r="A4" i="3"/>
  <c r="A3" i="3"/>
  <c r="A2" i="3"/>
  <c r="A102" i="2"/>
  <c r="A101" i="2"/>
  <c r="A100" i="2"/>
  <c r="A99" i="2"/>
  <c r="A98" i="2"/>
  <c r="A96" i="2"/>
  <c r="A95" i="2"/>
  <c r="A94" i="2"/>
  <c r="A93" i="2"/>
  <c r="A92" i="2"/>
  <c r="A91" i="2"/>
  <c r="A89" i="2"/>
  <c r="A88" i="2"/>
  <c r="A87" i="2"/>
  <c r="A86" i="2"/>
  <c r="A85" i="2"/>
  <c r="A84" i="2"/>
  <c r="A82" i="2"/>
  <c r="A81" i="2"/>
  <c r="A78" i="2"/>
  <c r="A77" i="2"/>
  <c r="A76" i="2"/>
  <c r="A75" i="2"/>
  <c r="A74" i="2"/>
  <c r="A72" i="2"/>
  <c r="A70" i="2"/>
  <c r="A69" i="2"/>
  <c r="A68" i="2"/>
  <c r="A67" i="2"/>
  <c r="A66" i="2"/>
  <c r="A65" i="2"/>
  <c r="A64" i="2"/>
  <c r="A63" i="2"/>
  <c r="A61" i="2"/>
  <c r="A60" i="2"/>
  <c r="A59" i="2"/>
  <c r="A58" i="2"/>
  <c r="A56" i="2"/>
  <c r="A55" i="2"/>
  <c r="A54" i="2"/>
  <c r="A53" i="2"/>
  <c r="A52" i="2"/>
  <c r="A51" i="2"/>
  <c r="A50" i="2"/>
  <c r="A49" i="2"/>
  <c r="A48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4" i="2"/>
  <c r="A23" i="2"/>
  <c r="A22" i="2"/>
  <c r="A21" i="2"/>
  <c r="A20" i="2"/>
  <c r="A19" i="2"/>
  <c r="A18" i="2"/>
  <c r="A17" i="2"/>
  <c r="A16" i="2"/>
  <c r="A15" i="2"/>
  <c r="A12" i="2"/>
  <c r="A10" i="2"/>
  <c r="A7" i="2"/>
  <c r="A2" i="2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comments1.xml><?xml version="1.0" encoding="utf-8"?>
<comments xmlns="http://schemas.openxmlformats.org/spreadsheetml/2006/main">
  <authors>
    <author>만든 이</author>
  </authors>
  <commentList>
    <comment ref="K1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근무일수가</t>
        </r>
        <r>
          <rPr>
            <sz val="9"/>
            <color indexed="81"/>
            <rFont val="Tahoma"/>
            <family val="2"/>
          </rPr>
          <t xml:space="preserve"> full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Round( ,0)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
계좌이체시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소수점은</t>
        </r>
        <r>
          <rPr>
            <sz val="9"/>
            <color indexed="81"/>
            <rFont val="Tahoma"/>
            <family val="2"/>
          </rPr>
          <t xml:space="preserve"> Error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</t>
        </r>
      </text>
    </comment>
    <comment ref="D43" authorId="0" shape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삼봉지구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푸르지오</t>
        </r>
      </text>
    </comment>
  </commentList>
</comments>
</file>

<file path=xl/sharedStrings.xml><?xml version="1.0" encoding="utf-8"?>
<sst xmlns="http://schemas.openxmlformats.org/spreadsheetml/2006/main" count="3364" uniqueCount="1057">
  <si>
    <t>번호</t>
    <phoneticPr fontId="4" type="noConversion"/>
  </si>
  <si>
    <t>수제환경</t>
    <phoneticPr fontId="4" type="noConversion"/>
  </si>
  <si>
    <t>수제환경</t>
    <phoneticPr fontId="4" type="noConversion"/>
  </si>
  <si>
    <t>수제환경</t>
    <phoneticPr fontId="4" type="noConversion"/>
  </si>
  <si>
    <t>수제산업</t>
    <phoneticPr fontId="4" type="noConversion"/>
  </si>
  <si>
    <t>수제환경</t>
    <phoneticPr fontId="4" type="noConversion"/>
  </si>
  <si>
    <t>수제산업</t>
    <phoneticPr fontId="4" type="noConversion"/>
  </si>
  <si>
    <t>강성완</t>
  </si>
  <si>
    <t>권명노</t>
  </si>
  <si>
    <t>권용재</t>
  </si>
  <si>
    <t>권의현</t>
    <phoneticPr fontId="4" type="noConversion"/>
  </si>
  <si>
    <t>권희정</t>
    <phoneticPr fontId="4" type="noConversion"/>
  </si>
  <si>
    <t>김균수</t>
    <phoneticPr fontId="4" type="noConversion"/>
  </si>
  <si>
    <t>김대식</t>
  </si>
  <si>
    <t>김동령</t>
  </si>
  <si>
    <t>김문균</t>
    <phoneticPr fontId="4" type="noConversion"/>
  </si>
  <si>
    <t>김문식</t>
  </si>
  <si>
    <t>김성남</t>
  </si>
  <si>
    <t>김삼동</t>
    <phoneticPr fontId="4" type="noConversion"/>
  </si>
  <si>
    <t>김삼동</t>
    <phoneticPr fontId="4" type="noConversion"/>
  </si>
  <si>
    <t>김성유</t>
  </si>
  <si>
    <t>김승찬</t>
    <phoneticPr fontId="4" type="noConversion"/>
  </si>
  <si>
    <t>김연성</t>
    <phoneticPr fontId="4" type="noConversion"/>
  </si>
  <si>
    <t>김연성</t>
    <phoneticPr fontId="4" type="noConversion"/>
  </si>
  <si>
    <t>김용기</t>
    <phoneticPr fontId="4" type="noConversion"/>
  </si>
  <si>
    <t>김우기</t>
  </si>
  <si>
    <t>김운택</t>
  </si>
  <si>
    <t>김윤경</t>
    <phoneticPr fontId="4" type="noConversion"/>
  </si>
  <si>
    <t>김종선</t>
  </si>
  <si>
    <t>김주형</t>
    <phoneticPr fontId="4" type="noConversion"/>
  </si>
  <si>
    <t>김준형</t>
    <phoneticPr fontId="4" type="noConversion"/>
  </si>
  <si>
    <t>김창남</t>
  </si>
  <si>
    <t>김철민</t>
  </si>
  <si>
    <t>김태홍</t>
    <phoneticPr fontId="4" type="noConversion"/>
  </si>
  <si>
    <t>김효성</t>
    <phoneticPr fontId="4" type="noConversion"/>
  </si>
  <si>
    <t>노학철</t>
    <phoneticPr fontId="4" type="noConversion"/>
  </si>
  <si>
    <t>박래범</t>
  </si>
  <si>
    <t>박명석</t>
  </si>
  <si>
    <t>박문수</t>
  </si>
  <si>
    <t>박병화</t>
  </si>
  <si>
    <t>박종식</t>
  </si>
  <si>
    <t>박종휘</t>
  </si>
  <si>
    <t>박준철</t>
  </si>
  <si>
    <t>소권영</t>
  </si>
  <si>
    <t>송규용</t>
  </si>
  <si>
    <t>송기남</t>
  </si>
  <si>
    <t>송재욱</t>
    <phoneticPr fontId="4" type="noConversion"/>
  </si>
  <si>
    <t>송환기</t>
  </si>
  <si>
    <t>양성준</t>
  </si>
  <si>
    <t>엄을봉</t>
    <phoneticPr fontId="4" type="noConversion"/>
  </si>
  <si>
    <t>오연식</t>
  </si>
  <si>
    <t>유예만</t>
  </si>
  <si>
    <t>유진혁</t>
  </si>
  <si>
    <t>유현욱</t>
    <phoneticPr fontId="4" type="noConversion"/>
  </si>
  <si>
    <t>윤석명</t>
    <phoneticPr fontId="4" type="noConversion"/>
  </si>
  <si>
    <t>윤석주</t>
  </si>
  <si>
    <t>윤영선</t>
  </si>
  <si>
    <t>윤용남</t>
  </si>
  <si>
    <t>윤종삼</t>
    <phoneticPr fontId="4" type="noConversion"/>
  </si>
  <si>
    <t>이갑성</t>
  </si>
  <si>
    <t>이강업</t>
  </si>
  <si>
    <t>이명기</t>
  </si>
  <si>
    <t>이승원</t>
  </si>
  <si>
    <t>이영근</t>
    <phoneticPr fontId="4" type="noConversion"/>
  </si>
  <si>
    <t>이인호</t>
  </si>
  <si>
    <t>이정일</t>
  </si>
  <si>
    <t>이진섭</t>
    <phoneticPr fontId="4" type="noConversion"/>
  </si>
  <si>
    <t>이창민</t>
    <phoneticPr fontId="4" type="noConversion"/>
  </si>
  <si>
    <t>이창원</t>
  </si>
  <si>
    <t>이태현</t>
  </si>
  <si>
    <t>이한규</t>
    <phoneticPr fontId="4" type="noConversion"/>
  </si>
  <si>
    <t>이한우</t>
    <phoneticPr fontId="4" type="noConversion"/>
  </si>
  <si>
    <t>이현호</t>
  </si>
  <si>
    <t>이희덕</t>
  </si>
  <si>
    <t>임대인</t>
  </si>
  <si>
    <t>전영수</t>
  </si>
  <si>
    <t>정민원</t>
  </si>
  <si>
    <t>정민호</t>
  </si>
  <si>
    <t>정영진</t>
    <phoneticPr fontId="4" type="noConversion"/>
  </si>
  <si>
    <t>정상준</t>
    <phoneticPr fontId="4" type="noConversion"/>
  </si>
  <si>
    <t>정주혁</t>
  </si>
  <si>
    <t>정정만</t>
    <phoneticPr fontId="4" type="noConversion"/>
  </si>
  <si>
    <t>정태준</t>
    <phoneticPr fontId="4" type="noConversion"/>
  </si>
  <si>
    <t>정하갑</t>
  </si>
  <si>
    <t>정호석</t>
  </si>
  <si>
    <t>조성현</t>
    <phoneticPr fontId="4" type="noConversion"/>
  </si>
  <si>
    <t>조현만</t>
  </si>
  <si>
    <t>진교천</t>
    <phoneticPr fontId="4" type="noConversion"/>
  </si>
  <si>
    <t>최규영</t>
    <phoneticPr fontId="4" type="noConversion"/>
  </si>
  <si>
    <t>최도영</t>
    <phoneticPr fontId="4" type="noConversion"/>
  </si>
  <si>
    <t>최기영</t>
    <phoneticPr fontId="4" type="noConversion"/>
  </si>
  <si>
    <t>최흥섭</t>
  </si>
  <si>
    <t>허범진</t>
  </si>
  <si>
    <t>홍경희</t>
  </si>
  <si>
    <t>황규춘</t>
    <phoneticPr fontId="4" type="noConversion"/>
  </si>
  <si>
    <t>황인섭</t>
  </si>
  <si>
    <t>황한천</t>
  </si>
  <si>
    <t>김삼동</t>
    <phoneticPr fontId="4" type="noConversion"/>
  </si>
  <si>
    <t>김연성</t>
    <phoneticPr fontId="4" type="noConversion"/>
  </si>
  <si>
    <t>QIUBO</t>
    <phoneticPr fontId="4" type="noConversion"/>
  </si>
  <si>
    <t>송재욱</t>
    <phoneticPr fontId="4" type="noConversion"/>
  </si>
  <si>
    <t>조수연</t>
    <phoneticPr fontId="4" type="noConversion"/>
  </si>
  <si>
    <t>이한우</t>
    <phoneticPr fontId="4" type="noConversion"/>
  </si>
  <si>
    <t>황순하</t>
    <phoneticPr fontId="4" type="noConversion"/>
  </si>
  <si>
    <t>구분</t>
    <phoneticPr fontId="4" type="noConversion"/>
  </si>
  <si>
    <t>구정자</t>
  </si>
  <si>
    <t>071</t>
    <phoneticPr fontId="4" type="noConversion"/>
  </si>
  <si>
    <t>우체국</t>
  </si>
  <si>
    <t>400416-02-219661</t>
  </si>
  <si>
    <t>권명노</t>
    <phoneticPr fontId="4" type="noConversion"/>
  </si>
  <si>
    <t>004</t>
    <phoneticPr fontId="4" type="noConversion"/>
  </si>
  <si>
    <t>국민은행</t>
  </si>
  <si>
    <t>762501-00-206572</t>
    <phoneticPr fontId="4" type="noConversion"/>
  </si>
  <si>
    <t>권용재</t>
    <phoneticPr fontId="4" type="noConversion"/>
  </si>
  <si>
    <t>363001-04-011645</t>
    <phoneticPr fontId="4" type="noConversion"/>
  </si>
  <si>
    <t>김미애</t>
    <phoneticPr fontId="4" type="noConversion"/>
  </si>
  <si>
    <t>011</t>
    <phoneticPr fontId="4" type="noConversion"/>
  </si>
  <si>
    <t>농협은행</t>
  </si>
  <si>
    <t>35606-93-630103</t>
    <phoneticPr fontId="4" type="noConversion"/>
  </si>
  <si>
    <t>011</t>
    <phoneticPr fontId="4" type="noConversion"/>
  </si>
  <si>
    <t>415-01-101061</t>
    <phoneticPr fontId="4" type="noConversion"/>
  </si>
  <si>
    <t>김균수</t>
    <phoneticPr fontId="4" type="noConversion"/>
  </si>
  <si>
    <t>003</t>
    <phoneticPr fontId="4" type="noConversion"/>
  </si>
  <si>
    <t>기업은행</t>
    <phoneticPr fontId="4" type="noConversion"/>
  </si>
  <si>
    <t>181-085321-01-011</t>
    <phoneticPr fontId="4" type="noConversion"/>
  </si>
  <si>
    <t>217802-04-079846</t>
  </si>
  <si>
    <t>514-0211-1908</t>
  </si>
  <si>
    <t>강대오</t>
    <phoneticPr fontId="4" type="noConversion"/>
  </si>
  <si>
    <t>011</t>
  </si>
  <si>
    <t>302-1796-8125-31</t>
    <phoneticPr fontId="4" type="noConversion"/>
  </si>
  <si>
    <t>김문식</t>
    <phoneticPr fontId="4" type="noConversion"/>
  </si>
  <si>
    <t>302-1772-7117-81</t>
  </si>
  <si>
    <t>김성남</t>
    <phoneticPr fontId="4" type="noConversion"/>
  </si>
  <si>
    <t>352-0748-9005-23</t>
    <phoneticPr fontId="4" type="noConversion"/>
  </si>
  <si>
    <t>352-1513-4277-93</t>
    <phoneticPr fontId="4" type="noConversion"/>
  </si>
  <si>
    <t>김성유</t>
    <phoneticPr fontId="4" type="noConversion"/>
  </si>
  <si>
    <t>071</t>
    <phoneticPr fontId="4" type="noConversion"/>
  </si>
  <si>
    <t>402057-02-024669</t>
    <phoneticPr fontId="4" type="noConversion"/>
  </si>
  <si>
    <t>김승찬</t>
    <phoneticPr fontId="4" type="noConversion"/>
  </si>
  <si>
    <t>037</t>
    <phoneticPr fontId="4" type="noConversion"/>
  </si>
  <si>
    <t>전북은행</t>
    <phoneticPr fontId="4" type="noConversion"/>
  </si>
  <si>
    <t>556-22-0389532</t>
    <phoneticPr fontId="4" type="noConversion"/>
  </si>
  <si>
    <t>501014-52-141577</t>
    <phoneticPr fontId="4" type="noConversion"/>
  </si>
  <si>
    <t>351-0873-6198-53</t>
  </si>
  <si>
    <t>김용기</t>
    <phoneticPr fontId="4" type="noConversion"/>
  </si>
  <si>
    <t>기업은행</t>
  </si>
  <si>
    <t>186-041975-01-016</t>
    <phoneticPr fontId="4" type="noConversion"/>
  </si>
  <si>
    <t>김우기</t>
    <phoneticPr fontId="4" type="noConversion"/>
  </si>
  <si>
    <t>088</t>
    <phoneticPr fontId="4" type="noConversion"/>
  </si>
  <si>
    <t>신한은행</t>
  </si>
  <si>
    <t>110-494-428734</t>
    <phoneticPr fontId="4" type="noConversion"/>
  </si>
  <si>
    <t>김리환</t>
  </si>
  <si>
    <t>352-0670-385603</t>
  </si>
  <si>
    <t>501095-56-098448</t>
    <phoneticPr fontId="4" type="noConversion"/>
  </si>
  <si>
    <t>김종선</t>
    <phoneticPr fontId="4" type="noConversion"/>
  </si>
  <si>
    <t>037</t>
    <phoneticPr fontId="4" type="noConversion"/>
  </si>
  <si>
    <t>전북은행</t>
  </si>
  <si>
    <t>502-22-0347874</t>
    <phoneticPr fontId="4" type="noConversion"/>
  </si>
  <si>
    <t>김주형</t>
    <phoneticPr fontId="4" type="noConversion"/>
  </si>
  <si>
    <t>기업은행</t>
    <phoneticPr fontId="4" type="noConversion"/>
  </si>
  <si>
    <t>182-109459-01-014</t>
    <phoneticPr fontId="4" type="noConversion"/>
  </si>
  <si>
    <t>김준형</t>
    <phoneticPr fontId="4" type="noConversion"/>
  </si>
  <si>
    <t>농협은행</t>
    <phoneticPr fontId="4" type="noConversion"/>
  </si>
  <si>
    <t>531016-56-135586</t>
    <phoneticPr fontId="4" type="noConversion"/>
  </si>
  <si>
    <t>402339-02-247819</t>
  </si>
  <si>
    <t>1021-01-4481900</t>
  </si>
  <si>
    <t>김정옥</t>
    <phoneticPr fontId="4" type="noConversion"/>
  </si>
  <si>
    <t>1021-02-1526777</t>
    <phoneticPr fontId="4" type="noConversion"/>
  </si>
  <si>
    <t>김효성</t>
    <phoneticPr fontId="4" type="noConversion"/>
  </si>
  <si>
    <t>농협은행</t>
    <phoneticPr fontId="4" type="noConversion"/>
  </si>
  <si>
    <t>352-1476-7516-83</t>
    <phoneticPr fontId="4" type="noConversion"/>
  </si>
  <si>
    <t>노학철</t>
    <phoneticPr fontId="4" type="noConversion"/>
  </si>
  <si>
    <t>540-21-0457-121</t>
    <phoneticPr fontId="4" type="noConversion"/>
  </si>
  <si>
    <t>옥수례</t>
    <phoneticPr fontId="4" type="noConversion"/>
  </si>
  <si>
    <t>513-21-0401806</t>
    <phoneticPr fontId="4" type="noConversion"/>
  </si>
  <si>
    <t>1013-01-2966821</t>
  </si>
  <si>
    <t>김대훈</t>
  </si>
  <si>
    <t>302-0310-4615-01</t>
    <phoneticPr fontId="4" type="noConversion"/>
  </si>
  <si>
    <t>산림조합</t>
  </si>
  <si>
    <t>512-13-0003864</t>
  </si>
  <si>
    <t>심영자</t>
  </si>
  <si>
    <t>352-0656-7143-23</t>
  </si>
  <si>
    <t>박종식</t>
    <phoneticPr fontId="4" type="noConversion"/>
  </si>
  <si>
    <t>110-437-158877</t>
    <phoneticPr fontId="4" type="noConversion"/>
  </si>
  <si>
    <t>최민자</t>
    <phoneticPr fontId="4" type="noConversion"/>
  </si>
  <si>
    <t>081</t>
    <phoneticPr fontId="4" type="noConversion"/>
  </si>
  <si>
    <t>KEB하나은행</t>
  </si>
  <si>
    <t>705910-850053-07</t>
    <phoneticPr fontId="4" type="noConversion"/>
  </si>
  <si>
    <t>302-6610-0011-11</t>
  </si>
  <si>
    <t>소권영</t>
    <phoneticPr fontId="4" type="noConversion"/>
  </si>
  <si>
    <t>088</t>
    <phoneticPr fontId="4" type="noConversion"/>
  </si>
  <si>
    <t>110-304-553928</t>
    <phoneticPr fontId="4" type="noConversion"/>
  </si>
  <si>
    <t>김정자</t>
  </si>
  <si>
    <t>048</t>
    <phoneticPr fontId="4" type="noConversion"/>
  </si>
  <si>
    <t>신협</t>
  </si>
  <si>
    <t>134-001-136217</t>
  </si>
  <si>
    <t>004</t>
    <phoneticPr fontId="4" type="noConversion"/>
  </si>
  <si>
    <t>508-21-0222-866</t>
  </si>
  <si>
    <t>512001-04-061604</t>
  </si>
  <si>
    <t>김미영</t>
  </si>
  <si>
    <t>351-0168-831533</t>
  </si>
  <si>
    <t>엄을봉</t>
    <phoneticPr fontId="4" type="noConversion"/>
  </si>
  <si>
    <t>100115-02-072171</t>
    <phoneticPr fontId="4" type="noConversion"/>
  </si>
  <si>
    <t>519-21-0346-024</t>
  </si>
  <si>
    <t>400770-02-074070</t>
  </si>
  <si>
    <t>유진혁</t>
    <phoneticPr fontId="4" type="noConversion"/>
  </si>
  <si>
    <t>1013-01-0358687</t>
    <phoneticPr fontId="4" type="noConversion"/>
  </si>
  <si>
    <t>유현욱</t>
    <phoneticPr fontId="4" type="noConversion"/>
  </si>
  <si>
    <t>1021-01-4832367</t>
    <phoneticPr fontId="4" type="noConversion"/>
  </si>
  <si>
    <t>윤석명</t>
    <phoneticPr fontId="4" type="noConversion"/>
  </si>
  <si>
    <t>352-1181-2968-13</t>
    <phoneticPr fontId="4" type="noConversion"/>
  </si>
  <si>
    <t>402297-02-166131</t>
  </si>
  <si>
    <t>1021-01-3135-246</t>
  </si>
  <si>
    <t>윤용남</t>
    <phoneticPr fontId="4" type="noConversion"/>
  </si>
  <si>
    <t>1119-01-194702</t>
    <phoneticPr fontId="4" type="noConversion"/>
  </si>
  <si>
    <t>윤종삼</t>
    <phoneticPr fontId="4" type="noConversion"/>
  </si>
  <si>
    <t>530-21-0437940</t>
    <phoneticPr fontId="4" type="noConversion"/>
  </si>
  <si>
    <t>023</t>
    <phoneticPr fontId="4" type="noConversion"/>
  </si>
  <si>
    <t>SC제일은행</t>
  </si>
  <si>
    <t>701-20-544400</t>
  </si>
  <si>
    <t>이강업</t>
    <phoneticPr fontId="4" type="noConversion"/>
  </si>
  <si>
    <t>045</t>
    <phoneticPr fontId="4" type="noConversion"/>
  </si>
  <si>
    <t>새마을금고중앙회</t>
  </si>
  <si>
    <t>9002-1629-0936-9</t>
    <phoneticPr fontId="4" type="noConversion"/>
  </si>
  <si>
    <t>최지연</t>
    <phoneticPr fontId="4" type="noConversion"/>
  </si>
  <si>
    <t>090</t>
    <phoneticPr fontId="4" type="noConversion"/>
  </si>
  <si>
    <t>카카오뱅크</t>
    <phoneticPr fontId="4" type="noConversion"/>
  </si>
  <si>
    <t>3333-13-4400411</t>
    <phoneticPr fontId="4" type="noConversion"/>
  </si>
  <si>
    <t>064</t>
  </si>
  <si>
    <t>이승원</t>
    <phoneticPr fontId="4" type="noConversion"/>
  </si>
  <si>
    <t>01026481318</t>
    <phoneticPr fontId="4" type="noConversion"/>
  </si>
  <si>
    <t>수협</t>
  </si>
  <si>
    <t>2010-0861-2219</t>
  </si>
  <si>
    <t>이영근</t>
    <phoneticPr fontId="4" type="noConversion"/>
  </si>
  <si>
    <t>1021-01-4423336</t>
    <phoneticPr fontId="4" type="noConversion"/>
  </si>
  <si>
    <t>이인호</t>
    <phoneticPr fontId="4" type="noConversion"/>
  </si>
  <si>
    <t>1021-01-2365971</t>
    <phoneticPr fontId="4" type="noConversion"/>
  </si>
  <si>
    <t>이정일</t>
    <phoneticPr fontId="4" type="noConversion"/>
  </si>
  <si>
    <t>501017-52-309466</t>
    <phoneticPr fontId="4" type="noConversion"/>
  </si>
  <si>
    <t>이진섭</t>
    <phoneticPr fontId="4" type="noConversion"/>
  </si>
  <si>
    <t>523-21-049-2987</t>
    <phoneticPr fontId="4" type="noConversion"/>
  </si>
  <si>
    <t>이병욱</t>
    <phoneticPr fontId="4" type="noConversion"/>
  </si>
  <si>
    <t>국민은행</t>
    <phoneticPr fontId="4" type="noConversion"/>
  </si>
  <si>
    <t>756401-01-650485</t>
    <phoneticPr fontId="4" type="noConversion"/>
  </si>
  <si>
    <t>이선애</t>
    <phoneticPr fontId="4" type="noConversion"/>
  </si>
  <si>
    <t>302-6574-035481</t>
    <phoneticPr fontId="4" type="noConversion"/>
  </si>
  <si>
    <t>이태현</t>
    <phoneticPr fontId="4" type="noConversion"/>
  </si>
  <si>
    <t>110-378-012458</t>
    <phoneticPr fontId="4" type="noConversion"/>
  </si>
  <si>
    <t>이한규</t>
  </si>
  <si>
    <t>048</t>
    <phoneticPr fontId="4" type="noConversion"/>
  </si>
  <si>
    <t>132-095-828682</t>
  </si>
  <si>
    <t>763202-94-112421</t>
    <phoneticPr fontId="4" type="noConversion"/>
  </si>
  <si>
    <t>이현호</t>
    <phoneticPr fontId="4" type="noConversion"/>
  </si>
  <si>
    <t>9003-2617-8041-8</t>
    <phoneticPr fontId="4" type="noConversion"/>
  </si>
  <si>
    <t>이희준</t>
    <phoneticPr fontId="4" type="noConversion"/>
  </si>
  <si>
    <t>352-0539-6825-63</t>
    <phoneticPr fontId="4" type="noConversion"/>
  </si>
  <si>
    <t>513-21-0546444</t>
  </si>
  <si>
    <t>김흥수</t>
    <phoneticPr fontId="4" type="noConversion"/>
  </si>
  <si>
    <t>504-12-302730</t>
    <phoneticPr fontId="4" type="noConversion"/>
  </si>
  <si>
    <t>박은지</t>
    <phoneticPr fontId="4" type="noConversion"/>
  </si>
  <si>
    <t>010-5529-1265-18</t>
    <phoneticPr fontId="4" type="noConversion"/>
  </si>
  <si>
    <t>정성원</t>
    <phoneticPr fontId="4" type="noConversion"/>
  </si>
  <si>
    <t>356-0291-6518-43</t>
    <phoneticPr fontId="4" type="noConversion"/>
  </si>
  <si>
    <t>352-1219-8810-13</t>
  </si>
  <si>
    <t>정영진</t>
  </si>
  <si>
    <t>702-910932-62707</t>
  </si>
  <si>
    <t>정상준</t>
    <phoneticPr fontId="4" type="noConversion"/>
  </si>
  <si>
    <t>1021-01-5339802</t>
    <phoneticPr fontId="4" type="noConversion"/>
  </si>
  <si>
    <t>400739-02-330727</t>
  </si>
  <si>
    <t>이승희</t>
    <phoneticPr fontId="4" type="noConversion"/>
  </si>
  <si>
    <t>351-0229-168543</t>
    <phoneticPr fontId="4" type="noConversion"/>
  </si>
  <si>
    <t>정태준</t>
    <phoneticPr fontId="4" type="noConversion"/>
  </si>
  <si>
    <t>048</t>
  </si>
  <si>
    <t>132-0655-24699</t>
    <phoneticPr fontId="4" type="noConversion"/>
  </si>
  <si>
    <t>1021-01-5311797</t>
    <phoneticPr fontId="4" type="noConversion"/>
  </si>
  <si>
    <t>정호석</t>
    <phoneticPr fontId="4" type="noConversion"/>
  </si>
  <si>
    <t>130-062432-01-018</t>
    <phoneticPr fontId="4" type="noConversion"/>
  </si>
  <si>
    <t>011</t>
    <phoneticPr fontId="4" type="noConversion"/>
  </si>
  <si>
    <t>531119-51-042291</t>
  </si>
  <si>
    <t>조연희</t>
    <phoneticPr fontId="4" type="noConversion"/>
  </si>
  <si>
    <t>352-1680-3877-33</t>
    <phoneticPr fontId="4" type="noConversion"/>
  </si>
  <si>
    <t>진교천</t>
    <phoneticPr fontId="4" type="noConversion"/>
  </si>
  <si>
    <t>우체국</t>
    <phoneticPr fontId="4" type="noConversion"/>
  </si>
  <si>
    <t>400465-02-398032</t>
    <phoneticPr fontId="4" type="noConversion"/>
  </si>
  <si>
    <t>전명희</t>
    <phoneticPr fontId="4" type="noConversion"/>
  </si>
  <si>
    <t>523015-56-095291</t>
    <phoneticPr fontId="4" type="noConversion"/>
  </si>
  <si>
    <t>최도영</t>
    <phoneticPr fontId="4" type="noConversion"/>
  </si>
  <si>
    <t>501062-52-055653</t>
  </si>
  <si>
    <t>최기영</t>
    <phoneticPr fontId="4" type="noConversion"/>
  </si>
  <si>
    <t>526-21-0720918</t>
    <phoneticPr fontId="4" type="noConversion"/>
  </si>
  <si>
    <t>김현지</t>
    <phoneticPr fontId="4" type="noConversion"/>
  </si>
  <si>
    <t>020</t>
    <phoneticPr fontId="4" type="noConversion"/>
  </si>
  <si>
    <t>우리은행</t>
  </si>
  <si>
    <t>1002-454-929270</t>
    <phoneticPr fontId="4" type="noConversion"/>
  </si>
  <si>
    <t>허범진</t>
    <phoneticPr fontId="4" type="noConversion"/>
  </si>
  <si>
    <t>110-221-286418</t>
    <phoneticPr fontId="4" type="noConversion"/>
  </si>
  <si>
    <t>754801-01-708096</t>
    <phoneticPr fontId="4" type="noConversion"/>
  </si>
  <si>
    <t>황규열</t>
    <phoneticPr fontId="4" type="noConversion"/>
  </si>
  <si>
    <t>503458-02-063141</t>
    <phoneticPr fontId="4" type="noConversion"/>
  </si>
  <si>
    <t>황지수</t>
    <phoneticPr fontId="4" type="noConversion"/>
  </si>
  <si>
    <t>352-7447-7060-73</t>
    <phoneticPr fontId="4" type="noConversion"/>
  </si>
  <si>
    <t>황한천</t>
    <phoneticPr fontId="4" type="noConversion"/>
  </si>
  <si>
    <t>071</t>
    <phoneticPr fontId="4" type="noConversion"/>
  </si>
  <si>
    <t>502401-02-095190</t>
    <phoneticPr fontId="4" type="noConversion"/>
  </si>
  <si>
    <t>물품대</t>
    <phoneticPr fontId="4" type="noConversion"/>
  </si>
  <si>
    <t>장일형</t>
  </si>
  <si>
    <t>장일형</t>
    <phoneticPr fontId="4" type="noConversion"/>
  </si>
  <si>
    <t>정상준</t>
  </si>
  <si>
    <t>정정만</t>
  </si>
  <si>
    <t>정태준</t>
  </si>
  <si>
    <t>조성현</t>
  </si>
  <si>
    <t>진교천</t>
  </si>
  <si>
    <t>최규영</t>
  </si>
  <si>
    <t>최도영</t>
  </si>
  <si>
    <t>최기영</t>
  </si>
  <si>
    <t>황규춘</t>
  </si>
  <si>
    <t>보험등록자</t>
    <phoneticPr fontId="4" type="noConversion"/>
  </si>
  <si>
    <t>예금주</t>
    <phoneticPr fontId="4" type="noConversion"/>
  </si>
  <si>
    <t>은행번호</t>
    <phoneticPr fontId="4" type="noConversion"/>
  </si>
  <si>
    <t>은행명</t>
    <phoneticPr fontId="4" type="noConversion"/>
  </si>
  <si>
    <t>계좌번호</t>
    <phoneticPr fontId="4" type="noConversion"/>
  </si>
  <si>
    <t>권명노</t>
    <phoneticPr fontId="4" type="noConversion"/>
  </si>
  <si>
    <t>권용재</t>
    <phoneticPr fontId="4" type="noConversion"/>
  </si>
  <si>
    <t>363001-04-011645</t>
    <phoneticPr fontId="4" type="noConversion"/>
  </si>
  <si>
    <t>김미애</t>
    <phoneticPr fontId="4" type="noConversion"/>
  </si>
  <si>
    <t>권희정</t>
    <phoneticPr fontId="4" type="noConversion"/>
  </si>
  <si>
    <t>415-01-101061</t>
  </si>
  <si>
    <t>김균수</t>
    <phoneticPr fontId="4" type="noConversion"/>
  </si>
  <si>
    <t>003</t>
    <phoneticPr fontId="4" type="noConversion"/>
  </si>
  <si>
    <t>181-085321-01-011</t>
    <phoneticPr fontId="4" type="noConversion"/>
  </si>
  <si>
    <t>004</t>
    <phoneticPr fontId="4" type="noConversion"/>
  </si>
  <si>
    <t>강대오</t>
  </si>
  <si>
    <t>302-1796-8125-31</t>
  </si>
  <si>
    <t>김성남</t>
    <phoneticPr fontId="4" type="noConversion"/>
  </si>
  <si>
    <t>011</t>
    <phoneticPr fontId="4" type="noConversion"/>
  </si>
  <si>
    <t>352-0748-9005-23</t>
    <phoneticPr fontId="4" type="noConversion"/>
  </si>
  <si>
    <t>김성유</t>
    <phoneticPr fontId="4" type="noConversion"/>
  </si>
  <si>
    <t>071</t>
    <phoneticPr fontId="4" type="noConversion"/>
  </si>
  <si>
    <t>402057-02-024669</t>
    <phoneticPr fontId="4" type="noConversion"/>
  </si>
  <si>
    <t>김승찬</t>
    <phoneticPr fontId="4" type="noConversion"/>
  </si>
  <si>
    <t>037</t>
    <phoneticPr fontId="4" type="noConversion"/>
  </si>
  <si>
    <t>전북은행</t>
    <phoneticPr fontId="4" type="noConversion"/>
  </si>
  <si>
    <t>556-22-0389532</t>
    <phoneticPr fontId="4" type="noConversion"/>
  </si>
  <si>
    <t>186-041975-01-016</t>
    <phoneticPr fontId="4" type="noConversion"/>
  </si>
  <si>
    <t>088</t>
    <phoneticPr fontId="4" type="noConversion"/>
  </si>
  <si>
    <t>김윤경</t>
    <phoneticPr fontId="4" type="noConversion"/>
  </si>
  <si>
    <t>501095-56-098448</t>
    <phoneticPr fontId="4" type="noConversion"/>
  </si>
  <si>
    <t>김종선</t>
    <phoneticPr fontId="4" type="noConversion"/>
  </si>
  <si>
    <t>502-22-0347874</t>
    <phoneticPr fontId="4" type="noConversion"/>
  </si>
  <si>
    <t>김주형</t>
    <phoneticPr fontId="4" type="noConversion"/>
  </si>
  <si>
    <t>003</t>
    <phoneticPr fontId="4" type="noConversion"/>
  </si>
  <si>
    <t>182-109459-01-014</t>
    <phoneticPr fontId="4" type="noConversion"/>
  </si>
  <si>
    <t>김준형</t>
    <phoneticPr fontId="4" type="noConversion"/>
  </si>
  <si>
    <t>531016-56-135586</t>
    <phoneticPr fontId="4" type="noConversion"/>
  </si>
  <si>
    <t>037</t>
    <phoneticPr fontId="4" type="noConversion"/>
  </si>
  <si>
    <t>김정옥</t>
    <phoneticPr fontId="4" type="noConversion"/>
  </si>
  <si>
    <t>1021-02-1526777</t>
    <phoneticPr fontId="4" type="noConversion"/>
  </si>
  <si>
    <t>김효성</t>
    <phoneticPr fontId="4" type="noConversion"/>
  </si>
  <si>
    <t>농협은행</t>
    <phoneticPr fontId="4" type="noConversion"/>
  </si>
  <si>
    <t>352-1476-7516-83</t>
    <phoneticPr fontId="4" type="noConversion"/>
  </si>
  <si>
    <t>노학철</t>
    <phoneticPr fontId="4" type="noConversion"/>
  </si>
  <si>
    <t>540-21-0457-121</t>
    <phoneticPr fontId="4" type="noConversion"/>
  </si>
  <si>
    <t>옥수례</t>
    <phoneticPr fontId="4" type="noConversion"/>
  </si>
  <si>
    <t>302-0310-4615-01</t>
    <phoneticPr fontId="4" type="noConversion"/>
  </si>
  <si>
    <t>박종식</t>
    <phoneticPr fontId="4" type="noConversion"/>
  </si>
  <si>
    <t>088</t>
    <phoneticPr fontId="4" type="noConversion"/>
  </si>
  <si>
    <t>110-437-158877</t>
    <phoneticPr fontId="4" type="noConversion"/>
  </si>
  <si>
    <t>081</t>
    <phoneticPr fontId="4" type="noConversion"/>
  </si>
  <si>
    <t>705910-850053-07</t>
    <phoneticPr fontId="4" type="noConversion"/>
  </si>
  <si>
    <t>110-304-553928</t>
    <phoneticPr fontId="4" type="noConversion"/>
  </si>
  <si>
    <t>048</t>
    <phoneticPr fontId="4" type="noConversion"/>
  </si>
  <si>
    <t>004</t>
    <phoneticPr fontId="4" type="noConversion"/>
  </si>
  <si>
    <t>엄을봉</t>
    <phoneticPr fontId="4" type="noConversion"/>
  </si>
  <si>
    <t>100115-02-072171</t>
    <phoneticPr fontId="4" type="noConversion"/>
  </si>
  <si>
    <t>유진혁</t>
    <phoneticPr fontId="4" type="noConversion"/>
  </si>
  <si>
    <t>1013-01-0358687</t>
    <phoneticPr fontId="4" type="noConversion"/>
  </si>
  <si>
    <t>유현욱</t>
    <phoneticPr fontId="4" type="noConversion"/>
  </si>
  <si>
    <t>1021-01-4832367</t>
    <phoneticPr fontId="4" type="noConversion"/>
  </si>
  <si>
    <t>윤석명</t>
    <phoneticPr fontId="4" type="noConversion"/>
  </si>
  <si>
    <t>352-1181-2968-13</t>
    <phoneticPr fontId="4" type="noConversion"/>
  </si>
  <si>
    <t>윤용남</t>
    <phoneticPr fontId="4" type="noConversion"/>
  </si>
  <si>
    <t>1119-01-194702</t>
    <phoneticPr fontId="4" type="noConversion"/>
  </si>
  <si>
    <t>윤종삼</t>
    <phoneticPr fontId="4" type="noConversion"/>
  </si>
  <si>
    <t>530-21-0437940</t>
    <phoneticPr fontId="4" type="noConversion"/>
  </si>
  <si>
    <t>023</t>
    <phoneticPr fontId="4" type="noConversion"/>
  </si>
  <si>
    <t>이강업</t>
    <phoneticPr fontId="4" type="noConversion"/>
  </si>
  <si>
    <t>045</t>
    <phoneticPr fontId="4" type="noConversion"/>
  </si>
  <si>
    <t>9002-1629-0936-9</t>
    <phoneticPr fontId="4" type="noConversion"/>
  </si>
  <si>
    <t>최지연</t>
    <phoneticPr fontId="4" type="noConversion"/>
  </si>
  <si>
    <t>090</t>
    <phoneticPr fontId="4" type="noConversion"/>
  </si>
  <si>
    <t>카카오뱅크</t>
    <phoneticPr fontId="4" type="noConversion"/>
  </si>
  <si>
    <t>3333-13-4400411</t>
    <phoneticPr fontId="4" type="noConversion"/>
  </si>
  <si>
    <t>이승원</t>
    <phoneticPr fontId="4" type="noConversion"/>
  </si>
  <si>
    <t>01026481318</t>
    <phoneticPr fontId="4" type="noConversion"/>
  </si>
  <si>
    <t>이영근</t>
    <phoneticPr fontId="4" type="noConversion"/>
  </si>
  <si>
    <t>전북은행</t>
    <phoneticPr fontId="4" type="noConversion"/>
  </si>
  <si>
    <t>1021-01-4423336</t>
    <phoneticPr fontId="4" type="noConversion"/>
  </si>
  <si>
    <t>이인호</t>
    <phoneticPr fontId="4" type="noConversion"/>
  </si>
  <si>
    <t>1021-01-2365971</t>
    <phoneticPr fontId="4" type="noConversion"/>
  </si>
  <si>
    <t>이정일</t>
    <phoneticPr fontId="4" type="noConversion"/>
  </si>
  <si>
    <t>501017-52-309466</t>
    <phoneticPr fontId="4" type="noConversion"/>
  </si>
  <si>
    <t>이진섭</t>
    <phoneticPr fontId="4" type="noConversion"/>
  </si>
  <si>
    <t>523-21-049-2987</t>
    <phoneticPr fontId="4" type="noConversion"/>
  </si>
  <si>
    <t>이병욱</t>
    <phoneticPr fontId="4" type="noConversion"/>
  </si>
  <si>
    <t>국민은행</t>
    <phoneticPr fontId="4" type="noConversion"/>
  </si>
  <si>
    <t>756401-01-650485</t>
    <phoneticPr fontId="4" type="noConversion"/>
  </si>
  <si>
    <t>국민은행</t>
    <phoneticPr fontId="4" type="noConversion"/>
  </si>
  <si>
    <t>이선애</t>
    <phoneticPr fontId="4" type="noConversion"/>
  </si>
  <si>
    <t>302-6574-035481</t>
    <phoneticPr fontId="4" type="noConversion"/>
  </si>
  <si>
    <t>이태현</t>
    <phoneticPr fontId="4" type="noConversion"/>
  </si>
  <si>
    <t>110-378-012458</t>
    <phoneticPr fontId="4" type="noConversion"/>
  </si>
  <si>
    <t>이한우</t>
    <phoneticPr fontId="4" type="noConversion"/>
  </si>
  <si>
    <t>763202-94-112421</t>
    <phoneticPr fontId="4" type="noConversion"/>
  </si>
  <si>
    <t>이현호</t>
    <phoneticPr fontId="4" type="noConversion"/>
  </si>
  <si>
    <t>045</t>
    <phoneticPr fontId="4" type="noConversion"/>
  </si>
  <si>
    <t>9003-2617-8041-8</t>
    <phoneticPr fontId="4" type="noConversion"/>
  </si>
  <si>
    <t>이희준</t>
    <phoneticPr fontId="4" type="noConversion"/>
  </si>
  <si>
    <t>352-0539-6825-63</t>
    <phoneticPr fontId="4" type="noConversion"/>
  </si>
  <si>
    <t>김흥수</t>
    <phoneticPr fontId="4" type="noConversion"/>
  </si>
  <si>
    <t>504-12-302730</t>
    <phoneticPr fontId="4" type="noConversion"/>
  </si>
  <si>
    <t>박은지</t>
    <phoneticPr fontId="4" type="noConversion"/>
  </si>
  <si>
    <t>010-5529-1265-18</t>
    <phoneticPr fontId="4" type="noConversion"/>
  </si>
  <si>
    <t>정성원</t>
    <phoneticPr fontId="4" type="noConversion"/>
  </si>
  <si>
    <t>356-0291-6518-43</t>
    <phoneticPr fontId="4" type="noConversion"/>
  </si>
  <si>
    <t>1021-01-5339802</t>
    <phoneticPr fontId="4" type="noConversion"/>
  </si>
  <si>
    <t>이승희</t>
    <phoneticPr fontId="4" type="noConversion"/>
  </si>
  <si>
    <t>351-0229-168543</t>
    <phoneticPr fontId="4" type="noConversion"/>
  </si>
  <si>
    <t>정태준</t>
    <phoneticPr fontId="4" type="noConversion"/>
  </si>
  <si>
    <t>132-0655-24699</t>
    <phoneticPr fontId="4" type="noConversion"/>
  </si>
  <si>
    <t>황순하</t>
  </si>
  <si>
    <t>037</t>
  </si>
  <si>
    <t>1021-01-3162794</t>
  </si>
  <si>
    <t>정호석</t>
    <phoneticPr fontId="4" type="noConversion"/>
  </si>
  <si>
    <t>130-062432-01-018</t>
    <phoneticPr fontId="4" type="noConversion"/>
  </si>
  <si>
    <t>조성현</t>
    <phoneticPr fontId="4" type="noConversion"/>
  </si>
  <si>
    <t>조연희</t>
    <phoneticPr fontId="4" type="noConversion"/>
  </si>
  <si>
    <t>352-1680-3877-33</t>
    <phoneticPr fontId="4" type="noConversion"/>
  </si>
  <si>
    <t>진교천</t>
    <phoneticPr fontId="4" type="noConversion"/>
  </si>
  <si>
    <t>우체국</t>
    <phoneticPr fontId="4" type="noConversion"/>
  </si>
  <si>
    <t>400465-02-398032</t>
    <phoneticPr fontId="4" type="noConversion"/>
  </si>
  <si>
    <t>전명희</t>
    <phoneticPr fontId="4" type="noConversion"/>
  </si>
  <si>
    <t>농협은행</t>
    <phoneticPr fontId="4" type="noConversion"/>
  </si>
  <si>
    <t>523015-56-095291</t>
    <phoneticPr fontId="4" type="noConversion"/>
  </si>
  <si>
    <t>526-21-0720918</t>
  </si>
  <si>
    <t>김현지</t>
    <phoneticPr fontId="4" type="noConversion"/>
  </si>
  <si>
    <t>020</t>
    <phoneticPr fontId="4" type="noConversion"/>
  </si>
  <si>
    <t>1002-454-929270</t>
    <phoneticPr fontId="4" type="noConversion"/>
  </si>
  <si>
    <t>허범진</t>
    <phoneticPr fontId="4" type="noConversion"/>
  </si>
  <si>
    <t>110-221-286418</t>
    <phoneticPr fontId="4" type="noConversion"/>
  </si>
  <si>
    <t>754801-01-708096</t>
    <phoneticPr fontId="4" type="noConversion"/>
  </si>
  <si>
    <t>황규열</t>
    <phoneticPr fontId="4" type="noConversion"/>
  </si>
  <si>
    <t>503458-02-063141</t>
    <phoneticPr fontId="4" type="noConversion"/>
  </si>
  <si>
    <t>황지수</t>
    <phoneticPr fontId="4" type="noConversion"/>
  </si>
  <si>
    <t>352-7447-7060-73</t>
    <phoneticPr fontId="4" type="noConversion"/>
  </si>
  <si>
    <t>황한천</t>
    <phoneticPr fontId="4" type="noConversion"/>
  </si>
  <si>
    <t>502401-02-095190</t>
    <phoneticPr fontId="4" type="noConversion"/>
  </si>
  <si>
    <t>일반아파트</t>
  </si>
  <si>
    <t>일반아파트</t>
    <phoneticPr fontId="4" type="noConversion"/>
  </si>
  <si>
    <t>071</t>
  </si>
  <si>
    <t>004</t>
  </si>
  <si>
    <t>권희정</t>
  </si>
  <si>
    <t>김균수</t>
  </si>
  <si>
    <t>003</t>
  </si>
  <si>
    <t>김삼동</t>
  </si>
  <si>
    <t>352-1513-4277-93</t>
  </si>
  <si>
    <t>김승찬</t>
  </si>
  <si>
    <t>김연성</t>
  </si>
  <si>
    <t>501014-52-141577</t>
  </si>
  <si>
    <t>QIUBO</t>
  </si>
  <si>
    <t>김용기</t>
  </si>
  <si>
    <t>088</t>
  </si>
  <si>
    <t>김윤경</t>
  </si>
  <si>
    <t>김주형</t>
  </si>
  <si>
    <t>김준형</t>
  </si>
  <si>
    <t>김효성</t>
  </si>
  <si>
    <t>노학철</t>
  </si>
  <si>
    <t>081</t>
  </si>
  <si>
    <t>송재욱</t>
  </si>
  <si>
    <t>297-01-051267</t>
  </si>
  <si>
    <t>엄을봉</t>
  </si>
  <si>
    <t>유현욱</t>
  </si>
  <si>
    <t>윤석명</t>
  </si>
  <si>
    <t>윤종삼</t>
  </si>
  <si>
    <t>023</t>
  </si>
  <si>
    <t>045</t>
  </si>
  <si>
    <t>090</t>
  </si>
  <si>
    <t>조수연</t>
  </si>
  <si>
    <t>007</t>
  </si>
  <si>
    <t>이영근</t>
  </si>
  <si>
    <t>이진섭</t>
  </si>
  <si>
    <t>이한우</t>
  </si>
  <si>
    <t>김현지</t>
  </si>
  <si>
    <t>020</t>
  </si>
  <si>
    <t>급여아파트</t>
  </si>
  <si>
    <t>현행</t>
    <phoneticPr fontId="4" type="noConversion"/>
  </si>
  <si>
    <t>Y</t>
  </si>
  <si>
    <t>Y</t>
    <phoneticPr fontId="4" type="noConversion"/>
  </si>
  <si>
    <t>N</t>
  </si>
  <si>
    <t>N</t>
    <phoneticPr fontId="4" type="noConversion"/>
  </si>
  <si>
    <t>Y</t>
    <phoneticPr fontId="4" type="noConversion"/>
  </si>
  <si>
    <t>Y</t>
    <phoneticPr fontId="4" type="noConversion"/>
  </si>
  <si>
    <t>N</t>
    <phoneticPr fontId="4" type="noConversion"/>
  </si>
  <si>
    <t>Y</t>
    <phoneticPr fontId="4" type="noConversion"/>
  </si>
  <si>
    <t>N</t>
    <phoneticPr fontId="4" type="noConversion"/>
  </si>
  <si>
    <t>Y</t>
    <phoneticPr fontId="4" type="noConversion"/>
  </si>
  <si>
    <t>Y</t>
    <phoneticPr fontId="4" type="noConversion"/>
  </si>
  <si>
    <t>N</t>
    <phoneticPr fontId="4" type="noConversion"/>
  </si>
  <si>
    <t>N</t>
    <phoneticPr fontId="4" type="noConversion"/>
  </si>
  <si>
    <t>N</t>
    <phoneticPr fontId="4" type="noConversion"/>
  </si>
  <si>
    <t>Y</t>
    <phoneticPr fontId="4" type="noConversion"/>
  </si>
  <si>
    <t>Y</t>
    <phoneticPr fontId="4" type="noConversion"/>
  </si>
  <si>
    <t>N</t>
    <phoneticPr fontId="4" type="noConversion"/>
  </si>
  <si>
    <t>Y</t>
    <phoneticPr fontId="4" type="noConversion"/>
  </si>
  <si>
    <t>장일형</t>
    <phoneticPr fontId="4" type="noConversion"/>
  </si>
  <si>
    <t>대표코드</t>
    <phoneticPr fontId="10" type="noConversion"/>
  </si>
  <si>
    <t>참가기관명</t>
    <phoneticPr fontId="10" type="noConversion"/>
  </si>
  <si>
    <t>비고</t>
    <phoneticPr fontId="10" type="noConversion"/>
  </si>
  <si>
    <t>001</t>
  </si>
  <si>
    <t>한국은행</t>
    <phoneticPr fontId="10" type="noConversion"/>
  </si>
  <si>
    <t>002</t>
  </si>
  <si>
    <t>산업은행</t>
    <phoneticPr fontId="10" type="noConversion"/>
  </si>
  <si>
    <t>기업은행</t>
    <phoneticPr fontId="10" type="noConversion"/>
  </si>
  <si>
    <t>국민은행</t>
    <phoneticPr fontId="10" type="noConversion"/>
  </si>
  <si>
    <t>수협은행</t>
    <phoneticPr fontId="10" type="noConversion"/>
  </si>
  <si>
    <t>008</t>
  </si>
  <si>
    <t>수출입은행</t>
    <phoneticPr fontId="10" type="noConversion"/>
  </si>
  <si>
    <t>농협은행</t>
    <phoneticPr fontId="10" type="noConversion"/>
  </si>
  <si>
    <t>012</t>
  </si>
  <si>
    <t>우리은행</t>
    <phoneticPr fontId="10" type="noConversion"/>
  </si>
  <si>
    <t>SC제일은행</t>
    <phoneticPr fontId="10" type="noConversion"/>
  </si>
  <si>
    <t>027</t>
  </si>
  <si>
    <t>한국씨티은행</t>
    <phoneticPr fontId="10" type="noConversion"/>
  </si>
  <si>
    <t>031</t>
  </si>
  <si>
    <t>대구은행</t>
    <phoneticPr fontId="10" type="noConversion"/>
  </si>
  <si>
    <t>032</t>
  </si>
  <si>
    <t>부산은행</t>
    <phoneticPr fontId="10" type="noConversion"/>
  </si>
  <si>
    <t>034</t>
  </si>
  <si>
    <t>광주은행</t>
    <phoneticPr fontId="10" type="noConversion"/>
  </si>
  <si>
    <t>035</t>
  </si>
  <si>
    <t>제주은행</t>
    <phoneticPr fontId="10" type="noConversion"/>
  </si>
  <si>
    <t>전북은행</t>
    <phoneticPr fontId="10" type="noConversion"/>
  </si>
  <si>
    <t>039</t>
  </si>
  <si>
    <t>경남은행</t>
    <phoneticPr fontId="10" type="noConversion"/>
  </si>
  <si>
    <t>새마을금고중앙회</t>
    <phoneticPr fontId="10" type="noConversion"/>
  </si>
  <si>
    <t>신협</t>
    <phoneticPr fontId="10" type="noConversion"/>
  </si>
  <si>
    <t>050</t>
  </si>
  <si>
    <t>저축은행</t>
    <phoneticPr fontId="10" type="noConversion"/>
  </si>
  <si>
    <t>052</t>
  </si>
  <si>
    <t>모건스탠리은행</t>
    <phoneticPr fontId="10" type="noConversion"/>
  </si>
  <si>
    <t>054</t>
  </si>
  <si>
    <t>HSBC은행</t>
    <phoneticPr fontId="10" type="noConversion"/>
  </si>
  <si>
    <t>055</t>
  </si>
  <si>
    <t>도이치은행</t>
    <phoneticPr fontId="10" type="noConversion"/>
  </si>
  <si>
    <t>057</t>
  </si>
  <si>
    <t>제이피모간체이스은행</t>
    <phoneticPr fontId="10" type="noConversion"/>
  </si>
  <si>
    <t>058</t>
  </si>
  <si>
    <t>미즈호은행</t>
    <phoneticPr fontId="10" type="noConversion"/>
  </si>
  <si>
    <t>059</t>
  </si>
  <si>
    <t>엠유에프지은행</t>
    <phoneticPr fontId="10" type="noConversion"/>
  </si>
  <si>
    <t>060</t>
  </si>
  <si>
    <t>BOA은행</t>
    <phoneticPr fontId="10" type="noConversion"/>
  </si>
  <si>
    <t>062</t>
  </si>
  <si>
    <t>중국공상은행</t>
    <phoneticPr fontId="10" type="noConversion"/>
  </si>
  <si>
    <t>산림조합중앙회</t>
    <phoneticPr fontId="10" type="noConversion"/>
  </si>
  <si>
    <t>우체국</t>
    <phoneticPr fontId="10" type="noConversion"/>
  </si>
  <si>
    <t>076</t>
  </si>
  <si>
    <t>신용보증기금</t>
    <phoneticPr fontId="10" type="noConversion"/>
  </si>
  <si>
    <t>077</t>
  </si>
  <si>
    <t>기술보증기금</t>
    <phoneticPr fontId="10" type="noConversion"/>
  </si>
  <si>
    <t>KEB하나은행</t>
    <phoneticPr fontId="10" type="noConversion"/>
  </si>
  <si>
    <t>신한은행</t>
    <phoneticPr fontId="10" type="noConversion"/>
  </si>
  <si>
    <t>089</t>
  </si>
  <si>
    <t>케이뱅크</t>
    <phoneticPr fontId="10" type="noConversion"/>
  </si>
  <si>
    <t>카카오뱅크</t>
    <phoneticPr fontId="10" type="noConversion"/>
  </si>
  <si>
    <t>093</t>
  </si>
  <si>
    <t>한국주택금웅공사</t>
    <phoneticPr fontId="10" type="noConversion"/>
  </si>
  <si>
    <t>094</t>
  </si>
  <si>
    <t>서울보증보험</t>
    <phoneticPr fontId="10" type="noConversion"/>
  </si>
  <si>
    <t>095</t>
  </si>
  <si>
    <t>경찰청</t>
    <phoneticPr fontId="10" type="noConversion"/>
  </si>
  <si>
    <t>096</t>
  </si>
  <si>
    <t>한국전자금융㈜</t>
    <phoneticPr fontId="10" type="noConversion"/>
  </si>
  <si>
    <t>099</t>
  </si>
  <si>
    <t>금융결제원</t>
    <phoneticPr fontId="10" type="noConversion"/>
  </si>
  <si>
    <t>101</t>
  </si>
  <si>
    <t>한국신용정보원</t>
    <phoneticPr fontId="10" type="noConversion"/>
  </si>
  <si>
    <t>209</t>
  </si>
  <si>
    <t>유안타증권</t>
    <phoneticPr fontId="10" type="noConversion"/>
  </si>
  <si>
    <t>218</t>
  </si>
  <si>
    <t>KB증권</t>
    <phoneticPr fontId="10" type="noConversion"/>
  </si>
  <si>
    <t>(구)현대증권</t>
    <phoneticPr fontId="10" type="noConversion"/>
  </si>
  <si>
    <t>227</t>
  </si>
  <si>
    <t>KTB투자증권</t>
    <phoneticPr fontId="10" type="noConversion"/>
  </si>
  <si>
    <t>238</t>
  </si>
  <si>
    <t>미래에셋대우증권</t>
    <phoneticPr fontId="10" type="noConversion"/>
  </si>
  <si>
    <t>240</t>
  </si>
  <si>
    <t>삼성증권</t>
    <phoneticPr fontId="10" type="noConversion"/>
  </si>
  <si>
    <t>243</t>
  </si>
  <si>
    <t>한국투자증권</t>
    <phoneticPr fontId="10" type="noConversion"/>
  </si>
  <si>
    <t>247</t>
  </si>
  <si>
    <t>NH투자증권</t>
    <phoneticPr fontId="10" type="noConversion"/>
  </si>
  <si>
    <t>261</t>
  </si>
  <si>
    <t>교보증권</t>
    <phoneticPr fontId="10" type="noConversion"/>
  </si>
  <si>
    <t>262</t>
  </si>
  <si>
    <t>하이투자증권</t>
    <phoneticPr fontId="10" type="noConversion"/>
  </si>
  <si>
    <t>263</t>
  </si>
  <si>
    <t>현대차증권</t>
    <phoneticPr fontId="10" type="noConversion"/>
  </si>
  <si>
    <t>264</t>
  </si>
  <si>
    <t>키움증권</t>
    <phoneticPr fontId="10" type="noConversion"/>
  </si>
  <si>
    <t>265</t>
  </si>
  <si>
    <t>이베스트투자증권</t>
    <phoneticPr fontId="10" type="noConversion"/>
  </si>
  <si>
    <t>266</t>
  </si>
  <si>
    <t>SK증권</t>
    <phoneticPr fontId="10" type="noConversion"/>
  </si>
  <si>
    <t>267</t>
  </si>
  <si>
    <t>대신증권</t>
    <phoneticPr fontId="10" type="noConversion"/>
  </si>
  <si>
    <t>269</t>
  </si>
  <si>
    <t>한화투자증권</t>
    <phoneticPr fontId="10" type="noConversion"/>
  </si>
  <si>
    <t>270</t>
  </si>
  <si>
    <t>하나금융투자</t>
    <phoneticPr fontId="10" type="noConversion"/>
  </si>
  <si>
    <t>278</t>
  </si>
  <si>
    <t>신한금융투자</t>
    <phoneticPr fontId="10" type="noConversion"/>
  </si>
  <si>
    <t>279</t>
  </si>
  <si>
    <t>DB금융투자</t>
    <phoneticPr fontId="10" type="noConversion"/>
  </si>
  <si>
    <t>280</t>
  </si>
  <si>
    <t>유진투자증권</t>
    <phoneticPr fontId="10" type="noConversion"/>
  </si>
  <si>
    <t>287</t>
  </si>
  <si>
    <t>메리츠종합금융증권</t>
    <phoneticPr fontId="10" type="noConversion"/>
  </si>
  <si>
    <t>290</t>
  </si>
  <si>
    <t>부국증권</t>
    <phoneticPr fontId="10" type="noConversion"/>
  </si>
  <si>
    <t>291</t>
  </si>
  <si>
    <t>신영증권</t>
    <phoneticPr fontId="10" type="noConversion"/>
  </si>
  <si>
    <t>292</t>
  </si>
  <si>
    <t>케이프투자증권</t>
    <phoneticPr fontId="10" type="noConversion"/>
  </si>
  <si>
    <t>294</t>
  </si>
  <si>
    <t>펀드온라인코리아</t>
    <phoneticPr fontId="10" type="noConversion"/>
  </si>
  <si>
    <t>비고</t>
    <phoneticPr fontId="4" type="noConversion"/>
  </si>
  <si>
    <t>trxdate</t>
  </si>
  <si>
    <t>userid</t>
  </si>
  <si>
    <t>시작일</t>
    <phoneticPr fontId="4" type="noConversion"/>
  </si>
  <si>
    <t>종료일</t>
    <phoneticPr fontId="4" type="noConversion"/>
  </si>
  <si>
    <t>trxdate</t>
    <phoneticPr fontId="4" type="noConversion"/>
  </si>
  <si>
    <t>userid</t>
    <phoneticPr fontId="4" type="noConversion"/>
  </si>
  <si>
    <t>지급처코드</t>
  </si>
  <si>
    <t>지급처코드</t>
    <phoneticPr fontId="4" type="noConversion"/>
  </si>
  <si>
    <t>지급처명</t>
  </si>
  <si>
    <t>지급처명</t>
    <phoneticPr fontId="4" type="noConversion"/>
  </si>
  <si>
    <t>실근무자</t>
  </si>
  <si>
    <t>실근무자</t>
    <phoneticPr fontId="4" type="noConversion"/>
  </si>
  <si>
    <t>수제환경</t>
  </si>
  <si>
    <t>수제환경</t>
    <phoneticPr fontId="4" type="noConversion"/>
  </si>
  <si>
    <t>아파트명</t>
    <phoneticPr fontId="4" type="noConversion"/>
  </si>
  <si>
    <t>아파트코드</t>
    <phoneticPr fontId="4" type="noConversion"/>
  </si>
  <si>
    <t>A56585104</t>
  </si>
  <si>
    <t>혁신 에코르2단지</t>
  </si>
  <si>
    <t>A10027994</t>
  </si>
  <si>
    <t>혁신 에코르3단지</t>
  </si>
  <si>
    <t>A10027413</t>
  </si>
  <si>
    <t>혁신 호반6차</t>
  </si>
  <si>
    <t>A10024250</t>
  </si>
  <si>
    <t>봉동 광신프로그레스2단지</t>
  </si>
  <si>
    <t>A10025977</t>
  </si>
  <si>
    <t>에코시티 자이2차</t>
  </si>
  <si>
    <t>A10027532</t>
  </si>
  <si>
    <t>혁신 호반5차</t>
  </si>
  <si>
    <t>A56087517</t>
  </si>
  <si>
    <t>평화영무예다음</t>
  </si>
  <si>
    <t>A56185101</t>
  </si>
  <si>
    <t>하가 영무예다음</t>
  </si>
  <si>
    <t>A10026416</t>
  </si>
  <si>
    <t>에코시티 포스코 더샵1차</t>
  </si>
  <si>
    <t>A10027262</t>
  </si>
  <si>
    <t>덕진하가 휴먼빌2차</t>
  </si>
  <si>
    <t>A10027739</t>
  </si>
  <si>
    <t>송천 신동아파밀리에</t>
  </si>
  <si>
    <t>A10027125</t>
  </si>
  <si>
    <t>송천 KCC스위첸</t>
  </si>
  <si>
    <t>NA008</t>
  </si>
  <si>
    <t>송천동 션샤인</t>
  </si>
  <si>
    <t>A56181711</t>
  </si>
  <si>
    <t>송천 서호2차</t>
  </si>
  <si>
    <t>A10025778</t>
  </si>
  <si>
    <t>여의 영무예다음</t>
  </si>
  <si>
    <t>NA006</t>
  </si>
  <si>
    <t>인후 더포레나</t>
  </si>
  <si>
    <t>A56136002</t>
  </si>
  <si>
    <t>LH1차(이노팰리스)</t>
  </si>
  <si>
    <t>A10027772</t>
  </si>
  <si>
    <t>중화산 영무예다음</t>
  </si>
  <si>
    <t>A56136004</t>
  </si>
  <si>
    <t>혁신 호반2차1/2</t>
  </si>
  <si>
    <t>A10024256</t>
  </si>
  <si>
    <t>서완산 골드클래스</t>
  </si>
  <si>
    <t>A56089319</t>
  </si>
  <si>
    <t>남양아이좋은집</t>
  </si>
  <si>
    <t>A10027899</t>
  </si>
  <si>
    <t>코오롱스카이타워</t>
    <phoneticPr fontId="10" type="noConversion"/>
  </si>
  <si>
    <t>코오롱스카이타워</t>
  </si>
  <si>
    <t>A10025077</t>
  </si>
  <si>
    <t>효천 우미린2차1/2</t>
  </si>
  <si>
    <t>A56137004</t>
  </si>
  <si>
    <t>남양반월타운</t>
  </si>
  <si>
    <t>A10024967</t>
  </si>
  <si>
    <t>만성 이지움테라스</t>
  </si>
  <si>
    <t>A10025056</t>
  </si>
  <si>
    <t>삼례 이지움</t>
  </si>
  <si>
    <t>A10025426</t>
  </si>
  <si>
    <t>삼례 동신아파트</t>
  </si>
  <si>
    <t>A10028131</t>
  </si>
  <si>
    <t>월드컵이지움</t>
  </si>
  <si>
    <t>NA005</t>
  </si>
  <si>
    <t>혁신 대방오피스텔</t>
  </si>
  <si>
    <t>A10027244</t>
  </si>
  <si>
    <t>혁신 중흥S클레스</t>
  </si>
  <si>
    <t>A10027598</t>
  </si>
  <si>
    <t>동산 세움펠리피아 1차</t>
  </si>
  <si>
    <t>A10026625</t>
  </si>
  <si>
    <t>에코시티 자이1차</t>
  </si>
  <si>
    <t>A10023376</t>
  </si>
  <si>
    <t>완주 삼례읍 푸르지오 더 퍼스트</t>
  </si>
  <si>
    <t>A10024500</t>
  </si>
  <si>
    <t>에코시티 데시앙3블럭</t>
  </si>
  <si>
    <t>NA024</t>
  </si>
  <si>
    <t>에코시티 데시앙3블럭 상가</t>
  </si>
  <si>
    <t>A10025611</t>
  </si>
  <si>
    <t>에코시티 데시앙7블럭</t>
  </si>
  <si>
    <t>에코시티 데시앙8블럭</t>
  </si>
  <si>
    <t>A10025612</t>
  </si>
  <si>
    <t>에코시티 데시앙12블럭</t>
  </si>
  <si>
    <t>A10024017</t>
  </si>
  <si>
    <t>에코시티 데시앙14블럭 1/2</t>
  </si>
  <si>
    <t>A10025635</t>
  </si>
  <si>
    <t>에코시티 KCC스위첸 1/2</t>
  </si>
  <si>
    <t>A56081807</t>
  </si>
  <si>
    <t>서신롯데아파트</t>
  </si>
  <si>
    <t>NA010</t>
  </si>
  <si>
    <t>인후 현대2차</t>
  </si>
  <si>
    <t>A56583201</t>
  </si>
  <si>
    <t>신리 신세대지큐빌 1/5</t>
  </si>
  <si>
    <t>A56118003</t>
  </si>
  <si>
    <t>금암중앙하이츠</t>
  </si>
  <si>
    <t>A10024783</t>
  </si>
  <si>
    <t>서신아이파크e편한세상 1/2</t>
  </si>
  <si>
    <t>포레나전주에코시티아파트</t>
  </si>
  <si>
    <t>A10024954</t>
  </si>
  <si>
    <t>NA021</t>
  </si>
  <si>
    <t>포레나전주에코시티오피스텔</t>
  </si>
  <si>
    <t>A10025261</t>
  </si>
  <si>
    <t>대양아리스타아파트</t>
  </si>
  <si>
    <t>A10023764</t>
  </si>
  <si>
    <t>완주삼봉지구LH비엘로스(삼봉2차)</t>
  </si>
  <si>
    <t>모아미래도 센트럴시티2차 아파트</t>
  </si>
  <si>
    <t>모아미래도 센트럴시티3차 아파트</t>
  </si>
  <si>
    <t>A10023112</t>
  </si>
  <si>
    <t>A10023221</t>
  </si>
  <si>
    <t>A10023146</t>
  </si>
  <si>
    <t>코드</t>
    <phoneticPr fontId="10" type="noConversion"/>
  </si>
  <si>
    <t>거래처</t>
    <phoneticPr fontId="10" type="noConversion"/>
  </si>
  <si>
    <t>등록업체</t>
    <phoneticPr fontId="10" type="noConversion"/>
  </si>
  <si>
    <t>아파트명</t>
    <phoneticPr fontId="10" type="noConversion"/>
  </si>
  <si>
    <t>담당자</t>
    <phoneticPr fontId="10" type="noConversion"/>
  </si>
  <si>
    <t>보험등록명</t>
    <phoneticPr fontId="10" type="noConversion"/>
  </si>
  <si>
    <t>FY2023
기본금액</t>
    <phoneticPr fontId="10" type="noConversion"/>
  </si>
  <si>
    <t>시작일</t>
    <phoneticPr fontId="10" type="noConversion"/>
  </si>
  <si>
    <t>종료일</t>
    <phoneticPr fontId="10" type="noConversion"/>
  </si>
  <si>
    <t>근무일수</t>
    <phoneticPr fontId="10" type="noConversion"/>
  </si>
  <si>
    <t>지급금</t>
    <phoneticPr fontId="10" type="noConversion"/>
  </si>
  <si>
    <t>재활비</t>
    <phoneticPr fontId="10" type="noConversion"/>
  </si>
  <si>
    <t>지원비</t>
    <phoneticPr fontId="10" type="noConversion"/>
  </si>
  <si>
    <t>총합계금액</t>
    <phoneticPr fontId="10" type="noConversion"/>
  </si>
  <si>
    <t>수제월급여</t>
    <phoneticPr fontId="10" type="noConversion"/>
  </si>
  <si>
    <t>보조금</t>
    <phoneticPr fontId="10" type="noConversion"/>
  </si>
  <si>
    <t>연차월지급분</t>
    <phoneticPr fontId="10" type="noConversion"/>
  </si>
  <si>
    <t>수제세전금액</t>
    <phoneticPr fontId="10" type="noConversion"/>
  </si>
  <si>
    <t>제세공과금</t>
    <phoneticPr fontId="10" type="noConversion"/>
  </si>
  <si>
    <t>지급액산정분</t>
    <phoneticPr fontId="10" type="noConversion"/>
  </si>
  <si>
    <t>기타정산</t>
  </si>
  <si>
    <t>실지급액</t>
    <phoneticPr fontId="10" type="noConversion"/>
  </si>
  <si>
    <t>월간
퇴직금</t>
    <phoneticPr fontId="10" type="noConversion"/>
  </si>
  <si>
    <t>회사
지급액 합계</t>
    <phoneticPr fontId="10" type="noConversion"/>
  </si>
  <si>
    <t>차이</t>
    <phoneticPr fontId="10" type="noConversion"/>
  </si>
  <si>
    <t>직접계약</t>
    <phoneticPr fontId="10" type="noConversion"/>
  </si>
  <si>
    <t>4대보험</t>
    <phoneticPr fontId="10" type="noConversion"/>
  </si>
  <si>
    <t>비고</t>
    <phoneticPr fontId="10" type="noConversion"/>
  </si>
  <si>
    <t>나래트랜드</t>
    <phoneticPr fontId="10" type="noConversion"/>
  </si>
  <si>
    <t>수제산업</t>
  </si>
  <si>
    <t>혁신 에코르2단지</t>
    <phoneticPr fontId="10" type="noConversion"/>
  </si>
  <si>
    <t>김연성</t>
    <phoneticPr fontId="10" type="noConversion"/>
  </si>
  <si>
    <t>Y</t>
    <phoneticPr fontId="10" type="noConversion"/>
  </si>
  <si>
    <t>나래트랜드</t>
    <phoneticPr fontId="10" type="noConversion"/>
  </si>
  <si>
    <t>혁신 에코르3단지</t>
    <phoneticPr fontId="10" type="noConversion"/>
  </si>
  <si>
    <t>Y</t>
    <phoneticPr fontId="10" type="noConversion"/>
  </si>
  <si>
    <t>나래트랜드</t>
  </si>
  <si>
    <t>혁신 호반6차</t>
    <phoneticPr fontId="10" type="noConversion"/>
  </si>
  <si>
    <t>박명석</t>
    <phoneticPr fontId="10" type="noConversion"/>
  </si>
  <si>
    <t>호반베르디움 더센트럴 2</t>
  </si>
  <si>
    <t>하늘마당</t>
    <phoneticPr fontId="10" type="noConversion"/>
  </si>
  <si>
    <t>봉동 광신프로그레스2단지</t>
    <phoneticPr fontId="10" type="noConversion"/>
  </si>
  <si>
    <t>박문수</t>
    <phoneticPr fontId="10" type="noConversion"/>
  </si>
  <si>
    <t>한국주택</t>
  </si>
  <si>
    <t>에코시티 자이2차</t>
    <phoneticPr fontId="10" type="noConversion"/>
  </si>
  <si>
    <t>이승원</t>
    <phoneticPr fontId="10" type="noConversion"/>
  </si>
  <si>
    <t>Y</t>
    <phoneticPr fontId="10" type="noConversion"/>
  </si>
  <si>
    <t>2022/05/31 송대표지시: 2022년 7월 급여분부터 지원금 10만원 인상</t>
    <phoneticPr fontId="10" type="noConversion"/>
  </si>
  <si>
    <t>수제자원</t>
  </si>
  <si>
    <t>혁신 호반5차</t>
    <phoneticPr fontId="10" type="noConversion"/>
  </si>
  <si>
    <t>김삼동</t>
    <phoneticPr fontId="10" type="noConversion"/>
  </si>
  <si>
    <t>호반베르디움 더센트럴 1</t>
  </si>
  <si>
    <t>평화영무예다음</t>
    <phoneticPr fontId="10" type="noConversion"/>
  </si>
  <si>
    <t>송재욱</t>
    <phoneticPr fontId="10" type="noConversion"/>
  </si>
  <si>
    <t>전주자원</t>
    <phoneticPr fontId="10" type="noConversion"/>
  </si>
  <si>
    <t>수제산업</t>
    <phoneticPr fontId="10" type="noConversion"/>
  </si>
  <si>
    <t>하가 영무예다음</t>
    <phoneticPr fontId="10" type="noConversion"/>
  </si>
  <si>
    <t>윤종삼</t>
    <phoneticPr fontId="10" type="noConversion"/>
  </si>
  <si>
    <t>윤종삼</t>
    <phoneticPr fontId="10" type="noConversion"/>
  </si>
  <si>
    <t>N</t>
    <phoneticPr fontId="10" type="noConversion"/>
  </si>
  <si>
    <t>이창민-&gt;윤종삼 2023/5/14일부터</t>
    <phoneticPr fontId="10" type="noConversion"/>
  </si>
  <si>
    <t>나래트랜드</t>
    <phoneticPr fontId="10" type="noConversion"/>
  </si>
  <si>
    <t>에코시티 포스코 더샵1차</t>
    <phoneticPr fontId="10" type="noConversion"/>
  </si>
  <si>
    <t>김태홍</t>
    <phoneticPr fontId="10" type="noConversion"/>
  </si>
  <si>
    <t>수제산업</t>
    <phoneticPr fontId="10" type="noConversion"/>
  </si>
  <si>
    <t>덕진하가 휴먼빌2차</t>
    <phoneticPr fontId="10" type="noConversion"/>
  </si>
  <si>
    <t>유현욱</t>
    <phoneticPr fontId="10" type="noConversion"/>
  </si>
  <si>
    <t>수제환경</t>
    <phoneticPr fontId="10" type="noConversion"/>
  </si>
  <si>
    <t>송천 신동아파밀리에</t>
    <phoneticPr fontId="10" type="noConversion"/>
  </si>
  <si>
    <t>정주혁</t>
    <phoneticPr fontId="10" type="noConversion"/>
  </si>
  <si>
    <t>송천 KCC스위첸</t>
    <phoneticPr fontId="10" type="noConversion"/>
  </si>
  <si>
    <t>윤석명</t>
    <phoneticPr fontId="10" type="noConversion"/>
  </si>
  <si>
    <t>NA008</t>
    <phoneticPr fontId="10" type="noConversion"/>
  </si>
  <si>
    <t>송천동 션샤인</t>
    <phoneticPr fontId="10" type="noConversion"/>
  </si>
  <si>
    <t>이승원</t>
    <phoneticPr fontId="10" type="noConversion"/>
  </si>
  <si>
    <t>O</t>
    <phoneticPr fontId="10" type="noConversion"/>
  </si>
  <si>
    <t>수제산업</t>
    <phoneticPr fontId="10" type="noConversion"/>
  </si>
  <si>
    <t>송천 서호2차</t>
    <phoneticPr fontId="10" type="noConversion"/>
  </si>
  <si>
    <t>최규영</t>
    <phoneticPr fontId="10" type="noConversion"/>
  </si>
  <si>
    <t>6월부터 이승원 재활비 이전됨</t>
    <phoneticPr fontId="10" type="noConversion"/>
  </si>
  <si>
    <t>여의 영무예다음</t>
    <phoneticPr fontId="10" type="noConversion"/>
  </si>
  <si>
    <t>김주형</t>
    <phoneticPr fontId="10" type="noConversion"/>
  </si>
  <si>
    <t>1/2만 진행</t>
    <phoneticPr fontId="10" type="noConversion"/>
  </si>
  <si>
    <t>여의 영무예다음</t>
    <phoneticPr fontId="10" type="noConversion"/>
  </si>
  <si>
    <t>정민호</t>
    <phoneticPr fontId="10" type="noConversion"/>
  </si>
  <si>
    <t>정민호</t>
    <phoneticPr fontId="10" type="noConversion"/>
  </si>
  <si>
    <t>1/2만 진행</t>
    <phoneticPr fontId="10" type="noConversion"/>
  </si>
  <si>
    <t>NA006</t>
    <phoneticPr fontId="10" type="noConversion"/>
  </si>
  <si>
    <t>인후 더포레나</t>
    <phoneticPr fontId="10" type="noConversion"/>
  </si>
  <si>
    <t>김운택</t>
    <phoneticPr fontId="10" type="noConversion"/>
  </si>
  <si>
    <t>O</t>
    <phoneticPr fontId="10" type="noConversion"/>
  </si>
  <si>
    <t xml:space="preserve">한화포레나 아님! </t>
    <phoneticPr fontId="10" type="noConversion"/>
  </si>
  <si>
    <t>LH1차(이노팰리스)</t>
    <phoneticPr fontId="10" type="noConversion"/>
  </si>
  <si>
    <t>이인호</t>
    <phoneticPr fontId="10" type="noConversion"/>
  </si>
  <si>
    <t>LH이노팰리스1단지</t>
  </si>
  <si>
    <t>중화산 영무예다음</t>
    <phoneticPr fontId="10" type="noConversion"/>
  </si>
  <si>
    <t>이현호</t>
    <phoneticPr fontId="10" type="noConversion"/>
  </si>
  <si>
    <t>유예만-&gt;이현호</t>
    <phoneticPr fontId="10" type="noConversion"/>
  </si>
  <si>
    <t>수제자원</t>
    <phoneticPr fontId="10" type="noConversion"/>
  </si>
  <si>
    <t>혁신 호반2차1/2</t>
    <phoneticPr fontId="10" type="noConversion"/>
  </si>
  <si>
    <t>김삼동</t>
    <phoneticPr fontId="10" type="noConversion"/>
  </si>
  <si>
    <t>호반베르디움더클래스</t>
  </si>
  <si>
    <t>덕진자활</t>
    <phoneticPr fontId="10" type="noConversion"/>
  </si>
  <si>
    <t>덕진자활</t>
  </si>
  <si>
    <t>A56050002</t>
  </si>
  <si>
    <t>혁신 호반1차1/2</t>
    <phoneticPr fontId="10" type="noConversion"/>
  </si>
  <si>
    <t>호반베르디움1차</t>
    <phoneticPr fontId="10" type="noConversion"/>
  </si>
  <si>
    <t>A10024256</t>
    <phoneticPr fontId="10" type="noConversion"/>
  </si>
  <si>
    <t>서완산 골드클래스</t>
    <phoneticPr fontId="10" type="noConversion"/>
  </si>
  <si>
    <t>최흥섭</t>
    <phoneticPr fontId="10" type="noConversion"/>
  </si>
  <si>
    <t>A10024679</t>
  </si>
  <si>
    <t>평화골드클래스3차아파트</t>
  </si>
  <si>
    <t>전주자원</t>
    <phoneticPr fontId="10" type="noConversion"/>
  </si>
  <si>
    <t>전주자원</t>
  </si>
  <si>
    <t>구)세종, \1,200,000원/월</t>
    <phoneticPr fontId="10" type="noConversion"/>
  </si>
  <si>
    <t>A56087112</t>
  </si>
  <si>
    <t>평화동주공그린타운1단지</t>
  </si>
  <si>
    <t>고성자원</t>
    <phoneticPr fontId="10" type="noConversion"/>
  </si>
  <si>
    <t>고성자원</t>
  </si>
  <si>
    <t>구)세종, \2,300,000원/월</t>
    <phoneticPr fontId="10" type="noConversion"/>
  </si>
  <si>
    <t>남양아이좋은집</t>
    <phoneticPr fontId="10" type="noConversion"/>
  </si>
  <si>
    <t>이희덕</t>
    <phoneticPr fontId="10" type="noConversion"/>
  </si>
  <si>
    <t>이희준</t>
    <phoneticPr fontId="10" type="noConversion"/>
  </si>
  <si>
    <t>A56085711</t>
    <phoneticPr fontId="10" type="noConversion"/>
  </si>
  <si>
    <t>삼성효자타운</t>
    <phoneticPr fontId="10" type="noConversion"/>
  </si>
  <si>
    <t>금액 모름</t>
    <phoneticPr fontId="10" type="noConversion"/>
  </si>
  <si>
    <t>효천 우미린2차1/2</t>
    <phoneticPr fontId="10" type="noConversion"/>
  </si>
  <si>
    <t>효천우미린더프레스티지</t>
  </si>
  <si>
    <t>효천우미린더프레스티지, 145만</t>
    <phoneticPr fontId="10" type="noConversion"/>
  </si>
  <si>
    <t>A56085209</t>
  </si>
  <si>
    <t>효자 한신휴플러스</t>
    <phoneticPr fontId="10" type="noConversion"/>
  </si>
  <si>
    <t>고성자원</t>
    <phoneticPr fontId="10" type="noConversion"/>
  </si>
  <si>
    <t>남양반월타운</t>
    <phoneticPr fontId="10" type="noConversion"/>
  </si>
  <si>
    <t>조성현</t>
    <phoneticPr fontId="10" type="noConversion"/>
  </si>
  <si>
    <t>이갑성-&gt;조성현</t>
    <phoneticPr fontId="10" type="noConversion"/>
  </si>
  <si>
    <t>미성</t>
  </si>
  <si>
    <t>만성 이지움테라스</t>
    <phoneticPr fontId="10" type="noConversion"/>
  </si>
  <si>
    <t>이창원</t>
    <phoneticPr fontId="10" type="noConversion"/>
  </si>
  <si>
    <t>이선애</t>
    <phoneticPr fontId="10" type="noConversion"/>
  </si>
  <si>
    <t>삼례 이지움</t>
    <phoneticPr fontId="10" type="noConversion"/>
  </si>
  <si>
    <t>N</t>
    <phoneticPr fontId="10" type="noConversion"/>
  </si>
  <si>
    <t>삼례 동신아파트</t>
    <phoneticPr fontId="10" type="noConversion"/>
  </si>
  <si>
    <t>엄을봉</t>
    <phoneticPr fontId="10" type="noConversion"/>
  </si>
  <si>
    <t>엄을봉</t>
    <phoneticPr fontId="10" type="noConversion"/>
  </si>
  <si>
    <t>보람</t>
  </si>
  <si>
    <t>월드컵이지움</t>
    <phoneticPr fontId="10" type="noConversion"/>
  </si>
  <si>
    <t>보람</t>
    <phoneticPr fontId="10" type="noConversion"/>
  </si>
  <si>
    <t>혁신 대방오피스텔</t>
    <phoneticPr fontId="10" type="noConversion"/>
  </si>
  <si>
    <t>김철민</t>
    <phoneticPr fontId="10" type="noConversion"/>
  </si>
  <si>
    <t>혁신 중흥S클레스</t>
    <phoneticPr fontId="10" type="noConversion"/>
  </si>
  <si>
    <t>이인호</t>
    <phoneticPr fontId="10" type="noConversion"/>
  </si>
  <si>
    <t>N</t>
    <phoneticPr fontId="10" type="noConversion"/>
  </si>
  <si>
    <t>동산 세움펠리피아 1차</t>
    <phoneticPr fontId="10" type="noConversion"/>
  </si>
  <si>
    <t>장일현</t>
    <phoneticPr fontId="10" type="noConversion"/>
  </si>
  <si>
    <t>김흥수</t>
    <phoneticPr fontId="10" type="noConversion"/>
  </si>
  <si>
    <t>Y</t>
    <phoneticPr fontId="10" type="noConversion"/>
  </si>
  <si>
    <t>반월 세움펠리피아</t>
    <phoneticPr fontId="10" type="noConversion"/>
  </si>
  <si>
    <t>에코시티 자이1차</t>
    <phoneticPr fontId="10" type="noConversion"/>
  </si>
  <si>
    <t>권희정</t>
    <phoneticPr fontId="10" type="noConversion"/>
  </si>
  <si>
    <t>권희정</t>
    <phoneticPr fontId="10" type="noConversion"/>
  </si>
  <si>
    <t>9월1일 부터 재시작</t>
    <phoneticPr fontId="10" type="noConversion"/>
  </si>
  <si>
    <t>날짜 확인 목성-&gt;국민으로 변경</t>
    <phoneticPr fontId="10" type="noConversion"/>
  </si>
  <si>
    <t>에코시티 데시앙3블럭</t>
    <phoneticPr fontId="10" type="noConversion"/>
  </si>
  <si>
    <t>이강업</t>
    <phoneticPr fontId="10" type="noConversion"/>
  </si>
  <si>
    <t>에코시티 데시앙 네스트2</t>
    <phoneticPr fontId="10" type="noConversion"/>
  </si>
  <si>
    <t>NA024</t>
    <phoneticPr fontId="10" type="noConversion"/>
  </si>
  <si>
    <t>에코시티 데시앙3블럭 상가</t>
    <phoneticPr fontId="10" type="noConversion"/>
  </si>
  <si>
    <t>이강업</t>
    <phoneticPr fontId="10" type="noConversion"/>
  </si>
  <si>
    <t>재활비 10만원은 군산에서 22만원 세금계산서발행 전주에서 지급</t>
    <phoneticPr fontId="10" type="noConversion"/>
  </si>
  <si>
    <t>에코시티 데시앙7블럭</t>
    <phoneticPr fontId="10" type="noConversion"/>
  </si>
  <si>
    <t>김문식</t>
    <phoneticPr fontId="10" type="noConversion"/>
  </si>
  <si>
    <t>에코시티 데시앙8블럭</t>
    <phoneticPr fontId="10" type="noConversion"/>
  </si>
  <si>
    <t>강성완</t>
    <phoneticPr fontId="10" type="noConversion"/>
  </si>
  <si>
    <t>4/13일자로 종료</t>
    <phoneticPr fontId="10" type="noConversion"/>
  </si>
  <si>
    <t>에코시티 데시앙12블럭</t>
    <phoneticPr fontId="10" type="noConversion"/>
  </si>
  <si>
    <t>진교천</t>
    <phoneticPr fontId="10" type="noConversion"/>
  </si>
  <si>
    <t>진교천</t>
    <phoneticPr fontId="10" type="noConversion"/>
  </si>
  <si>
    <t>5/1일자 노학철-&gt;진교천</t>
    <phoneticPr fontId="10" type="noConversion"/>
  </si>
  <si>
    <t>에코시티 데시앙14블럭 1/2</t>
    <phoneticPr fontId="10" type="noConversion"/>
  </si>
  <si>
    <t>김문식</t>
    <phoneticPr fontId="10" type="noConversion"/>
  </si>
  <si>
    <t>14블럭은 2명</t>
    <phoneticPr fontId="10" type="noConversion"/>
  </si>
  <si>
    <t>나래트랜드</t>
    <phoneticPr fontId="10" type="noConversion"/>
  </si>
  <si>
    <t>에코시티 데시앙14블럭 1/2</t>
    <phoneticPr fontId="10" type="noConversion"/>
  </si>
  <si>
    <t>유예만</t>
    <phoneticPr fontId="10" type="noConversion"/>
  </si>
  <si>
    <t>유예만</t>
    <phoneticPr fontId="10" type="noConversion"/>
  </si>
  <si>
    <t>14블럭은 2명</t>
    <phoneticPr fontId="10" type="noConversion"/>
  </si>
  <si>
    <t>에코시티 KCC스위첸 1/2</t>
    <phoneticPr fontId="10" type="noConversion"/>
  </si>
  <si>
    <t>2023년3월시작</t>
    <phoneticPr fontId="10" type="noConversion"/>
  </si>
  <si>
    <t>유진혁</t>
    <phoneticPr fontId="10" type="noConversion"/>
  </si>
  <si>
    <t>수제환경</t>
    <phoneticPr fontId="10" type="noConversion"/>
  </si>
  <si>
    <t>서신롯데아파트</t>
    <phoneticPr fontId="10" type="noConversion"/>
  </si>
  <si>
    <t>양성준</t>
    <phoneticPr fontId="10" type="noConversion"/>
  </si>
  <si>
    <t>인후 현대2차</t>
    <phoneticPr fontId="10" type="noConversion"/>
  </si>
  <si>
    <t>정상준</t>
    <phoneticPr fontId="10" type="noConversion"/>
  </si>
  <si>
    <t>신리 신세대지큐빌 1/5</t>
    <phoneticPr fontId="10" type="noConversion"/>
  </si>
  <si>
    <t>김동령</t>
    <phoneticPr fontId="10" type="noConversion"/>
  </si>
  <si>
    <t>김동령</t>
    <phoneticPr fontId="10" type="noConversion"/>
  </si>
  <si>
    <t>2023년1월시작</t>
    <phoneticPr fontId="10" type="noConversion"/>
  </si>
  <si>
    <t>신리 신세대지큐빌 4/5</t>
    <phoneticPr fontId="10" type="noConversion"/>
  </si>
  <si>
    <t>금암중앙하이츠</t>
    <phoneticPr fontId="10" type="noConversion"/>
  </si>
  <si>
    <t>최도영</t>
    <phoneticPr fontId="10" type="noConversion"/>
  </si>
  <si>
    <t>2023년1월시작 / 동산실업</t>
    <phoneticPr fontId="10" type="noConversion"/>
  </si>
  <si>
    <t>㈜에이스엠</t>
  </si>
  <si>
    <t>2023년5월1일 시작</t>
    <phoneticPr fontId="10" type="noConversion"/>
  </si>
  <si>
    <t>소권영</t>
    <phoneticPr fontId="10" type="noConversion"/>
  </si>
  <si>
    <t>소권영</t>
    <phoneticPr fontId="10" type="noConversion"/>
  </si>
  <si>
    <t>2023년5월1일 시작</t>
    <phoneticPr fontId="10" type="noConversion"/>
  </si>
  <si>
    <t>이현호</t>
    <phoneticPr fontId="10" type="noConversion"/>
  </si>
  <si>
    <t>하늘마당</t>
    <phoneticPr fontId="10" type="noConversion"/>
  </si>
  <si>
    <t>포레나전주에코시티아파트</t>
    <phoneticPr fontId="10" type="noConversion"/>
  </si>
  <si>
    <t>강성완</t>
    <phoneticPr fontId="10" type="noConversion"/>
  </si>
  <si>
    <t>2023년4월28일 시작</t>
    <phoneticPr fontId="10" type="noConversion"/>
  </si>
  <si>
    <t>NA021</t>
    <phoneticPr fontId="10" type="noConversion"/>
  </si>
  <si>
    <t>포레나전주에코시티오피스텔</t>
    <phoneticPr fontId="10" type="noConversion"/>
  </si>
  <si>
    <t>정민원</t>
    <phoneticPr fontId="10" type="noConversion"/>
  </si>
  <si>
    <t>2023년4월28일 시작</t>
    <phoneticPr fontId="10" type="noConversion"/>
  </si>
  <si>
    <t>대양아리스타아파트</t>
    <phoneticPr fontId="10" type="noConversion"/>
  </si>
  <si>
    <t>이태현</t>
    <phoneticPr fontId="10" type="noConversion"/>
  </si>
  <si>
    <t>이태현</t>
    <phoneticPr fontId="10" type="noConversion"/>
  </si>
  <si>
    <t>완주삼봉지구LH비엘로스(삼봉2차)</t>
    <phoneticPr fontId="10" type="noConversion"/>
  </si>
  <si>
    <t>김주형</t>
    <phoneticPr fontId="10" type="noConversion"/>
  </si>
  <si>
    <t>정상준</t>
    <phoneticPr fontId="10" type="noConversion"/>
  </si>
  <si>
    <t>2023년6월27일시작</t>
    <phoneticPr fontId="10" type="noConversion"/>
  </si>
  <si>
    <t>이정일</t>
    <phoneticPr fontId="10" type="noConversion"/>
  </si>
  <si>
    <t>이정일</t>
    <phoneticPr fontId="10" type="noConversion"/>
  </si>
  <si>
    <t>합계금액</t>
    <phoneticPr fontId="10" type="noConversion"/>
  </si>
  <si>
    <t>세전지급액</t>
    <phoneticPr fontId="10" type="noConversion"/>
  </si>
  <si>
    <t>금액</t>
    <phoneticPr fontId="4" type="noConversion"/>
  </si>
  <si>
    <t>사원코드</t>
  </si>
  <si>
    <t>사원코드</t>
    <phoneticPr fontId="4" type="noConversion"/>
  </si>
  <si>
    <t>ID</t>
  </si>
  <si>
    <t>ecode</t>
  </si>
  <si>
    <t>ename</t>
  </si>
  <si>
    <t>class1</t>
  </si>
  <si>
    <t>class2</t>
  </si>
  <si>
    <t>area</t>
  </si>
  <si>
    <t>remark</t>
  </si>
  <si>
    <t>e</t>
  </si>
  <si>
    <t>전주</t>
  </si>
  <si>
    <t>20509999</t>
  </si>
  <si>
    <t/>
  </si>
  <si>
    <t>권의현</t>
  </si>
  <si>
    <t>익산</t>
  </si>
  <si>
    <t>김갑수</t>
  </si>
  <si>
    <t>김정석</t>
  </si>
  <si>
    <t>김태홍</t>
  </si>
  <si>
    <t>덕진0799</t>
  </si>
  <si>
    <t>f</t>
  </si>
  <si>
    <t>덕진4863</t>
  </si>
  <si>
    <t>덕진0305</t>
  </si>
  <si>
    <t>여의제일</t>
  </si>
  <si>
    <t>a</t>
  </si>
  <si>
    <t>강태선님 운전</t>
  </si>
  <si>
    <t>오진철</t>
  </si>
  <si>
    <t>이정훈</t>
  </si>
  <si>
    <t>이창민</t>
  </si>
  <si>
    <t>신선화학 소모품 공급</t>
  </si>
  <si>
    <t>아버지 조년근씨가 운전</t>
  </si>
  <si>
    <t>수제1266</t>
  </si>
  <si>
    <t>o</t>
  </si>
  <si>
    <t>수제4138</t>
  </si>
  <si>
    <t>개인</t>
  </si>
  <si>
    <t>i</t>
  </si>
  <si>
    <t>김문균</t>
  </si>
  <si>
    <t>김재복</t>
  </si>
  <si>
    <t>김홍희</t>
  </si>
  <si>
    <t>이대왕</t>
  </si>
  <si>
    <t>임양모</t>
  </si>
  <si>
    <t>최병규</t>
  </si>
  <si>
    <t>이종욱</t>
  </si>
  <si>
    <t>r</t>
  </si>
  <si>
    <t>이지아</t>
  </si>
  <si>
    <t>이기홍</t>
  </si>
  <si>
    <t>양기중</t>
  </si>
  <si>
    <t>정기철</t>
  </si>
  <si>
    <t>송호승</t>
  </si>
  <si>
    <t>전판용</t>
  </si>
  <si>
    <t>최현경</t>
  </si>
  <si>
    <t>클래시아 어린이집</t>
  </si>
  <si>
    <t>정철우</t>
  </si>
  <si>
    <t>홍성기</t>
  </si>
  <si>
    <t>서종완</t>
  </si>
  <si>
    <t>군산</t>
  </si>
  <si>
    <t>신규</t>
  </si>
  <si>
    <t>test_user</t>
  </si>
  <si>
    <t>z</t>
  </si>
  <si>
    <t>for test</t>
  </si>
  <si>
    <t>김지숙</t>
  </si>
  <si>
    <t>자체소진</t>
  </si>
  <si>
    <t>주혜진</t>
  </si>
  <si>
    <t>금액</t>
    <phoneticPr fontId="4" type="noConversion"/>
  </si>
  <si>
    <r>
      <t>지역 농</t>
    </r>
    <r>
      <rPr>
        <sz val="9"/>
        <color theme="1"/>
        <rFont val="굴림"/>
        <family val="3"/>
        <charset val="129"/>
      </rPr>
      <t>▪</t>
    </r>
    <r>
      <rPr>
        <sz val="9"/>
        <color theme="1"/>
        <rFont val="맑은 고딕"/>
        <family val="3"/>
        <charset val="129"/>
      </rPr>
      <t>축협</t>
    </r>
    <phoneticPr fontId="10" type="noConversion"/>
  </si>
  <si>
    <t>(구)미쓰비시도쿄UFJ은행</t>
    <phoneticPr fontId="10" type="noConversion"/>
  </si>
  <si>
    <t>id</t>
    <phoneticPr fontId="4" type="noConversion"/>
  </si>
  <si>
    <t>paycompany</t>
    <phoneticPr fontId="4" type="noConversion"/>
  </si>
  <si>
    <t>ecode</t>
    <phoneticPr fontId="4" type="noConversion"/>
  </si>
  <si>
    <t>baowner</t>
    <phoneticPr fontId="4" type="noConversion"/>
  </si>
  <si>
    <t>bankid</t>
    <phoneticPr fontId="4" type="noConversion"/>
  </si>
  <si>
    <t>bankaccno</t>
    <phoneticPr fontId="4" type="noConversion"/>
  </si>
  <si>
    <t>efffrom</t>
    <phoneticPr fontId="4" type="noConversion"/>
  </si>
  <si>
    <t>effthru</t>
    <phoneticPr fontId="4" type="noConversion"/>
  </si>
  <si>
    <t>remark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</si>
</sst>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43" formatCode="_-* #,##0.00_-;\-* #,##0.00_-;_-* &quot;-&quot;??_-;_-@_-"/>
    <numFmt numFmtId="176" formatCode="000"/>
    <numFmt numFmtId="177" formatCode="_-* #,##0_-;\-* #,##0_-;_-* &quot;-&quot;??_-;_-@_-"/>
  </numFmts>
  <fonts count="2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sz val="11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sz val="9"/>
      <color theme="1"/>
      <name val="맑은 고딕"/>
      <family val="2"/>
      <scheme val="minor"/>
    </font>
    <font>
      <b/>
      <sz val="9"/>
      <color rgb="FF0070C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굴림"/>
      <family val="3"/>
      <charset val="129"/>
    </font>
    <font>
      <sz val="9"/>
      <color theme="1"/>
      <name val="맑은 고딕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2"/>
        <bgColor indexed="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0" fillId="0" borderId="0"/>
  </cellStyleXfs>
  <cellXfs count="190">
    <xf numFmtId="0" fontId="0" fillId="0" borderId="0" xfId="0"/>
    <xf numFmtId="0" fontId="5" fillId="0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/>
    </xf>
    <xf numFmtId="0" fontId="6" fillId="3" borderId="1" xfId="0" quotePrefix="1" applyFont="1" applyFill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0" fontId="5" fillId="6" borderId="1" xfId="0" quotePrefix="1" applyFont="1" applyFill="1" applyBorder="1" applyAlignment="1">
      <alignment vertical="center"/>
    </xf>
    <xf numFmtId="0" fontId="5" fillId="6" borderId="1" xfId="0" applyFont="1" applyFill="1" applyBorder="1" applyAlignment="1">
      <alignment vertical="center" wrapText="1"/>
    </xf>
    <xf numFmtId="0" fontId="7" fillId="6" borderId="1" xfId="0" quotePrefix="1" applyFont="1" applyFill="1" applyBorder="1" applyAlignment="1">
      <alignment vertical="center"/>
    </xf>
    <xf numFmtId="0" fontId="7" fillId="6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left" vertical="center"/>
    </xf>
    <xf numFmtId="0" fontId="7" fillId="0" borderId="0" xfId="0" applyFont="1"/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shrinkToFit="1"/>
    </xf>
    <xf numFmtId="0" fontId="6" fillId="3" borderId="1" xfId="0" applyFont="1" applyFill="1" applyBorder="1" applyAlignment="1">
      <alignment vertical="center" shrinkToFit="1"/>
    </xf>
    <xf numFmtId="0" fontId="5" fillId="6" borderId="1" xfId="0" applyFont="1" applyFill="1" applyBorder="1" applyAlignment="1">
      <alignment vertical="center" shrinkToFit="1"/>
    </xf>
    <xf numFmtId="0" fontId="7" fillId="6" borderId="1" xfId="0" applyFont="1" applyFill="1" applyBorder="1" applyAlignment="1">
      <alignment vertical="center" shrinkToFit="1"/>
    </xf>
    <xf numFmtId="0" fontId="3" fillId="2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 shrinkToFit="1"/>
    </xf>
    <xf numFmtId="0" fontId="12" fillId="0" borderId="1" xfId="0" applyFont="1" applyFill="1" applyBorder="1" applyAlignment="1">
      <alignment horizontal="left" vertical="center" shrinkToFit="1"/>
    </xf>
    <xf numFmtId="0" fontId="12" fillId="0" borderId="10" xfId="0" applyFont="1" applyFill="1" applyBorder="1" applyAlignment="1">
      <alignment vertical="center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left" vertical="center"/>
    </xf>
    <xf numFmtId="0" fontId="12" fillId="0" borderId="10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1" fillId="0" borderId="12" xfId="0" applyFont="1" applyFill="1" applyBorder="1" applyAlignment="1">
      <alignment vertical="center" shrinkToFit="1"/>
    </xf>
    <xf numFmtId="0" fontId="12" fillId="0" borderId="12" xfId="0" applyFont="1" applyFill="1" applyBorder="1" applyAlignment="1">
      <alignment horizontal="left" vertical="center" shrinkToFit="1"/>
    </xf>
    <xf numFmtId="0" fontId="12" fillId="0" borderId="12" xfId="0" applyFont="1" applyFill="1" applyBorder="1" applyAlignment="1">
      <alignment horizontal="center" vertical="center"/>
    </xf>
    <xf numFmtId="41" fontId="11" fillId="0" borderId="12" xfId="1" applyFont="1" applyFill="1" applyBorder="1" applyAlignment="1">
      <alignment horizontal="center" vertical="center"/>
    </xf>
    <xf numFmtId="41" fontId="11" fillId="0" borderId="12" xfId="1" applyFont="1" applyFill="1" applyBorder="1" applyAlignment="1">
      <alignment vertical="center"/>
    </xf>
    <xf numFmtId="14" fontId="11" fillId="4" borderId="12" xfId="1" applyNumberFormat="1" applyFont="1" applyFill="1" applyBorder="1" applyAlignment="1">
      <alignment vertical="center"/>
    </xf>
    <xf numFmtId="14" fontId="11" fillId="0" borderId="12" xfId="1" applyNumberFormat="1" applyFont="1" applyFill="1" applyBorder="1" applyAlignment="1">
      <alignment vertical="center"/>
    </xf>
    <xf numFmtId="0" fontId="11" fillId="0" borderId="12" xfId="1" applyNumberFormat="1" applyFont="1" applyFill="1" applyBorder="1" applyAlignment="1">
      <alignment vertical="center"/>
    </xf>
    <xf numFmtId="3" fontId="11" fillId="0" borderId="12" xfId="1" applyNumberFormat="1" applyFont="1" applyFill="1" applyBorder="1" applyAlignment="1">
      <alignment vertical="center"/>
    </xf>
    <xf numFmtId="41" fontId="11" fillId="0" borderId="13" xfId="1" applyFont="1" applyFill="1" applyBorder="1" applyAlignment="1">
      <alignment horizontal="center" vertical="center"/>
    </xf>
    <xf numFmtId="41" fontId="11" fillId="0" borderId="14" xfId="1" applyFont="1" applyFill="1" applyBorder="1" applyAlignment="1">
      <alignment vertical="center" shrinkToFit="1"/>
    </xf>
    <xf numFmtId="0" fontId="13" fillId="0" borderId="1" xfId="0" applyFont="1" applyFill="1" applyBorder="1" applyAlignment="1">
      <alignment vertical="center" shrinkToFit="1"/>
    </xf>
    <xf numFmtId="0" fontId="14" fillId="0" borderId="1" xfId="0" applyFont="1" applyFill="1" applyBorder="1" applyAlignment="1">
      <alignment horizontal="left" vertical="center" shrinkToFit="1"/>
    </xf>
    <xf numFmtId="0" fontId="12" fillId="0" borderId="1" xfId="0" applyFont="1" applyFill="1" applyBorder="1" applyAlignment="1">
      <alignment horizontal="center" vertical="center"/>
    </xf>
    <xf numFmtId="41" fontId="11" fillId="0" borderId="1" xfId="1" applyFont="1" applyFill="1" applyBorder="1" applyAlignment="1">
      <alignment horizontal="center" vertical="center"/>
    </xf>
    <xf numFmtId="3" fontId="11" fillId="0" borderId="1" xfId="1" applyNumberFormat="1" applyFont="1" applyFill="1" applyBorder="1" applyAlignment="1">
      <alignment vertical="center"/>
    </xf>
    <xf numFmtId="41" fontId="13" fillId="0" borderId="1" xfId="1" applyFont="1" applyFill="1" applyBorder="1" applyAlignment="1">
      <alignment vertical="center"/>
    </xf>
    <xf numFmtId="14" fontId="11" fillId="0" borderId="1" xfId="1" applyNumberFormat="1" applyFont="1" applyFill="1" applyBorder="1" applyAlignment="1">
      <alignment vertical="center"/>
    </xf>
    <xf numFmtId="0" fontId="11" fillId="0" borderId="1" xfId="1" applyNumberFormat="1" applyFont="1" applyFill="1" applyBorder="1" applyAlignment="1">
      <alignment vertical="center"/>
    </xf>
    <xf numFmtId="3" fontId="13" fillId="0" borderId="1" xfId="1" applyNumberFormat="1" applyFont="1" applyFill="1" applyBorder="1" applyAlignment="1">
      <alignment vertical="center"/>
    </xf>
    <xf numFmtId="41" fontId="13" fillId="0" borderId="1" xfId="1" applyFont="1" applyFill="1" applyBorder="1" applyAlignment="1">
      <alignment horizontal="center" vertical="center"/>
    </xf>
    <xf numFmtId="41" fontId="13" fillId="0" borderId="7" xfId="1" applyFont="1" applyFill="1" applyBorder="1" applyAlignment="1">
      <alignment horizontal="center" vertical="center"/>
    </xf>
    <xf numFmtId="41" fontId="13" fillId="0" borderId="15" xfId="1" applyFont="1" applyFill="1" applyBorder="1" applyAlignment="1">
      <alignment vertical="center" shrinkToFit="1"/>
    </xf>
    <xf numFmtId="0" fontId="14" fillId="0" borderId="1" xfId="0" applyFont="1" applyFill="1" applyBorder="1" applyAlignment="1">
      <alignment horizontal="center" vertical="center"/>
    </xf>
    <xf numFmtId="14" fontId="11" fillId="6" borderId="1" xfId="1" applyNumberFormat="1" applyFont="1" applyFill="1" applyBorder="1" applyAlignment="1">
      <alignment vertical="center"/>
    </xf>
    <xf numFmtId="0" fontId="11" fillId="6" borderId="1" xfId="1" applyNumberFormat="1" applyFont="1" applyFill="1" applyBorder="1" applyAlignment="1">
      <alignment vertical="center"/>
    </xf>
    <xf numFmtId="41" fontId="11" fillId="0" borderId="1" xfId="1" applyFont="1" applyFill="1" applyBorder="1" applyAlignment="1">
      <alignment vertical="center"/>
    </xf>
    <xf numFmtId="41" fontId="11" fillId="0" borderId="7" xfId="1" applyFont="1" applyFill="1" applyBorder="1" applyAlignment="1">
      <alignment horizontal="center" vertical="center"/>
    </xf>
    <xf numFmtId="41" fontId="11" fillId="0" borderId="15" xfId="1" applyFont="1" applyFill="1" applyBorder="1" applyAlignment="1">
      <alignment vertical="center" shrinkToFit="1"/>
    </xf>
    <xf numFmtId="0" fontId="11" fillId="6" borderId="1" xfId="0" applyFont="1" applyFill="1" applyBorder="1" applyAlignment="1">
      <alignment vertical="center" shrinkToFit="1"/>
    </xf>
    <xf numFmtId="0" fontId="12" fillId="6" borderId="1" xfId="0" applyFont="1" applyFill="1" applyBorder="1" applyAlignment="1">
      <alignment vertical="center" shrinkToFit="1"/>
    </xf>
    <xf numFmtId="0" fontId="14" fillId="6" borderId="1" xfId="0" applyFont="1" applyFill="1" applyBorder="1" applyAlignment="1">
      <alignment horizontal="center" vertical="center"/>
    </xf>
    <xf numFmtId="41" fontId="13" fillId="6" borderId="1" xfId="1" applyFont="1" applyFill="1" applyBorder="1" applyAlignment="1">
      <alignment horizontal="center" vertical="center"/>
    </xf>
    <xf numFmtId="3" fontId="13" fillId="6" borderId="1" xfId="1" applyNumberFormat="1" applyFont="1" applyFill="1" applyBorder="1" applyAlignment="1">
      <alignment vertical="center"/>
    </xf>
    <xf numFmtId="41" fontId="11" fillId="6" borderId="1" xfId="1" applyFont="1" applyFill="1" applyBorder="1" applyAlignment="1">
      <alignment vertical="center"/>
    </xf>
    <xf numFmtId="3" fontId="11" fillId="6" borderId="1" xfId="1" applyNumberFormat="1" applyFont="1" applyFill="1" applyBorder="1" applyAlignment="1">
      <alignment vertical="center"/>
    </xf>
    <xf numFmtId="41" fontId="11" fillId="6" borderId="1" xfId="1" applyFont="1" applyFill="1" applyBorder="1" applyAlignment="1">
      <alignment horizontal="center" vertical="center"/>
    </xf>
    <xf numFmtId="41" fontId="11" fillId="6" borderId="7" xfId="1" applyFont="1" applyFill="1" applyBorder="1" applyAlignment="1">
      <alignment horizontal="center" vertical="center"/>
    </xf>
    <xf numFmtId="41" fontId="13" fillId="6" borderId="15" xfId="1" applyFont="1" applyFill="1" applyBorder="1" applyAlignment="1">
      <alignment vertical="center" shrinkToFit="1"/>
    </xf>
    <xf numFmtId="0" fontId="14" fillId="0" borderId="1" xfId="0" applyFont="1" applyFill="1" applyBorder="1" applyAlignment="1">
      <alignment vertical="center" shrinkToFit="1"/>
    </xf>
    <xf numFmtId="0" fontId="11" fillId="0" borderId="16" xfId="0" applyFont="1" applyFill="1" applyBorder="1" applyAlignment="1">
      <alignment vertical="center" shrinkToFit="1"/>
    </xf>
    <xf numFmtId="0" fontId="12" fillId="0" borderId="16" xfId="0" applyFont="1" applyFill="1" applyBorder="1" applyAlignment="1">
      <alignment horizontal="left" vertical="center" shrinkToFit="1"/>
    </xf>
    <xf numFmtId="0" fontId="12" fillId="0" borderId="16" xfId="0" applyFont="1" applyFill="1" applyBorder="1" applyAlignment="1">
      <alignment horizontal="center" vertical="center"/>
    </xf>
    <xf numFmtId="41" fontId="11" fillId="0" borderId="16" xfId="1" applyFont="1" applyFill="1" applyBorder="1" applyAlignment="1">
      <alignment horizontal="center" vertical="center"/>
    </xf>
    <xf numFmtId="3" fontId="11" fillId="0" borderId="16" xfId="1" applyNumberFormat="1" applyFont="1" applyFill="1" applyBorder="1" applyAlignment="1">
      <alignment vertical="center"/>
    </xf>
    <xf numFmtId="41" fontId="11" fillId="0" borderId="16" xfId="1" applyFont="1" applyFill="1" applyBorder="1" applyAlignment="1">
      <alignment vertical="center"/>
    </xf>
    <xf numFmtId="14" fontId="11" fillId="0" borderId="16" xfId="1" applyNumberFormat="1" applyFont="1" applyFill="1" applyBorder="1" applyAlignment="1">
      <alignment vertical="center"/>
    </xf>
    <xf numFmtId="0" fontId="11" fillId="0" borderId="16" xfId="1" applyNumberFormat="1" applyFont="1" applyFill="1" applyBorder="1" applyAlignment="1">
      <alignment vertical="center"/>
    </xf>
    <xf numFmtId="3" fontId="11" fillId="0" borderId="16" xfId="0" applyNumberFormat="1" applyFont="1" applyFill="1" applyBorder="1" applyAlignment="1">
      <alignment vertical="center"/>
    </xf>
    <xf numFmtId="41" fontId="11" fillId="0" borderId="17" xfId="1" applyFont="1" applyFill="1" applyBorder="1" applyAlignment="1">
      <alignment vertical="center" shrinkToFit="1"/>
    </xf>
    <xf numFmtId="3" fontId="11" fillId="0" borderId="3" xfId="1" applyNumberFormat="1" applyFont="1" applyFill="1" applyBorder="1" applyAlignment="1">
      <alignment vertical="center"/>
    </xf>
    <xf numFmtId="41" fontId="11" fillId="0" borderId="12" xfId="1" applyFont="1" applyFill="1" applyBorder="1" applyAlignment="1">
      <alignment vertical="center" shrinkToFit="1"/>
    </xf>
    <xf numFmtId="0" fontId="12" fillId="6" borderId="1" xfId="0" applyFont="1" applyFill="1" applyBorder="1" applyAlignment="1">
      <alignment horizontal="left" vertical="center" shrinkToFit="1"/>
    </xf>
    <xf numFmtId="3" fontId="13" fillId="6" borderId="3" xfId="1" applyNumberFormat="1" applyFont="1" applyFill="1" applyBorder="1" applyAlignment="1">
      <alignment vertical="center"/>
    </xf>
    <xf numFmtId="41" fontId="13" fillId="6" borderId="3" xfId="1" applyFont="1" applyFill="1" applyBorder="1" applyAlignment="1">
      <alignment horizontal="center" vertical="center"/>
    </xf>
    <xf numFmtId="177" fontId="13" fillId="6" borderId="1" xfId="1" applyNumberFormat="1" applyFont="1" applyFill="1" applyBorder="1" applyAlignment="1">
      <alignment vertical="center" shrinkToFit="1"/>
    </xf>
    <xf numFmtId="0" fontId="11" fillId="6" borderId="0" xfId="0" applyFont="1" applyFill="1" applyAlignment="1">
      <alignment vertical="center"/>
    </xf>
    <xf numFmtId="41" fontId="12" fillId="0" borderId="1" xfId="1" applyFont="1" applyFill="1" applyBorder="1" applyAlignment="1">
      <alignment vertical="center" shrinkToFit="1"/>
    </xf>
    <xf numFmtId="0" fontId="11" fillId="0" borderId="3" xfId="0" applyFont="1" applyFill="1" applyBorder="1" applyAlignment="1">
      <alignment vertical="center" shrinkToFit="1"/>
    </xf>
    <xf numFmtId="0" fontId="12" fillId="0" borderId="3" xfId="0" applyFont="1" applyFill="1" applyBorder="1" applyAlignment="1">
      <alignment horizontal="left" vertical="center" shrinkToFit="1"/>
    </xf>
    <xf numFmtId="0" fontId="12" fillId="0" borderId="3" xfId="0" applyFont="1" applyFill="1" applyBorder="1" applyAlignment="1">
      <alignment horizontal="center" vertical="center"/>
    </xf>
    <xf numFmtId="41" fontId="11" fillId="0" borderId="3" xfId="1" applyFont="1" applyFill="1" applyBorder="1" applyAlignment="1">
      <alignment horizontal="center" vertical="center"/>
    </xf>
    <xf numFmtId="41" fontId="11" fillId="0" borderId="3" xfId="1" applyFont="1" applyFill="1" applyBorder="1" applyAlignment="1">
      <alignment vertical="center"/>
    </xf>
    <xf numFmtId="14" fontId="11" fillId="6" borderId="3" xfId="1" applyNumberFormat="1" applyFont="1" applyFill="1" applyBorder="1" applyAlignment="1">
      <alignment vertical="center"/>
    </xf>
    <xf numFmtId="41" fontId="11" fillId="0" borderId="3" xfId="1" applyFont="1" applyFill="1" applyBorder="1" applyAlignment="1">
      <alignment vertical="center" shrinkToFit="1"/>
    </xf>
    <xf numFmtId="0" fontId="12" fillId="0" borderId="1" xfId="0" applyFont="1" applyFill="1" applyBorder="1" applyAlignment="1">
      <alignment vertical="center" shrinkToFit="1"/>
    </xf>
    <xf numFmtId="41" fontId="11" fillId="0" borderId="1" xfId="1" applyFont="1" applyFill="1" applyBorder="1" applyAlignment="1">
      <alignment vertical="center" shrinkToFit="1"/>
    </xf>
    <xf numFmtId="3" fontId="11" fillId="6" borderId="1" xfId="1" applyNumberFormat="1" applyFont="1" applyFill="1" applyBorder="1" applyAlignment="1">
      <alignment vertical="center" shrinkToFit="1"/>
    </xf>
    <xf numFmtId="3" fontId="11" fillId="0" borderId="1" xfId="0" applyNumberFormat="1" applyFont="1" applyFill="1" applyBorder="1" applyAlignment="1">
      <alignment vertical="center"/>
    </xf>
    <xf numFmtId="41" fontId="13" fillId="0" borderId="1" xfId="1" applyFont="1" applyFill="1" applyBorder="1" applyAlignment="1">
      <alignment vertical="center" shrinkToFit="1"/>
    </xf>
    <xf numFmtId="0" fontId="14" fillId="4" borderId="1" xfId="0" applyFont="1" applyFill="1" applyBorder="1" applyAlignment="1">
      <alignment horizontal="center" vertical="center"/>
    </xf>
    <xf numFmtId="3" fontId="13" fillId="0" borderId="1" xfId="0" applyNumberFormat="1" applyFont="1" applyFill="1" applyBorder="1" applyAlignment="1">
      <alignment vertical="center"/>
    </xf>
    <xf numFmtId="177" fontId="13" fillId="0" borderId="1" xfId="1" applyNumberFormat="1" applyFont="1" applyFill="1" applyBorder="1" applyAlignment="1">
      <alignment vertical="center" shrinkToFit="1"/>
    </xf>
    <xf numFmtId="0" fontId="12" fillId="8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3" fillId="0" borderId="1" xfId="1" applyNumberFormat="1" applyFont="1" applyFill="1" applyBorder="1" applyAlignment="1">
      <alignment vertical="center"/>
    </xf>
    <xf numFmtId="0" fontId="13" fillId="4" borderId="1" xfId="0" applyFont="1" applyFill="1" applyBorder="1" applyAlignment="1">
      <alignment vertical="center" shrinkToFit="1"/>
    </xf>
    <xf numFmtId="0" fontId="14" fillId="4" borderId="1" xfId="0" applyFont="1" applyFill="1" applyBorder="1" applyAlignment="1">
      <alignment vertical="center" shrinkToFit="1"/>
    </xf>
    <xf numFmtId="41" fontId="13" fillId="4" borderId="1" xfId="1" applyFont="1" applyFill="1" applyBorder="1" applyAlignment="1">
      <alignment horizontal="center" vertical="center"/>
    </xf>
    <xf numFmtId="3" fontId="13" fillId="4" borderId="1" xfId="1" applyNumberFormat="1" applyFont="1" applyFill="1" applyBorder="1" applyAlignment="1">
      <alignment vertical="center"/>
    </xf>
    <xf numFmtId="41" fontId="13" fillId="4" borderId="1" xfId="1" applyFont="1" applyFill="1" applyBorder="1" applyAlignment="1">
      <alignment vertical="center"/>
    </xf>
    <xf numFmtId="14" fontId="11" fillId="4" borderId="1" xfId="1" applyNumberFormat="1" applyFont="1" applyFill="1" applyBorder="1" applyAlignment="1">
      <alignment vertical="center"/>
    </xf>
    <xf numFmtId="14" fontId="13" fillId="4" borderId="1" xfId="1" applyNumberFormat="1" applyFont="1" applyFill="1" applyBorder="1" applyAlignment="1">
      <alignment vertical="center"/>
    </xf>
    <xf numFmtId="0" fontId="13" fillId="4" borderId="1" xfId="1" applyNumberFormat="1" applyFont="1" applyFill="1" applyBorder="1" applyAlignment="1">
      <alignment vertical="center"/>
    </xf>
    <xf numFmtId="41" fontId="13" fillId="4" borderId="1" xfId="1" applyFont="1" applyFill="1" applyBorder="1" applyAlignment="1">
      <alignment vertical="center" shrinkToFit="1"/>
    </xf>
    <xf numFmtId="41" fontId="15" fillId="4" borderId="1" xfId="1" applyFont="1" applyFill="1" applyBorder="1" applyAlignment="1">
      <alignment vertical="center" shrinkToFit="1"/>
    </xf>
    <xf numFmtId="0" fontId="16" fillId="3" borderId="1" xfId="0" applyFont="1" applyFill="1" applyBorder="1" applyAlignment="1">
      <alignment vertical="center" shrinkToFit="1"/>
    </xf>
    <xf numFmtId="0" fontId="17" fillId="3" borderId="1" xfId="0" applyFont="1" applyFill="1" applyBorder="1" applyAlignment="1">
      <alignment horizontal="left" vertical="center" shrinkToFit="1"/>
    </xf>
    <xf numFmtId="0" fontId="17" fillId="3" borderId="1" xfId="0" applyFont="1" applyFill="1" applyBorder="1" applyAlignment="1">
      <alignment horizontal="center" vertical="center"/>
    </xf>
    <xf numFmtId="41" fontId="16" fillId="3" borderId="1" xfId="1" applyFont="1" applyFill="1" applyBorder="1" applyAlignment="1">
      <alignment horizontal="center" vertical="center"/>
    </xf>
    <xf numFmtId="3" fontId="16" fillId="3" borderId="1" xfId="1" applyNumberFormat="1" applyFont="1" applyFill="1" applyBorder="1" applyAlignment="1">
      <alignment vertical="center"/>
    </xf>
    <xf numFmtId="41" fontId="16" fillId="3" borderId="1" xfId="1" applyFont="1" applyFill="1" applyBorder="1" applyAlignment="1">
      <alignment vertical="center"/>
    </xf>
    <xf numFmtId="14" fontId="16" fillId="3" borderId="1" xfId="1" applyNumberFormat="1" applyFont="1" applyFill="1" applyBorder="1" applyAlignment="1">
      <alignment vertical="center"/>
    </xf>
    <xf numFmtId="0" fontId="16" fillId="3" borderId="1" xfId="1" applyNumberFormat="1" applyFont="1" applyFill="1" applyBorder="1" applyAlignment="1">
      <alignment vertical="center"/>
    </xf>
    <xf numFmtId="41" fontId="16" fillId="3" borderId="1" xfId="1" applyFont="1" applyFill="1" applyBorder="1" applyAlignment="1">
      <alignment vertical="center" shrinkToFit="1"/>
    </xf>
    <xf numFmtId="0" fontId="11" fillId="7" borderId="1" xfId="0" applyFont="1" applyFill="1" applyBorder="1" applyAlignment="1">
      <alignment vertical="center" shrinkToFit="1"/>
    </xf>
    <xf numFmtId="0" fontId="12" fillId="7" borderId="1" xfId="0" applyFont="1" applyFill="1" applyBorder="1" applyAlignment="1">
      <alignment horizontal="left" vertical="center" shrinkToFit="1"/>
    </xf>
    <xf numFmtId="0" fontId="14" fillId="7" borderId="1" xfId="0" applyFont="1" applyFill="1" applyBorder="1" applyAlignment="1">
      <alignment horizontal="center" vertical="center"/>
    </xf>
    <xf numFmtId="41" fontId="11" fillId="7" borderId="1" xfId="1" applyFont="1" applyFill="1" applyBorder="1" applyAlignment="1">
      <alignment vertical="center"/>
    </xf>
    <xf numFmtId="14" fontId="11" fillId="7" borderId="1" xfId="1" applyNumberFormat="1" applyFont="1" applyFill="1" applyBorder="1" applyAlignment="1">
      <alignment vertical="center"/>
    </xf>
    <xf numFmtId="0" fontId="11" fillId="7" borderId="1" xfId="1" applyNumberFormat="1" applyFont="1" applyFill="1" applyBorder="1" applyAlignment="1">
      <alignment vertical="center"/>
    </xf>
    <xf numFmtId="3" fontId="11" fillId="7" borderId="1" xfId="1" applyNumberFormat="1" applyFont="1" applyFill="1" applyBorder="1" applyAlignment="1">
      <alignment vertical="center"/>
    </xf>
    <xf numFmtId="41" fontId="11" fillId="7" borderId="1" xfId="1" applyFont="1" applyFill="1" applyBorder="1" applyAlignment="1">
      <alignment horizontal="center" vertical="center"/>
    </xf>
    <xf numFmtId="41" fontId="11" fillId="7" borderId="1" xfId="1" applyFont="1" applyFill="1" applyBorder="1" applyAlignment="1">
      <alignment vertical="center" shrinkToFit="1"/>
    </xf>
    <xf numFmtId="0" fontId="14" fillId="11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vertical="center"/>
    </xf>
    <xf numFmtId="0" fontId="12" fillId="12" borderId="1" xfId="0" applyFont="1" applyFill="1" applyBorder="1" applyAlignment="1">
      <alignment vertical="center"/>
    </xf>
    <xf numFmtId="14" fontId="11" fillId="12" borderId="1" xfId="1" applyNumberFormat="1" applyFont="1" applyFill="1" applyBorder="1" applyAlignment="1">
      <alignment vertical="center"/>
    </xf>
    <xf numFmtId="0" fontId="11" fillId="12" borderId="1" xfId="1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9" fillId="13" borderId="18" xfId="3" applyFont="1" applyFill="1" applyBorder="1" applyAlignment="1">
      <alignment horizontal="center"/>
    </xf>
    <xf numFmtId="0" fontId="19" fillId="0" borderId="19" xfId="3" applyFont="1" applyFill="1" applyBorder="1" applyAlignment="1">
      <alignment horizontal="right" wrapText="1"/>
    </xf>
    <xf numFmtId="0" fontId="19" fillId="0" borderId="19" xfId="3" applyFont="1" applyFill="1" applyBorder="1" applyAlignment="1">
      <alignment wrapText="1"/>
    </xf>
    <xf numFmtId="22" fontId="19" fillId="0" borderId="19" xfId="3" applyNumberFormat="1" applyFont="1" applyFill="1" applyBorder="1" applyAlignment="1">
      <alignment horizontal="right" wrapText="1"/>
    </xf>
    <xf numFmtId="41" fontId="12" fillId="12" borderId="1" xfId="1" applyFont="1" applyFill="1" applyBorder="1" applyAlignment="1">
      <alignment vertical="center"/>
    </xf>
    <xf numFmtId="3" fontId="12" fillId="12" borderId="1" xfId="1" applyNumberFormat="1" applyFont="1" applyFill="1" applyBorder="1" applyAlignment="1">
      <alignment vertical="center"/>
    </xf>
    <xf numFmtId="41" fontId="12" fillId="12" borderId="1" xfId="1" applyFont="1" applyFill="1" applyBorder="1" applyAlignment="1">
      <alignment horizontal="center" vertical="center"/>
    </xf>
    <xf numFmtId="41" fontId="12" fillId="0" borderId="0" xfId="1" applyFont="1" applyFill="1" applyBorder="1" applyAlignment="1">
      <alignment vertical="center"/>
    </xf>
    <xf numFmtId="43" fontId="12" fillId="0" borderId="0" xfId="1" applyNumberFormat="1" applyFont="1" applyFill="1" applyBorder="1" applyAlignment="1">
      <alignment vertical="center"/>
    </xf>
    <xf numFmtId="41" fontId="12" fillId="0" borderId="0" xfId="1" applyFont="1" applyFill="1" applyBorder="1" applyAlignment="1">
      <alignment horizontal="center" vertical="center"/>
    </xf>
    <xf numFmtId="41" fontId="11" fillId="0" borderId="0" xfId="0" applyNumberFormat="1" applyFont="1" applyFill="1" applyBorder="1" applyAlignment="1">
      <alignment vertical="center"/>
    </xf>
    <xf numFmtId="41" fontId="12" fillId="5" borderId="0" xfId="1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41" fontId="11" fillId="0" borderId="0" xfId="1" applyFont="1" applyFill="1" applyAlignment="1">
      <alignment vertical="center"/>
    </xf>
    <xf numFmtId="41" fontId="12" fillId="0" borderId="0" xfId="0" applyNumberFormat="1" applyFont="1" applyFill="1" applyAlignment="1">
      <alignment vertical="center"/>
    </xf>
    <xf numFmtId="14" fontId="11" fillId="0" borderId="0" xfId="1" applyNumberFormat="1" applyFont="1" applyFill="1" applyBorder="1" applyAlignment="1">
      <alignment vertical="center"/>
    </xf>
    <xf numFmtId="43" fontId="11" fillId="0" borderId="0" xfId="0" applyNumberFormat="1" applyFont="1" applyFill="1" applyAlignment="1">
      <alignment vertical="center"/>
    </xf>
    <xf numFmtId="0" fontId="3" fillId="0" borderId="4" xfId="2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0" fontId="3" fillId="0" borderId="4" xfId="2" applyFont="1" applyBorder="1" applyAlignment="1">
      <alignment horizontal="center" vertical="center"/>
    </xf>
    <xf numFmtId="0" fontId="21" fillId="0" borderId="0" xfId="0" applyFont="1"/>
    <xf numFmtId="176" fontId="22" fillId="0" borderId="3" xfId="2" applyNumberFormat="1" applyFont="1" applyBorder="1" applyAlignment="1">
      <alignment vertical="center"/>
    </xf>
    <xf numFmtId="176" fontId="23" fillId="0" borderId="6" xfId="2" applyNumberFormat="1" applyFont="1" applyBorder="1" applyAlignment="1">
      <alignment horizontal="left" vertical="center"/>
    </xf>
    <xf numFmtId="176" fontId="23" fillId="0" borderId="3" xfId="2" applyNumberFormat="1" applyFont="1" applyBorder="1" applyAlignment="1">
      <alignment horizontal="center" vertical="center"/>
    </xf>
    <xf numFmtId="176" fontId="22" fillId="0" borderId="1" xfId="2" applyNumberFormat="1" applyFont="1" applyBorder="1" applyAlignment="1">
      <alignment vertical="center"/>
    </xf>
    <xf numFmtId="176" fontId="23" fillId="0" borderId="7" xfId="2" applyNumberFormat="1" applyFont="1" applyBorder="1" applyAlignment="1">
      <alignment horizontal="left" vertical="center"/>
    </xf>
    <xf numFmtId="176" fontId="23" fillId="0" borderId="1" xfId="2" applyNumberFormat="1" applyFont="1" applyBorder="1" applyAlignment="1">
      <alignment horizontal="center" vertical="center"/>
    </xf>
    <xf numFmtId="176" fontId="7" fillId="0" borderId="1" xfId="2" applyNumberFormat="1" applyFont="1" applyBorder="1" applyAlignment="1">
      <alignment horizontal="center" vertical="center"/>
    </xf>
    <xf numFmtId="0" fontId="23" fillId="0" borderId="1" xfId="2" applyFont="1" applyBorder="1">
      <alignment vertical="center"/>
    </xf>
    <xf numFmtId="176" fontId="23" fillId="0" borderId="8" xfId="2" applyNumberFormat="1" applyFont="1" applyBorder="1" applyAlignment="1">
      <alignment horizontal="left" vertical="center"/>
    </xf>
    <xf numFmtId="176" fontId="23" fillId="0" borderId="9" xfId="2" applyNumberFormat="1" applyFont="1" applyBorder="1" applyAlignment="1">
      <alignment horizontal="left" vertical="center"/>
    </xf>
    <xf numFmtId="0" fontId="21" fillId="0" borderId="0" xfId="0" applyFont="1" applyAlignment="1">
      <alignment horizontal="left"/>
    </xf>
    <xf numFmtId="0" fontId="3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14" fontId="5" fillId="0" borderId="1" xfId="0" quotePrefix="1" applyNumberFormat="1" applyFont="1" applyFill="1" applyBorder="1" applyAlignment="1">
      <alignment vertical="center"/>
    </xf>
    <xf numFmtId="14" fontId="6" fillId="3" borderId="1" xfId="0" quotePrefix="1" applyNumberFormat="1" applyFont="1" applyFill="1" applyBorder="1" applyAlignment="1">
      <alignment vertical="center"/>
    </xf>
  </cellXfs>
  <cellStyles count="4">
    <cellStyle name="쉼표 [0]" xfId="1" builtinId="6"/>
    <cellStyle name="표준" xfId="0" builtinId="0"/>
    <cellStyle name="표준 2" xfId="2"/>
    <cellStyle name="표준_사원코드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workbookViewId="0">
      <selection activeCell="G21" sqref="G21"/>
    </sheetView>
  </sheetViews>
  <sheetFormatPr defaultRowHeight="16.5" x14ac:dyDescent="0.3"/>
  <cols>
    <col min="7" max="7" width="16.625" bestFit="1" customWidth="1"/>
    <col min="9" max="9" width="37" customWidth="1"/>
  </cols>
  <sheetData>
    <row r="1" spans="1:9" x14ac:dyDescent="0.3">
      <c r="A1" s="154" t="s">
        <v>985</v>
      </c>
      <c r="B1" s="154" t="s">
        <v>986</v>
      </c>
      <c r="C1" s="154" t="s">
        <v>987</v>
      </c>
      <c r="D1" s="154" t="s">
        <v>988</v>
      </c>
      <c r="E1" s="154" t="s">
        <v>989</v>
      </c>
      <c r="F1" s="154" t="s">
        <v>990</v>
      </c>
      <c r="G1" s="154" t="s">
        <v>636</v>
      </c>
      <c r="H1" s="154" t="s">
        <v>637</v>
      </c>
      <c r="I1" s="154" t="s">
        <v>991</v>
      </c>
    </row>
    <row r="2" spans="1:9" x14ac:dyDescent="0.3">
      <c r="A2" s="155">
        <v>1</v>
      </c>
      <c r="B2" s="155">
        <v>20201001</v>
      </c>
      <c r="C2" s="156" t="s">
        <v>7</v>
      </c>
      <c r="D2" s="156" t="s">
        <v>992</v>
      </c>
      <c r="E2" s="156" t="s">
        <v>495</v>
      </c>
      <c r="F2" s="156" t="s">
        <v>993</v>
      </c>
      <c r="G2" s="157">
        <v>45248.915092592593</v>
      </c>
      <c r="H2" s="156" t="s">
        <v>994</v>
      </c>
      <c r="I2" s="156" t="s">
        <v>995</v>
      </c>
    </row>
    <row r="3" spans="1:9" x14ac:dyDescent="0.3">
      <c r="A3" s="155">
        <v>2</v>
      </c>
      <c r="B3" s="155">
        <v>20201002</v>
      </c>
      <c r="C3" s="156" t="s">
        <v>8</v>
      </c>
      <c r="D3" s="156" t="s">
        <v>992</v>
      </c>
      <c r="E3" s="156" t="s">
        <v>495</v>
      </c>
      <c r="F3" s="156" t="s">
        <v>993</v>
      </c>
      <c r="G3" s="157">
        <v>45230.880497685182</v>
      </c>
      <c r="H3" s="156" t="s">
        <v>995</v>
      </c>
      <c r="I3" s="156" t="s">
        <v>995</v>
      </c>
    </row>
    <row r="4" spans="1:9" x14ac:dyDescent="0.3">
      <c r="A4" s="155">
        <v>3</v>
      </c>
      <c r="B4" s="155">
        <v>20401002</v>
      </c>
      <c r="C4" s="156" t="s">
        <v>996</v>
      </c>
      <c r="D4" s="156" t="s">
        <v>992</v>
      </c>
      <c r="E4" s="156" t="s">
        <v>495</v>
      </c>
      <c r="F4" s="156" t="s">
        <v>997</v>
      </c>
      <c r="G4" s="157">
        <v>45230.879652777781</v>
      </c>
      <c r="H4" s="156" t="s">
        <v>995</v>
      </c>
      <c r="I4" s="156" t="s">
        <v>995</v>
      </c>
    </row>
    <row r="5" spans="1:9" x14ac:dyDescent="0.3">
      <c r="A5" s="155">
        <v>4</v>
      </c>
      <c r="B5" s="155">
        <v>20201085</v>
      </c>
      <c r="C5" s="156" t="s">
        <v>998</v>
      </c>
      <c r="D5" s="156" t="s">
        <v>992</v>
      </c>
      <c r="E5" s="156" t="s">
        <v>497</v>
      </c>
      <c r="F5" s="156" t="s">
        <v>993</v>
      </c>
      <c r="G5" s="157">
        <v>45230.880567129629</v>
      </c>
      <c r="H5" s="156" t="s">
        <v>995</v>
      </c>
      <c r="I5" s="156" t="s">
        <v>995</v>
      </c>
    </row>
    <row r="6" spans="1:9" x14ac:dyDescent="0.3">
      <c r="A6" s="155">
        <v>5</v>
      </c>
      <c r="B6" s="155">
        <v>20201086</v>
      </c>
      <c r="C6" s="156" t="s">
        <v>461</v>
      </c>
      <c r="D6" s="156" t="s">
        <v>992</v>
      </c>
      <c r="E6" s="156" t="s">
        <v>497</v>
      </c>
      <c r="F6" s="156" t="s">
        <v>993</v>
      </c>
      <c r="G6" s="157">
        <v>45230.880636574075</v>
      </c>
      <c r="H6" s="156" t="s">
        <v>995</v>
      </c>
      <c r="I6" s="156" t="s">
        <v>995</v>
      </c>
    </row>
    <row r="7" spans="1:9" x14ac:dyDescent="0.3">
      <c r="A7" s="155">
        <v>6</v>
      </c>
      <c r="B7" s="155">
        <v>20201004</v>
      </c>
      <c r="C7" s="156" t="s">
        <v>13</v>
      </c>
      <c r="D7" s="156" t="s">
        <v>992</v>
      </c>
      <c r="E7" s="156" t="s">
        <v>495</v>
      </c>
      <c r="F7" s="156" t="s">
        <v>993</v>
      </c>
      <c r="G7" s="157">
        <v>45230.880706018521</v>
      </c>
      <c r="H7" s="156" t="s">
        <v>995</v>
      </c>
      <c r="I7" s="156" t="s">
        <v>995</v>
      </c>
    </row>
    <row r="8" spans="1:9" x14ac:dyDescent="0.3">
      <c r="A8" s="155">
        <v>7</v>
      </c>
      <c r="B8" s="155">
        <v>20201005</v>
      </c>
      <c r="C8" s="156" t="s">
        <v>14</v>
      </c>
      <c r="D8" s="156" t="s">
        <v>992</v>
      </c>
      <c r="E8" s="156" t="s">
        <v>495</v>
      </c>
      <c r="F8" s="156" t="s">
        <v>993</v>
      </c>
      <c r="G8" s="157">
        <v>45230.880752314813</v>
      </c>
      <c r="H8" s="156" t="s">
        <v>995</v>
      </c>
      <c r="I8" s="156" t="s">
        <v>995</v>
      </c>
    </row>
    <row r="9" spans="1:9" x14ac:dyDescent="0.3">
      <c r="A9" s="155">
        <v>8</v>
      </c>
      <c r="B9" s="155">
        <v>20201007</v>
      </c>
      <c r="C9" s="156" t="s">
        <v>16</v>
      </c>
      <c r="D9" s="156" t="s">
        <v>992</v>
      </c>
      <c r="E9" s="156" t="s">
        <v>495</v>
      </c>
      <c r="F9" s="156" t="s">
        <v>993</v>
      </c>
      <c r="G9" s="157">
        <v>45230.88082175926</v>
      </c>
      <c r="H9" s="156" t="s">
        <v>995</v>
      </c>
      <c r="I9" s="156" t="s">
        <v>995</v>
      </c>
    </row>
    <row r="10" spans="1:9" x14ac:dyDescent="0.3">
      <c r="A10" s="155">
        <v>9</v>
      </c>
      <c r="B10" s="155">
        <v>20201008</v>
      </c>
      <c r="C10" s="156" t="s">
        <v>463</v>
      </c>
      <c r="D10" s="156" t="s">
        <v>992</v>
      </c>
      <c r="E10" s="156" t="s">
        <v>495</v>
      </c>
      <c r="F10" s="156" t="s">
        <v>993</v>
      </c>
      <c r="G10" s="157">
        <v>45230.880891203706</v>
      </c>
      <c r="H10" s="156" t="s">
        <v>995</v>
      </c>
      <c r="I10" s="156" t="s">
        <v>995</v>
      </c>
    </row>
    <row r="11" spans="1:9" x14ac:dyDescent="0.3">
      <c r="A11" s="155">
        <v>10</v>
      </c>
      <c r="B11" s="155">
        <v>20201009</v>
      </c>
      <c r="C11" s="156" t="s">
        <v>17</v>
      </c>
      <c r="D11" s="156" t="s">
        <v>992</v>
      </c>
      <c r="E11" s="156" t="s">
        <v>495</v>
      </c>
      <c r="F11" s="156" t="s">
        <v>993</v>
      </c>
      <c r="G11" s="157">
        <v>45230.880960648145</v>
      </c>
      <c r="H11" s="156" t="s">
        <v>995</v>
      </c>
      <c r="I11" s="156" t="s">
        <v>995</v>
      </c>
    </row>
    <row r="12" spans="1:9" x14ac:dyDescent="0.3">
      <c r="A12" s="155">
        <v>11</v>
      </c>
      <c r="B12" s="155">
        <v>20201010</v>
      </c>
      <c r="C12" s="156" t="s">
        <v>20</v>
      </c>
      <c r="D12" s="156" t="s">
        <v>992</v>
      </c>
      <c r="E12" s="156" t="s">
        <v>495</v>
      </c>
      <c r="F12" s="156" t="s">
        <v>993</v>
      </c>
      <c r="G12" s="157">
        <v>45230.881006944444</v>
      </c>
      <c r="H12" s="156" t="s">
        <v>995</v>
      </c>
      <c r="I12" s="156" t="s">
        <v>995</v>
      </c>
    </row>
    <row r="13" spans="1:9" x14ac:dyDescent="0.3">
      <c r="A13" s="155">
        <v>12</v>
      </c>
      <c r="B13" s="155">
        <v>20201011</v>
      </c>
      <c r="C13" s="156" t="s">
        <v>465</v>
      </c>
      <c r="D13" s="156" t="s">
        <v>992</v>
      </c>
      <c r="E13" s="156" t="s">
        <v>495</v>
      </c>
      <c r="F13" s="156" t="s">
        <v>993</v>
      </c>
      <c r="G13" s="157">
        <v>45230.881064814814</v>
      </c>
      <c r="H13" s="156" t="s">
        <v>995</v>
      </c>
      <c r="I13" s="156" t="s">
        <v>995</v>
      </c>
    </row>
    <row r="14" spans="1:9" x14ac:dyDescent="0.3">
      <c r="A14" s="155">
        <v>13</v>
      </c>
      <c r="B14" s="155">
        <v>20201012</v>
      </c>
      <c r="C14" s="156" t="s">
        <v>466</v>
      </c>
      <c r="D14" s="156" t="s">
        <v>992</v>
      </c>
      <c r="E14" s="156" t="s">
        <v>495</v>
      </c>
      <c r="F14" s="156" t="s">
        <v>993</v>
      </c>
      <c r="G14" s="157">
        <v>45230.881122685183</v>
      </c>
      <c r="H14" s="156" t="s">
        <v>995</v>
      </c>
      <c r="I14" s="156" t="s">
        <v>995</v>
      </c>
    </row>
    <row r="15" spans="1:9" x14ac:dyDescent="0.3">
      <c r="A15" s="155">
        <v>14</v>
      </c>
      <c r="B15" s="155">
        <v>20201013</v>
      </c>
      <c r="C15" s="156" t="s">
        <v>469</v>
      </c>
      <c r="D15" s="156" t="s">
        <v>992</v>
      </c>
      <c r="E15" s="156" t="s">
        <v>495</v>
      </c>
      <c r="F15" s="156" t="s">
        <v>993</v>
      </c>
      <c r="G15" s="157">
        <v>45230.881168981483</v>
      </c>
      <c r="H15" s="156" t="s">
        <v>995</v>
      </c>
      <c r="I15" s="156" t="s">
        <v>995</v>
      </c>
    </row>
    <row r="16" spans="1:9" x14ac:dyDescent="0.3">
      <c r="A16" s="155">
        <v>15</v>
      </c>
      <c r="B16" s="155">
        <v>20201014</v>
      </c>
      <c r="C16" s="156" t="s">
        <v>25</v>
      </c>
      <c r="D16" s="156" t="s">
        <v>992</v>
      </c>
      <c r="E16" s="156" t="s">
        <v>495</v>
      </c>
      <c r="F16" s="156" t="s">
        <v>993</v>
      </c>
      <c r="G16" s="157">
        <v>45230.881238425929</v>
      </c>
      <c r="H16" s="156" t="s">
        <v>995</v>
      </c>
      <c r="I16" s="156" t="s">
        <v>995</v>
      </c>
    </row>
    <row r="17" spans="1:9" x14ac:dyDescent="0.3">
      <c r="A17" s="155">
        <v>16</v>
      </c>
      <c r="B17" s="155">
        <v>20201015</v>
      </c>
      <c r="C17" s="156" t="s">
        <v>26</v>
      </c>
      <c r="D17" s="156" t="s">
        <v>992</v>
      </c>
      <c r="E17" s="156" t="s">
        <v>495</v>
      </c>
      <c r="F17" s="156" t="s">
        <v>993</v>
      </c>
      <c r="G17" s="157">
        <v>45230.887870370374</v>
      </c>
      <c r="H17" s="156" t="s">
        <v>995</v>
      </c>
      <c r="I17" s="156" t="s">
        <v>995</v>
      </c>
    </row>
    <row r="18" spans="1:9" x14ac:dyDescent="0.3">
      <c r="A18" s="155">
        <v>17</v>
      </c>
      <c r="B18" s="155">
        <v>20201016</v>
      </c>
      <c r="C18" s="156" t="s">
        <v>471</v>
      </c>
      <c r="D18" s="156" t="s">
        <v>992</v>
      </c>
      <c r="E18" s="156" t="s">
        <v>495</v>
      </c>
      <c r="F18" s="156" t="s">
        <v>993</v>
      </c>
      <c r="G18" s="157">
        <v>45230.887916666667</v>
      </c>
      <c r="H18" s="156" t="s">
        <v>995</v>
      </c>
      <c r="I18" s="156" t="s">
        <v>995</v>
      </c>
    </row>
    <row r="19" spans="1:9" x14ac:dyDescent="0.3">
      <c r="A19" s="155">
        <v>18</v>
      </c>
      <c r="B19" s="155">
        <v>20201087</v>
      </c>
      <c r="C19" s="156" t="s">
        <v>999</v>
      </c>
      <c r="D19" s="156" t="s">
        <v>992</v>
      </c>
      <c r="E19" s="156" t="s">
        <v>497</v>
      </c>
      <c r="F19" s="156" t="s">
        <v>993</v>
      </c>
      <c r="G19" s="157">
        <v>45230.887974537036</v>
      </c>
      <c r="H19" s="156" t="s">
        <v>995</v>
      </c>
      <c r="I19" s="156" t="s">
        <v>995</v>
      </c>
    </row>
    <row r="20" spans="1:9" x14ac:dyDescent="0.3">
      <c r="A20" s="155">
        <v>19</v>
      </c>
      <c r="B20" s="155">
        <v>20201017</v>
      </c>
      <c r="C20" s="156" t="s">
        <v>28</v>
      </c>
      <c r="D20" s="156" t="s">
        <v>992</v>
      </c>
      <c r="E20" s="156" t="s">
        <v>495</v>
      </c>
      <c r="F20" s="156" t="s">
        <v>993</v>
      </c>
      <c r="G20" s="157">
        <v>45230.888020833336</v>
      </c>
      <c r="H20" s="156" t="s">
        <v>995</v>
      </c>
      <c r="I20" s="156" t="s">
        <v>995</v>
      </c>
    </row>
    <row r="21" spans="1:9" x14ac:dyDescent="0.3">
      <c r="A21" s="155">
        <v>20</v>
      </c>
      <c r="B21" s="155">
        <v>20201018</v>
      </c>
      <c r="C21" s="156" t="s">
        <v>472</v>
      </c>
      <c r="D21" s="156" t="s">
        <v>992</v>
      </c>
      <c r="E21" s="156" t="s">
        <v>495</v>
      </c>
      <c r="F21" s="156" t="s">
        <v>993</v>
      </c>
      <c r="G21" s="157">
        <v>45230.888101851851</v>
      </c>
      <c r="H21" s="156" t="s">
        <v>995</v>
      </c>
      <c r="I21" s="156" t="s">
        <v>995</v>
      </c>
    </row>
    <row r="22" spans="1:9" x14ac:dyDescent="0.3">
      <c r="A22" s="155">
        <v>21</v>
      </c>
      <c r="B22" s="155">
        <v>20201019</v>
      </c>
      <c r="C22" s="156" t="s">
        <v>473</v>
      </c>
      <c r="D22" s="156" t="s">
        <v>992</v>
      </c>
      <c r="E22" s="156" t="s">
        <v>497</v>
      </c>
      <c r="F22" s="156" t="s">
        <v>993</v>
      </c>
      <c r="G22" s="157">
        <v>45230.888159722221</v>
      </c>
      <c r="H22" s="156" t="s">
        <v>995</v>
      </c>
      <c r="I22" s="156" t="s">
        <v>995</v>
      </c>
    </row>
    <row r="23" spans="1:9" x14ac:dyDescent="0.3">
      <c r="A23" s="155">
        <v>22</v>
      </c>
      <c r="B23" s="155">
        <v>20201020</v>
      </c>
      <c r="C23" s="156" t="s">
        <v>31</v>
      </c>
      <c r="D23" s="156" t="s">
        <v>992</v>
      </c>
      <c r="E23" s="156" t="s">
        <v>495</v>
      </c>
      <c r="F23" s="156" t="s">
        <v>993</v>
      </c>
      <c r="G23" s="157">
        <v>45230.888229166667</v>
      </c>
      <c r="H23" s="156" t="s">
        <v>995</v>
      </c>
      <c r="I23" s="156" t="s">
        <v>995</v>
      </c>
    </row>
    <row r="24" spans="1:9" x14ac:dyDescent="0.3">
      <c r="A24" s="155">
        <v>23</v>
      </c>
      <c r="B24" s="155">
        <v>20201021</v>
      </c>
      <c r="C24" s="156" t="s">
        <v>32</v>
      </c>
      <c r="D24" s="156" t="s">
        <v>992</v>
      </c>
      <c r="E24" s="156" t="s">
        <v>495</v>
      </c>
      <c r="F24" s="156" t="s">
        <v>993</v>
      </c>
      <c r="G24" s="157">
        <v>45230.888287037036</v>
      </c>
      <c r="H24" s="156" t="s">
        <v>995</v>
      </c>
      <c r="I24" s="156" t="s">
        <v>995</v>
      </c>
    </row>
    <row r="25" spans="1:9" x14ac:dyDescent="0.3">
      <c r="A25" s="155">
        <v>24</v>
      </c>
      <c r="B25" s="155">
        <v>20201084</v>
      </c>
      <c r="C25" s="156" t="s">
        <v>1000</v>
      </c>
      <c r="D25" s="156" t="s">
        <v>992</v>
      </c>
      <c r="E25" s="156" t="s">
        <v>495</v>
      </c>
      <c r="F25" s="156" t="s">
        <v>993</v>
      </c>
      <c r="G25" s="157">
        <v>45230.888344907406</v>
      </c>
      <c r="H25" s="156" t="s">
        <v>995</v>
      </c>
      <c r="I25" s="156" t="s">
        <v>995</v>
      </c>
    </row>
    <row r="26" spans="1:9" x14ac:dyDescent="0.3">
      <c r="A26" s="155">
        <v>25</v>
      </c>
      <c r="B26" s="155">
        <v>20201023</v>
      </c>
      <c r="C26" s="156" t="s">
        <v>475</v>
      </c>
      <c r="D26" s="156" t="s">
        <v>992</v>
      </c>
      <c r="E26" s="156" t="s">
        <v>495</v>
      </c>
      <c r="F26" s="156" t="s">
        <v>993</v>
      </c>
      <c r="G26" s="157">
        <v>45230.888391203705</v>
      </c>
      <c r="H26" s="156" t="s">
        <v>995</v>
      </c>
      <c r="I26" s="156" t="s">
        <v>995</v>
      </c>
    </row>
    <row r="27" spans="1:9" x14ac:dyDescent="0.3">
      <c r="A27" s="155">
        <v>26</v>
      </c>
      <c r="B27" s="155">
        <v>20401005</v>
      </c>
      <c r="C27" s="156" t="s">
        <v>1001</v>
      </c>
      <c r="D27" s="156" t="s">
        <v>1002</v>
      </c>
      <c r="E27" s="156" t="s">
        <v>495</v>
      </c>
      <c r="F27" s="156" t="s">
        <v>993</v>
      </c>
      <c r="G27" s="157">
        <v>45230.888472222221</v>
      </c>
      <c r="H27" s="156" t="s">
        <v>995</v>
      </c>
      <c r="I27" s="156" t="s">
        <v>995</v>
      </c>
    </row>
    <row r="28" spans="1:9" x14ac:dyDescent="0.3">
      <c r="A28" s="155">
        <v>27</v>
      </c>
      <c r="B28" s="155">
        <v>20401006</v>
      </c>
      <c r="C28" s="156" t="s">
        <v>1003</v>
      </c>
      <c r="D28" s="156" t="s">
        <v>1002</v>
      </c>
      <c r="E28" s="156" t="s">
        <v>495</v>
      </c>
      <c r="F28" s="156" t="s">
        <v>993</v>
      </c>
      <c r="G28" s="157">
        <v>45230.88853009259</v>
      </c>
      <c r="H28" s="156" t="s">
        <v>995</v>
      </c>
      <c r="I28" s="156" t="s">
        <v>995</v>
      </c>
    </row>
    <row r="29" spans="1:9" x14ac:dyDescent="0.3">
      <c r="A29" s="155">
        <v>28</v>
      </c>
      <c r="B29" s="155">
        <v>20401009</v>
      </c>
      <c r="C29" s="156" t="s">
        <v>1004</v>
      </c>
      <c r="D29" s="156" t="s">
        <v>1002</v>
      </c>
      <c r="E29" s="156" t="s">
        <v>497</v>
      </c>
      <c r="F29" s="156" t="s">
        <v>993</v>
      </c>
      <c r="G29" s="157">
        <v>45230.88857638889</v>
      </c>
      <c r="H29" s="156" t="s">
        <v>995</v>
      </c>
      <c r="I29" s="156" t="s">
        <v>995</v>
      </c>
    </row>
    <row r="30" spans="1:9" x14ac:dyDescent="0.3">
      <c r="A30" s="155">
        <v>29</v>
      </c>
      <c r="B30" s="155">
        <v>20201026</v>
      </c>
      <c r="C30" s="156" t="s">
        <v>38</v>
      </c>
      <c r="D30" s="156" t="s">
        <v>992</v>
      </c>
      <c r="E30" s="156" t="s">
        <v>495</v>
      </c>
      <c r="F30" s="156" t="s">
        <v>993</v>
      </c>
      <c r="G30" s="157">
        <v>45230.888680555552</v>
      </c>
      <c r="H30" s="156" t="s">
        <v>995</v>
      </c>
      <c r="I30" s="156" t="s">
        <v>995</v>
      </c>
    </row>
    <row r="31" spans="1:9" x14ac:dyDescent="0.3">
      <c r="A31" s="155">
        <v>30</v>
      </c>
      <c r="B31" s="155">
        <v>20201027</v>
      </c>
      <c r="C31" s="156" t="s">
        <v>39</v>
      </c>
      <c r="D31" s="156" t="s">
        <v>992</v>
      </c>
      <c r="E31" s="156" t="s">
        <v>495</v>
      </c>
      <c r="F31" s="156" t="s">
        <v>993</v>
      </c>
      <c r="G31" s="157">
        <v>45230.888738425929</v>
      </c>
      <c r="H31" s="156" t="s">
        <v>995</v>
      </c>
      <c r="I31" s="156" t="s">
        <v>995</v>
      </c>
    </row>
    <row r="32" spans="1:9" x14ac:dyDescent="0.3">
      <c r="A32" s="155">
        <v>31</v>
      </c>
      <c r="B32" s="155">
        <v>20201029</v>
      </c>
      <c r="C32" s="156" t="s">
        <v>41</v>
      </c>
      <c r="D32" s="156" t="s">
        <v>992</v>
      </c>
      <c r="E32" s="156" t="s">
        <v>495</v>
      </c>
      <c r="F32" s="156" t="s">
        <v>993</v>
      </c>
      <c r="G32" s="157">
        <v>45230.888796296298</v>
      </c>
      <c r="H32" s="156" t="s">
        <v>995</v>
      </c>
      <c r="I32" s="156" t="s">
        <v>995</v>
      </c>
    </row>
    <row r="33" spans="1:9" x14ac:dyDescent="0.3">
      <c r="A33" s="155">
        <v>32</v>
      </c>
      <c r="B33" s="155">
        <v>20201030</v>
      </c>
      <c r="C33" s="156" t="s">
        <v>42</v>
      </c>
      <c r="D33" s="156" t="s">
        <v>992</v>
      </c>
      <c r="E33" s="156" t="s">
        <v>495</v>
      </c>
      <c r="F33" s="156" t="s">
        <v>993</v>
      </c>
      <c r="G33" s="157">
        <v>45230.888842592591</v>
      </c>
      <c r="H33" s="156" t="s">
        <v>995</v>
      </c>
      <c r="I33" s="156" t="s">
        <v>995</v>
      </c>
    </row>
    <row r="34" spans="1:9" x14ac:dyDescent="0.3">
      <c r="A34" s="155">
        <v>33</v>
      </c>
      <c r="B34" s="155">
        <v>20201031</v>
      </c>
      <c r="C34" s="156" t="s">
        <v>43</v>
      </c>
      <c r="D34" s="156" t="s">
        <v>992</v>
      </c>
      <c r="E34" s="156" t="s">
        <v>495</v>
      </c>
      <c r="F34" s="156" t="s">
        <v>993</v>
      </c>
      <c r="G34" s="157">
        <v>45230.888912037037</v>
      </c>
      <c r="H34" s="156" t="s">
        <v>995</v>
      </c>
      <c r="I34" s="156" t="s">
        <v>995</v>
      </c>
    </row>
    <row r="35" spans="1:9" x14ac:dyDescent="0.3">
      <c r="A35" s="155">
        <v>34</v>
      </c>
      <c r="B35" s="155">
        <v>20201032</v>
      </c>
      <c r="C35" s="156" t="s">
        <v>44</v>
      </c>
      <c r="D35" s="156" t="s">
        <v>992</v>
      </c>
      <c r="E35" s="156" t="s">
        <v>495</v>
      </c>
      <c r="F35" s="156" t="s">
        <v>993</v>
      </c>
      <c r="G35" s="157">
        <v>45230.888958333337</v>
      </c>
      <c r="H35" s="156" t="s">
        <v>995</v>
      </c>
      <c r="I35" s="156" t="s">
        <v>995</v>
      </c>
    </row>
    <row r="36" spans="1:9" x14ac:dyDescent="0.3">
      <c r="A36" s="155">
        <v>35</v>
      </c>
      <c r="B36" s="155">
        <v>20201033</v>
      </c>
      <c r="C36" s="156" t="s">
        <v>45</v>
      </c>
      <c r="D36" s="156" t="s">
        <v>992</v>
      </c>
      <c r="E36" s="156" t="s">
        <v>495</v>
      </c>
      <c r="F36" s="156" t="s">
        <v>993</v>
      </c>
      <c r="G36" s="157">
        <v>45230.889027777775</v>
      </c>
      <c r="H36" s="156" t="s">
        <v>995</v>
      </c>
      <c r="I36" s="156" t="s">
        <v>995</v>
      </c>
    </row>
    <row r="37" spans="1:9" x14ac:dyDescent="0.3">
      <c r="A37" s="155">
        <v>36</v>
      </c>
      <c r="B37" s="155">
        <v>20201034</v>
      </c>
      <c r="C37" s="156" t="s">
        <v>47</v>
      </c>
      <c r="D37" s="156" t="s">
        <v>992</v>
      </c>
      <c r="E37" s="156" t="s">
        <v>495</v>
      </c>
      <c r="F37" s="156" t="s">
        <v>993</v>
      </c>
      <c r="G37" s="157">
        <v>45230.887696759259</v>
      </c>
      <c r="H37" s="156" t="s">
        <v>995</v>
      </c>
      <c r="I37" s="156" t="s">
        <v>995</v>
      </c>
    </row>
    <row r="38" spans="1:9" x14ac:dyDescent="0.3">
      <c r="A38" s="155">
        <v>37</v>
      </c>
      <c r="B38" s="155">
        <v>20201035</v>
      </c>
      <c r="C38" s="156" t="s">
        <v>48</v>
      </c>
      <c r="D38" s="156" t="s">
        <v>992</v>
      </c>
      <c r="E38" s="156" t="s">
        <v>495</v>
      </c>
      <c r="F38" s="156" t="s">
        <v>993</v>
      </c>
      <c r="G38" s="157">
        <v>45230.887638888889</v>
      </c>
      <c r="H38" s="156" t="s">
        <v>995</v>
      </c>
      <c r="I38" s="156" t="s">
        <v>995</v>
      </c>
    </row>
    <row r="39" spans="1:9" x14ac:dyDescent="0.3">
      <c r="A39" s="155">
        <v>38</v>
      </c>
      <c r="B39" s="155">
        <v>20201036</v>
      </c>
      <c r="C39" s="156" t="s">
        <v>479</v>
      </c>
      <c r="D39" s="156" t="s">
        <v>992</v>
      </c>
      <c r="E39" s="156" t="s">
        <v>495</v>
      </c>
      <c r="F39" s="156" t="s">
        <v>993</v>
      </c>
      <c r="G39" s="157">
        <v>45230.887557870374</v>
      </c>
      <c r="H39" s="156" t="s">
        <v>995</v>
      </c>
      <c r="I39" s="156" t="s">
        <v>995</v>
      </c>
    </row>
    <row r="40" spans="1:9" x14ac:dyDescent="0.3">
      <c r="A40" s="155">
        <v>39</v>
      </c>
      <c r="B40" s="155">
        <v>20401001</v>
      </c>
      <c r="C40" s="156" t="s">
        <v>1005</v>
      </c>
      <c r="D40" s="156" t="s">
        <v>1006</v>
      </c>
      <c r="E40" s="156" t="s">
        <v>495</v>
      </c>
      <c r="F40" s="156" t="s">
        <v>993</v>
      </c>
      <c r="G40" s="157">
        <v>45230.887465277781</v>
      </c>
      <c r="H40" s="156" t="s">
        <v>995</v>
      </c>
      <c r="I40" s="156" t="s">
        <v>1007</v>
      </c>
    </row>
    <row r="41" spans="1:9" x14ac:dyDescent="0.3">
      <c r="A41" s="155">
        <v>40</v>
      </c>
      <c r="B41" s="155">
        <v>20201037</v>
      </c>
      <c r="C41" s="156" t="s">
        <v>50</v>
      </c>
      <c r="D41" s="156" t="s">
        <v>992</v>
      </c>
      <c r="E41" s="156" t="s">
        <v>495</v>
      </c>
      <c r="F41" s="156" t="s">
        <v>993</v>
      </c>
      <c r="G41" s="157">
        <v>45230.887233796297</v>
      </c>
      <c r="H41" s="156" t="s">
        <v>995</v>
      </c>
      <c r="I41" s="156" t="s">
        <v>995</v>
      </c>
    </row>
    <row r="42" spans="1:9" x14ac:dyDescent="0.3">
      <c r="A42" s="155">
        <v>41</v>
      </c>
      <c r="B42" s="155">
        <v>20201088</v>
      </c>
      <c r="C42" s="156" t="s">
        <v>1008</v>
      </c>
      <c r="D42" s="156" t="s">
        <v>992</v>
      </c>
      <c r="E42" s="156" t="s">
        <v>497</v>
      </c>
      <c r="F42" s="156" t="s">
        <v>993</v>
      </c>
      <c r="G42" s="157">
        <v>45230.887141203704</v>
      </c>
      <c r="H42" s="156" t="s">
        <v>995</v>
      </c>
      <c r="I42" s="156" t="s">
        <v>995</v>
      </c>
    </row>
    <row r="43" spans="1:9" x14ac:dyDescent="0.3">
      <c r="A43" s="155">
        <v>42</v>
      </c>
      <c r="B43" s="155">
        <v>20201038</v>
      </c>
      <c r="C43" s="156" t="s">
        <v>51</v>
      </c>
      <c r="D43" s="156" t="s">
        <v>992</v>
      </c>
      <c r="E43" s="156" t="s">
        <v>495</v>
      </c>
      <c r="F43" s="156" t="s">
        <v>993</v>
      </c>
      <c r="G43" s="157">
        <v>45230.887083333335</v>
      </c>
      <c r="H43" s="156" t="s">
        <v>995</v>
      </c>
      <c r="I43" s="156" t="s">
        <v>995</v>
      </c>
    </row>
    <row r="44" spans="1:9" x14ac:dyDescent="0.3">
      <c r="A44" s="155">
        <v>43</v>
      </c>
      <c r="B44" s="155">
        <v>20201042</v>
      </c>
      <c r="C44" s="156" t="s">
        <v>481</v>
      </c>
      <c r="D44" s="156" t="s">
        <v>992</v>
      </c>
      <c r="E44" s="156" t="s">
        <v>495</v>
      </c>
      <c r="F44" s="156" t="s">
        <v>993</v>
      </c>
      <c r="G44" s="157">
        <v>45230.887025462966</v>
      </c>
      <c r="H44" s="156" t="s">
        <v>995</v>
      </c>
      <c r="I44" s="156" t="s">
        <v>995</v>
      </c>
    </row>
    <row r="45" spans="1:9" x14ac:dyDescent="0.3">
      <c r="A45" s="155">
        <v>44</v>
      </c>
      <c r="B45" s="155">
        <v>20201043</v>
      </c>
      <c r="C45" s="156" t="s">
        <v>56</v>
      </c>
      <c r="D45" s="156" t="s">
        <v>992</v>
      </c>
      <c r="E45" s="156" t="s">
        <v>497</v>
      </c>
      <c r="F45" s="156" t="s">
        <v>993</v>
      </c>
      <c r="G45" s="157">
        <v>45230.886967592596</v>
      </c>
      <c r="H45" s="156" t="s">
        <v>995</v>
      </c>
      <c r="I45" s="156" t="s">
        <v>995</v>
      </c>
    </row>
    <row r="46" spans="1:9" x14ac:dyDescent="0.3">
      <c r="A46" s="155">
        <v>45</v>
      </c>
      <c r="B46" s="155">
        <v>20201044</v>
      </c>
      <c r="C46" s="156" t="s">
        <v>57</v>
      </c>
      <c r="D46" s="156" t="s">
        <v>992</v>
      </c>
      <c r="E46" s="156" t="s">
        <v>497</v>
      </c>
      <c r="F46" s="156" t="s">
        <v>993</v>
      </c>
      <c r="G46" s="157">
        <v>45230.88689814815</v>
      </c>
      <c r="H46" s="156" t="s">
        <v>995</v>
      </c>
      <c r="I46" s="156" t="s">
        <v>995</v>
      </c>
    </row>
    <row r="47" spans="1:9" x14ac:dyDescent="0.3">
      <c r="A47" s="155">
        <v>46</v>
      </c>
      <c r="B47" s="155">
        <v>20201046</v>
      </c>
      <c r="C47" s="156" t="s">
        <v>59</v>
      </c>
      <c r="D47" s="156" t="s">
        <v>992</v>
      </c>
      <c r="E47" s="156" t="s">
        <v>495</v>
      </c>
      <c r="F47" s="156" t="s">
        <v>993</v>
      </c>
      <c r="G47" s="157">
        <v>45230.88685185185</v>
      </c>
      <c r="H47" s="156" t="s">
        <v>995</v>
      </c>
      <c r="I47" s="156" t="s">
        <v>995</v>
      </c>
    </row>
    <row r="48" spans="1:9" x14ac:dyDescent="0.3">
      <c r="A48" s="155">
        <v>47</v>
      </c>
      <c r="B48" s="155">
        <v>20201047</v>
      </c>
      <c r="C48" s="156" t="s">
        <v>60</v>
      </c>
      <c r="D48" s="156" t="s">
        <v>992</v>
      </c>
      <c r="E48" s="156" t="s">
        <v>495</v>
      </c>
      <c r="F48" s="156" t="s">
        <v>993</v>
      </c>
      <c r="G48" s="157">
        <v>45230.886793981481</v>
      </c>
      <c r="H48" s="156" t="s">
        <v>995</v>
      </c>
      <c r="I48" s="156" t="s">
        <v>995</v>
      </c>
    </row>
    <row r="49" spans="1:9" x14ac:dyDescent="0.3">
      <c r="A49" s="155">
        <v>48</v>
      </c>
      <c r="B49" s="155">
        <v>20201048</v>
      </c>
      <c r="C49" s="156" t="s">
        <v>61</v>
      </c>
      <c r="D49" s="156" t="s">
        <v>992</v>
      </c>
      <c r="E49" s="156" t="s">
        <v>497</v>
      </c>
      <c r="F49" s="156" t="s">
        <v>993</v>
      </c>
      <c r="G49" s="157">
        <v>45230.886724537035</v>
      </c>
      <c r="H49" s="156" t="s">
        <v>995</v>
      </c>
      <c r="I49" s="156" t="s">
        <v>995</v>
      </c>
    </row>
    <row r="50" spans="1:9" x14ac:dyDescent="0.3">
      <c r="A50" s="155">
        <v>49</v>
      </c>
      <c r="B50" s="155">
        <v>20201049</v>
      </c>
      <c r="C50" s="156" t="s">
        <v>62</v>
      </c>
      <c r="D50" s="156" t="s">
        <v>992</v>
      </c>
      <c r="E50" s="156" t="s">
        <v>495</v>
      </c>
      <c r="F50" s="156" t="s">
        <v>993</v>
      </c>
      <c r="G50" s="157">
        <v>45230.886666666665</v>
      </c>
      <c r="H50" s="156" t="s">
        <v>995</v>
      </c>
      <c r="I50" s="156" t="s">
        <v>995</v>
      </c>
    </row>
    <row r="51" spans="1:9" x14ac:dyDescent="0.3">
      <c r="A51" s="155">
        <v>50</v>
      </c>
      <c r="B51" s="155">
        <v>20201050</v>
      </c>
      <c r="C51" s="156" t="s">
        <v>488</v>
      </c>
      <c r="D51" s="156" t="s">
        <v>992</v>
      </c>
      <c r="E51" s="156" t="s">
        <v>495</v>
      </c>
      <c r="F51" s="156" t="s">
        <v>993</v>
      </c>
      <c r="G51" s="157">
        <v>45230.886620370373</v>
      </c>
      <c r="H51" s="156" t="s">
        <v>995</v>
      </c>
      <c r="I51" s="156" t="s">
        <v>995</v>
      </c>
    </row>
    <row r="52" spans="1:9" x14ac:dyDescent="0.3">
      <c r="A52" s="155">
        <v>51</v>
      </c>
      <c r="B52" s="155">
        <v>20201052</v>
      </c>
      <c r="C52" s="156" t="s">
        <v>65</v>
      </c>
      <c r="D52" s="156" t="s">
        <v>992</v>
      </c>
      <c r="E52" s="156" t="s">
        <v>495</v>
      </c>
      <c r="F52" s="156" t="s">
        <v>993</v>
      </c>
      <c r="G52" s="157">
        <v>45230.886562500003</v>
      </c>
      <c r="H52" s="156" t="s">
        <v>995</v>
      </c>
      <c r="I52" s="156" t="s">
        <v>995</v>
      </c>
    </row>
    <row r="53" spans="1:9" x14ac:dyDescent="0.3">
      <c r="A53" s="155">
        <v>52</v>
      </c>
      <c r="B53" s="155">
        <v>20201089</v>
      </c>
      <c r="C53" s="156" t="s">
        <v>1009</v>
      </c>
      <c r="D53" s="156" t="s">
        <v>992</v>
      </c>
      <c r="E53" s="156" t="s">
        <v>497</v>
      </c>
      <c r="F53" s="156" t="s">
        <v>993</v>
      </c>
      <c r="G53" s="157">
        <v>45230.886504629627</v>
      </c>
      <c r="H53" s="156" t="s">
        <v>995</v>
      </c>
      <c r="I53" s="156" t="s">
        <v>995</v>
      </c>
    </row>
    <row r="54" spans="1:9" x14ac:dyDescent="0.3">
      <c r="A54" s="155">
        <v>53</v>
      </c>
      <c r="B54" s="155">
        <v>20201054</v>
      </c>
      <c r="C54" s="156" t="s">
        <v>1010</v>
      </c>
      <c r="D54" s="156" t="s">
        <v>992</v>
      </c>
      <c r="E54" s="156" t="s">
        <v>497</v>
      </c>
      <c r="F54" s="156" t="s">
        <v>993</v>
      </c>
      <c r="G54" s="157">
        <v>45230.886446759258</v>
      </c>
      <c r="H54" s="156" t="s">
        <v>995</v>
      </c>
      <c r="I54" s="156" t="s">
        <v>995</v>
      </c>
    </row>
    <row r="55" spans="1:9" x14ac:dyDescent="0.3">
      <c r="A55" s="155">
        <v>54</v>
      </c>
      <c r="B55" s="155">
        <v>20201055</v>
      </c>
      <c r="C55" s="156" t="s">
        <v>68</v>
      </c>
      <c r="D55" s="156" t="s">
        <v>992</v>
      </c>
      <c r="E55" s="156" t="s">
        <v>495</v>
      </c>
      <c r="F55" s="156" t="s">
        <v>993</v>
      </c>
      <c r="G55" s="157">
        <v>45230.886377314811</v>
      </c>
      <c r="H55" s="156" t="s">
        <v>995</v>
      </c>
      <c r="I55" s="156" t="s">
        <v>995</v>
      </c>
    </row>
    <row r="56" spans="1:9" x14ac:dyDescent="0.3">
      <c r="A56" s="155">
        <v>55</v>
      </c>
      <c r="B56" s="155">
        <v>20201056</v>
      </c>
      <c r="C56" s="156" t="s">
        <v>69</v>
      </c>
      <c r="D56" s="156" t="s">
        <v>992</v>
      </c>
      <c r="E56" s="156" t="s">
        <v>495</v>
      </c>
      <c r="F56" s="156" t="s">
        <v>993</v>
      </c>
      <c r="G56" s="157">
        <v>45230.886331018519</v>
      </c>
      <c r="H56" s="156" t="s">
        <v>995</v>
      </c>
      <c r="I56" s="156" t="s">
        <v>995</v>
      </c>
    </row>
    <row r="57" spans="1:9" x14ac:dyDescent="0.3">
      <c r="A57" s="155">
        <v>56</v>
      </c>
      <c r="B57" s="155">
        <v>20401003</v>
      </c>
      <c r="C57" s="156" t="s">
        <v>248</v>
      </c>
      <c r="D57" s="156" t="s">
        <v>992</v>
      </c>
      <c r="E57" s="156" t="s">
        <v>495</v>
      </c>
      <c r="F57" s="156" t="s">
        <v>997</v>
      </c>
      <c r="G57" s="157">
        <v>45230.877800925926</v>
      </c>
      <c r="H57" s="156" t="s">
        <v>995</v>
      </c>
      <c r="I57" s="156" t="s">
        <v>995</v>
      </c>
    </row>
    <row r="58" spans="1:9" x14ac:dyDescent="0.3">
      <c r="A58" s="155">
        <v>57</v>
      </c>
      <c r="B58" s="155">
        <v>20201057</v>
      </c>
      <c r="C58" s="156" t="s">
        <v>490</v>
      </c>
      <c r="D58" s="156" t="s">
        <v>992</v>
      </c>
      <c r="E58" s="156" t="s">
        <v>497</v>
      </c>
      <c r="F58" s="156" t="s">
        <v>993</v>
      </c>
      <c r="G58" s="157">
        <v>45230.886273148149</v>
      </c>
      <c r="H58" s="156" t="s">
        <v>995</v>
      </c>
      <c r="I58" s="156" t="s">
        <v>995</v>
      </c>
    </row>
    <row r="59" spans="1:9" x14ac:dyDescent="0.3">
      <c r="A59" s="155">
        <v>58</v>
      </c>
      <c r="B59" s="155">
        <v>20201058</v>
      </c>
      <c r="C59" s="156" t="s">
        <v>72</v>
      </c>
      <c r="D59" s="156" t="s">
        <v>992</v>
      </c>
      <c r="E59" s="156" t="s">
        <v>495</v>
      </c>
      <c r="F59" s="156" t="s">
        <v>993</v>
      </c>
      <c r="G59" s="157">
        <v>45230.886203703703</v>
      </c>
      <c r="H59" s="156" t="s">
        <v>995</v>
      </c>
      <c r="I59" s="156" t="s">
        <v>995</v>
      </c>
    </row>
    <row r="60" spans="1:9" x14ac:dyDescent="0.3">
      <c r="A60" s="155">
        <v>59</v>
      </c>
      <c r="B60" s="155">
        <v>20201059</v>
      </c>
      <c r="C60" s="156" t="s">
        <v>73</v>
      </c>
      <c r="D60" s="156" t="s">
        <v>992</v>
      </c>
      <c r="E60" s="156" t="s">
        <v>495</v>
      </c>
      <c r="F60" s="156" t="s">
        <v>993</v>
      </c>
      <c r="G60" s="157">
        <v>45230.885983796295</v>
      </c>
      <c r="H60" s="156" t="s">
        <v>995</v>
      </c>
      <c r="I60" s="156" t="s">
        <v>995</v>
      </c>
    </row>
    <row r="61" spans="1:9" x14ac:dyDescent="0.3">
      <c r="A61" s="155">
        <v>60</v>
      </c>
      <c r="B61" s="155">
        <v>20201060</v>
      </c>
      <c r="C61" s="156" t="s">
        <v>74</v>
      </c>
      <c r="D61" s="156" t="s">
        <v>992</v>
      </c>
      <c r="E61" s="156" t="s">
        <v>495</v>
      </c>
      <c r="F61" s="156" t="s">
        <v>993</v>
      </c>
      <c r="G61" s="157">
        <v>45230.886145833334</v>
      </c>
      <c r="H61" s="156" t="s">
        <v>995</v>
      </c>
      <c r="I61" s="156" t="s">
        <v>1011</v>
      </c>
    </row>
    <row r="62" spans="1:9" x14ac:dyDescent="0.3">
      <c r="A62" s="155">
        <v>61</v>
      </c>
      <c r="B62" s="155">
        <v>20201061</v>
      </c>
      <c r="C62" s="156" t="s">
        <v>305</v>
      </c>
      <c r="D62" s="156" t="s">
        <v>992</v>
      </c>
      <c r="E62" s="156" t="s">
        <v>495</v>
      </c>
      <c r="F62" s="156" t="s">
        <v>993</v>
      </c>
      <c r="G62" s="157">
        <v>45230.885879629626</v>
      </c>
      <c r="H62" s="156" t="s">
        <v>995</v>
      </c>
      <c r="I62" s="156" t="s">
        <v>995</v>
      </c>
    </row>
    <row r="63" spans="1:9" x14ac:dyDescent="0.3">
      <c r="A63" s="155">
        <v>62</v>
      </c>
      <c r="B63" s="155">
        <v>20201062</v>
      </c>
      <c r="C63" s="156" t="s">
        <v>75</v>
      </c>
      <c r="D63" s="156" t="s">
        <v>992</v>
      </c>
      <c r="E63" s="156" t="s">
        <v>495</v>
      </c>
      <c r="F63" s="156" t="s">
        <v>993</v>
      </c>
      <c r="G63" s="157">
        <v>45230.885787037034</v>
      </c>
      <c r="H63" s="156" t="s">
        <v>995</v>
      </c>
      <c r="I63" s="156" t="s">
        <v>995</v>
      </c>
    </row>
    <row r="64" spans="1:9" x14ac:dyDescent="0.3">
      <c r="A64" s="155">
        <v>63</v>
      </c>
      <c r="B64" s="155">
        <v>20201063</v>
      </c>
      <c r="C64" s="156" t="s">
        <v>76</v>
      </c>
      <c r="D64" s="156" t="s">
        <v>992</v>
      </c>
      <c r="E64" s="156" t="s">
        <v>495</v>
      </c>
      <c r="F64" s="156" t="s">
        <v>993</v>
      </c>
      <c r="G64" s="157">
        <v>45230.885740740741</v>
      </c>
      <c r="H64" s="156" t="s">
        <v>995</v>
      </c>
      <c r="I64" s="156" t="s">
        <v>995</v>
      </c>
    </row>
    <row r="65" spans="1:9" x14ac:dyDescent="0.3">
      <c r="A65" s="155">
        <v>64</v>
      </c>
      <c r="B65" s="155">
        <v>20201064</v>
      </c>
      <c r="C65" s="156" t="s">
        <v>77</v>
      </c>
      <c r="D65" s="156" t="s">
        <v>992</v>
      </c>
      <c r="E65" s="156" t="s">
        <v>495</v>
      </c>
      <c r="F65" s="156" t="s">
        <v>993</v>
      </c>
      <c r="G65" s="157">
        <v>45230.885682870372</v>
      </c>
      <c r="H65" s="156" t="s">
        <v>995</v>
      </c>
      <c r="I65" s="156" t="s">
        <v>995</v>
      </c>
    </row>
    <row r="66" spans="1:9" x14ac:dyDescent="0.3">
      <c r="A66" s="155">
        <v>65</v>
      </c>
      <c r="B66" s="155">
        <v>20201065</v>
      </c>
      <c r="C66" s="156" t="s">
        <v>307</v>
      </c>
      <c r="D66" s="156" t="s">
        <v>992</v>
      </c>
      <c r="E66" s="156" t="s">
        <v>495</v>
      </c>
      <c r="F66" s="156" t="s">
        <v>993</v>
      </c>
      <c r="G66" s="157">
        <v>45230.885613425926</v>
      </c>
      <c r="H66" s="156" t="s">
        <v>995</v>
      </c>
      <c r="I66" s="156" t="s">
        <v>995</v>
      </c>
    </row>
    <row r="67" spans="1:9" x14ac:dyDescent="0.3">
      <c r="A67" s="155">
        <v>66</v>
      </c>
      <c r="B67" s="155">
        <v>20201066</v>
      </c>
      <c r="C67" s="156" t="s">
        <v>264</v>
      </c>
      <c r="D67" s="156" t="s">
        <v>992</v>
      </c>
      <c r="E67" s="156" t="s">
        <v>495</v>
      </c>
      <c r="F67" s="156" t="s">
        <v>993</v>
      </c>
      <c r="G67" s="157">
        <v>45230.885567129626</v>
      </c>
      <c r="H67" s="156" t="s">
        <v>995</v>
      </c>
      <c r="I67" s="156" t="s">
        <v>995</v>
      </c>
    </row>
    <row r="68" spans="1:9" x14ac:dyDescent="0.3">
      <c r="A68" s="155">
        <v>67</v>
      </c>
      <c r="B68" s="155">
        <v>20201067</v>
      </c>
      <c r="C68" s="156" t="s">
        <v>308</v>
      </c>
      <c r="D68" s="156" t="s">
        <v>992</v>
      </c>
      <c r="E68" s="156" t="s">
        <v>495</v>
      </c>
      <c r="F68" s="156" t="s">
        <v>993</v>
      </c>
      <c r="G68" s="157">
        <v>45230.885509259257</v>
      </c>
      <c r="H68" s="156" t="s">
        <v>995</v>
      </c>
      <c r="I68" s="156" t="s">
        <v>995</v>
      </c>
    </row>
    <row r="69" spans="1:9" x14ac:dyDescent="0.3">
      <c r="A69" s="155">
        <v>68</v>
      </c>
      <c r="B69" s="155">
        <v>20201068</v>
      </c>
      <c r="C69" s="156" t="s">
        <v>80</v>
      </c>
      <c r="D69" s="156" t="s">
        <v>992</v>
      </c>
      <c r="E69" s="156" t="s">
        <v>495</v>
      </c>
      <c r="F69" s="156" t="s">
        <v>993</v>
      </c>
      <c r="G69" s="157">
        <v>45230.885439814818</v>
      </c>
      <c r="H69" s="156" t="s">
        <v>995</v>
      </c>
      <c r="I69" s="156" t="s">
        <v>995</v>
      </c>
    </row>
    <row r="70" spans="1:9" x14ac:dyDescent="0.3">
      <c r="A70" s="155">
        <v>69</v>
      </c>
      <c r="B70" s="155">
        <v>20201070</v>
      </c>
      <c r="C70" s="156" t="s">
        <v>83</v>
      </c>
      <c r="D70" s="156" t="s">
        <v>992</v>
      </c>
      <c r="E70" s="156" t="s">
        <v>495</v>
      </c>
      <c r="F70" s="156" t="s">
        <v>993</v>
      </c>
      <c r="G70" s="157">
        <v>45230.885393518518</v>
      </c>
      <c r="H70" s="156" t="s">
        <v>995</v>
      </c>
      <c r="I70" s="156" t="s">
        <v>995</v>
      </c>
    </row>
    <row r="71" spans="1:9" x14ac:dyDescent="0.3">
      <c r="A71" s="155">
        <v>70</v>
      </c>
      <c r="B71" s="155">
        <v>20201071</v>
      </c>
      <c r="C71" s="156" t="s">
        <v>84</v>
      </c>
      <c r="D71" s="156" t="s">
        <v>992</v>
      </c>
      <c r="E71" s="156" t="s">
        <v>495</v>
      </c>
      <c r="F71" s="156" t="s">
        <v>993</v>
      </c>
      <c r="G71" s="157">
        <v>45230.885347222225</v>
      </c>
      <c r="H71" s="156" t="s">
        <v>995</v>
      </c>
      <c r="I71" s="156" t="s">
        <v>995</v>
      </c>
    </row>
    <row r="72" spans="1:9" x14ac:dyDescent="0.3">
      <c r="A72" s="155">
        <v>71</v>
      </c>
      <c r="B72" s="155">
        <v>20201072</v>
      </c>
      <c r="C72" s="156" t="s">
        <v>310</v>
      </c>
      <c r="D72" s="156" t="s">
        <v>992</v>
      </c>
      <c r="E72" s="156" t="s">
        <v>495</v>
      </c>
      <c r="F72" s="156" t="s">
        <v>993</v>
      </c>
      <c r="G72" s="157">
        <v>45230.885266203702</v>
      </c>
      <c r="H72" s="156" t="s">
        <v>995</v>
      </c>
      <c r="I72" s="156" t="s">
        <v>1012</v>
      </c>
    </row>
    <row r="73" spans="1:9" x14ac:dyDescent="0.3">
      <c r="A73" s="155">
        <v>72</v>
      </c>
      <c r="B73" s="155">
        <v>20201073</v>
      </c>
      <c r="C73" s="156" t="s">
        <v>86</v>
      </c>
      <c r="D73" s="156" t="s">
        <v>992</v>
      </c>
      <c r="E73" s="156" t="s">
        <v>495</v>
      </c>
      <c r="F73" s="156" t="s">
        <v>993</v>
      </c>
      <c r="G73" s="157">
        <v>45230.885023148148</v>
      </c>
      <c r="H73" s="156" t="s">
        <v>995</v>
      </c>
      <c r="I73" s="156" t="s">
        <v>995</v>
      </c>
    </row>
    <row r="74" spans="1:9" x14ac:dyDescent="0.3">
      <c r="A74" s="155">
        <v>73</v>
      </c>
      <c r="B74" s="155">
        <v>20201075</v>
      </c>
      <c r="C74" s="156" t="s">
        <v>312</v>
      </c>
      <c r="D74" s="156" t="s">
        <v>992</v>
      </c>
      <c r="E74" s="156" t="s">
        <v>495</v>
      </c>
      <c r="F74" s="156" t="s">
        <v>993</v>
      </c>
      <c r="G74" s="157">
        <v>45230.884953703702</v>
      </c>
      <c r="H74" s="156" t="s">
        <v>995</v>
      </c>
      <c r="I74" s="156" t="s">
        <v>995</v>
      </c>
    </row>
    <row r="75" spans="1:9" x14ac:dyDescent="0.3">
      <c r="A75" s="155">
        <v>74</v>
      </c>
      <c r="B75" s="155">
        <v>20201076</v>
      </c>
      <c r="C75" s="156" t="s">
        <v>313</v>
      </c>
      <c r="D75" s="156" t="s">
        <v>992</v>
      </c>
      <c r="E75" s="156" t="s">
        <v>495</v>
      </c>
      <c r="F75" s="156" t="s">
        <v>993</v>
      </c>
      <c r="G75" s="157">
        <v>45230.884895833333</v>
      </c>
      <c r="H75" s="156" t="s">
        <v>995</v>
      </c>
      <c r="I75" s="156" t="s">
        <v>995</v>
      </c>
    </row>
    <row r="76" spans="1:9" x14ac:dyDescent="0.3">
      <c r="A76" s="155">
        <v>75</v>
      </c>
      <c r="B76" s="155">
        <v>20201077</v>
      </c>
      <c r="C76" s="156" t="s">
        <v>91</v>
      </c>
      <c r="D76" s="156" t="s">
        <v>992</v>
      </c>
      <c r="E76" s="156" t="s">
        <v>495</v>
      </c>
      <c r="F76" s="156" t="s">
        <v>993</v>
      </c>
      <c r="G76" s="157">
        <v>45230.88480324074</v>
      </c>
      <c r="H76" s="156" t="s">
        <v>995</v>
      </c>
      <c r="I76" s="156" t="s">
        <v>995</v>
      </c>
    </row>
    <row r="77" spans="1:9" x14ac:dyDescent="0.3">
      <c r="A77" s="155">
        <v>76</v>
      </c>
      <c r="B77" s="155">
        <v>20201078</v>
      </c>
      <c r="C77" s="156" t="s">
        <v>92</v>
      </c>
      <c r="D77" s="156" t="s">
        <v>992</v>
      </c>
      <c r="E77" s="156" t="s">
        <v>495</v>
      </c>
      <c r="F77" s="156" t="s">
        <v>993</v>
      </c>
      <c r="G77" s="157">
        <v>45230.884745370371</v>
      </c>
      <c r="H77" s="156" t="s">
        <v>995</v>
      </c>
      <c r="I77" s="156" t="s">
        <v>995</v>
      </c>
    </row>
    <row r="78" spans="1:9" x14ac:dyDescent="0.3">
      <c r="A78" s="155">
        <v>77</v>
      </c>
      <c r="B78" s="155">
        <v>20201079</v>
      </c>
      <c r="C78" s="156" t="s">
        <v>93</v>
      </c>
      <c r="D78" s="156" t="s">
        <v>992</v>
      </c>
      <c r="E78" s="156" t="s">
        <v>495</v>
      </c>
      <c r="F78" s="156" t="s">
        <v>993</v>
      </c>
      <c r="G78" s="157">
        <v>45230.884687500002</v>
      </c>
      <c r="H78" s="156" t="s">
        <v>995</v>
      </c>
      <c r="I78" s="156" t="s">
        <v>995</v>
      </c>
    </row>
    <row r="79" spans="1:9" x14ac:dyDescent="0.3">
      <c r="A79" s="155">
        <v>78</v>
      </c>
      <c r="B79" s="155">
        <v>20201080</v>
      </c>
      <c r="C79" s="156" t="s">
        <v>315</v>
      </c>
      <c r="D79" s="156" t="s">
        <v>992</v>
      </c>
      <c r="E79" s="156" t="s">
        <v>495</v>
      </c>
      <c r="F79" s="156" t="s">
        <v>993</v>
      </c>
      <c r="G79" s="157">
        <v>45230.884629629632</v>
      </c>
      <c r="H79" s="156" t="s">
        <v>995</v>
      </c>
      <c r="I79" s="156" t="s">
        <v>995</v>
      </c>
    </row>
    <row r="80" spans="1:9" x14ac:dyDescent="0.3">
      <c r="A80" s="155">
        <v>79</v>
      </c>
      <c r="B80" s="155">
        <v>20201081</v>
      </c>
      <c r="C80" s="156" t="s">
        <v>95</v>
      </c>
      <c r="D80" s="156" t="s">
        <v>992</v>
      </c>
      <c r="E80" s="156" t="s">
        <v>495</v>
      </c>
      <c r="F80" s="156" t="s">
        <v>993</v>
      </c>
      <c r="G80" s="157">
        <v>45230.884583333333</v>
      </c>
      <c r="H80" s="156" t="s">
        <v>995</v>
      </c>
      <c r="I80" s="156" t="s">
        <v>995</v>
      </c>
    </row>
    <row r="81" spans="1:9" x14ac:dyDescent="0.3">
      <c r="A81" s="155">
        <v>80</v>
      </c>
      <c r="B81" s="155">
        <v>20201082</v>
      </c>
      <c r="C81" s="156" t="s">
        <v>96</v>
      </c>
      <c r="D81" s="156" t="s">
        <v>992</v>
      </c>
      <c r="E81" s="156" t="s">
        <v>495</v>
      </c>
      <c r="F81" s="156" t="s">
        <v>993</v>
      </c>
      <c r="G81" s="157">
        <v>45230.884525462963</v>
      </c>
      <c r="H81" s="156" t="s">
        <v>995</v>
      </c>
      <c r="I81" s="156" t="s">
        <v>995</v>
      </c>
    </row>
    <row r="82" spans="1:9" x14ac:dyDescent="0.3">
      <c r="A82" s="155">
        <v>81</v>
      </c>
      <c r="B82" s="155">
        <v>20401007</v>
      </c>
      <c r="C82" s="156" t="s">
        <v>1013</v>
      </c>
      <c r="D82" s="156" t="s">
        <v>1014</v>
      </c>
      <c r="E82" s="156" t="s">
        <v>495</v>
      </c>
      <c r="F82" s="156" t="s">
        <v>993</v>
      </c>
      <c r="G82" s="157">
        <v>45230.884456018517</v>
      </c>
      <c r="H82" s="156" t="s">
        <v>995</v>
      </c>
      <c r="I82" s="156" t="s">
        <v>995</v>
      </c>
    </row>
    <row r="83" spans="1:9" x14ac:dyDescent="0.3">
      <c r="A83" s="155">
        <v>82</v>
      </c>
      <c r="B83" s="155">
        <v>20401008</v>
      </c>
      <c r="C83" s="156" t="s">
        <v>1015</v>
      </c>
      <c r="D83" s="156" t="s">
        <v>1014</v>
      </c>
      <c r="E83" s="156" t="s">
        <v>495</v>
      </c>
      <c r="F83" s="156" t="s">
        <v>993</v>
      </c>
      <c r="G83" s="157">
        <v>45230.884398148148</v>
      </c>
      <c r="H83" s="156" t="s">
        <v>995</v>
      </c>
      <c r="I83" s="156" t="s">
        <v>995</v>
      </c>
    </row>
    <row r="84" spans="1:9" x14ac:dyDescent="0.3">
      <c r="A84" s="155">
        <v>83</v>
      </c>
      <c r="B84" s="155">
        <v>20201090</v>
      </c>
      <c r="C84" s="156" t="s">
        <v>1016</v>
      </c>
      <c r="D84" s="156" t="s">
        <v>1017</v>
      </c>
      <c r="E84" s="156" t="s">
        <v>495</v>
      </c>
      <c r="F84" s="156" t="s">
        <v>993</v>
      </c>
      <c r="G84" s="157">
        <v>45230.884305555555</v>
      </c>
      <c r="H84" s="156" t="s">
        <v>995</v>
      </c>
      <c r="I84" s="156" t="s">
        <v>995</v>
      </c>
    </row>
    <row r="85" spans="1:9" x14ac:dyDescent="0.3">
      <c r="A85" s="155">
        <v>84</v>
      </c>
      <c r="B85" s="155">
        <v>20201091</v>
      </c>
      <c r="C85" s="156" t="s">
        <v>9</v>
      </c>
      <c r="D85" s="156" t="s">
        <v>992</v>
      </c>
      <c r="E85" s="156" t="s">
        <v>495</v>
      </c>
      <c r="F85" s="156" t="s">
        <v>993</v>
      </c>
      <c r="G85" s="157">
        <v>45230.884247685186</v>
      </c>
      <c r="H85" s="156" t="s">
        <v>995</v>
      </c>
      <c r="I85" s="156" t="s">
        <v>995</v>
      </c>
    </row>
    <row r="86" spans="1:9" x14ac:dyDescent="0.3">
      <c r="A86" s="155">
        <v>85</v>
      </c>
      <c r="B86" s="155">
        <v>20201092</v>
      </c>
      <c r="C86" s="156" t="s">
        <v>460</v>
      </c>
      <c r="D86" s="156" t="s">
        <v>992</v>
      </c>
      <c r="E86" s="156" t="s">
        <v>495</v>
      </c>
      <c r="F86" s="156" t="s">
        <v>993</v>
      </c>
      <c r="G86" s="157">
        <v>45230.884201388886</v>
      </c>
      <c r="H86" s="156" t="s">
        <v>995</v>
      </c>
      <c r="I86" s="156" t="s">
        <v>995</v>
      </c>
    </row>
    <row r="87" spans="1:9" x14ac:dyDescent="0.3">
      <c r="A87" s="155">
        <v>86</v>
      </c>
      <c r="B87" s="155">
        <v>20201093</v>
      </c>
      <c r="C87" s="156" t="s">
        <v>1018</v>
      </c>
      <c r="D87" s="156" t="s">
        <v>992</v>
      </c>
      <c r="E87" s="156" t="s">
        <v>497</v>
      </c>
      <c r="F87" s="156" t="s">
        <v>993</v>
      </c>
      <c r="G87" s="157">
        <v>45230.884131944447</v>
      </c>
      <c r="H87" s="156" t="s">
        <v>995</v>
      </c>
      <c r="I87" s="156" t="s">
        <v>995</v>
      </c>
    </row>
    <row r="88" spans="1:9" x14ac:dyDescent="0.3">
      <c r="A88" s="155">
        <v>87</v>
      </c>
      <c r="B88" s="155">
        <v>20201094</v>
      </c>
      <c r="C88" s="156" t="s">
        <v>1019</v>
      </c>
      <c r="D88" s="156" t="s">
        <v>992</v>
      </c>
      <c r="E88" s="156" t="s">
        <v>497</v>
      </c>
      <c r="F88" s="156" t="s">
        <v>993</v>
      </c>
      <c r="G88" s="157">
        <v>45230.884074074071</v>
      </c>
      <c r="H88" s="156" t="s">
        <v>995</v>
      </c>
      <c r="I88" s="156" t="s">
        <v>995</v>
      </c>
    </row>
    <row r="89" spans="1:9" x14ac:dyDescent="0.3">
      <c r="A89" s="155">
        <v>88</v>
      </c>
      <c r="B89" s="155">
        <v>20201095</v>
      </c>
      <c r="C89" s="156" t="s">
        <v>1020</v>
      </c>
      <c r="D89" s="156" t="s">
        <v>992</v>
      </c>
      <c r="E89" s="156" t="s">
        <v>497</v>
      </c>
      <c r="F89" s="156" t="s">
        <v>993</v>
      </c>
      <c r="G89" s="157">
        <v>45230.884027777778</v>
      </c>
      <c r="H89" s="156" t="s">
        <v>995</v>
      </c>
      <c r="I89" s="156" t="s">
        <v>995</v>
      </c>
    </row>
    <row r="90" spans="1:9" x14ac:dyDescent="0.3">
      <c r="A90" s="155">
        <v>89</v>
      </c>
      <c r="B90" s="155">
        <v>20201096</v>
      </c>
      <c r="C90" s="156" t="s">
        <v>474</v>
      </c>
      <c r="D90" s="156" t="s">
        <v>992</v>
      </c>
      <c r="E90" s="156" t="s">
        <v>497</v>
      </c>
      <c r="F90" s="156" t="s">
        <v>993</v>
      </c>
      <c r="G90" s="157">
        <v>45230.883946759262</v>
      </c>
      <c r="H90" s="156" t="s">
        <v>995</v>
      </c>
      <c r="I90" s="156" t="s">
        <v>995</v>
      </c>
    </row>
    <row r="91" spans="1:9" x14ac:dyDescent="0.3">
      <c r="A91" s="155">
        <v>90</v>
      </c>
      <c r="B91" s="155">
        <v>20201097</v>
      </c>
      <c r="C91" s="156" t="s">
        <v>36</v>
      </c>
      <c r="D91" s="156" t="s">
        <v>992</v>
      </c>
      <c r="E91" s="156" t="s">
        <v>495</v>
      </c>
      <c r="F91" s="156" t="s">
        <v>993</v>
      </c>
      <c r="G91" s="157">
        <v>45230.883877314816</v>
      </c>
      <c r="H91" s="156" t="s">
        <v>995</v>
      </c>
      <c r="I91" s="156" t="s">
        <v>995</v>
      </c>
    </row>
    <row r="92" spans="1:9" x14ac:dyDescent="0.3">
      <c r="A92" s="155">
        <v>91</v>
      </c>
      <c r="B92" s="155">
        <v>20201098</v>
      </c>
      <c r="C92" s="156" t="s">
        <v>37</v>
      </c>
      <c r="D92" s="156" t="s">
        <v>992</v>
      </c>
      <c r="E92" s="156" t="s">
        <v>495</v>
      </c>
      <c r="F92" s="156" t="s">
        <v>993</v>
      </c>
      <c r="G92" s="157">
        <v>45230.883831018517</v>
      </c>
      <c r="H92" s="156" t="s">
        <v>995</v>
      </c>
      <c r="I92" s="156" t="s">
        <v>995</v>
      </c>
    </row>
    <row r="93" spans="1:9" x14ac:dyDescent="0.3">
      <c r="A93" s="155">
        <v>92</v>
      </c>
      <c r="B93" s="155">
        <v>20201099</v>
      </c>
      <c r="C93" s="156" t="s">
        <v>40</v>
      </c>
      <c r="D93" s="156" t="s">
        <v>992</v>
      </c>
      <c r="E93" s="156" t="s">
        <v>497</v>
      </c>
      <c r="F93" s="156" t="s">
        <v>993</v>
      </c>
      <c r="G93" s="157">
        <v>45230.883773148147</v>
      </c>
      <c r="H93" s="156" t="s">
        <v>995</v>
      </c>
      <c r="I93" s="156" t="s">
        <v>995</v>
      </c>
    </row>
    <row r="94" spans="1:9" x14ac:dyDescent="0.3">
      <c r="A94" s="155">
        <v>93</v>
      </c>
      <c r="B94" s="155">
        <v>20201100</v>
      </c>
      <c r="C94" s="156" t="s">
        <v>52</v>
      </c>
      <c r="D94" s="156" t="s">
        <v>992</v>
      </c>
      <c r="E94" s="156" t="s">
        <v>495</v>
      </c>
      <c r="F94" s="156" t="s">
        <v>993</v>
      </c>
      <c r="G94" s="157">
        <v>45230.883715277778</v>
      </c>
      <c r="H94" s="156" t="s">
        <v>995</v>
      </c>
      <c r="I94" s="156" t="s">
        <v>995</v>
      </c>
    </row>
    <row r="95" spans="1:9" x14ac:dyDescent="0.3">
      <c r="A95" s="155">
        <v>94</v>
      </c>
      <c r="B95" s="155">
        <v>20201101</v>
      </c>
      <c r="C95" s="156" t="s">
        <v>480</v>
      </c>
      <c r="D95" s="156" t="s">
        <v>992</v>
      </c>
      <c r="E95" s="156" t="s">
        <v>495</v>
      </c>
      <c r="F95" s="156" t="s">
        <v>993</v>
      </c>
      <c r="G95" s="157">
        <v>45230.883668981478</v>
      </c>
      <c r="H95" s="156" t="s">
        <v>995</v>
      </c>
      <c r="I95" s="156" t="s">
        <v>995</v>
      </c>
    </row>
    <row r="96" spans="1:9" x14ac:dyDescent="0.3">
      <c r="A96" s="155">
        <v>95</v>
      </c>
      <c r="B96" s="155">
        <v>20201102</v>
      </c>
      <c r="C96" s="156" t="s">
        <v>55</v>
      </c>
      <c r="D96" s="156" t="s">
        <v>992</v>
      </c>
      <c r="E96" s="156" t="s">
        <v>497</v>
      </c>
      <c r="F96" s="156" t="s">
        <v>993</v>
      </c>
      <c r="G96" s="157">
        <v>45230.883611111109</v>
      </c>
      <c r="H96" s="156" t="s">
        <v>995</v>
      </c>
      <c r="I96" s="156" t="s">
        <v>995</v>
      </c>
    </row>
    <row r="97" spans="1:9" x14ac:dyDescent="0.3">
      <c r="A97" s="155">
        <v>96</v>
      </c>
      <c r="B97" s="155">
        <v>20201103</v>
      </c>
      <c r="C97" s="156" t="s">
        <v>482</v>
      </c>
      <c r="D97" s="156" t="s">
        <v>992</v>
      </c>
      <c r="E97" s="156" t="s">
        <v>495</v>
      </c>
      <c r="F97" s="156" t="s">
        <v>993</v>
      </c>
      <c r="G97" s="157">
        <v>45230.883553240739</v>
      </c>
      <c r="H97" s="156" t="s">
        <v>995</v>
      </c>
      <c r="I97" s="156" t="s">
        <v>995</v>
      </c>
    </row>
    <row r="98" spans="1:9" x14ac:dyDescent="0.3">
      <c r="A98" s="155">
        <v>97</v>
      </c>
      <c r="B98" s="155">
        <v>20201104</v>
      </c>
      <c r="C98" s="156" t="s">
        <v>1021</v>
      </c>
      <c r="D98" s="156" t="s">
        <v>992</v>
      </c>
      <c r="E98" s="156" t="s">
        <v>497</v>
      </c>
      <c r="F98" s="156" t="s">
        <v>993</v>
      </c>
      <c r="G98" s="157">
        <v>45230.88349537037</v>
      </c>
      <c r="H98" s="156" t="s">
        <v>995</v>
      </c>
      <c r="I98" s="156" t="s">
        <v>995</v>
      </c>
    </row>
    <row r="99" spans="1:9" x14ac:dyDescent="0.3">
      <c r="A99" s="155">
        <v>98</v>
      </c>
      <c r="B99" s="155">
        <v>20201105</v>
      </c>
      <c r="C99" s="156" t="s">
        <v>64</v>
      </c>
      <c r="D99" s="156" t="s">
        <v>992</v>
      </c>
      <c r="E99" s="156" t="s">
        <v>495</v>
      </c>
      <c r="F99" s="156" t="s">
        <v>993</v>
      </c>
      <c r="G99" s="157">
        <v>45230.883425925924</v>
      </c>
      <c r="H99" s="156" t="s">
        <v>995</v>
      </c>
      <c r="I99" s="156" t="s">
        <v>995</v>
      </c>
    </row>
    <row r="100" spans="1:9" x14ac:dyDescent="0.3">
      <c r="A100" s="155">
        <v>99</v>
      </c>
      <c r="B100" s="155">
        <v>20201106</v>
      </c>
      <c r="C100" s="156" t="s">
        <v>489</v>
      </c>
      <c r="D100" s="156" t="s">
        <v>992</v>
      </c>
      <c r="E100" s="156" t="s">
        <v>497</v>
      </c>
      <c r="F100" s="156" t="s">
        <v>993</v>
      </c>
      <c r="G100" s="157">
        <v>45230.883368055554</v>
      </c>
      <c r="H100" s="156" t="s">
        <v>995</v>
      </c>
      <c r="I100" s="156" t="s">
        <v>995</v>
      </c>
    </row>
    <row r="101" spans="1:9" x14ac:dyDescent="0.3">
      <c r="A101" s="155">
        <v>100</v>
      </c>
      <c r="B101" s="155">
        <v>20201107</v>
      </c>
      <c r="C101" s="156" t="s">
        <v>1022</v>
      </c>
      <c r="D101" s="156" t="s">
        <v>992</v>
      </c>
      <c r="E101" s="156" t="s">
        <v>497</v>
      </c>
      <c r="F101" s="156" t="s">
        <v>993</v>
      </c>
      <c r="G101" s="157">
        <v>45230.883287037039</v>
      </c>
      <c r="H101" s="156" t="s">
        <v>995</v>
      </c>
      <c r="I101" s="156" t="s">
        <v>995</v>
      </c>
    </row>
    <row r="102" spans="1:9" x14ac:dyDescent="0.3">
      <c r="A102" s="155">
        <v>101</v>
      </c>
      <c r="B102" s="155">
        <v>20201108</v>
      </c>
      <c r="C102" s="156" t="s">
        <v>309</v>
      </c>
      <c r="D102" s="156" t="s">
        <v>992</v>
      </c>
      <c r="E102" s="156" t="s">
        <v>495</v>
      </c>
      <c r="F102" s="156" t="s">
        <v>993</v>
      </c>
      <c r="G102" s="157">
        <v>45230.883229166669</v>
      </c>
      <c r="H102" s="156" t="s">
        <v>995</v>
      </c>
      <c r="I102" s="156" t="s">
        <v>995</v>
      </c>
    </row>
    <row r="103" spans="1:9" x14ac:dyDescent="0.3">
      <c r="A103" s="155">
        <v>102</v>
      </c>
      <c r="B103" s="155">
        <v>20201109</v>
      </c>
      <c r="C103" s="156" t="s">
        <v>311</v>
      </c>
      <c r="D103" s="156" t="s">
        <v>992</v>
      </c>
      <c r="E103" s="156" t="s">
        <v>495</v>
      </c>
      <c r="F103" s="156" t="s">
        <v>993</v>
      </c>
      <c r="G103" s="157">
        <v>45230.883171296293</v>
      </c>
      <c r="H103" s="156" t="s">
        <v>995</v>
      </c>
      <c r="I103" s="156" t="s">
        <v>995</v>
      </c>
    </row>
    <row r="104" spans="1:9" x14ac:dyDescent="0.3">
      <c r="A104" s="155">
        <v>103</v>
      </c>
      <c r="B104" s="155">
        <v>20201110</v>
      </c>
      <c r="C104" s="156" t="s">
        <v>1023</v>
      </c>
      <c r="D104" s="156" t="s">
        <v>992</v>
      </c>
      <c r="E104" s="156" t="s">
        <v>497</v>
      </c>
      <c r="F104" s="156" t="s">
        <v>993</v>
      </c>
      <c r="G104" s="157">
        <v>45230.883090277777</v>
      </c>
      <c r="H104" s="156" t="s">
        <v>995</v>
      </c>
      <c r="I104" s="156" t="s">
        <v>995</v>
      </c>
    </row>
    <row r="105" spans="1:9" x14ac:dyDescent="0.3">
      <c r="A105" s="155">
        <v>104</v>
      </c>
      <c r="B105" s="155">
        <v>20301001</v>
      </c>
      <c r="C105" s="156" t="s">
        <v>1024</v>
      </c>
      <c r="D105" s="156" t="s">
        <v>1025</v>
      </c>
      <c r="E105" s="156" t="s">
        <v>495</v>
      </c>
      <c r="F105" s="156" t="s">
        <v>993</v>
      </c>
      <c r="G105" s="157">
        <v>45230.883020833331</v>
      </c>
      <c r="H105" s="156" t="s">
        <v>995</v>
      </c>
      <c r="I105" s="156" t="s">
        <v>995</v>
      </c>
    </row>
    <row r="106" spans="1:9" x14ac:dyDescent="0.3">
      <c r="A106" s="155">
        <v>105</v>
      </c>
      <c r="B106" s="155">
        <v>20301002</v>
      </c>
      <c r="C106" s="156" t="s">
        <v>1026</v>
      </c>
      <c r="D106" s="156" t="s">
        <v>1025</v>
      </c>
      <c r="E106" s="156" t="s">
        <v>495</v>
      </c>
      <c r="F106" s="156" t="s">
        <v>993</v>
      </c>
      <c r="G106" s="157">
        <v>45230.882974537039</v>
      </c>
      <c r="H106" s="156" t="s">
        <v>995</v>
      </c>
      <c r="I106" s="156" t="s">
        <v>995</v>
      </c>
    </row>
    <row r="107" spans="1:9" x14ac:dyDescent="0.3">
      <c r="A107" s="155">
        <v>106</v>
      </c>
      <c r="B107" s="155">
        <v>20301003</v>
      </c>
      <c r="C107" s="156" t="s">
        <v>1027</v>
      </c>
      <c r="D107" s="156" t="s">
        <v>1025</v>
      </c>
      <c r="E107" s="156" t="s">
        <v>495</v>
      </c>
      <c r="F107" s="156" t="s">
        <v>993</v>
      </c>
      <c r="G107" s="157">
        <v>45230.882905092592</v>
      </c>
      <c r="H107" s="156" t="s">
        <v>995</v>
      </c>
      <c r="I107" s="156" t="s">
        <v>995</v>
      </c>
    </row>
    <row r="108" spans="1:9" x14ac:dyDescent="0.3">
      <c r="A108" s="155">
        <v>107</v>
      </c>
      <c r="B108" s="155">
        <v>20301004</v>
      </c>
      <c r="C108" s="156" t="s">
        <v>1028</v>
      </c>
      <c r="D108" s="156" t="s">
        <v>1025</v>
      </c>
      <c r="E108" s="156" t="s">
        <v>495</v>
      </c>
      <c r="F108" s="156" t="s">
        <v>993</v>
      </c>
      <c r="G108" s="157">
        <v>45230.882835648146</v>
      </c>
      <c r="H108" s="156" t="s">
        <v>995</v>
      </c>
      <c r="I108" s="156" t="s">
        <v>995</v>
      </c>
    </row>
    <row r="109" spans="1:9" x14ac:dyDescent="0.3">
      <c r="A109" s="155">
        <v>108</v>
      </c>
      <c r="B109" s="155">
        <v>20301005</v>
      </c>
      <c r="C109" s="156" t="s">
        <v>1029</v>
      </c>
      <c r="D109" s="156" t="s">
        <v>1025</v>
      </c>
      <c r="E109" s="156" t="s">
        <v>495</v>
      </c>
      <c r="F109" s="156" t="s">
        <v>993</v>
      </c>
      <c r="G109" s="157">
        <v>45230.882777777777</v>
      </c>
      <c r="H109" s="156" t="s">
        <v>995</v>
      </c>
      <c r="I109" s="156" t="s">
        <v>995</v>
      </c>
    </row>
    <row r="110" spans="1:9" x14ac:dyDescent="0.3">
      <c r="A110" s="155">
        <v>109</v>
      </c>
      <c r="B110" s="155">
        <v>20301006</v>
      </c>
      <c r="C110" s="156" t="s">
        <v>1030</v>
      </c>
      <c r="D110" s="156" t="s">
        <v>1025</v>
      </c>
      <c r="E110" s="156" t="s">
        <v>495</v>
      </c>
      <c r="F110" s="156" t="s">
        <v>993</v>
      </c>
      <c r="G110" s="157">
        <v>45230.882731481484</v>
      </c>
      <c r="H110" s="156" t="s">
        <v>995</v>
      </c>
      <c r="I110" s="156" t="s">
        <v>995</v>
      </c>
    </row>
    <row r="111" spans="1:9" x14ac:dyDescent="0.3">
      <c r="A111" s="155">
        <v>110</v>
      </c>
      <c r="B111" s="155">
        <v>20201111</v>
      </c>
      <c r="C111" s="156" t="s">
        <v>1031</v>
      </c>
      <c r="D111" s="156" t="s">
        <v>992</v>
      </c>
      <c r="E111" s="156" t="s">
        <v>497</v>
      </c>
      <c r="F111" s="156" t="s">
        <v>993</v>
      </c>
      <c r="G111" s="157">
        <v>45230.882488425923</v>
      </c>
      <c r="H111" s="156" t="s">
        <v>995</v>
      </c>
      <c r="I111" s="156" t="s">
        <v>995</v>
      </c>
    </row>
    <row r="112" spans="1:9" x14ac:dyDescent="0.3">
      <c r="A112" s="155">
        <v>111</v>
      </c>
      <c r="B112" s="155">
        <v>20301007</v>
      </c>
      <c r="C112" s="156" t="s">
        <v>1032</v>
      </c>
      <c r="D112" s="156" t="s">
        <v>1025</v>
      </c>
      <c r="E112" s="156" t="s">
        <v>495</v>
      </c>
      <c r="F112" s="156" t="s">
        <v>993</v>
      </c>
      <c r="G112" s="157">
        <v>45230.882662037038</v>
      </c>
      <c r="H112" s="156" t="s">
        <v>995</v>
      </c>
      <c r="I112" s="156" t="s">
        <v>1033</v>
      </c>
    </row>
    <row r="113" spans="1:9" x14ac:dyDescent="0.3">
      <c r="A113" s="155">
        <v>112</v>
      </c>
      <c r="B113" s="155">
        <v>20201112</v>
      </c>
      <c r="C113" s="156" t="s">
        <v>1034</v>
      </c>
      <c r="D113" s="156" t="s">
        <v>992</v>
      </c>
      <c r="E113" s="156" t="s">
        <v>497</v>
      </c>
      <c r="F113" s="156" t="s">
        <v>993</v>
      </c>
      <c r="G113" s="157">
        <v>45230.882002314815</v>
      </c>
      <c r="H113" s="156" t="s">
        <v>995</v>
      </c>
      <c r="I113" s="156" t="s">
        <v>995</v>
      </c>
    </row>
    <row r="114" spans="1:9" x14ac:dyDescent="0.3">
      <c r="A114" s="155">
        <v>113</v>
      </c>
      <c r="B114" s="155">
        <v>20201113</v>
      </c>
      <c r="C114" s="156" t="s">
        <v>1035</v>
      </c>
      <c r="D114" s="156" t="s">
        <v>992</v>
      </c>
      <c r="E114" s="156" t="s">
        <v>497</v>
      </c>
      <c r="F114" s="156" t="s">
        <v>993</v>
      </c>
      <c r="G114" s="157">
        <v>45230.881898148145</v>
      </c>
      <c r="H114" s="156" t="s">
        <v>995</v>
      </c>
      <c r="I114" s="156" t="s">
        <v>995</v>
      </c>
    </row>
    <row r="115" spans="1:9" x14ac:dyDescent="0.3">
      <c r="A115" s="155">
        <v>114</v>
      </c>
      <c r="B115" s="155">
        <v>20201114</v>
      </c>
      <c r="C115" s="156" t="s">
        <v>1036</v>
      </c>
      <c r="D115" s="156" t="s">
        <v>992</v>
      </c>
      <c r="E115" s="156" t="s">
        <v>497</v>
      </c>
      <c r="F115" s="156" t="s">
        <v>1037</v>
      </c>
      <c r="G115" s="157">
        <v>45230.881805555553</v>
      </c>
      <c r="H115" s="156" t="s">
        <v>995</v>
      </c>
      <c r="I115" s="156" t="s">
        <v>995</v>
      </c>
    </row>
    <row r="116" spans="1:9" x14ac:dyDescent="0.3">
      <c r="A116" s="155">
        <v>115</v>
      </c>
      <c r="B116" s="155">
        <v>20201115</v>
      </c>
      <c r="C116" s="156" t="s">
        <v>314</v>
      </c>
      <c r="D116" s="156" t="s">
        <v>992</v>
      </c>
      <c r="E116" s="156" t="s">
        <v>495</v>
      </c>
      <c r="F116" s="156" t="s">
        <v>993</v>
      </c>
      <c r="G116" s="157">
        <v>45231.346898148149</v>
      </c>
      <c r="H116" s="156" t="s">
        <v>995</v>
      </c>
      <c r="I116" s="156" t="s">
        <v>1038</v>
      </c>
    </row>
    <row r="117" spans="1:9" x14ac:dyDescent="0.3">
      <c r="A117" s="155">
        <v>116</v>
      </c>
      <c r="B117" s="155">
        <v>20509999</v>
      </c>
      <c r="C117" s="156" t="s">
        <v>1039</v>
      </c>
      <c r="D117" s="156" t="s">
        <v>1040</v>
      </c>
      <c r="E117" s="156" t="s">
        <v>497</v>
      </c>
      <c r="F117" s="156" t="s">
        <v>993</v>
      </c>
      <c r="G117" s="157">
        <v>45231.420960648145</v>
      </c>
      <c r="H117" s="156" t="s">
        <v>995</v>
      </c>
      <c r="I117" s="156" t="s">
        <v>1041</v>
      </c>
    </row>
    <row r="118" spans="1:9" x14ac:dyDescent="0.3">
      <c r="A118" s="155">
        <v>117</v>
      </c>
      <c r="B118" s="155">
        <v>20301008</v>
      </c>
      <c r="C118" s="156" t="s">
        <v>1042</v>
      </c>
      <c r="D118" s="156" t="s">
        <v>1025</v>
      </c>
      <c r="E118" s="156" t="s">
        <v>495</v>
      </c>
      <c r="F118" s="156" t="s">
        <v>993</v>
      </c>
      <c r="G118" s="157">
        <v>45231.705312500002</v>
      </c>
      <c r="H118" s="156" t="s">
        <v>994</v>
      </c>
      <c r="I118" s="156" t="s">
        <v>995</v>
      </c>
    </row>
    <row r="119" spans="1:9" x14ac:dyDescent="0.3">
      <c r="A119" s="155">
        <v>118</v>
      </c>
      <c r="B119" s="155">
        <v>20301009</v>
      </c>
      <c r="C119" s="156" t="s">
        <v>1043</v>
      </c>
      <c r="D119" s="156" t="s">
        <v>992</v>
      </c>
      <c r="E119" s="156" t="s">
        <v>495</v>
      </c>
      <c r="F119" s="156" t="s">
        <v>993</v>
      </c>
      <c r="G119" s="157">
        <v>45231.705312500002</v>
      </c>
      <c r="H119" s="156" t="s">
        <v>994</v>
      </c>
      <c r="I119" s="156" t="s">
        <v>995</v>
      </c>
    </row>
    <row r="120" spans="1:9" x14ac:dyDescent="0.3">
      <c r="A120" s="155">
        <v>119</v>
      </c>
      <c r="B120" s="155">
        <v>20301010</v>
      </c>
      <c r="C120" s="156" t="s">
        <v>1044</v>
      </c>
      <c r="D120" s="156" t="s">
        <v>1025</v>
      </c>
      <c r="E120" s="156" t="s">
        <v>495</v>
      </c>
      <c r="F120" s="156" t="s">
        <v>993</v>
      </c>
      <c r="G120" s="157">
        <v>45250.610381944447</v>
      </c>
      <c r="H120" s="156" t="s">
        <v>994</v>
      </c>
      <c r="I120" s="156" t="s">
        <v>995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76"/>
  <sheetViews>
    <sheetView showGridLines="0" topLeftCell="G1" workbookViewId="0">
      <selection activeCell="R15" sqref="R15"/>
    </sheetView>
  </sheetViews>
  <sheetFormatPr defaultRowHeight="13.5" outlineLevelCol="1" x14ac:dyDescent="0.3"/>
  <cols>
    <col min="1" max="1" width="9" style="42" customWidth="1"/>
    <col min="2" max="2" width="10" style="42" bestFit="1" customWidth="1"/>
    <col min="3" max="3" width="9.625" style="42" customWidth="1"/>
    <col min="4" max="4" width="24" style="42" bestFit="1" customWidth="1"/>
    <col min="5" max="6" width="10.625" style="42" customWidth="1"/>
    <col min="7" max="7" width="13.625" style="42" bestFit="1" customWidth="1"/>
    <col min="8" max="8" width="9.75" style="42" bestFit="1" customWidth="1"/>
    <col min="9" max="9" width="10.375" style="42" bestFit="1" customWidth="1"/>
    <col min="10" max="10" width="8.75" style="42" customWidth="1"/>
    <col min="11" max="11" width="11.875" style="42" bestFit="1" customWidth="1"/>
    <col min="12" max="12" width="11" style="42" customWidth="1"/>
    <col min="13" max="13" width="12.375" style="42" bestFit="1" customWidth="1"/>
    <col min="14" max="14" width="13.625" style="42" bestFit="1" customWidth="1"/>
    <col min="15" max="21" width="12.5" style="42" customWidth="1" outlineLevel="1"/>
    <col min="22" max="22" width="12.5" style="42" customWidth="1"/>
    <col min="23" max="23" width="10.5" style="42" bestFit="1" customWidth="1"/>
    <col min="24" max="24" width="14.25" style="42" bestFit="1" customWidth="1"/>
    <col min="25" max="25" width="12.375" style="42" bestFit="1" customWidth="1"/>
    <col min="26" max="26" width="8.75" style="42" bestFit="1" customWidth="1"/>
    <col min="27" max="27" width="8.75" style="42" customWidth="1"/>
    <col min="28" max="28" width="26.625" style="42" bestFit="1" customWidth="1"/>
    <col min="29" max="16384" width="9" style="42"/>
  </cols>
  <sheetData>
    <row r="1" spans="1:28" ht="27.75" thickBot="1" x14ac:dyDescent="0.35">
      <c r="A1" s="34" t="s">
        <v>756</v>
      </c>
      <c r="B1" s="35" t="s">
        <v>757</v>
      </c>
      <c r="C1" s="34" t="s">
        <v>755</v>
      </c>
      <c r="D1" s="36" t="s">
        <v>758</v>
      </c>
      <c r="E1" s="37" t="s">
        <v>759</v>
      </c>
      <c r="F1" s="37" t="s">
        <v>760</v>
      </c>
      <c r="G1" s="35" t="s">
        <v>761</v>
      </c>
      <c r="H1" s="37" t="s">
        <v>762</v>
      </c>
      <c r="I1" s="37" t="s">
        <v>763</v>
      </c>
      <c r="J1" s="35" t="s">
        <v>764</v>
      </c>
      <c r="K1" s="38" t="s">
        <v>765</v>
      </c>
      <c r="L1" s="37" t="s">
        <v>766</v>
      </c>
      <c r="M1" s="37" t="s">
        <v>767</v>
      </c>
      <c r="N1" s="35" t="s">
        <v>768</v>
      </c>
      <c r="O1" s="39" t="s">
        <v>769</v>
      </c>
      <c r="P1" s="35" t="s">
        <v>770</v>
      </c>
      <c r="Q1" s="35" t="s">
        <v>771</v>
      </c>
      <c r="R1" s="35" t="s">
        <v>772</v>
      </c>
      <c r="S1" s="35" t="s">
        <v>773</v>
      </c>
      <c r="T1" s="35" t="s">
        <v>774</v>
      </c>
      <c r="U1" s="35" t="s">
        <v>775</v>
      </c>
      <c r="V1" s="38" t="s">
        <v>776</v>
      </c>
      <c r="W1" s="39" t="s">
        <v>777</v>
      </c>
      <c r="X1" s="39" t="s">
        <v>778</v>
      </c>
      <c r="Y1" s="40" t="s">
        <v>779</v>
      </c>
      <c r="Z1" s="35" t="s">
        <v>780</v>
      </c>
      <c r="AA1" s="35" t="s">
        <v>781</v>
      </c>
      <c r="AB1" s="41" t="s">
        <v>782</v>
      </c>
    </row>
    <row r="2" spans="1:28" x14ac:dyDescent="0.3">
      <c r="A2" s="43" t="s">
        <v>783</v>
      </c>
      <c r="B2" s="43" t="s">
        <v>784</v>
      </c>
      <c r="C2" s="43" t="s">
        <v>652</v>
      </c>
      <c r="D2" s="44" t="s">
        <v>785</v>
      </c>
      <c r="E2" s="45" t="s">
        <v>786</v>
      </c>
      <c r="F2" s="45" t="s">
        <v>466</v>
      </c>
      <c r="G2" s="47">
        <v>1375880</v>
      </c>
      <c r="H2" s="48">
        <v>45231</v>
      </c>
      <c r="I2" s="49">
        <f>EOMONTH(H2,0)</f>
        <v>45260</v>
      </c>
      <c r="J2" s="50">
        <f>I2-H2+1</f>
        <v>30</v>
      </c>
      <c r="K2" s="51">
        <f t="shared" ref="K2:K15" si="0">ROUND(G2*J2/$J$67,-1)</f>
        <v>1375880</v>
      </c>
      <c r="L2" s="51"/>
      <c r="M2" s="51"/>
      <c r="N2" s="51">
        <f t="shared" ref="N2:N8" si="1">+K2+L2+M2</f>
        <v>1375880</v>
      </c>
      <c r="O2" s="51">
        <v>1224484</v>
      </c>
      <c r="P2" s="51"/>
      <c r="Q2" s="51">
        <v>46900</v>
      </c>
      <c r="R2" s="51">
        <f t="shared" ref="R2:R8" si="2">SUM(O2:Q2)</f>
        <v>1271384</v>
      </c>
      <c r="S2" s="51">
        <v>124020</v>
      </c>
      <c r="T2" s="51">
        <f t="shared" ref="T2:T6" si="3">R2-S2</f>
        <v>1147364</v>
      </c>
      <c r="U2" s="51"/>
      <c r="V2" s="51">
        <f>IF(O2&gt;0,T2,N2)</f>
        <v>1147364</v>
      </c>
      <c r="W2" s="51">
        <v>104500</v>
      </c>
      <c r="X2" s="51">
        <f t="shared" ref="X2:X8" si="4">W2+R2</f>
        <v>1375884</v>
      </c>
      <c r="Y2" s="51">
        <f>X2-N2</f>
        <v>4</v>
      </c>
      <c r="Z2" s="46" t="s">
        <v>787</v>
      </c>
      <c r="AA2" s="52" t="s">
        <v>787</v>
      </c>
      <c r="AB2" s="53"/>
    </row>
    <row r="3" spans="1:28" x14ac:dyDescent="0.3">
      <c r="A3" s="54" t="s">
        <v>788</v>
      </c>
      <c r="B3" s="54" t="s">
        <v>784</v>
      </c>
      <c r="C3" s="54" t="s">
        <v>654</v>
      </c>
      <c r="D3" s="55" t="s">
        <v>789</v>
      </c>
      <c r="E3" s="56" t="s">
        <v>786</v>
      </c>
      <c r="F3" s="56" t="s">
        <v>468</v>
      </c>
      <c r="G3" s="59">
        <v>1693310</v>
      </c>
      <c r="H3" s="60">
        <f>$H$2-DAY($H$2)+1</f>
        <v>45231</v>
      </c>
      <c r="I3" s="60">
        <f t="shared" ref="I3:I67" si="5">EOMONTH(H3,0)</f>
        <v>45260</v>
      </c>
      <c r="J3" s="61">
        <f>I3-H3+1</f>
        <v>30</v>
      </c>
      <c r="K3" s="58">
        <f t="shared" si="0"/>
        <v>1693310</v>
      </c>
      <c r="L3" s="62"/>
      <c r="M3" s="62"/>
      <c r="N3" s="62">
        <f t="shared" si="1"/>
        <v>1693310</v>
      </c>
      <c r="O3" s="62">
        <v>1506976</v>
      </c>
      <c r="P3" s="62"/>
      <c r="Q3" s="62">
        <v>57720</v>
      </c>
      <c r="R3" s="62">
        <f t="shared" si="2"/>
        <v>1564696</v>
      </c>
      <c r="S3" s="62">
        <v>158220</v>
      </c>
      <c r="T3" s="62">
        <f t="shared" si="3"/>
        <v>1406476</v>
      </c>
      <c r="U3" s="62"/>
      <c r="V3" s="62">
        <f t="shared" ref="V3:V5" si="6">IF(O3&gt;0,T3,N3)</f>
        <v>1406476</v>
      </c>
      <c r="W3" s="62">
        <v>128610</v>
      </c>
      <c r="X3" s="62">
        <f t="shared" si="4"/>
        <v>1693306</v>
      </c>
      <c r="Y3" s="62">
        <f t="shared" ref="Y3:Y67" si="7">X3-N3</f>
        <v>-4</v>
      </c>
      <c r="Z3" s="63" t="s">
        <v>790</v>
      </c>
      <c r="AA3" s="64" t="s">
        <v>790</v>
      </c>
      <c r="AB3" s="65"/>
    </row>
    <row r="4" spans="1:28" x14ac:dyDescent="0.3">
      <c r="A4" s="32" t="s">
        <v>791</v>
      </c>
      <c r="B4" s="32" t="s">
        <v>784</v>
      </c>
      <c r="C4" s="32" t="s">
        <v>656</v>
      </c>
      <c r="D4" s="55" t="s">
        <v>792</v>
      </c>
      <c r="E4" s="66" t="s">
        <v>793</v>
      </c>
      <c r="F4" s="66" t="s">
        <v>37</v>
      </c>
      <c r="G4" s="59">
        <v>1693310</v>
      </c>
      <c r="H4" s="67">
        <f t="shared" ref="H4:H67" si="8">$H$2-DAY($H$2)+1</f>
        <v>45231</v>
      </c>
      <c r="I4" s="67">
        <f t="shared" si="5"/>
        <v>45260</v>
      </c>
      <c r="J4" s="68">
        <f t="shared" ref="J4:J67" si="9">I4-H4+1</f>
        <v>30</v>
      </c>
      <c r="K4" s="62">
        <f t="shared" si="0"/>
        <v>1693310</v>
      </c>
      <c r="L4" s="62"/>
      <c r="M4" s="62"/>
      <c r="N4" s="62">
        <f t="shared" si="1"/>
        <v>1693310</v>
      </c>
      <c r="O4" s="62">
        <v>1506976</v>
      </c>
      <c r="P4" s="62"/>
      <c r="Q4" s="62">
        <v>57720</v>
      </c>
      <c r="R4" s="58">
        <f t="shared" si="2"/>
        <v>1564696</v>
      </c>
      <c r="S4" s="58">
        <v>87810</v>
      </c>
      <c r="T4" s="58">
        <f t="shared" si="3"/>
        <v>1476886</v>
      </c>
      <c r="U4" s="58"/>
      <c r="V4" s="62">
        <f t="shared" si="6"/>
        <v>1476886</v>
      </c>
      <c r="W4" s="62">
        <v>128610</v>
      </c>
      <c r="X4" s="62">
        <f t="shared" si="4"/>
        <v>1693306</v>
      </c>
      <c r="Y4" s="62">
        <f t="shared" si="7"/>
        <v>-4</v>
      </c>
      <c r="Z4" s="63" t="s">
        <v>787</v>
      </c>
      <c r="AA4" s="64" t="s">
        <v>787</v>
      </c>
      <c r="AB4" s="65" t="s">
        <v>794</v>
      </c>
    </row>
    <row r="5" spans="1:28" x14ac:dyDescent="0.3">
      <c r="A5" s="32" t="s">
        <v>795</v>
      </c>
      <c r="B5" s="32" t="s">
        <v>784</v>
      </c>
      <c r="C5" s="32" t="s">
        <v>658</v>
      </c>
      <c r="D5" s="33" t="s">
        <v>796</v>
      </c>
      <c r="E5" s="56" t="s">
        <v>797</v>
      </c>
      <c r="F5" s="56" t="s">
        <v>38</v>
      </c>
      <c r="G5" s="69">
        <v>1291150</v>
      </c>
      <c r="H5" s="67">
        <f t="shared" si="8"/>
        <v>45231</v>
      </c>
      <c r="I5" s="67">
        <f t="shared" si="5"/>
        <v>45260</v>
      </c>
      <c r="J5" s="68">
        <f t="shared" si="9"/>
        <v>30</v>
      </c>
      <c r="K5" s="58">
        <f t="shared" si="0"/>
        <v>1291150</v>
      </c>
      <c r="L5" s="58"/>
      <c r="M5" s="58"/>
      <c r="N5" s="58">
        <f t="shared" si="1"/>
        <v>1291150</v>
      </c>
      <c r="O5" s="58">
        <v>1149438</v>
      </c>
      <c r="P5" s="58"/>
      <c r="Q5" s="58">
        <v>43650</v>
      </c>
      <c r="R5" s="58">
        <f t="shared" si="2"/>
        <v>1193088</v>
      </c>
      <c r="S5" s="58">
        <v>115240</v>
      </c>
      <c r="T5" s="58">
        <f t="shared" si="3"/>
        <v>1077848</v>
      </c>
      <c r="U5" s="58"/>
      <c r="V5" s="58">
        <f t="shared" si="6"/>
        <v>1077848</v>
      </c>
      <c r="W5" s="58">
        <v>98060</v>
      </c>
      <c r="X5" s="58">
        <f t="shared" si="4"/>
        <v>1291148</v>
      </c>
      <c r="Y5" s="58">
        <f t="shared" si="7"/>
        <v>-2</v>
      </c>
      <c r="Z5" s="57" t="s">
        <v>790</v>
      </c>
      <c r="AA5" s="70" t="s">
        <v>787</v>
      </c>
      <c r="AB5" s="71"/>
    </row>
    <row r="6" spans="1:28" x14ac:dyDescent="0.3">
      <c r="A6" s="72" t="s">
        <v>798</v>
      </c>
      <c r="B6" s="72" t="s">
        <v>784</v>
      </c>
      <c r="C6" s="72" t="s">
        <v>660</v>
      </c>
      <c r="D6" s="73" t="s">
        <v>799</v>
      </c>
      <c r="E6" s="74" t="s">
        <v>800</v>
      </c>
      <c r="F6" s="74" t="s">
        <v>486</v>
      </c>
      <c r="G6" s="77">
        <v>1271910</v>
      </c>
      <c r="H6" s="67">
        <f t="shared" si="8"/>
        <v>45231</v>
      </c>
      <c r="I6" s="67">
        <f t="shared" si="5"/>
        <v>45260</v>
      </c>
      <c r="J6" s="68">
        <f t="shared" si="9"/>
        <v>30</v>
      </c>
      <c r="K6" s="78">
        <f t="shared" si="0"/>
        <v>1271910</v>
      </c>
      <c r="L6" s="78"/>
      <c r="M6" s="78"/>
      <c r="N6" s="78">
        <f t="shared" si="1"/>
        <v>1271910</v>
      </c>
      <c r="O6" s="78">
        <v>1137318</v>
      </c>
      <c r="P6" s="78"/>
      <c r="Q6" s="78">
        <v>43650</v>
      </c>
      <c r="R6" s="78">
        <f t="shared" si="2"/>
        <v>1180968</v>
      </c>
      <c r="S6" s="78">
        <v>113960</v>
      </c>
      <c r="T6" s="78">
        <f t="shared" si="3"/>
        <v>1067008</v>
      </c>
      <c r="U6" s="78"/>
      <c r="V6" s="78">
        <f>IF(O6&gt;0,T6,N6)</f>
        <v>1067008</v>
      </c>
      <c r="W6" s="78">
        <v>97070</v>
      </c>
      <c r="X6" s="78">
        <f t="shared" si="4"/>
        <v>1278038</v>
      </c>
      <c r="Y6" s="78">
        <f t="shared" si="7"/>
        <v>6128</v>
      </c>
      <c r="Z6" s="79" t="s">
        <v>801</v>
      </c>
      <c r="AA6" s="80" t="s">
        <v>787</v>
      </c>
      <c r="AB6" s="81" t="s">
        <v>802</v>
      </c>
    </row>
    <row r="7" spans="1:28" collapsed="1" x14ac:dyDescent="0.3">
      <c r="A7" s="32" t="s">
        <v>803</v>
      </c>
      <c r="B7" s="32" t="s">
        <v>784</v>
      </c>
      <c r="C7" s="32" t="s">
        <v>662</v>
      </c>
      <c r="D7" s="82" t="s">
        <v>804</v>
      </c>
      <c r="E7" s="66" t="s">
        <v>805</v>
      </c>
      <c r="F7" s="66" t="s">
        <v>805</v>
      </c>
      <c r="G7" s="59">
        <v>1591460</v>
      </c>
      <c r="H7" s="60">
        <f t="shared" si="8"/>
        <v>45231</v>
      </c>
      <c r="I7" s="60">
        <f t="shared" si="5"/>
        <v>45260</v>
      </c>
      <c r="J7" s="61">
        <f t="shared" si="9"/>
        <v>30</v>
      </c>
      <c r="K7" s="62">
        <f t="shared" si="0"/>
        <v>1591460</v>
      </c>
      <c r="L7" s="62"/>
      <c r="M7" s="62"/>
      <c r="N7" s="62">
        <f t="shared" si="1"/>
        <v>1591460</v>
      </c>
      <c r="O7" s="62">
        <v>1414670</v>
      </c>
      <c r="P7" s="62"/>
      <c r="Q7" s="62">
        <v>55920</v>
      </c>
      <c r="R7" s="62">
        <f t="shared" si="2"/>
        <v>1470590</v>
      </c>
      <c r="S7" s="62">
        <v>81100</v>
      </c>
      <c r="T7" s="62">
        <f>R7-S7</f>
        <v>1389490</v>
      </c>
      <c r="U7" s="62"/>
      <c r="V7" s="62">
        <f>IF(O7&gt;0,T7,N7)</f>
        <v>1389490</v>
      </c>
      <c r="W7" s="62">
        <v>120870</v>
      </c>
      <c r="X7" s="62">
        <f t="shared" si="4"/>
        <v>1591460</v>
      </c>
      <c r="Y7" s="62">
        <f>X7-N7</f>
        <v>0</v>
      </c>
      <c r="Z7" s="57" t="s">
        <v>787</v>
      </c>
      <c r="AA7" s="64" t="s">
        <v>495</v>
      </c>
      <c r="AB7" s="65" t="s">
        <v>806</v>
      </c>
    </row>
    <row r="8" spans="1:28" ht="14.25" thickBot="1" x14ac:dyDescent="0.35">
      <c r="A8" s="83" t="s">
        <v>791</v>
      </c>
      <c r="B8" s="83" t="s">
        <v>648</v>
      </c>
      <c r="C8" s="83" t="s">
        <v>664</v>
      </c>
      <c r="D8" s="84" t="s">
        <v>807</v>
      </c>
      <c r="E8" s="85" t="s">
        <v>808</v>
      </c>
      <c r="F8" s="85" t="s">
        <v>808</v>
      </c>
      <c r="G8" s="88">
        <v>1260000</v>
      </c>
      <c r="H8" s="89">
        <f t="shared" si="8"/>
        <v>45231</v>
      </c>
      <c r="I8" s="89">
        <f t="shared" si="5"/>
        <v>45260</v>
      </c>
      <c r="J8" s="90">
        <f t="shared" si="9"/>
        <v>30</v>
      </c>
      <c r="K8" s="87">
        <f t="shared" si="0"/>
        <v>1260000</v>
      </c>
      <c r="L8" s="91"/>
      <c r="M8" s="87"/>
      <c r="N8" s="87">
        <f t="shared" si="1"/>
        <v>1260000</v>
      </c>
      <c r="O8" s="87">
        <v>1111304</v>
      </c>
      <c r="P8" s="87">
        <v>10510</v>
      </c>
      <c r="Q8" s="87">
        <v>43290</v>
      </c>
      <c r="R8" s="87">
        <f t="shared" si="2"/>
        <v>1165104</v>
      </c>
      <c r="S8" s="87">
        <v>81100</v>
      </c>
      <c r="T8" s="87">
        <f>R8-S8</f>
        <v>1084004</v>
      </c>
      <c r="U8" s="87"/>
      <c r="V8" s="87">
        <f>IF(O8&gt;0,T8,N8)</f>
        <v>1084004</v>
      </c>
      <c r="W8" s="87">
        <v>94900</v>
      </c>
      <c r="X8" s="87">
        <f t="shared" si="4"/>
        <v>1260004</v>
      </c>
      <c r="Y8" s="87">
        <f>X8-N8</f>
        <v>4</v>
      </c>
      <c r="Z8" s="86" t="s">
        <v>790</v>
      </c>
      <c r="AA8" s="86" t="s">
        <v>495</v>
      </c>
      <c r="AB8" s="92" t="s">
        <v>809</v>
      </c>
    </row>
    <row r="9" spans="1:28" x14ac:dyDescent="0.3">
      <c r="A9" s="32" t="s">
        <v>791</v>
      </c>
      <c r="B9" s="32" t="s">
        <v>810</v>
      </c>
      <c r="C9" s="32" t="s">
        <v>666</v>
      </c>
      <c r="D9" s="33" t="s">
        <v>811</v>
      </c>
      <c r="E9" s="56" t="s">
        <v>812</v>
      </c>
      <c r="F9" s="56" t="s">
        <v>813</v>
      </c>
      <c r="G9" s="69">
        <v>1449980</v>
      </c>
      <c r="H9" s="60">
        <f t="shared" si="8"/>
        <v>45231</v>
      </c>
      <c r="I9" s="60">
        <f t="shared" si="5"/>
        <v>45260</v>
      </c>
      <c r="J9" s="61">
        <f>I9-H9+1</f>
        <v>30</v>
      </c>
      <c r="K9" s="58">
        <f t="shared" si="0"/>
        <v>1449980</v>
      </c>
      <c r="L9" s="58"/>
      <c r="M9" s="58"/>
      <c r="N9" s="58">
        <f>+K9+L9+M9</f>
        <v>1449980</v>
      </c>
      <c r="O9" s="58"/>
      <c r="P9" s="58"/>
      <c r="Q9" s="58"/>
      <c r="R9" s="58"/>
      <c r="S9" s="58"/>
      <c r="T9" s="58"/>
      <c r="U9" s="58"/>
      <c r="V9" s="58">
        <f>IF(O9&gt;0,T9,N9)</f>
        <v>1449980</v>
      </c>
      <c r="W9" s="58"/>
      <c r="X9" s="93">
        <f>V9</f>
        <v>1449980</v>
      </c>
      <c r="Y9" s="58">
        <f>X9-N9</f>
        <v>0</v>
      </c>
      <c r="Z9" s="57" t="s">
        <v>787</v>
      </c>
      <c r="AA9" s="70" t="s">
        <v>814</v>
      </c>
      <c r="AB9" s="94" t="s">
        <v>815</v>
      </c>
    </row>
    <row r="10" spans="1:28" s="99" customFormat="1" x14ac:dyDescent="0.3">
      <c r="A10" s="72" t="s">
        <v>816</v>
      </c>
      <c r="B10" s="72" t="s">
        <v>784</v>
      </c>
      <c r="C10" s="72" t="s">
        <v>668</v>
      </c>
      <c r="D10" s="95" t="s">
        <v>817</v>
      </c>
      <c r="E10" s="74" t="s">
        <v>818</v>
      </c>
      <c r="F10" s="74" t="s">
        <v>818</v>
      </c>
      <c r="G10" s="77">
        <v>1624530</v>
      </c>
      <c r="H10" s="60">
        <f t="shared" si="8"/>
        <v>45231</v>
      </c>
      <c r="I10" s="60">
        <f t="shared" si="5"/>
        <v>45260</v>
      </c>
      <c r="J10" s="61">
        <f t="shared" ref="J10:J12" si="10">I10-H10+1</f>
        <v>30</v>
      </c>
      <c r="K10" s="76">
        <f t="shared" si="0"/>
        <v>1624530</v>
      </c>
      <c r="L10" s="76"/>
      <c r="M10" s="76"/>
      <c r="N10" s="76">
        <f t="shared" ref="N10:N66" si="11">+K10+L10+M10</f>
        <v>1624530</v>
      </c>
      <c r="O10" s="76"/>
      <c r="P10" s="76"/>
      <c r="Q10" s="76"/>
      <c r="R10" s="76"/>
      <c r="S10" s="76"/>
      <c r="T10" s="76"/>
      <c r="U10" s="76"/>
      <c r="V10" s="96">
        <f>IF(U10&gt;0,N10-U10,N10)</f>
        <v>1624530</v>
      </c>
      <c r="W10" s="76"/>
      <c r="X10" s="96">
        <f>V10</f>
        <v>1624530</v>
      </c>
      <c r="Y10" s="96">
        <f t="shared" ref="Y10" si="12">X10-N10</f>
        <v>0</v>
      </c>
      <c r="Z10" s="75" t="s">
        <v>787</v>
      </c>
      <c r="AA10" s="97" t="s">
        <v>497</v>
      </c>
      <c r="AB10" s="98"/>
    </row>
    <row r="11" spans="1:28" x14ac:dyDescent="0.3">
      <c r="A11" s="32" t="s">
        <v>791</v>
      </c>
      <c r="B11" s="32" t="s">
        <v>819</v>
      </c>
      <c r="C11" s="32" t="s">
        <v>670</v>
      </c>
      <c r="D11" s="33" t="s">
        <v>820</v>
      </c>
      <c r="E11" s="56" t="s">
        <v>821</v>
      </c>
      <c r="F11" s="56" t="s">
        <v>821</v>
      </c>
      <c r="G11" s="69">
        <v>1264800</v>
      </c>
      <c r="H11" s="60">
        <f t="shared" si="8"/>
        <v>45231</v>
      </c>
      <c r="I11" s="60">
        <f t="shared" si="5"/>
        <v>45260</v>
      </c>
      <c r="J11" s="61">
        <f t="shared" si="10"/>
        <v>30</v>
      </c>
      <c r="K11" s="58">
        <f t="shared" si="0"/>
        <v>1264800</v>
      </c>
      <c r="L11" s="58"/>
      <c r="M11" s="58"/>
      <c r="N11" s="58">
        <f t="shared" si="11"/>
        <v>1264800</v>
      </c>
      <c r="O11" s="58"/>
      <c r="P11" s="58"/>
      <c r="Q11" s="58"/>
      <c r="R11" s="58"/>
      <c r="S11" s="58"/>
      <c r="T11" s="58"/>
      <c r="U11" s="58"/>
      <c r="V11" s="58">
        <f t="shared" ref="V11" si="13">IF(U11&gt;0,N11-U11,N11)</f>
        <v>1264800</v>
      </c>
      <c r="W11" s="58"/>
      <c r="X11" s="58">
        <f t="shared" ref="X11" si="14">V11</f>
        <v>1264800</v>
      </c>
      <c r="Y11" s="58">
        <f>X11-N11</f>
        <v>0</v>
      </c>
      <c r="Z11" s="57" t="s">
        <v>787</v>
      </c>
      <c r="AA11" s="63" t="s">
        <v>814</v>
      </c>
      <c r="AB11" s="100"/>
    </row>
    <row r="12" spans="1:28" x14ac:dyDescent="0.3">
      <c r="A12" s="101" t="s">
        <v>791</v>
      </c>
      <c r="B12" s="101" t="s">
        <v>822</v>
      </c>
      <c r="C12" s="101" t="s">
        <v>672</v>
      </c>
      <c r="D12" s="102" t="s">
        <v>823</v>
      </c>
      <c r="E12" s="103" t="s">
        <v>824</v>
      </c>
      <c r="F12" s="103" t="s">
        <v>80</v>
      </c>
      <c r="G12" s="105">
        <v>751550</v>
      </c>
      <c r="H12" s="106">
        <f t="shared" si="8"/>
        <v>45231</v>
      </c>
      <c r="I12" s="60">
        <f t="shared" si="5"/>
        <v>45260</v>
      </c>
      <c r="J12" s="61">
        <f t="shared" si="10"/>
        <v>30</v>
      </c>
      <c r="K12" s="93">
        <f t="shared" si="0"/>
        <v>751550</v>
      </c>
      <c r="L12" s="93"/>
      <c r="M12" s="93">
        <v>100000</v>
      </c>
      <c r="N12" s="93">
        <f t="shared" si="11"/>
        <v>851550</v>
      </c>
      <c r="O12" s="93"/>
      <c r="P12" s="93"/>
      <c r="Q12" s="93"/>
      <c r="R12" s="93"/>
      <c r="S12" s="93"/>
      <c r="T12" s="93"/>
      <c r="U12" s="93"/>
      <c r="V12" s="93">
        <f>IF(U12&gt;0,N12-U12,N12)</f>
        <v>851550</v>
      </c>
      <c r="W12" s="93"/>
      <c r="X12" s="93">
        <f>V12</f>
        <v>851550</v>
      </c>
      <c r="Y12" s="93">
        <f t="shared" si="7"/>
        <v>0</v>
      </c>
      <c r="Z12" s="104" t="s">
        <v>787</v>
      </c>
      <c r="AA12" s="104" t="s">
        <v>497</v>
      </c>
      <c r="AB12" s="107"/>
    </row>
    <row r="13" spans="1:28" x14ac:dyDescent="0.3">
      <c r="A13" s="32" t="s">
        <v>791</v>
      </c>
      <c r="B13" s="32" t="s">
        <v>784</v>
      </c>
      <c r="C13" s="32" t="s">
        <v>674</v>
      </c>
      <c r="D13" s="33" t="s">
        <v>825</v>
      </c>
      <c r="E13" s="56" t="s">
        <v>826</v>
      </c>
      <c r="F13" s="56" t="s">
        <v>826</v>
      </c>
      <c r="G13" s="69">
        <v>1448600</v>
      </c>
      <c r="H13" s="67">
        <f t="shared" si="8"/>
        <v>45231</v>
      </c>
      <c r="I13" s="60">
        <f t="shared" si="5"/>
        <v>45260</v>
      </c>
      <c r="J13" s="68">
        <f>I13-H13+1</f>
        <v>30</v>
      </c>
      <c r="K13" s="58">
        <f t="shared" si="0"/>
        <v>1448600</v>
      </c>
      <c r="L13" s="58"/>
      <c r="M13" s="58"/>
      <c r="N13" s="58">
        <f t="shared" si="11"/>
        <v>1448600</v>
      </c>
      <c r="O13" s="58"/>
      <c r="P13" s="58"/>
      <c r="Q13" s="58"/>
      <c r="R13" s="58"/>
      <c r="S13" s="58"/>
      <c r="T13" s="58"/>
      <c r="U13" s="58"/>
      <c r="V13" s="58">
        <f t="shared" ref="V13:V66" si="15">IF(U13&gt;0,N13-U13,N13)</f>
        <v>1448600</v>
      </c>
      <c r="W13" s="58"/>
      <c r="X13" s="58">
        <f t="shared" ref="X13:X66" si="16">V13</f>
        <v>1448600</v>
      </c>
      <c r="Y13" s="58">
        <f>X13-N13</f>
        <v>0</v>
      </c>
      <c r="Z13" s="57" t="s">
        <v>787</v>
      </c>
      <c r="AA13" s="63" t="s">
        <v>814</v>
      </c>
      <c r="AB13" s="100"/>
    </row>
    <row r="14" spans="1:28" x14ac:dyDescent="0.3">
      <c r="A14" s="32" t="s">
        <v>788</v>
      </c>
      <c r="B14" s="32" t="s">
        <v>648</v>
      </c>
      <c r="C14" s="32" t="s">
        <v>827</v>
      </c>
      <c r="D14" s="108" t="s">
        <v>828</v>
      </c>
      <c r="E14" s="56" t="s">
        <v>829</v>
      </c>
      <c r="F14" s="56" t="s">
        <v>62</v>
      </c>
      <c r="G14" s="69">
        <v>300000</v>
      </c>
      <c r="H14" s="67">
        <f t="shared" si="8"/>
        <v>45231</v>
      </c>
      <c r="I14" s="67">
        <f t="shared" si="5"/>
        <v>45260</v>
      </c>
      <c r="J14" s="68">
        <f t="shared" si="9"/>
        <v>30</v>
      </c>
      <c r="K14" s="58">
        <f t="shared" si="0"/>
        <v>300000</v>
      </c>
      <c r="L14" s="58"/>
      <c r="M14" s="58"/>
      <c r="N14" s="58">
        <f t="shared" si="11"/>
        <v>300000</v>
      </c>
      <c r="O14" s="58"/>
      <c r="P14" s="58"/>
      <c r="Q14" s="58"/>
      <c r="R14" s="58"/>
      <c r="S14" s="58"/>
      <c r="T14" s="58"/>
      <c r="U14" s="58"/>
      <c r="V14" s="58">
        <f t="shared" si="15"/>
        <v>300000</v>
      </c>
      <c r="W14" s="58"/>
      <c r="X14" s="58">
        <f t="shared" si="16"/>
        <v>300000</v>
      </c>
      <c r="Y14" s="58">
        <f t="shared" si="7"/>
        <v>0</v>
      </c>
      <c r="Z14" s="57" t="s">
        <v>830</v>
      </c>
      <c r="AA14" s="57" t="s">
        <v>497</v>
      </c>
      <c r="AB14" s="109"/>
    </row>
    <row r="15" spans="1:28" x14ac:dyDescent="0.3">
      <c r="A15" s="32" t="s">
        <v>831</v>
      </c>
      <c r="B15" s="32" t="s">
        <v>648</v>
      </c>
      <c r="C15" s="32" t="s">
        <v>678</v>
      </c>
      <c r="D15" s="108" t="s">
        <v>832</v>
      </c>
      <c r="E15" s="66" t="s">
        <v>833</v>
      </c>
      <c r="F15" s="66" t="s">
        <v>833</v>
      </c>
      <c r="G15" s="69">
        <v>1200000</v>
      </c>
      <c r="H15" s="60">
        <f t="shared" si="8"/>
        <v>45231</v>
      </c>
      <c r="I15" s="60">
        <f t="shared" si="5"/>
        <v>45260</v>
      </c>
      <c r="J15" s="61">
        <f>I15-H15+1</f>
        <v>30</v>
      </c>
      <c r="K15" s="58">
        <f t="shared" si="0"/>
        <v>1200000</v>
      </c>
      <c r="L15" s="58">
        <v>90000</v>
      </c>
      <c r="M15" s="58"/>
      <c r="N15" s="58">
        <f t="shared" si="11"/>
        <v>1290000</v>
      </c>
      <c r="O15" s="58"/>
      <c r="P15" s="58"/>
      <c r="Q15" s="58"/>
      <c r="R15" s="58"/>
      <c r="S15" s="58"/>
      <c r="T15" s="58"/>
      <c r="U15" s="58"/>
      <c r="V15" s="58">
        <f>IF(U15&gt;0,N15-U15,N15)</f>
        <v>1290000</v>
      </c>
      <c r="W15" s="58"/>
      <c r="X15" s="58">
        <f>V15</f>
        <v>1290000</v>
      </c>
      <c r="Y15" s="58">
        <f>X15-N15</f>
        <v>0</v>
      </c>
      <c r="Z15" s="57" t="s">
        <v>787</v>
      </c>
      <c r="AA15" s="57" t="s">
        <v>497</v>
      </c>
      <c r="AB15" s="109" t="s">
        <v>834</v>
      </c>
    </row>
    <row r="16" spans="1:28" x14ac:dyDescent="0.3">
      <c r="A16" s="32" t="s">
        <v>791</v>
      </c>
      <c r="B16" s="32" t="s">
        <v>648</v>
      </c>
      <c r="C16" s="32" t="s">
        <v>680</v>
      </c>
      <c r="D16" s="33" t="s">
        <v>835</v>
      </c>
      <c r="E16" s="56" t="s">
        <v>836</v>
      </c>
      <c r="F16" s="56" t="s">
        <v>836</v>
      </c>
      <c r="G16" s="77">
        <v>1635980</v>
      </c>
      <c r="H16" s="60">
        <f t="shared" si="8"/>
        <v>45231</v>
      </c>
      <c r="I16" s="67">
        <f t="shared" si="5"/>
        <v>45260</v>
      </c>
      <c r="J16" s="68">
        <f t="shared" ref="J16" si="17">I16-H16+1</f>
        <v>30</v>
      </c>
      <c r="K16" s="78">
        <f>ROUND(G16*J16/$J$67,-1)/2</f>
        <v>817990</v>
      </c>
      <c r="L16" s="78"/>
      <c r="M16" s="78"/>
      <c r="N16" s="78">
        <f t="shared" si="11"/>
        <v>817990</v>
      </c>
      <c r="O16" s="78"/>
      <c r="P16" s="78"/>
      <c r="Q16" s="78"/>
      <c r="R16" s="78"/>
      <c r="S16" s="78"/>
      <c r="T16" s="78"/>
      <c r="U16" s="78"/>
      <c r="V16" s="78">
        <f t="shared" ref="V16" si="18">IF(U16&gt;0,N16-U16,N16)</f>
        <v>817990</v>
      </c>
      <c r="W16" s="78"/>
      <c r="X16" s="78">
        <f t="shared" ref="X16" si="19">V16</f>
        <v>817990</v>
      </c>
      <c r="Y16" s="78">
        <f t="shared" ref="Y16" si="20">X16-N16</f>
        <v>0</v>
      </c>
      <c r="Z16" s="79" t="s">
        <v>801</v>
      </c>
      <c r="AA16" s="79" t="s">
        <v>497</v>
      </c>
      <c r="AB16" s="110" t="s">
        <v>837</v>
      </c>
    </row>
    <row r="17" spans="1:28" x14ac:dyDescent="0.3">
      <c r="A17" s="32" t="s">
        <v>791</v>
      </c>
      <c r="B17" s="32" t="s">
        <v>648</v>
      </c>
      <c r="C17" s="32" t="s">
        <v>680</v>
      </c>
      <c r="D17" s="33" t="s">
        <v>838</v>
      </c>
      <c r="E17" s="56" t="s">
        <v>839</v>
      </c>
      <c r="F17" s="56" t="s">
        <v>840</v>
      </c>
      <c r="G17" s="77">
        <v>1635980</v>
      </c>
      <c r="H17" s="60">
        <f t="shared" si="8"/>
        <v>45231</v>
      </c>
      <c r="I17" s="67">
        <f t="shared" si="5"/>
        <v>45260</v>
      </c>
      <c r="J17" s="68">
        <f t="shared" si="9"/>
        <v>30</v>
      </c>
      <c r="K17" s="78">
        <f>ROUND(G17*J17/$J$67,-1)/2</f>
        <v>817990</v>
      </c>
      <c r="L17" s="78"/>
      <c r="M17" s="78"/>
      <c r="N17" s="78">
        <f t="shared" si="11"/>
        <v>817990</v>
      </c>
      <c r="O17" s="78"/>
      <c r="P17" s="78"/>
      <c r="Q17" s="78"/>
      <c r="R17" s="78"/>
      <c r="S17" s="78"/>
      <c r="T17" s="78"/>
      <c r="U17" s="78"/>
      <c r="V17" s="78">
        <f t="shared" si="15"/>
        <v>817990</v>
      </c>
      <c r="W17" s="78"/>
      <c r="X17" s="78">
        <f t="shared" si="16"/>
        <v>817990</v>
      </c>
      <c r="Y17" s="78">
        <f t="shared" si="7"/>
        <v>0</v>
      </c>
      <c r="Z17" s="79" t="s">
        <v>787</v>
      </c>
      <c r="AA17" s="79" t="s">
        <v>497</v>
      </c>
      <c r="AB17" s="110" t="s">
        <v>841</v>
      </c>
    </row>
    <row r="18" spans="1:28" x14ac:dyDescent="0.3">
      <c r="A18" s="32" t="s">
        <v>788</v>
      </c>
      <c r="B18" s="32" t="s">
        <v>648</v>
      </c>
      <c r="C18" s="32" t="s">
        <v>842</v>
      </c>
      <c r="D18" s="108" t="s">
        <v>843</v>
      </c>
      <c r="E18" s="56" t="s">
        <v>844</v>
      </c>
      <c r="F18" s="56" t="s">
        <v>151</v>
      </c>
      <c r="G18" s="69">
        <v>300000</v>
      </c>
      <c r="H18" s="67">
        <f t="shared" si="8"/>
        <v>45231</v>
      </c>
      <c r="I18" s="67">
        <f t="shared" si="5"/>
        <v>45260</v>
      </c>
      <c r="J18" s="68">
        <f t="shared" si="9"/>
        <v>30</v>
      </c>
      <c r="K18" s="58">
        <f t="shared" ref="K18:K37" si="21">ROUND(G18*J18/$J$67,-1)</f>
        <v>300000</v>
      </c>
      <c r="L18" s="58"/>
      <c r="M18" s="58"/>
      <c r="N18" s="58">
        <f t="shared" si="11"/>
        <v>300000</v>
      </c>
      <c r="O18" s="58"/>
      <c r="P18" s="58"/>
      <c r="Q18" s="58"/>
      <c r="R18" s="58"/>
      <c r="S18" s="58"/>
      <c r="T18" s="58"/>
      <c r="U18" s="58">
        <v>300000</v>
      </c>
      <c r="V18" s="58">
        <f t="shared" si="15"/>
        <v>0</v>
      </c>
      <c r="W18" s="58"/>
      <c r="X18" s="58">
        <f t="shared" si="16"/>
        <v>0</v>
      </c>
      <c r="Y18" s="58">
        <f t="shared" si="7"/>
        <v>-300000</v>
      </c>
      <c r="Z18" s="57" t="s">
        <v>845</v>
      </c>
      <c r="AA18" s="57" t="s">
        <v>497</v>
      </c>
      <c r="AB18" s="109" t="s">
        <v>846</v>
      </c>
    </row>
    <row r="19" spans="1:28" x14ac:dyDescent="0.3">
      <c r="A19" s="32" t="s">
        <v>791</v>
      </c>
      <c r="B19" s="32" t="s">
        <v>648</v>
      </c>
      <c r="C19" s="32" t="s">
        <v>684</v>
      </c>
      <c r="D19" s="108" t="s">
        <v>847</v>
      </c>
      <c r="E19" s="56" t="s">
        <v>848</v>
      </c>
      <c r="F19" s="56" t="s">
        <v>64</v>
      </c>
      <c r="G19" s="69">
        <v>1220010</v>
      </c>
      <c r="H19" s="67">
        <f t="shared" si="8"/>
        <v>45231</v>
      </c>
      <c r="I19" s="67">
        <f t="shared" si="5"/>
        <v>45260</v>
      </c>
      <c r="J19" s="68">
        <f t="shared" si="9"/>
        <v>30</v>
      </c>
      <c r="K19" s="58">
        <f t="shared" si="21"/>
        <v>1220010</v>
      </c>
      <c r="L19" s="58"/>
      <c r="M19" s="58">
        <v>100000</v>
      </c>
      <c r="N19" s="58">
        <f t="shared" si="11"/>
        <v>1320010</v>
      </c>
      <c r="O19" s="58"/>
      <c r="P19" s="58"/>
      <c r="Q19" s="58"/>
      <c r="R19" s="58"/>
      <c r="S19" s="58"/>
      <c r="T19" s="58"/>
      <c r="U19" s="58"/>
      <c r="V19" s="58">
        <f t="shared" si="15"/>
        <v>1320010</v>
      </c>
      <c r="W19" s="58"/>
      <c r="X19" s="58">
        <f t="shared" si="16"/>
        <v>1320010</v>
      </c>
      <c r="Y19" s="58">
        <f t="shared" si="7"/>
        <v>0</v>
      </c>
      <c r="Z19" s="57" t="s">
        <v>801</v>
      </c>
      <c r="AA19" s="57" t="s">
        <v>497</v>
      </c>
      <c r="AB19" s="109" t="s">
        <v>849</v>
      </c>
    </row>
    <row r="20" spans="1:28" x14ac:dyDescent="0.3">
      <c r="A20" s="32" t="s">
        <v>791</v>
      </c>
      <c r="B20" s="32" t="s">
        <v>784</v>
      </c>
      <c r="C20" s="32" t="s">
        <v>686</v>
      </c>
      <c r="D20" s="33" t="s">
        <v>850</v>
      </c>
      <c r="E20" s="56" t="s">
        <v>851</v>
      </c>
      <c r="F20" s="56" t="s">
        <v>851</v>
      </c>
      <c r="G20" s="69">
        <v>1270350</v>
      </c>
      <c r="H20" s="60">
        <f t="shared" si="8"/>
        <v>45231</v>
      </c>
      <c r="I20" s="60">
        <f t="shared" si="5"/>
        <v>45260</v>
      </c>
      <c r="J20" s="61">
        <f t="shared" si="9"/>
        <v>30</v>
      </c>
      <c r="K20" s="58">
        <f t="shared" si="21"/>
        <v>1270350</v>
      </c>
      <c r="L20" s="111"/>
      <c r="M20" s="58"/>
      <c r="N20" s="58">
        <f t="shared" si="11"/>
        <v>1270350</v>
      </c>
      <c r="O20" s="58"/>
      <c r="P20" s="58"/>
      <c r="Q20" s="58"/>
      <c r="R20" s="58"/>
      <c r="S20" s="58"/>
      <c r="T20" s="58"/>
      <c r="U20" s="58"/>
      <c r="V20" s="58">
        <f>IF(O20&gt;0,T20,N20)</f>
        <v>1270350</v>
      </c>
      <c r="W20" s="58"/>
      <c r="X20" s="58">
        <f>V20</f>
        <v>1270350</v>
      </c>
      <c r="Y20" s="62">
        <f t="shared" si="7"/>
        <v>0</v>
      </c>
      <c r="Z20" s="57" t="s">
        <v>787</v>
      </c>
      <c r="AA20" s="70" t="s">
        <v>814</v>
      </c>
      <c r="AB20" s="109" t="s">
        <v>852</v>
      </c>
    </row>
    <row r="21" spans="1:28" x14ac:dyDescent="0.3">
      <c r="A21" s="32" t="s">
        <v>853</v>
      </c>
      <c r="B21" s="32" t="s">
        <v>784</v>
      </c>
      <c r="C21" s="32" t="s">
        <v>688</v>
      </c>
      <c r="D21" s="82" t="s">
        <v>854</v>
      </c>
      <c r="E21" s="66" t="s">
        <v>855</v>
      </c>
      <c r="F21" s="66" t="s">
        <v>805</v>
      </c>
      <c r="G21" s="59">
        <v>1099090</v>
      </c>
      <c r="H21" s="60">
        <f t="shared" si="8"/>
        <v>45231</v>
      </c>
      <c r="I21" s="60">
        <f t="shared" si="5"/>
        <v>45260</v>
      </c>
      <c r="J21" s="61">
        <f>I21-H21+1</f>
        <v>30</v>
      </c>
      <c r="K21" s="62">
        <f t="shared" si="21"/>
        <v>1099090</v>
      </c>
      <c r="L21" s="62"/>
      <c r="M21" s="62"/>
      <c r="N21" s="62">
        <f t="shared" si="11"/>
        <v>1099090</v>
      </c>
      <c r="O21" s="62"/>
      <c r="P21" s="62"/>
      <c r="Q21" s="62"/>
      <c r="R21" s="58"/>
      <c r="S21" s="58"/>
      <c r="T21" s="58"/>
      <c r="U21" s="58"/>
      <c r="V21" s="62">
        <f t="shared" si="15"/>
        <v>1099090</v>
      </c>
      <c r="W21" s="62"/>
      <c r="X21" s="58">
        <f t="shared" si="16"/>
        <v>1099090</v>
      </c>
      <c r="Y21" s="62">
        <v>0</v>
      </c>
      <c r="Z21" s="57" t="s">
        <v>787</v>
      </c>
      <c r="AA21" s="63" t="s">
        <v>814</v>
      </c>
      <c r="AB21" s="112" t="s">
        <v>856</v>
      </c>
    </row>
    <row r="22" spans="1:28" x14ac:dyDescent="0.3">
      <c r="A22" s="32" t="s">
        <v>853</v>
      </c>
      <c r="B22" s="32" t="s">
        <v>648</v>
      </c>
      <c r="C22" s="32" t="s">
        <v>688</v>
      </c>
      <c r="D22" s="82" t="s">
        <v>854</v>
      </c>
      <c r="E22" s="113" t="s">
        <v>857</v>
      </c>
      <c r="F22" s="113" t="s">
        <v>858</v>
      </c>
      <c r="G22" s="59">
        <v>1100000</v>
      </c>
      <c r="H22" s="67">
        <f t="shared" si="8"/>
        <v>45231</v>
      </c>
      <c r="I22" s="67">
        <f t="shared" si="5"/>
        <v>45260</v>
      </c>
      <c r="J22" s="68">
        <f t="shared" si="9"/>
        <v>30</v>
      </c>
      <c r="K22" s="62">
        <f t="shared" si="21"/>
        <v>1100000</v>
      </c>
      <c r="L22" s="114"/>
      <c r="M22" s="62"/>
      <c r="N22" s="62">
        <f t="shared" si="11"/>
        <v>1100000</v>
      </c>
      <c r="O22" s="62"/>
      <c r="P22" s="62"/>
      <c r="Q22" s="62"/>
      <c r="R22" s="62"/>
      <c r="S22" s="62"/>
      <c r="T22" s="62"/>
      <c r="U22" s="62"/>
      <c r="V22" s="62">
        <f t="shared" si="15"/>
        <v>1100000</v>
      </c>
      <c r="W22" s="62"/>
      <c r="X22" s="62">
        <f t="shared" si="16"/>
        <v>1100000</v>
      </c>
      <c r="Y22" s="62">
        <f t="shared" si="7"/>
        <v>0</v>
      </c>
      <c r="Z22" s="57" t="s">
        <v>787</v>
      </c>
      <c r="AA22" s="57" t="s">
        <v>497</v>
      </c>
      <c r="AB22" s="112" t="s">
        <v>856</v>
      </c>
    </row>
    <row r="23" spans="1:28" x14ac:dyDescent="0.3">
      <c r="A23" s="32" t="s">
        <v>788</v>
      </c>
      <c r="B23" s="32" t="s">
        <v>648</v>
      </c>
      <c r="C23" s="32" t="s">
        <v>859</v>
      </c>
      <c r="D23" s="82" t="s">
        <v>860</v>
      </c>
      <c r="E23" s="113" t="s">
        <v>857</v>
      </c>
      <c r="F23" s="113" t="s">
        <v>858</v>
      </c>
      <c r="G23" s="59">
        <v>983620</v>
      </c>
      <c r="H23" s="67">
        <f t="shared" si="8"/>
        <v>45231</v>
      </c>
      <c r="I23" s="67">
        <f t="shared" si="5"/>
        <v>45260</v>
      </c>
      <c r="J23" s="68">
        <f t="shared" si="9"/>
        <v>30</v>
      </c>
      <c r="K23" s="62">
        <f t="shared" si="21"/>
        <v>983620</v>
      </c>
      <c r="L23" s="62"/>
      <c r="M23" s="62"/>
      <c r="N23" s="62">
        <f t="shared" si="11"/>
        <v>983620</v>
      </c>
      <c r="O23" s="62"/>
      <c r="P23" s="62"/>
      <c r="Q23" s="62"/>
      <c r="R23" s="62"/>
      <c r="S23" s="62"/>
      <c r="T23" s="62"/>
      <c r="U23" s="62"/>
      <c r="V23" s="62">
        <f t="shared" si="15"/>
        <v>983620</v>
      </c>
      <c r="W23" s="62"/>
      <c r="X23" s="62">
        <f t="shared" si="16"/>
        <v>983620</v>
      </c>
      <c r="Y23" s="62">
        <f t="shared" si="7"/>
        <v>0</v>
      </c>
      <c r="Z23" s="63" t="s">
        <v>787</v>
      </c>
      <c r="AA23" s="63" t="s">
        <v>497</v>
      </c>
      <c r="AB23" s="115" t="s">
        <v>861</v>
      </c>
    </row>
    <row r="24" spans="1:28" x14ac:dyDescent="0.3">
      <c r="A24" s="32" t="s">
        <v>788</v>
      </c>
      <c r="B24" s="32" t="s">
        <v>648</v>
      </c>
      <c r="C24" s="32" t="s">
        <v>859</v>
      </c>
      <c r="D24" s="82" t="s">
        <v>860</v>
      </c>
      <c r="E24" s="113" t="s">
        <v>857</v>
      </c>
      <c r="F24" s="113" t="s">
        <v>858</v>
      </c>
      <c r="G24" s="59">
        <v>983620</v>
      </c>
      <c r="H24" s="67">
        <f t="shared" si="8"/>
        <v>45231</v>
      </c>
      <c r="I24" s="67">
        <f t="shared" si="5"/>
        <v>45260</v>
      </c>
      <c r="J24" s="68">
        <f t="shared" si="9"/>
        <v>30</v>
      </c>
      <c r="K24" s="62">
        <f t="shared" si="21"/>
        <v>983620</v>
      </c>
      <c r="L24" s="114"/>
      <c r="M24" s="62"/>
      <c r="N24" s="62">
        <f t="shared" si="11"/>
        <v>983620</v>
      </c>
      <c r="O24" s="62"/>
      <c r="P24" s="62"/>
      <c r="Q24" s="62"/>
      <c r="R24" s="62"/>
      <c r="S24" s="62"/>
      <c r="T24" s="62"/>
      <c r="U24" s="62"/>
      <c r="V24" s="62">
        <f t="shared" si="15"/>
        <v>983620</v>
      </c>
      <c r="W24" s="62"/>
      <c r="X24" s="62">
        <f t="shared" si="16"/>
        <v>983620</v>
      </c>
      <c r="Y24" s="62">
        <f t="shared" si="7"/>
        <v>0</v>
      </c>
      <c r="Z24" s="63" t="s">
        <v>787</v>
      </c>
      <c r="AA24" s="63" t="s">
        <v>497</v>
      </c>
      <c r="AB24" s="115" t="s">
        <v>861</v>
      </c>
    </row>
    <row r="25" spans="1:28" x14ac:dyDescent="0.3">
      <c r="A25" s="32" t="s">
        <v>788</v>
      </c>
      <c r="B25" s="32" t="s">
        <v>648</v>
      </c>
      <c r="C25" s="32" t="s">
        <v>862</v>
      </c>
      <c r="D25" s="108" t="s">
        <v>863</v>
      </c>
      <c r="E25" s="56" t="s">
        <v>864</v>
      </c>
      <c r="F25" s="56" t="s">
        <v>491</v>
      </c>
      <c r="G25" s="69">
        <v>1080000</v>
      </c>
      <c r="H25" s="67">
        <f t="shared" si="8"/>
        <v>45231</v>
      </c>
      <c r="I25" s="67">
        <f t="shared" si="5"/>
        <v>45260</v>
      </c>
      <c r="J25" s="68">
        <f t="shared" si="9"/>
        <v>30</v>
      </c>
      <c r="K25" s="58">
        <f t="shared" si="21"/>
        <v>1080000</v>
      </c>
      <c r="L25" s="58"/>
      <c r="M25" s="58"/>
      <c r="N25" s="58">
        <f t="shared" si="11"/>
        <v>1080000</v>
      </c>
      <c r="O25" s="58"/>
      <c r="P25" s="58"/>
      <c r="Q25" s="58"/>
      <c r="R25" s="58"/>
      <c r="S25" s="58"/>
      <c r="T25" s="58"/>
      <c r="U25" s="58"/>
      <c r="V25" s="58">
        <f t="shared" si="15"/>
        <v>1080000</v>
      </c>
      <c r="W25" s="58"/>
      <c r="X25" s="58">
        <f t="shared" si="16"/>
        <v>1080000</v>
      </c>
      <c r="Y25" s="58">
        <f t="shared" si="7"/>
        <v>0</v>
      </c>
      <c r="Z25" s="63" t="s">
        <v>787</v>
      </c>
      <c r="AA25" s="63" t="s">
        <v>497</v>
      </c>
      <c r="AB25" s="109" t="s">
        <v>691</v>
      </c>
    </row>
    <row r="26" spans="1:28" x14ac:dyDescent="0.3">
      <c r="A26" s="32" t="s">
        <v>791</v>
      </c>
      <c r="B26" s="32" t="s">
        <v>648</v>
      </c>
      <c r="C26" s="32" t="s">
        <v>865</v>
      </c>
      <c r="D26" s="33" t="s">
        <v>866</v>
      </c>
      <c r="E26" s="116" t="s">
        <v>867</v>
      </c>
      <c r="F26" s="116" t="s">
        <v>868</v>
      </c>
      <c r="G26" s="69">
        <v>0</v>
      </c>
      <c r="H26" s="67">
        <f t="shared" si="8"/>
        <v>45231</v>
      </c>
      <c r="I26" s="67">
        <f t="shared" si="5"/>
        <v>45260</v>
      </c>
      <c r="J26" s="68">
        <f t="shared" si="9"/>
        <v>30</v>
      </c>
      <c r="K26" s="58">
        <f t="shared" si="21"/>
        <v>0</v>
      </c>
      <c r="L26" s="111"/>
      <c r="M26" s="58"/>
      <c r="N26" s="58">
        <f t="shared" si="11"/>
        <v>0</v>
      </c>
      <c r="O26" s="58"/>
      <c r="P26" s="58"/>
      <c r="Q26" s="58"/>
      <c r="R26" s="58"/>
      <c r="S26" s="58"/>
      <c r="T26" s="58"/>
      <c r="U26" s="58"/>
      <c r="V26" s="58">
        <f t="shared" si="15"/>
        <v>0</v>
      </c>
      <c r="W26" s="58"/>
      <c r="X26" s="58">
        <f t="shared" si="16"/>
        <v>0</v>
      </c>
      <c r="Y26" s="58">
        <f t="shared" si="7"/>
        <v>0</v>
      </c>
      <c r="Z26" s="57" t="s">
        <v>801</v>
      </c>
      <c r="AA26" s="57" t="s">
        <v>497</v>
      </c>
      <c r="AB26" s="109" t="s">
        <v>869</v>
      </c>
    </row>
    <row r="27" spans="1:28" x14ac:dyDescent="0.3">
      <c r="A27" s="32" t="s">
        <v>791</v>
      </c>
      <c r="B27" s="32" t="s">
        <v>648</v>
      </c>
      <c r="C27" s="32" t="s">
        <v>870</v>
      </c>
      <c r="D27" s="33" t="s">
        <v>871</v>
      </c>
      <c r="E27" s="117" t="s">
        <v>872</v>
      </c>
      <c r="F27" s="117" t="s">
        <v>873</v>
      </c>
      <c r="G27" s="69">
        <v>0</v>
      </c>
      <c r="H27" s="67">
        <f t="shared" si="8"/>
        <v>45231</v>
      </c>
      <c r="I27" s="67">
        <f t="shared" si="5"/>
        <v>45260</v>
      </c>
      <c r="J27" s="68">
        <f t="shared" si="9"/>
        <v>30</v>
      </c>
      <c r="K27" s="58">
        <f t="shared" si="21"/>
        <v>0</v>
      </c>
      <c r="L27" s="111"/>
      <c r="M27" s="58"/>
      <c r="N27" s="58">
        <f t="shared" si="11"/>
        <v>0</v>
      </c>
      <c r="O27" s="58"/>
      <c r="P27" s="58"/>
      <c r="Q27" s="58"/>
      <c r="R27" s="58"/>
      <c r="S27" s="58"/>
      <c r="T27" s="58"/>
      <c r="U27" s="58"/>
      <c r="V27" s="58">
        <f t="shared" si="15"/>
        <v>0</v>
      </c>
      <c r="W27" s="58"/>
      <c r="X27" s="58">
        <f t="shared" si="16"/>
        <v>0</v>
      </c>
      <c r="Y27" s="58">
        <f t="shared" si="7"/>
        <v>0</v>
      </c>
      <c r="Z27" s="57" t="s">
        <v>787</v>
      </c>
      <c r="AA27" s="57" t="s">
        <v>497</v>
      </c>
      <c r="AB27" s="109" t="s">
        <v>874</v>
      </c>
    </row>
    <row r="28" spans="1:28" x14ac:dyDescent="0.3">
      <c r="A28" s="32" t="s">
        <v>791</v>
      </c>
      <c r="B28" s="32" t="s">
        <v>648</v>
      </c>
      <c r="C28" s="32" t="s">
        <v>692</v>
      </c>
      <c r="D28" s="33" t="s">
        <v>875</v>
      </c>
      <c r="E28" s="56" t="s">
        <v>876</v>
      </c>
      <c r="F28" s="56" t="s">
        <v>877</v>
      </c>
      <c r="G28" s="69">
        <v>740000</v>
      </c>
      <c r="H28" s="67">
        <f t="shared" si="8"/>
        <v>45231</v>
      </c>
      <c r="I28" s="67">
        <f t="shared" si="5"/>
        <v>45260</v>
      </c>
      <c r="J28" s="68">
        <f t="shared" si="9"/>
        <v>30</v>
      </c>
      <c r="K28" s="58">
        <f t="shared" si="21"/>
        <v>740000</v>
      </c>
      <c r="L28" s="58"/>
      <c r="M28" s="58">
        <v>100000</v>
      </c>
      <c r="N28" s="58">
        <f t="shared" si="11"/>
        <v>840000</v>
      </c>
      <c r="O28" s="58"/>
      <c r="P28" s="58"/>
      <c r="Q28" s="58"/>
      <c r="R28" s="58"/>
      <c r="S28" s="58"/>
      <c r="T28" s="58"/>
      <c r="U28" s="58"/>
      <c r="V28" s="58">
        <f t="shared" si="15"/>
        <v>840000</v>
      </c>
      <c r="W28" s="58"/>
      <c r="X28" s="58">
        <f t="shared" si="16"/>
        <v>840000</v>
      </c>
      <c r="Y28" s="58">
        <f t="shared" si="7"/>
        <v>0</v>
      </c>
      <c r="Z28" s="57" t="s">
        <v>787</v>
      </c>
      <c r="AA28" s="57" t="s">
        <v>497</v>
      </c>
      <c r="AB28" s="109"/>
    </row>
    <row r="29" spans="1:28" x14ac:dyDescent="0.3">
      <c r="A29" s="32" t="s">
        <v>791</v>
      </c>
      <c r="B29" s="32" t="s">
        <v>648</v>
      </c>
      <c r="C29" s="32" t="s">
        <v>878</v>
      </c>
      <c r="D29" s="33" t="s">
        <v>879</v>
      </c>
      <c r="E29" s="117" t="s">
        <v>872</v>
      </c>
      <c r="F29" s="117" t="s">
        <v>873</v>
      </c>
      <c r="G29" s="69">
        <v>0</v>
      </c>
      <c r="H29" s="67">
        <f t="shared" si="8"/>
        <v>45231</v>
      </c>
      <c r="I29" s="67">
        <f t="shared" si="5"/>
        <v>45260</v>
      </c>
      <c r="J29" s="68">
        <f t="shared" si="9"/>
        <v>30</v>
      </c>
      <c r="K29" s="58">
        <f t="shared" si="21"/>
        <v>0</v>
      </c>
      <c r="L29" s="58"/>
      <c r="M29" s="58"/>
      <c r="N29" s="58">
        <f t="shared" si="11"/>
        <v>0</v>
      </c>
      <c r="O29" s="58"/>
      <c r="P29" s="58"/>
      <c r="Q29" s="58"/>
      <c r="R29" s="58"/>
      <c r="S29" s="58"/>
      <c r="T29" s="58"/>
      <c r="U29" s="58"/>
      <c r="V29" s="58">
        <f t="shared" si="15"/>
        <v>0</v>
      </c>
      <c r="W29" s="58"/>
      <c r="X29" s="58">
        <f t="shared" si="16"/>
        <v>0</v>
      </c>
      <c r="Y29" s="58">
        <f t="shared" si="7"/>
        <v>0</v>
      </c>
      <c r="Z29" s="57" t="s">
        <v>787</v>
      </c>
      <c r="AA29" s="57" t="s">
        <v>497</v>
      </c>
      <c r="AB29" s="109" t="s">
        <v>880</v>
      </c>
    </row>
    <row r="30" spans="1:28" x14ac:dyDescent="0.3">
      <c r="A30" s="32" t="s">
        <v>791</v>
      </c>
      <c r="B30" s="32" t="s">
        <v>648</v>
      </c>
      <c r="C30" s="32" t="s">
        <v>694</v>
      </c>
      <c r="D30" s="33" t="s">
        <v>695</v>
      </c>
      <c r="E30" s="56" t="s">
        <v>876</v>
      </c>
      <c r="F30" s="56" t="s">
        <v>877</v>
      </c>
      <c r="G30" s="69">
        <v>1430000</v>
      </c>
      <c r="H30" s="67">
        <f t="shared" si="8"/>
        <v>45231</v>
      </c>
      <c r="I30" s="67">
        <f t="shared" si="5"/>
        <v>45260</v>
      </c>
      <c r="J30" s="68">
        <f t="shared" si="9"/>
        <v>30</v>
      </c>
      <c r="K30" s="58">
        <f t="shared" si="21"/>
        <v>1430000</v>
      </c>
      <c r="L30" s="58"/>
      <c r="M30" s="58"/>
      <c r="N30" s="58">
        <f t="shared" si="11"/>
        <v>1430000</v>
      </c>
      <c r="O30" s="58"/>
      <c r="P30" s="58"/>
      <c r="Q30" s="58"/>
      <c r="R30" s="58"/>
      <c r="S30" s="58"/>
      <c r="T30" s="58"/>
      <c r="U30" s="58"/>
      <c r="V30" s="58">
        <f t="shared" si="15"/>
        <v>1430000</v>
      </c>
      <c r="W30" s="58"/>
      <c r="X30" s="58">
        <f t="shared" si="16"/>
        <v>1430000</v>
      </c>
      <c r="Y30" s="58">
        <f t="shared" si="7"/>
        <v>0</v>
      </c>
      <c r="Z30" s="57" t="s">
        <v>787</v>
      </c>
      <c r="AA30" s="57" t="s">
        <v>497</v>
      </c>
      <c r="AB30" s="109"/>
    </row>
    <row r="31" spans="1:28" x14ac:dyDescent="0.3">
      <c r="A31" s="32" t="s">
        <v>783</v>
      </c>
      <c r="B31" s="32" t="s">
        <v>648</v>
      </c>
      <c r="C31" s="32" t="s">
        <v>697</v>
      </c>
      <c r="D31" s="108" t="s">
        <v>881</v>
      </c>
      <c r="E31" s="56" t="s">
        <v>864</v>
      </c>
      <c r="F31" s="56" t="s">
        <v>491</v>
      </c>
      <c r="G31" s="69">
        <v>1740000</v>
      </c>
      <c r="H31" s="67">
        <f t="shared" si="8"/>
        <v>45231</v>
      </c>
      <c r="I31" s="67">
        <f t="shared" si="5"/>
        <v>45260</v>
      </c>
      <c r="J31" s="68">
        <f t="shared" si="9"/>
        <v>30</v>
      </c>
      <c r="K31" s="58">
        <f t="shared" si="21"/>
        <v>1740000</v>
      </c>
      <c r="L31" s="58"/>
      <c r="M31" s="58"/>
      <c r="N31" s="58">
        <f t="shared" si="11"/>
        <v>1740000</v>
      </c>
      <c r="O31" s="58"/>
      <c r="P31" s="58"/>
      <c r="Q31" s="58"/>
      <c r="R31" s="58"/>
      <c r="S31" s="58"/>
      <c r="T31" s="58"/>
      <c r="U31" s="58"/>
      <c r="V31" s="58">
        <f t="shared" si="15"/>
        <v>1740000</v>
      </c>
      <c r="W31" s="58"/>
      <c r="X31" s="58">
        <f t="shared" si="16"/>
        <v>1740000</v>
      </c>
      <c r="Y31" s="58">
        <f t="shared" si="7"/>
        <v>0</v>
      </c>
      <c r="Z31" s="57" t="s">
        <v>801</v>
      </c>
      <c r="AA31" s="57" t="s">
        <v>497</v>
      </c>
      <c r="AB31" s="109" t="s">
        <v>882</v>
      </c>
    </row>
    <row r="32" spans="1:28" x14ac:dyDescent="0.3">
      <c r="A32" s="32" t="s">
        <v>788</v>
      </c>
      <c r="B32" s="32" t="s">
        <v>648</v>
      </c>
      <c r="C32" s="32" t="s">
        <v>697</v>
      </c>
      <c r="D32" s="108" t="s">
        <v>881</v>
      </c>
      <c r="E32" s="117" t="s">
        <v>872</v>
      </c>
      <c r="F32" s="117" t="s">
        <v>873</v>
      </c>
      <c r="G32" s="69">
        <v>0</v>
      </c>
      <c r="H32" s="67">
        <f t="shared" si="8"/>
        <v>45231</v>
      </c>
      <c r="I32" s="67">
        <f t="shared" si="5"/>
        <v>45260</v>
      </c>
      <c r="J32" s="68">
        <f t="shared" si="9"/>
        <v>30</v>
      </c>
      <c r="K32" s="58">
        <f t="shared" si="21"/>
        <v>0</v>
      </c>
      <c r="L32" s="58"/>
      <c r="M32" s="58"/>
      <c r="N32" s="58">
        <f t="shared" si="11"/>
        <v>0</v>
      </c>
      <c r="O32" s="58"/>
      <c r="P32" s="58"/>
      <c r="Q32" s="58"/>
      <c r="R32" s="58"/>
      <c r="S32" s="58"/>
      <c r="T32" s="58"/>
      <c r="U32" s="58"/>
      <c r="V32" s="58">
        <f t="shared" si="15"/>
        <v>0</v>
      </c>
      <c r="W32" s="58"/>
      <c r="X32" s="58">
        <f t="shared" si="16"/>
        <v>0</v>
      </c>
      <c r="Y32" s="58">
        <f t="shared" si="7"/>
        <v>0</v>
      </c>
      <c r="Z32" s="57" t="s">
        <v>787</v>
      </c>
      <c r="AA32" s="57" t="s">
        <v>497</v>
      </c>
      <c r="AB32" s="109" t="s">
        <v>883</v>
      </c>
    </row>
    <row r="33" spans="1:28" x14ac:dyDescent="0.3">
      <c r="A33" s="32" t="s">
        <v>788</v>
      </c>
      <c r="B33" s="32" t="s">
        <v>648</v>
      </c>
      <c r="C33" s="32" t="s">
        <v>884</v>
      </c>
      <c r="D33" s="108" t="s">
        <v>885</v>
      </c>
      <c r="E33" s="117" t="s">
        <v>886</v>
      </c>
      <c r="F33" s="117" t="s">
        <v>873</v>
      </c>
      <c r="G33" s="69">
        <v>0</v>
      </c>
      <c r="H33" s="67">
        <f t="shared" si="8"/>
        <v>45231</v>
      </c>
      <c r="I33" s="67">
        <f t="shared" si="5"/>
        <v>45260</v>
      </c>
      <c r="J33" s="68">
        <f t="shared" si="9"/>
        <v>30</v>
      </c>
      <c r="K33" s="58">
        <f t="shared" si="21"/>
        <v>0</v>
      </c>
      <c r="L33" s="58"/>
      <c r="M33" s="58"/>
      <c r="N33" s="58">
        <f t="shared" si="11"/>
        <v>0</v>
      </c>
      <c r="O33" s="58"/>
      <c r="P33" s="58"/>
      <c r="Q33" s="58"/>
      <c r="R33" s="58"/>
      <c r="S33" s="58"/>
      <c r="T33" s="58"/>
      <c r="U33" s="58"/>
      <c r="V33" s="58">
        <f t="shared" si="15"/>
        <v>0</v>
      </c>
      <c r="W33" s="58"/>
      <c r="X33" s="58">
        <f t="shared" si="16"/>
        <v>0</v>
      </c>
      <c r="Y33" s="58">
        <f t="shared" si="7"/>
        <v>0</v>
      </c>
      <c r="Z33" s="57" t="s">
        <v>787</v>
      </c>
      <c r="AA33" s="57" t="s">
        <v>497</v>
      </c>
      <c r="AB33" s="109" t="s">
        <v>880</v>
      </c>
    </row>
    <row r="34" spans="1:28" x14ac:dyDescent="0.3">
      <c r="A34" s="54" t="s">
        <v>816</v>
      </c>
      <c r="B34" s="54" t="s">
        <v>648</v>
      </c>
      <c r="C34" s="54" t="s">
        <v>699</v>
      </c>
      <c r="D34" s="55" t="s">
        <v>887</v>
      </c>
      <c r="E34" s="66" t="s">
        <v>888</v>
      </c>
      <c r="F34" s="66" t="s">
        <v>888</v>
      </c>
      <c r="G34" s="59">
        <v>1240000</v>
      </c>
      <c r="H34" s="60">
        <f t="shared" si="8"/>
        <v>45231</v>
      </c>
      <c r="I34" s="60">
        <f t="shared" si="5"/>
        <v>45260</v>
      </c>
      <c r="J34" s="61">
        <f t="shared" si="9"/>
        <v>30</v>
      </c>
      <c r="K34" s="58">
        <f t="shared" si="21"/>
        <v>1240000</v>
      </c>
      <c r="L34" s="62"/>
      <c r="M34" s="62"/>
      <c r="N34" s="62">
        <f t="shared" si="11"/>
        <v>1240000</v>
      </c>
      <c r="O34" s="62"/>
      <c r="P34" s="62"/>
      <c r="Q34" s="62"/>
      <c r="R34" s="62"/>
      <c r="S34" s="62"/>
      <c r="T34" s="62"/>
      <c r="U34" s="62"/>
      <c r="V34" s="62">
        <f t="shared" si="15"/>
        <v>1240000</v>
      </c>
      <c r="W34" s="62"/>
      <c r="X34" s="62">
        <f t="shared" si="16"/>
        <v>1240000</v>
      </c>
      <c r="Y34" s="62">
        <f t="shared" si="7"/>
        <v>0</v>
      </c>
      <c r="Z34" s="63" t="s">
        <v>787</v>
      </c>
      <c r="AA34" s="63" t="s">
        <v>497</v>
      </c>
      <c r="AB34" s="112" t="s">
        <v>889</v>
      </c>
    </row>
    <row r="35" spans="1:28" x14ac:dyDescent="0.3">
      <c r="A35" s="32" t="s">
        <v>890</v>
      </c>
      <c r="B35" s="32" t="s">
        <v>648</v>
      </c>
      <c r="C35" s="32" t="s">
        <v>701</v>
      </c>
      <c r="D35" s="55" t="s">
        <v>891</v>
      </c>
      <c r="E35" s="66" t="s">
        <v>892</v>
      </c>
      <c r="F35" s="66" t="s">
        <v>893</v>
      </c>
      <c r="G35" s="69">
        <v>1080000</v>
      </c>
      <c r="H35" s="67">
        <f t="shared" si="8"/>
        <v>45231</v>
      </c>
      <c r="I35" s="67">
        <f t="shared" si="5"/>
        <v>45260</v>
      </c>
      <c r="J35" s="68">
        <f t="shared" si="9"/>
        <v>30</v>
      </c>
      <c r="K35" s="58">
        <f t="shared" si="21"/>
        <v>1080000</v>
      </c>
      <c r="L35" s="58"/>
      <c r="M35" s="58"/>
      <c r="N35" s="58">
        <f t="shared" si="11"/>
        <v>1080000</v>
      </c>
      <c r="O35" s="58"/>
      <c r="P35" s="58"/>
      <c r="Q35" s="58"/>
      <c r="R35" s="58"/>
      <c r="S35" s="58"/>
      <c r="T35" s="58"/>
      <c r="U35" s="58">
        <v>29660</v>
      </c>
      <c r="V35" s="58">
        <f t="shared" si="15"/>
        <v>1050340</v>
      </c>
      <c r="W35" s="58"/>
      <c r="X35" s="58">
        <f t="shared" si="16"/>
        <v>1050340</v>
      </c>
      <c r="Y35" s="58">
        <f t="shared" si="7"/>
        <v>-29660</v>
      </c>
      <c r="Z35" s="57" t="s">
        <v>814</v>
      </c>
      <c r="AA35" s="57" t="s">
        <v>497</v>
      </c>
      <c r="AB35" s="112"/>
    </row>
    <row r="36" spans="1:28" x14ac:dyDescent="0.3">
      <c r="A36" s="32" t="s">
        <v>890</v>
      </c>
      <c r="B36" s="32" t="s">
        <v>648</v>
      </c>
      <c r="C36" s="32" t="s">
        <v>703</v>
      </c>
      <c r="D36" s="55" t="s">
        <v>894</v>
      </c>
      <c r="E36" s="66" t="s">
        <v>839</v>
      </c>
      <c r="F36" s="66" t="s">
        <v>77</v>
      </c>
      <c r="G36" s="69">
        <v>970000</v>
      </c>
      <c r="H36" s="67">
        <f t="shared" si="8"/>
        <v>45231</v>
      </c>
      <c r="I36" s="67">
        <f t="shared" si="5"/>
        <v>45260</v>
      </c>
      <c r="J36" s="68">
        <f t="shared" si="9"/>
        <v>30</v>
      </c>
      <c r="K36" s="58">
        <f t="shared" si="21"/>
        <v>970000</v>
      </c>
      <c r="L36" s="58"/>
      <c r="M36" s="58"/>
      <c r="N36" s="58">
        <f t="shared" si="11"/>
        <v>970000</v>
      </c>
      <c r="O36" s="58"/>
      <c r="P36" s="58"/>
      <c r="Q36" s="58"/>
      <c r="R36" s="58"/>
      <c r="S36" s="58"/>
      <c r="T36" s="58"/>
      <c r="U36" s="58"/>
      <c r="V36" s="58">
        <f t="shared" si="15"/>
        <v>970000</v>
      </c>
      <c r="W36" s="58"/>
      <c r="X36" s="58">
        <f t="shared" si="16"/>
        <v>970000</v>
      </c>
      <c r="Y36" s="58">
        <f t="shared" si="7"/>
        <v>0</v>
      </c>
      <c r="Z36" s="57" t="s">
        <v>895</v>
      </c>
      <c r="AA36" s="57" t="s">
        <v>497</v>
      </c>
      <c r="AB36" s="112"/>
    </row>
    <row r="37" spans="1:28" x14ac:dyDescent="0.3">
      <c r="A37" s="32" t="s">
        <v>819</v>
      </c>
      <c r="B37" s="32" t="s">
        <v>648</v>
      </c>
      <c r="C37" s="32" t="s">
        <v>705</v>
      </c>
      <c r="D37" s="108" t="s">
        <v>896</v>
      </c>
      <c r="E37" s="66" t="s">
        <v>897</v>
      </c>
      <c r="F37" s="66" t="s">
        <v>898</v>
      </c>
      <c r="G37" s="69">
        <v>500000</v>
      </c>
      <c r="H37" s="60">
        <f t="shared" si="8"/>
        <v>45231</v>
      </c>
      <c r="I37" s="60">
        <f t="shared" si="5"/>
        <v>45260</v>
      </c>
      <c r="J37" s="61">
        <f>I37-H37+1</f>
        <v>30</v>
      </c>
      <c r="K37" s="58">
        <f t="shared" si="21"/>
        <v>500000</v>
      </c>
      <c r="L37" s="58"/>
      <c r="M37" s="58"/>
      <c r="N37" s="58">
        <f t="shared" si="11"/>
        <v>500000</v>
      </c>
      <c r="O37" s="58"/>
      <c r="P37" s="58"/>
      <c r="Q37" s="58"/>
      <c r="R37" s="58"/>
      <c r="S37" s="58"/>
      <c r="T37" s="58"/>
      <c r="U37" s="58"/>
      <c r="V37" s="58">
        <f t="shared" si="15"/>
        <v>500000</v>
      </c>
      <c r="W37" s="58"/>
      <c r="X37" s="58">
        <f t="shared" si="16"/>
        <v>500000</v>
      </c>
      <c r="Y37" s="58">
        <f t="shared" si="7"/>
        <v>0</v>
      </c>
      <c r="Z37" s="57" t="s">
        <v>787</v>
      </c>
      <c r="AA37" s="57" t="s">
        <v>497</v>
      </c>
      <c r="AB37" s="109"/>
    </row>
    <row r="38" spans="1:28" x14ac:dyDescent="0.3">
      <c r="A38" s="32" t="s">
        <v>899</v>
      </c>
      <c r="B38" s="32" t="s">
        <v>648</v>
      </c>
      <c r="C38" s="32" t="s">
        <v>707</v>
      </c>
      <c r="D38" s="108" t="s">
        <v>900</v>
      </c>
      <c r="E38" s="56" t="s">
        <v>888</v>
      </c>
      <c r="F38" s="56" t="s">
        <v>888</v>
      </c>
      <c r="G38" s="69">
        <v>477270</v>
      </c>
      <c r="H38" s="60">
        <f t="shared" si="8"/>
        <v>45231</v>
      </c>
      <c r="I38" s="60">
        <f t="shared" si="5"/>
        <v>45260</v>
      </c>
      <c r="J38" s="61">
        <f t="shared" ref="J38" si="22">I38-H38+1</f>
        <v>30</v>
      </c>
      <c r="K38" s="58"/>
      <c r="L38" s="58">
        <v>227270</v>
      </c>
      <c r="M38" s="58">
        <v>250000</v>
      </c>
      <c r="N38" s="58">
        <f t="shared" si="11"/>
        <v>477270</v>
      </c>
      <c r="O38" s="58"/>
      <c r="P38" s="58"/>
      <c r="Q38" s="58"/>
      <c r="R38" s="58"/>
      <c r="S38" s="58"/>
      <c r="T38" s="58"/>
      <c r="U38" s="58"/>
      <c r="V38" s="58">
        <f t="shared" si="15"/>
        <v>477270</v>
      </c>
      <c r="W38" s="58"/>
      <c r="X38" s="58">
        <f t="shared" si="16"/>
        <v>477270</v>
      </c>
      <c r="Y38" s="58">
        <f t="shared" si="7"/>
        <v>0</v>
      </c>
      <c r="Z38" s="57" t="s">
        <v>895</v>
      </c>
      <c r="AA38" s="57" t="s">
        <v>497</v>
      </c>
      <c r="AB38" s="109"/>
    </row>
    <row r="39" spans="1:28" x14ac:dyDescent="0.3">
      <c r="A39" s="32" t="s">
        <v>901</v>
      </c>
      <c r="B39" s="32" t="s">
        <v>648</v>
      </c>
      <c r="C39" s="32" t="s">
        <v>709</v>
      </c>
      <c r="D39" s="108" t="s">
        <v>902</v>
      </c>
      <c r="E39" s="56" t="s">
        <v>903</v>
      </c>
      <c r="F39" s="66" t="s">
        <v>32</v>
      </c>
      <c r="G39" s="69">
        <v>0</v>
      </c>
      <c r="H39" s="67">
        <f t="shared" si="8"/>
        <v>45231</v>
      </c>
      <c r="I39" s="67">
        <f t="shared" si="5"/>
        <v>45260</v>
      </c>
      <c r="J39" s="68">
        <f t="shared" si="9"/>
        <v>30</v>
      </c>
      <c r="K39" s="58">
        <f t="shared" ref="K39:K66" si="23">ROUND(G39*J39/$J$67,-1)</f>
        <v>0</v>
      </c>
      <c r="L39" s="58">
        <f>ROUNDUP(227273/2,-1)</f>
        <v>113640</v>
      </c>
      <c r="M39" s="58"/>
      <c r="N39" s="58">
        <f t="shared" si="11"/>
        <v>113640</v>
      </c>
      <c r="O39" s="58"/>
      <c r="P39" s="58"/>
      <c r="Q39" s="58"/>
      <c r="R39" s="58"/>
      <c r="S39" s="58"/>
      <c r="T39" s="58"/>
      <c r="U39" s="58"/>
      <c r="V39" s="58">
        <f t="shared" si="15"/>
        <v>113640</v>
      </c>
      <c r="W39" s="58"/>
      <c r="X39" s="58">
        <f t="shared" si="16"/>
        <v>113640</v>
      </c>
      <c r="Y39" s="58">
        <f t="shared" si="7"/>
        <v>0</v>
      </c>
      <c r="Z39" s="57" t="s">
        <v>814</v>
      </c>
      <c r="AA39" s="57" t="s">
        <v>497</v>
      </c>
      <c r="AB39" s="109"/>
    </row>
    <row r="40" spans="1:28" x14ac:dyDescent="0.3">
      <c r="A40" s="32" t="s">
        <v>901</v>
      </c>
      <c r="B40" s="32" t="s">
        <v>648</v>
      </c>
      <c r="C40" s="32" t="s">
        <v>711</v>
      </c>
      <c r="D40" s="108" t="s">
        <v>904</v>
      </c>
      <c r="E40" s="56" t="s">
        <v>905</v>
      </c>
      <c r="F40" s="66" t="s">
        <v>64</v>
      </c>
      <c r="G40" s="69">
        <v>0</v>
      </c>
      <c r="H40" s="67">
        <f t="shared" si="8"/>
        <v>45231</v>
      </c>
      <c r="I40" s="67">
        <f t="shared" si="5"/>
        <v>45260</v>
      </c>
      <c r="J40" s="68">
        <f t="shared" si="9"/>
        <v>30</v>
      </c>
      <c r="K40" s="58">
        <f t="shared" si="23"/>
        <v>0</v>
      </c>
      <c r="L40" s="58">
        <v>136360</v>
      </c>
      <c r="M40" s="58"/>
      <c r="N40" s="58">
        <f t="shared" si="11"/>
        <v>136360</v>
      </c>
      <c r="O40" s="58"/>
      <c r="P40" s="58"/>
      <c r="Q40" s="58"/>
      <c r="R40" s="58"/>
      <c r="S40" s="58"/>
      <c r="T40" s="58"/>
      <c r="U40" s="58"/>
      <c r="V40" s="58">
        <f t="shared" si="15"/>
        <v>136360</v>
      </c>
      <c r="W40" s="58"/>
      <c r="X40" s="58">
        <f t="shared" si="16"/>
        <v>136360</v>
      </c>
      <c r="Y40" s="58">
        <f t="shared" si="7"/>
        <v>0</v>
      </c>
      <c r="Z40" s="57" t="s">
        <v>906</v>
      </c>
      <c r="AA40" s="57" t="s">
        <v>497</v>
      </c>
      <c r="AB40" s="109"/>
    </row>
    <row r="41" spans="1:28" x14ac:dyDescent="0.3">
      <c r="A41" s="32" t="s">
        <v>784</v>
      </c>
      <c r="B41" s="32" t="s">
        <v>648</v>
      </c>
      <c r="C41" s="32" t="s">
        <v>713</v>
      </c>
      <c r="D41" s="55" t="s">
        <v>907</v>
      </c>
      <c r="E41" s="56" t="s">
        <v>908</v>
      </c>
      <c r="F41" s="56" t="s">
        <v>909</v>
      </c>
      <c r="G41" s="69">
        <v>700000</v>
      </c>
      <c r="H41" s="67">
        <f t="shared" si="8"/>
        <v>45231</v>
      </c>
      <c r="I41" s="67">
        <f t="shared" si="5"/>
        <v>45260</v>
      </c>
      <c r="J41" s="68">
        <f t="shared" si="9"/>
        <v>30</v>
      </c>
      <c r="K41" s="58">
        <f t="shared" si="23"/>
        <v>700000</v>
      </c>
      <c r="L41" s="58"/>
      <c r="M41" s="58"/>
      <c r="N41" s="58">
        <f t="shared" si="11"/>
        <v>700000</v>
      </c>
      <c r="O41" s="58"/>
      <c r="P41" s="58"/>
      <c r="Q41" s="58"/>
      <c r="R41" s="58"/>
      <c r="S41" s="58"/>
      <c r="T41" s="58"/>
      <c r="U41" s="58"/>
      <c r="V41" s="58">
        <f t="shared" si="15"/>
        <v>700000</v>
      </c>
      <c r="W41" s="58"/>
      <c r="X41" s="58">
        <f t="shared" si="16"/>
        <v>700000</v>
      </c>
      <c r="Y41" s="58">
        <f t="shared" si="7"/>
        <v>0</v>
      </c>
      <c r="Z41" s="57" t="s">
        <v>910</v>
      </c>
      <c r="AA41" s="57" t="s">
        <v>497</v>
      </c>
      <c r="AB41" s="112" t="s">
        <v>911</v>
      </c>
    </row>
    <row r="42" spans="1:28" s="99" customFormat="1" x14ac:dyDescent="0.3">
      <c r="A42" s="54" t="s">
        <v>853</v>
      </c>
      <c r="B42" s="54" t="s">
        <v>784</v>
      </c>
      <c r="C42" s="54" t="s">
        <v>715</v>
      </c>
      <c r="D42" s="82" t="s">
        <v>912</v>
      </c>
      <c r="E42" s="66" t="s">
        <v>913</v>
      </c>
      <c r="F42" s="66" t="s">
        <v>914</v>
      </c>
      <c r="G42" s="59">
        <v>1405070</v>
      </c>
      <c r="H42" s="67">
        <f t="shared" si="8"/>
        <v>45231</v>
      </c>
      <c r="I42" s="67">
        <f t="shared" si="5"/>
        <v>45260</v>
      </c>
      <c r="J42" s="118">
        <f>I42-H42+1</f>
        <v>30</v>
      </c>
      <c r="K42" s="62">
        <f t="shared" si="23"/>
        <v>1405070</v>
      </c>
      <c r="L42" s="62"/>
      <c r="M42" s="62"/>
      <c r="N42" s="62">
        <f t="shared" si="11"/>
        <v>1405070</v>
      </c>
      <c r="O42" s="62"/>
      <c r="P42" s="62"/>
      <c r="Q42" s="62"/>
      <c r="R42" s="62"/>
      <c r="S42" s="62"/>
      <c r="T42" s="62"/>
      <c r="U42" s="62"/>
      <c r="V42" s="62">
        <f>IF(U42&gt;0,N42-U42,N42)</f>
        <v>1405070</v>
      </c>
      <c r="W42" s="62"/>
      <c r="X42" s="62">
        <f>V42</f>
        <v>1405070</v>
      </c>
      <c r="Y42" s="62">
        <f>X42-N42</f>
        <v>0</v>
      </c>
      <c r="Z42" s="63" t="s">
        <v>787</v>
      </c>
      <c r="AA42" s="63" t="s">
        <v>814</v>
      </c>
      <c r="AB42" s="112" t="s">
        <v>915</v>
      </c>
    </row>
    <row r="43" spans="1:28" s="99" customFormat="1" x14ac:dyDescent="0.3">
      <c r="A43" s="119" t="s">
        <v>853</v>
      </c>
      <c r="B43" s="119" t="s">
        <v>784</v>
      </c>
      <c r="C43" s="119" t="s">
        <v>717</v>
      </c>
      <c r="D43" s="120" t="s">
        <v>718</v>
      </c>
      <c r="E43" s="113" t="s">
        <v>839</v>
      </c>
      <c r="F43" s="113" t="s">
        <v>840</v>
      </c>
      <c r="G43" s="123">
        <v>0</v>
      </c>
      <c r="H43" s="124">
        <f t="shared" si="8"/>
        <v>45231</v>
      </c>
      <c r="I43" s="125">
        <f t="shared" si="5"/>
        <v>45260</v>
      </c>
      <c r="J43" s="126">
        <f>I43-H43+1</f>
        <v>30</v>
      </c>
      <c r="K43" s="122">
        <f t="shared" si="23"/>
        <v>0</v>
      </c>
      <c r="L43" s="122"/>
      <c r="M43" s="122"/>
      <c r="N43" s="122">
        <f t="shared" si="11"/>
        <v>0</v>
      </c>
      <c r="O43" s="122"/>
      <c r="P43" s="122"/>
      <c r="Q43" s="122"/>
      <c r="R43" s="122"/>
      <c r="S43" s="122"/>
      <c r="T43" s="122"/>
      <c r="U43" s="122"/>
      <c r="V43" s="122">
        <f>IF(U43&gt;0,N43-U43,N43)</f>
        <v>0</v>
      </c>
      <c r="W43" s="122"/>
      <c r="X43" s="122">
        <f>V43</f>
        <v>0</v>
      </c>
      <c r="Y43" s="122">
        <f>X43-N43</f>
        <v>0</v>
      </c>
      <c r="Z43" s="121" t="s">
        <v>787</v>
      </c>
      <c r="AA43" s="121" t="s">
        <v>906</v>
      </c>
      <c r="AB43" s="127" t="s">
        <v>916</v>
      </c>
    </row>
    <row r="44" spans="1:28" x14ac:dyDescent="0.3">
      <c r="A44" s="32" t="s">
        <v>788</v>
      </c>
      <c r="B44" s="32" t="s">
        <v>648</v>
      </c>
      <c r="C44" s="32" t="s">
        <v>719</v>
      </c>
      <c r="D44" s="33" t="s">
        <v>917</v>
      </c>
      <c r="E44" s="56" t="s">
        <v>918</v>
      </c>
      <c r="F44" s="56" t="s">
        <v>60</v>
      </c>
      <c r="G44" s="69">
        <v>1640000</v>
      </c>
      <c r="H44" s="67">
        <f t="shared" si="8"/>
        <v>45231</v>
      </c>
      <c r="I44" s="67">
        <f t="shared" si="5"/>
        <v>45260</v>
      </c>
      <c r="J44" s="68">
        <f>I44-H44+1</f>
        <v>30</v>
      </c>
      <c r="K44" s="58">
        <f t="shared" si="23"/>
        <v>1640000</v>
      </c>
      <c r="L44" s="58"/>
      <c r="M44" s="58"/>
      <c r="N44" s="58">
        <f t="shared" si="11"/>
        <v>1640000</v>
      </c>
      <c r="O44" s="58"/>
      <c r="P44" s="58"/>
      <c r="Q44" s="58"/>
      <c r="R44" s="58"/>
      <c r="S44" s="58"/>
      <c r="T44" s="58"/>
      <c r="U44" s="58"/>
      <c r="V44" s="58">
        <f>IF(U44&gt;0,N44-U44,N44)</f>
        <v>1640000</v>
      </c>
      <c r="W44" s="58"/>
      <c r="X44" s="58">
        <f>V44</f>
        <v>1640000</v>
      </c>
      <c r="Y44" s="58">
        <f>X44-N44</f>
        <v>0</v>
      </c>
      <c r="Z44" s="57" t="s">
        <v>787</v>
      </c>
      <c r="AA44" s="57" t="s">
        <v>497</v>
      </c>
      <c r="AB44" s="128" t="s">
        <v>919</v>
      </c>
    </row>
    <row r="45" spans="1:28" x14ac:dyDescent="0.3">
      <c r="A45" s="32" t="s">
        <v>788</v>
      </c>
      <c r="B45" s="32" t="s">
        <v>648</v>
      </c>
      <c r="C45" s="32" t="s">
        <v>920</v>
      </c>
      <c r="D45" s="33" t="s">
        <v>921</v>
      </c>
      <c r="E45" s="56" t="s">
        <v>922</v>
      </c>
      <c r="F45" s="56" t="s">
        <v>60</v>
      </c>
      <c r="G45" s="69">
        <v>100000</v>
      </c>
      <c r="H45" s="67">
        <f t="shared" si="8"/>
        <v>45231</v>
      </c>
      <c r="I45" s="67">
        <f t="shared" si="5"/>
        <v>45260</v>
      </c>
      <c r="J45" s="68">
        <f>I45-H45+1</f>
        <v>30</v>
      </c>
      <c r="K45" s="58">
        <f t="shared" si="23"/>
        <v>100000</v>
      </c>
      <c r="L45" s="58"/>
      <c r="M45" s="58"/>
      <c r="N45" s="58">
        <f t="shared" si="11"/>
        <v>100000</v>
      </c>
      <c r="O45" s="58"/>
      <c r="P45" s="58"/>
      <c r="Q45" s="58"/>
      <c r="R45" s="58"/>
      <c r="S45" s="58"/>
      <c r="T45" s="58"/>
      <c r="U45" s="58"/>
      <c r="V45" s="58">
        <f>IF(U45&gt;0,N45-U45,N45)</f>
        <v>100000</v>
      </c>
      <c r="W45" s="58"/>
      <c r="X45" s="58">
        <f>V45</f>
        <v>100000</v>
      </c>
      <c r="Y45" s="58">
        <f>X45-N45</f>
        <v>0</v>
      </c>
      <c r="Z45" s="57" t="s">
        <v>787</v>
      </c>
      <c r="AA45" s="57" t="s">
        <v>497</v>
      </c>
      <c r="AB45" s="128" t="s">
        <v>923</v>
      </c>
    </row>
    <row r="46" spans="1:28" x14ac:dyDescent="0.3">
      <c r="A46" s="32" t="s">
        <v>798</v>
      </c>
      <c r="B46" s="32" t="s">
        <v>648</v>
      </c>
      <c r="C46" s="32" t="s">
        <v>723</v>
      </c>
      <c r="D46" s="33" t="s">
        <v>924</v>
      </c>
      <c r="E46" s="66" t="s">
        <v>925</v>
      </c>
      <c r="F46" s="66" t="s">
        <v>16</v>
      </c>
      <c r="G46" s="69">
        <v>1245560</v>
      </c>
      <c r="H46" s="67">
        <f t="shared" si="8"/>
        <v>45231</v>
      </c>
      <c r="I46" s="67">
        <f t="shared" si="5"/>
        <v>45260</v>
      </c>
      <c r="J46" s="68">
        <f t="shared" si="9"/>
        <v>30</v>
      </c>
      <c r="K46" s="58">
        <f t="shared" si="23"/>
        <v>1245560</v>
      </c>
      <c r="L46" s="58"/>
      <c r="M46" s="58"/>
      <c r="N46" s="58">
        <f t="shared" si="11"/>
        <v>1245560</v>
      </c>
      <c r="O46" s="58"/>
      <c r="P46" s="58"/>
      <c r="Q46" s="58"/>
      <c r="R46" s="58"/>
      <c r="S46" s="58"/>
      <c r="T46" s="58"/>
      <c r="U46" s="58"/>
      <c r="V46" s="58">
        <f t="shared" si="15"/>
        <v>1245560</v>
      </c>
      <c r="W46" s="58"/>
      <c r="X46" s="58">
        <f t="shared" si="16"/>
        <v>1245560</v>
      </c>
      <c r="Y46" s="58">
        <f t="shared" si="7"/>
        <v>0</v>
      </c>
      <c r="Z46" s="57" t="s">
        <v>814</v>
      </c>
      <c r="AA46" s="57" t="s">
        <v>497</v>
      </c>
      <c r="AB46" s="109"/>
    </row>
    <row r="47" spans="1:28" x14ac:dyDescent="0.3">
      <c r="A47" s="129" t="s">
        <v>798</v>
      </c>
      <c r="B47" s="129" t="s">
        <v>648</v>
      </c>
      <c r="C47" s="129" t="s">
        <v>743</v>
      </c>
      <c r="D47" s="130" t="s">
        <v>926</v>
      </c>
      <c r="E47" s="131" t="s">
        <v>927</v>
      </c>
      <c r="F47" s="131" t="s">
        <v>105</v>
      </c>
      <c r="G47" s="134">
        <v>0</v>
      </c>
      <c r="H47" s="135">
        <f t="shared" si="8"/>
        <v>45231</v>
      </c>
      <c r="I47" s="135">
        <f t="shared" si="5"/>
        <v>45260</v>
      </c>
      <c r="J47" s="136">
        <f t="shared" si="9"/>
        <v>30</v>
      </c>
      <c r="K47" s="133">
        <f t="shared" si="23"/>
        <v>0</v>
      </c>
      <c r="L47" s="133"/>
      <c r="M47" s="133"/>
      <c r="N47" s="133">
        <f t="shared" si="11"/>
        <v>0</v>
      </c>
      <c r="O47" s="133"/>
      <c r="P47" s="133"/>
      <c r="Q47" s="133"/>
      <c r="R47" s="133"/>
      <c r="S47" s="133"/>
      <c r="T47" s="133"/>
      <c r="U47" s="133"/>
      <c r="V47" s="133">
        <f t="shared" si="15"/>
        <v>0</v>
      </c>
      <c r="W47" s="133"/>
      <c r="X47" s="133">
        <f t="shared" si="16"/>
        <v>0</v>
      </c>
      <c r="Y47" s="133">
        <f t="shared" si="7"/>
        <v>0</v>
      </c>
      <c r="Z47" s="132" t="s">
        <v>814</v>
      </c>
      <c r="AA47" s="132" t="s">
        <v>497</v>
      </c>
      <c r="AB47" s="137" t="s">
        <v>928</v>
      </c>
    </row>
    <row r="48" spans="1:28" x14ac:dyDescent="0.3">
      <c r="A48" s="138" t="s">
        <v>798</v>
      </c>
      <c r="B48" s="138" t="s">
        <v>648</v>
      </c>
      <c r="C48" s="138" t="s">
        <v>726</v>
      </c>
      <c r="D48" s="139" t="s">
        <v>929</v>
      </c>
      <c r="E48" s="140" t="s">
        <v>930</v>
      </c>
      <c r="F48" s="140" t="s">
        <v>931</v>
      </c>
      <c r="G48" s="141">
        <v>1337370</v>
      </c>
      <c r="H48" s="142">
        <f t="shared" si="8"/>
        <v>45231</v>
      </c>
      <c r="I48" s="142">
        <f t="shared" si="5"/>
        <v>45260</v>
      </c>
      <c r="J48" s="143">
        <f t="shared" si="9"/>
        <v>30</v>
      </c>
      <c r="K48" s="144">
        <f t="shared" si="23"/>
        <v>1337370</v>
      </c>
      <c r="L48" s="144"/>
      <c r="M48" s="144"/>
      <c r="N48" s="144">
        <f t="shared" si="11"/>
        <v>1337370</v>
      </c>
      <c r="O48" s="144"/>
      <c r="P48" s="144"/>
      <c r="Q48" s="144"/>
      <c r="R48" s="144"/>
      <c r="S48" s="144"/>
      <c r="T48" s="144"/>
      <c r="U48" s="144"/>
      <c r="V48" s="144">
        <f t="shared" si="15"/>
        <v>1337370</v>
      </c>
      <c r="W48" s="144"/>
      <c r="X48" s="144">
        <f t="shared" si="16"/>
        <v>1337370</v>
      </c>
      <c r="Y48" s="144">
        <f t="shared" si="7"/>
        <v>0</v>
      </c>
      <c r="Z48" s="145" t="s">
        <v>906</v>
      </c>
      <c r="AA48" s="145" t="s">
        <v>497</v>
      </c>
      <c r="AB48" s="146" t="s">
        <v>932</v>
      </c>
    </row>
    <row r="49" spans="1:28" x14ac:dyDescent="0.3">
      <c r="A49" s="32" t="s">
        <v>788</v>
      </c>
      <c r="B49" s="32" t="s">
        <v>648</v>
      </c>
      <c r="C49" s="32" t="s">
        <v>728</v>
      </c>
      <c r="D49" s="33" t="s">
        <v>933</v>
      </c>
      <c r="E49" s="66" t="s">
        <v>934</v>
      </c>
      <c r="F49" s="66" t="s">
        <v>925</v>
      </c>
      <c r="G49" s="69">
        <v>1300000</v>
      </c>
      <c r="H49" s="60">
        <f t="shared" si="8"/>
        <v>45231</v>
      </c>
      <c r="I49" s="60">
        <f t="shared" si="5"/>
        <v>45260</v>
      </c>
      <c r="J49" s="61">
        <f t="shared" si="9"/>
        <v>30</v>
      </c>
      <c r="K49" s="58">
        <f t="shared" si="23"/>
        <v>1300000</v>
      </c>
      <c r="L49" s="58"/>
      <c r="M49" s="58"/>
      <c r="N49" s="58">
        <f t="shared" si="11"/>
        <v>1300000</v>
      </c>
      <c r="O49" s="58"/>
      <c r="P49" s="58"/>
      <c r="Q49" s="58"/>
      <c r="R49" s="58"/>
      <c r="S49" s="58"/>
      <c r="T49" s="58"/>
      <c r="U49" s="58"/>
      <c r="V49" s="58">
        <f t="shared" si="15"/>
        <v>1300000</v>
      </c>
      <c r="W49" s="58"/>
      <c r="X49" s="58">
        <f t="shared" si="16"/>
        <v>1300000</v>
      </c>
      <c r="Y49" s="58">
        <f t="shared" si="7"/>
        <v>0</v>
      </c>
      <c r="Z49" s="57" t="s">
        <v>787</v>
      </c>
      <c r="AA49" s="64" t="s">
        <v>814</v>
      </c>
      <c r="AB49" s="109" t="s">
        <v>935</v>
      </c>
    </row>
    <row r="50" spans="1:28" x14ac:dyDescent="0.3">
      <c r="A50" s="72" t="s">
        <v>936</v>
      </c>
      <c r="B50" s="72" t="s">
        <v>648</v>
      </c>
      <c r="C50" s="72" t="s">
        <v>728</v>
      </c>
      <c r="D50" s="95" t="s">
        <v>937</v>
      </c>
      <c r="E50" s="74" t="s">
        <v>938</v>
      </c>
      <c r="F50" s="74" t="s">
        <v>939</v>
      </c>
      <c r="G50" s="77">
        <v>1300000</v>
      </c>
      <c r="H50" s="67">
        <f t="shared" si="8"/>
        <v>45231</v>
      </c>
      <c r="I50" s="67">
        <f t="shared" si="5"/>
        <v>45260</v>
      </c>
      <c r="J50" s="68">
        <f t="shared" si="9"/>
        <v>30</v>
      </c>
      <c r="K50" s="78">
        <f t="shared" si="23"/>
        <v>1300000</v>
      </c>
      <c r="L50" s="78"/>
      <c r="M50" s="78"/>
      <c r="N50" s="78">
        <f t="shared" si="11"/>
        <v>1300000</v>
      </c>
      <c r="O50" s="78"/>
      <c r="P50" s="78"/>
      <c r="Q50" s="78"/>
      <c r="R50" s="78"/>
      <c r="S50" s="78"/>
      <c r="T50" s="78"/>
      <c r="U50" s="78"/>
      <c r="V50" s="78">
        <f t="shared" si="15"/>
        <v>1300000</v>
      </c>
      <c r="W50" s="78"/>
      <c r="X50" s="78">
        <f t="shared" si="16"/>
        <v>1300000</v>
      </c>
      <c r="Y50" s="58">
        <f t="shared" si="7"/>
        <v>0</v>
      </c>
      <c r="Z50" s="79" t="s">
        <v>801</v>
      </c>
      <c r="AA50" s="79" t="s">
        <v>497</v>
      </c>
      <c r="AB50" s="109" t="s">
        <v>940</v>
      </c>
    </row>
    <row r="51" spans="1:28" x14ac:dyDescent="0.3">
      <c r="A51" s="32" t="s">
        <v>788</v>
      </c>
      <c r="B51" s="32" t="s">
        <v>648</v>
      </c>
      <c r="C51" s="32" t="s">
        <v>730</v>
      </c>
      <c r="D51" s="108" t="s">
        <v>941</v>
      </c>
      <c r="E51" s="66" t="s">
        <v>93</v>
      </c>
      <c r="F51" s="66" t="s">
        <v>93</v>
      </c>
      <c r="G51" s="69">
        <v>1500000</v>
      </c>
      <c r="H51" s="60">
        <f t="shared" si="8"/>
        <v>45231</v>
      </c>
      <c r="I51" s="60">
        <f t="shared" si="5"/>
        <v>45260</v>
      </c>
      <c r="J51" s="61">
        <f t="shared" si="9"/>
        <v>30</v>
      </c>
      <c r="K51" s="58">
        <f t="shared" si="23"/>
        <v>1500000</v>
      </c>
      <c r="L51" s="58"/>
      <c r="M51" s="58"/>
      <c r="N51" s="58">
        <f t="shared" si="11"/>
        <v>1500000</v>
      </c>
      <c r="O51" s="58"/>
      <c r="P51" s="58"/>
      <c r="Q51" s="58"/>
      <c r="R51" s="58"/>
      <c r="S51" s="58"/>
      <c r="T51" s="58"/>
      <c r="U51" s="58"/>
      <c r="V51" s="58">
        <f>IF(U51&gt;0,N51-U51,N51)</f>
        <v>1500000</v>
      </c>
      <c r="W51" s="58"/>
      <c r="X51" s="58">
        <f>V51</f>
        <v>1500000</v>
      </c>
      <c r="Y51" s="58">
        <f t="shared" si="7"/>
        <v>0</v>
      </c>
      <c r="Z51" s="57" t="s">
        <v>787</v>
      </c>
      <c r="AA51" s="57" t="s">
        <v>497</v>
      </c>
      <c r="AB51" s="109" t="s">
        <v>942</v>
      </c>
    </row>
    <row r="52" spans="1:28" x14ac:dyDescent="0.3">
      <c r="A52" s="32" t="s">
        <v>816</v>
      </c>
      <c r="B52" s="32" t="s">
        <v>648</v>
      </c>
      <c r="C52" s="32" t="s">
        <v>730</v>
      </c>
      <c r="D52" s="108" t="s">
        <v>941</v>
      </c>
      <c r="E52" s="66" t="s">
        <v>943</v>
      </c>
      <c r="F52" s="66" t="s">
        <v>943</v>
      </c>
      <c r="G52" s="69">
        <v>1500000</v>
      </c>
      <c r="H52" s="60">
        <f t="shared" si="8"/>
        <v>45231</v>
      </c>
      <c r="I52" s="60">
        <f t="shared" si="5"/>
        <v>45260</v>
      </c>
      <c r="J52" s="61">
        <f t="shared" si="9"/>
        <v>30</v>
      </c>
      <c r="K52" s="58">
        <f t="shared" si="23"/>
        <v>1500000</v>
      </c>
      <c r="L52" s="58"/>
      <c r="M52" s="58"/>
      <c r="N52" s="58">
        <f t="shared" si="11"/>
        <v>1500000</v>
      </c>
      <c r="O52" s="58"/>
      <c r="P52" s="58"/>
      <c r="Q52" s="58"/>
      <c r="R52" s="58"/>
      <c r="S52" s="58"/>
      <c r="T52" s="58"/>
      <c r="U52" s="58"/>
      <c r="V52" s="58">
        <f>IF(U52&gt;0,N52-U52,N52)</f>
        <v>1500000</v>
      </c>
      <c r="W52" s="58"/>
      <c r="X52" s="58">
        <f>V52</f>
        <v>1500000</v>
      </c>
      <c r="Y52" s="58">
        <f t="shared" si="7"/>
        <v>0</v>
      </c>
      <c r="Z52" s="57" t="s">
        <v>787</v>
      </c>
      <c r="AA52" s="57" t="s">
        <v>497</v>
      </c>
      <c r="AB52" s="109" t="s">
        <v>942</v>
      </c>
    </row>
    <row r="53" spans="1:28" x14ac:dyDescent="0.3">
      <c r="A53" s="32" t="s">
        <v>944</v>
      </c>
      <c r="B53" s="32" t="s">
        <v>648</v>
      </c>
      <c r="C53" s="32" t="s">
        <v>732</v>
      </c>
      <c r="D53" s="108" t="s">
        <v>945</v>
      </c>
      <c r="E53" s="66" t="s">
        <v>946</v>
      </c>
      <c r="F53" s="66" t="s">
        <v>946</v>
      </c>
      <c r="G53" s="69">
        <v>1500000</v>
      </c>
      <c r="H53" s="60">
        <f t="shared" si="8"/>
        <v>45231</v>
      </c>
      <c r="I53" s="60">
        <f t="shared" si="5"/>
        <v>45260</v>
      </c>
      <c r="J53" s="61">
        <f t="shared" si="9"/>
        <v>30</v>
      </c>
      <c r="K53" s="58">
        <f t="shared" si="23"/>
        <v>1500000</v>
      </c>
      <c r="L53" s="58"/>
      <c r="M53" s="58"/>
      <c r="N53" s="58">
        <f t="shared" si="11"/>
        <v>1500000</v>
      </c>
      <c r="O53" s="58"/>
      <c r="P53" s="58"/>
      <c r="Q53" s="58"/>
      <c r="R53" s="58"/>
      <c r="S53" s="58"/>
      <c r="T53" s="58"/>
      <c r="U53" s="58">
        <v>167000</v>
      </c>
      <c r="V53" s="58">
        <f t="shared" si="15"/>
        <v>1333000</v>
      </c>
      <c r="W53" s="58"/>
      <c r="X53" s="58">
        <f t="shared" si="16"/>
        <v>1333000</v>
      </c>
      <c r="Y53" s="58">
        <f t="shared" si="7"/>
        <v>-167000</v>
      </c>
      <c r="Z53" s="57" t="s">
        <v>787</v>
      </c>
      <c r="AA53" s="57" t="s">
        <v>497</v>
      </c>
      <c r="AB53" s="109" t="s">
        <v>942</v>
      </c>
    </row>
    <row r="54" spans="1:28" x14ac:dyDescent="0.3">
      <c r="A54" s="32" t="s">
        <v>831</v>
      </c>
      <c r="B54" s="32" t="s">
        <v>648</v>
      </c>
      <c r="C54" s="32" t="s">
        <v>734</v>
      </c>
      <c r="D54" s="108" t="s">
        <v>947</v>
      </c>
      <c r="E54" s="66" t="s">
        <v>948</v>
      </c>
      <c r="F54" s="66" t="s">
        <v>948</v>
      </c>
      <c r="G54" s="69">
        <v>1000000</v>
      </c>
      <c r="H54" s="60">
        <f t="shared" si="8"/>
        <v>45231</v>
      </c>
      <c r="I54" s="60">
        <f t="shared" si="5"/>
        <v>45260</v>
      </c>
      <c r="J54" s="61">
        <f>I54-H54+1</f>
        <v>30</v>
      </c>
      <c r="K54" s="58">
        <f t="shared" si="23"/>
        <v>1000000</v>
      </c>
      <c r="L54" s="58"/>
      <c r="M54" s="58"/>
      <c r="N54" s="58">
        <f t="shared" si="11"/>
        <v>1000000</v>
      </c>
      <c r="O54" s="58"/>
      <c r="P54" s="58"/>
      <c r="Q54" s="58"/>
      <c r="R54" s="58"/>
      <c r="S54" s="58"/>
      <c r="T54" s="58"/>
      <c r="U54" s="58"/>
      <c r="V54" s="58">
        <f>IF(U54&gt;0,N54-U54,N54)</f>
        <v>1000000</v>
      </c>
      <c r="W54" s="58"/>
      <c r="X54" s="58">
        <f>V54</f>
        <v>1000000</v>
      </c>
      <c r="Y54" s="58">
        <f>X54-N54</f>
        <v>0</v>
      </c>
      <c r="Z54" s="57" t="s">
        <v>787</v>
      </c>
      <c r="AA54" s="57" t="s">
        <v>497</v>
      </c>
      <c r="AB54" s="109"/>
    </row>
    <row r="55" spans="1:28" x14ac:dyDescent="0.3">
      <c r="A55" s="32" t="s">
        <v>822</v>
      </c>
      <c r="B55" s="32" t="s">
        <v>648</v>
      </c>
      <c r="C55" s="32" t="s">
        <v>736</v>
      </c>
      <c r="D55" s="108" t="s">
        <v>949</v>
      </c>
      <c r="E55" s="66" t="s">
        <v>950</v>
      </c>
      <c r="F55" s="66" t="s">
        <v>951</v>
      </c>
      <c r="G55" s="69">
        <v>200000</v>
      </c>
      <c r="H55" s="60">
        <f t="shared" si="8"/>
        <v>45231</v>
      </c>
      <c r="I55" s="60">
        <f t="shared" si="5"/>
        <v>45260</v>
      </c>
      <c r="J55" s="61">
        <f t="shared" si="9"/>
        <v>30</v>
      </c>
      <c r="K55" s="58">
        <f t="shared" si="23"/>
        <v>200000</v>
      </c>
      <c r="L55" s="58"/>
      <c r="M55" s="58"/>
      <c r="N55" s="58">
        <f t="shared" si="11"/>
        <v>200000</v>
      </c>
      <c r="O55" s="58"/>
      <c r="P55" s="58"/>
      <c r="Q55" s="58"/>
      <c r="R55" s="58"/>
      <c r="S55" s="58"/>
      <c r="T55" s="58"/>
      <c r="U55" s="58"/>
      <c r="V55" s="58">
        <f t="shared" si="15"/>
        <v>200000</v>
      </c>
      <c r="W55" s="58"/>
      <c r="X55" s="58">
        <f t="shared" si="16"/>
        <v>200000</v>
      </c>
      <c r="Y55" s="58">
        <f t="shared" si="7"/>
        <v>0</v>
      </c>
      <c r="Z55" s="57" t="s">
        <v>787</v>
      </c>
      <c r="AA55" s="57" t="s">
        <v>497</v>
      </c>
      <c r="AB55" s="109" t="s">
        <v>952</v>
      </c>
    </row>
    <row r="56" spans="1:28" x14ac:dyDescent="0.3">
      <c r="A56" s="32" t="s">
        <v>822</v>
      </c>
      <c r="B56" s="32" t="s">
        <v>648</v>
      </c>
      <c r="C56" s="32" t="s">
        <v>736</v>
      </c>
      <c r="D56" s="108" t="s">
        <v>953</v>
      </c>
      <c r="E56" s="147" t="s">
        <v>822</v>
      </c>
      <c r="F56" s="147" t="s">
        <v>944</v>
      </c>
      <c r="G56" s="69">
        <v>800000</v>
      </c>
      <c r="H56" s="60">
        <f t="shared" si="8"/>
        <v>45231</v>
      </c>
      <c r="I56" s="60">
        <f t="shared" si="5"/>
        <v>45260</v>
      </c>
      <c r="J56" s="61">
        <f t="shared" si="9"/>
        <v>30</v>
      </c>
      <c r="K56" s="58">
        <f t="shared" si="23"/>
        <v>800000</v>
      </c>
      <c r="L56" s="58"/>
      <c r="M56" s="58"/>
      <c r="N56" s="58">
        <f t="shared" si="11"/>
        <v>800000</v>
      </c>
      <c r="O56" s="58"/>
      <c r="P56" s="58"/>
      <c r="Q56" s="58"/>
      <c r="R56" s="58"/>
      <c r="S56" s="58"/>
      <c r="T56" s="58"/>
      <c r="U56" s="58"/>
      <c r="V56" s="58">
        <f t="shared" si="15"/>
        <v>800000</v>
      </c>
      <c r="W56" s="58"/>
      <c r="X56" s="58">
        <f t="shared" si="16"/>
        <v>800000</v>
      </c>
      <c r="Y56" s="58">
        <f t="shared" si="7"/>
        <v>0</v>
      </c>
      <c r="Z56" s="57" t="s">
        <v>787</v>
      </c>
      <c r="AA56" s="57" t="s">
        <v>497</v>
      </c>
      <c r="AB56" s="109" t="s">
        <v>952</v>
      </c>
    </row>
    <row r="57" spans="1:28" x14ac:dyDescent="0.3">
      <c r="A57" s="32" t="s">
        <v>822</v>
      </c>
      <c r="B57" s="32" t="s">
        <v>648</v>
      </c>
      <c r="C57" s="32" t="s">
        <v>738</v>
      </c>
      <c r="D57" s="108" t="s">
        <v>954</v>
      </c>
      <c r="E57" s="66" t="s">
        <v>955</v>
      </c>
      <c r="F57" s="66" t="s">
        <v>955</v>
      </c>
      <c r="G57" s="69">
        <v>2000000</v>
      </c>
      <c r="H57" s="60">
        <f t="shared" si="8"/>
        <v>45231</v>
      </c>
      <c r="I57" s="60">
        <f t="shared" si="5"/>
        <v>45260</v>
      </c>
      <c r="J57" s="61">
        <f t="shared" si="9"/>
        <v>30</v>
      </c>
      <c r="K57" s="58">
        <f t="shared" si="23"/>
        <v>2000000</v>
      </c>
      <c r="L57" s="58"/>
      <c r="M57" s="58"/>
      <c r="N57" s="58">
        <f t="shared" si="11"/>
        <v>2000000</v>
      </c>
      <c r="O57" s="58"/>
      <c r="P57" s="58"/>
      <c r="Q57" s="58"/>
      <c r="R57" s="58"/>
      <c r="S57" s="58"/>
      <c r="T57" s="58"/>
      <c r="U57" s="58"/>
      <c r="V57" s="58">
        <f t="shared" si="15"/>
        <v>2000000</v>
      </c>
      <c r="W57" s="58"/>
      <c r="X57" s="58">
        <f t="shared" si="16"/>
        <v>2000000</v>
      </c>
      <c r="Y57" s="58">
        <f t="shared" si="7"/>
        <v>0</v>
      </c>
      <c r="Z57" s="57" t="s">
        <v>787</v>
      </c>
      <c r="AA57" s="57" t="s">
        <v>497</v>
      </c>
      <c r="AB57" s="109" t="s">
        <v>956</v>
      </c>
    </row>
    <row r="58" spans="1:28" x14ac:dyDescent="0.3">
      <c r="A58" s="32" t="s">
        <v>957</v>
      </c>
      <c r="B58" s="32" t="s">
        <v>648</v>
      </c>
      <c r="C58" s="32" t="s">
        <v>740</v>
      </c>
      <c r="D58" s="108" t="s">
        <v>741</v>
      </c>
      <c r="E58" s="66" t="s">
        <v>939</v>
      </c>
      <c r="F58" s="66" t="s">
        <v>939</v>
      </c>
      <c r="G58" s="69">
        <v>1440000</v>
      </c>
      <c r="H58" s="60">
        <f t="shared" si="8"/>
        <v>45231</v>
      </c>
      <c r="I58" s="60">
        <v>45248</v>
      </c>
      <c r="J58" s="61">
        <f>I58-H58+1</f>
        <v>18</v>
      </c>
      <c r="K58" s="58">
        <f t="shared" si="23"/>
        <v>864000</v>
      </c>
      <c r="L58" s="58"/>
      <c r="M58" s="58"/>
      <c r="N58" s="58">
        <f>+K58+L58+M58</f>
        <v>864000</v>
      </c>
      <c r="O58" s="58"/>
      <c r="P58" s="58"/>
      <c r="Q58" s="58"/>
      <c r="R58" s="58"/>
      <c r="S58" s="58"/>
      <c r="T58" s="58"/>
      <c r="U58" s="58"/>
      <c r="V58" s="58">
        <f>IF(U58&gt;0,N58-U58,N58)</f>
        <v>864000</v>
      </c>
      <c r="W58" s="58"/>
      <c r="X58" s="58">
        <f>V58</f>
        <v>864000</v>
      </c>
      <c r="Y58" s="58">
        <f>X58-N58</f>
        <v>0</v>
      </c>
      <c r="Z58" s="57" t="s">
        <v>787</v>
      </c>
      <c r="AA58" s="57" t="s">
        <v>497</v>
      </c>
      <c r="AB58" s="109" t="s">
        <v>958</v>
      </c>
    </row>
    <row r="59" spans="1:28" x14ac:dyDescent="0.3">
      <c r="A59" s="32" t="s">
        <v>957</v>
      </c>
      <c r="B59" s="32" t="s">
        <v>648</v>
      </c>
      <c r="C59" s="32" t="s">
        <v>740</v>
      </c>
      <c r="D59" s="108" t="s">
        <v>741</v>
      </c>
      <c r="E59" s="66" t="s">
        <v>959</v>
      </c>
      <c r="F59" s="66" t="s">
        <v>960</v>
      </c>
      <c r="G59" s="69">
        <v>1440000</v>
      </c>
      <c r="H59" s="60">
        <v>45249</v>
      </c>
      <c r="I59" s="60">
        <f t="shared" ref="I59" si="24">EOMONTH(H59,0)</f>
        <v>45260</v>
      </c>
      <c r="J59" s="61">
        <f t="shared" ref="J59" si="25">I59-H59+1</f>
        <v>12</v>
      </c>
      <c r="K59" s="58">
        <f t="shared" si="23"/>
        <v>576000</v>
      </c>
      <c r="L59" s="58"/>
      <c r="M59" s="58"/>
      <c r="N59" s="58">
        <f t="shared" ref="N59" si="26">+K59+L59+M59</f>
        <v>576000</v>
      </c>
      <c r="O59" s="58"/>
      <c r="P59" s="58"/>
      <c r="Q59" s="58"/>
      <c r="R59" s="58"/>
      <c r="S59" s="58"/>
      <c r="T59" s="58"/>
      <c r="U59" s="58"/>
      <c r="V59" s="58">
        <f t="shared" ref="V59" si="27">IF(U59&gt;0,N59-U59,N59)</f>
        <v>576000</v>
      </c>
      <c r="W59" s="58"/>
      <c r="X59" s="58">
        <f t="shared" ref="X59" si="28">V59</f>
        <v>576000</v>
      </c>
      <c r="Y59" s="58">
        <f t="shared" ref="Y59" si="29">X59-N59</f>
        <v>0</v>
      </c>
      <c r="Z59" s="57" t="s">
        <v>801</v>
      </c>
      <c r="AA59" s="57" t="s">
        <v>497</v>
      </c>
      <c r="AB59" s="109" t="s">
        <v>961</v>
      </c>
    </row>
    <row r="60" spans="1:28" x14ac:dyDescent="0.3">
      <c r="A60" s="32" t="s">
        <v>957</v>
      </c>
      <c r="B60" s="32" t="s">
        <v>648</v>
      </c>
      <c r="C60" s="32" t="s">
        <v>740</v>
      </c>
      <c r="D60" s="108" t="s">
        <v>741</v>
      </c>
      <c r="E60" s="66" t="s">
        <v>962</v>
      </c>
      <c r="F60" s="66" t="s">
        <v>851</v>
      </c>
      <c r="G60" s="69">
        <v>1440000</v>
      </c>
      <c r="H60" s="60">
        <f t="shared" si="8"/>
        <v>45231</v>
      </c>
      <c r="I60" s="60">
        <f t="shared" si="5"/>
        <v>45260</v>
      </c>
      <c r="J60" s="61">
        <f t="shared" si="9"/>
        <v>30</v>
      </c>
      <c r="K60" s="58">
        <f t="shared" si="23"/>
        <v>1440000</v>
      </c>
      <c r="L60" s="58"/>
      <c r="M60" s="58"/>
      <c r="N60" s="58">
        <f t="shared" si="11"/>
        <v>1440000</v>
      </c>
      <c r="O60" s="58"/>
      <c r="P60" s="58"/>
      <c r="Q60" s="58"/>
      <c r="R60" s="58"/>
      <c r="S60" s="58"/>
      <c r="T60" s="58"/>
      <c r="U60" s="58">
        <v>9641</v>
      </c>
      <c r="V60" s="58">
        <f t="shared" si="15"/>
        <v>1430359</v>
      </c>
      <c r="W60" s="58"/>
      <c r="X60" s="58">
        <f t="shared" si="16"/>
        <v>1430359</v>
      </c>
      <c r="Y60" s="58">
        <f t="shared" si="7"/>
        <v>-9641</v>
      </c>
      <c r="Z60" s="57" t="s">
        <v>910</v>
      </c>
      <c r="AA60" s="57" t="s">
        <v>497</v>
      </c>
      <c r="AB60" s="109" t="s">
        <v>961</v>
      </c>
    </row>
    <row r="61" spans="1:28" x14ac:dyDescent="0.3">
      <c r="A61" s="32" t="s">
        <v>963</v>
      </c>
      <c r="B61" s="32" t="s">
        <v>648</v>
      </c>
      <c r="C61" s="32" t="s">
        <v>753</v>
      </c>
      <c r="D61" s="108" t="s">
        <v>964</v>
      </c>
      <c r="E61" s="66" t="s">
        <v>965</v>
      </c>
      <c r="F61" s="66" t="s">
        <v>965</v>
      </c>
      <c r="G61" s="69">
        <v>1500000</v>
      </c>
      <c r="H61" s="60">
        <f t="shared" si="8"/>
        <v>45231</v>
      </c>
      <c r="I61" s="60">
        <f t="shared" si="5"/>
        <v>45260</v>
      </c>
      <c r="J61" s="61">
        <f t="shared" si="9"/>
        <v>30</v>
      </c>
      <c r="K61" s="58">
        <f t="shared" si="23"/>
        <v>1500000</v>
      </c>
      <c r="L61" s="58"/>
      <c r="M61" s="58"/>
      <c r="N61" s="58">
        <f t="shared" si="11"/>
        <v>1500000</v>
      </c>
      <c r="O61" s="58"/>
      <c r="P61" s="58"/>
      <c r="Q61" s="58"/>
      <c r="R61" s="58"/>
      <c r="S61" s="58"/>
      <c r="T61" s="58"/>
      <c r="U61" s="58"/>
      <c r="V61" s="58">
        <f t="shared" si="15"/>
        <v>1500000</v>
      </c>
      <c r="W61" s="58"/>
      <c r="X61" s="58">
        <f t="shared" si="16"/>
        <v>1500000</v>
      </c>
      <c r="Y61" s="58">
        <f t="shared" si="7"/>
        <v>0</v>
      </c>
      <c r="Z61" s="57" t="s">
        <v>801</v>
      </c>
      <c r="AA61" s="57" t="s">
        <v>497</v>
      </c>
      <c r="AB61" s="109" t="s">
        <v>966</v>
      </c>
    </row>
    <row r="62" spans="1:28" x14ac:dyDescent="0.3">
      <c r="A62" s="32" t="s">
        <v>963</v>
      </c>
      <c r="B62" s="32" t="s">
        <v>648</v>
      </c>
      <c r="C62" s="32" t="s">
        <v>967</v>
      </c>
      <c r="D62" s="108" t="s">
        <v>968</v>
      </c>
      <c r="E62" s="66" t="s">
        <v>969</v>
      </c>
      <c r="F62" s="66" t="s">
        <v>969</v>
      </c>
      <c r="G62" s="69">
        <v>1500000</v>
      </c>
      <c r="H62" s="60">
        <f t="shared" si="8"/>
        <v>45231</v>
      </c>
      <c r="I62" s="60">
        <f t="shared" si="5"/>
        <v>45260</v>
      </c>
      <c r="J62" s="61">
        <f t="shared" si="9"/>
        <v>30</v>
      </c>
      <c r="K62" s="58">
        <f t="shared" si="23"/>
        <v>1500000</v>
      </c>
      <c r="L62" s="58"/>
      <c r="M62" s="58"/>
      <c r="N62" s="58">
        <f t="shared" si="11"/>
        <v>1500000</v>
      </c>
      <c r="O62" s="58"/>
      <c r="P62" s="58"/>
      <c r="Q62" s="58"/>
      <c r="R62" s="58"/>
      <c r="S62" s="58"/>
      <c r="T62" s="58"/>
      <c r="U62" s="58"/>
      <c r="V62" s="58">
        <f t="shared" si="15"/>
        <v>1500000</v>
      </c>
      <c r="W62" s="58"/>
      <c r="X62" s="58">
        <f t="shared" si="16"/>
        <v>1500000</v>
      </c>
      <c r="Y62" s="58">
        <f t="shared" si="7"/>
        <v>0</v>
      </c>
      <c r="Z62" s="57" t="s">
        <v>801</v>
      </c>
      <c r="AA62" s="57" t="s">
        <v>497</v>
      </c>
      <c r="AB62" s="109" t="s">
        <v>970</v>
      </c>
    </row>
    <row r="63" spans="1:28" x14ac:dyDescent="0.3">
      <c r="A63" s="32" t="s">
        <v>831</v>
      </c>
      <c r="B63" s="32" t="s">
        <v>648</v>
      </c>
      <c r="C63" s="32" t="s">
        <v>746</v>
      </c>
      <c r="D63" s="108" t="s">
        <v>971</v>
      </c>
      <c r="E63" s="66" t="s">
        <v>972</v>
      </c>
      <c r="F63" s="66" t="s">
        <v>973</v>
      </c>
      <c r="G63" s="69">
        <v>500000</v>
      </c>
      <c r="H63" s="60">
        <f t="shared" si="8"/>
        <v>45231</v>
      </c>
      <c r="I63" s="60">
        <f t="shared" si="5"/>
        <v>45260</v>
      </c>
      <c r="J63" s="61">
        <f t="shared" si="9"/>
        <v>30</v>
      </c>
      <c r="K63" s="58">
        <f t="shared" si="23"/>
        <v>500000</v>
      </c>
      <c r="L63" s="58"/>
      <c r="M63" s="58"/>
      <c r="N63" s="58">
        <f t="shared" si="11"/>
        <v>500000</v>
      </c>
      <c r="O63" s="58"/>
      <c r="P63" s="58"/>
      <c r="Q63" s="58"/>
      <c r="R63" s="58"/>
      <c r="S63" s="58"/>
      <c r="T63" s="58"/>
      <c r="U63" s="58"/>
      <c r="V63" s="58">
        <f t="shared" si="15"/>
        <v>500000</v>
      </c>
      <c r="W63" s="58"/>
      <c r="X63" s="58">
        <f t="shared" si="16"/>
        <v>500000</v>
      </c>
      <c r="Y63" s="58">
        <f t="shared" si="7"/>
        <v>0</v>
      </c>
      <c r="Z63" s="57" t="s">
        <v>801</v>
      </c>
      <c r="AA63" s="57" t="s">
        <v>497</v>
      </c>
      <c r="AB63" s="109"/>
    </row>
    <row r="64" spans="1:28" x14ac:dyDescent="0.3">
      <c r="A64" s="32" t="s">
        <v>963</v>
      </c>
      <c r="B64" s="32" t="s">
        <v>648</v>
      </c>
      <c r="C64" s="32" t="s">
        <v>748</v>
      </c>
      <c r="D64" s="108" t="s">
        <v>974</v>
      </c>
      <c r="E64" s="66" t="s">
        <v>975</v>
      </c>
      <c r="F64" s="66" t="s">
        <v>975</v>
      </c>
      <c r="G64" s="69">
        <v>1500000</v>
      </c>
      <c r="H64" s="60">
        <f t="shared" si="8"/>
        <v>45231</v>
      </c>
      <c r="I64" s="60">
        <f>EOMONTH(H64,0)</f>
        <v>45260</v>
      </c>
      <c r="J64" s="61">
        <f t="shared" si="9"/>
        <v>30</v>
      </c>
      <c r="K64" s="58">
        <f t="shared" si="23"/>
        <v>1500000</v>
      </c>
      <c r="L64" s="58"/>
      <c r="M64" s="58"/>
      <c r="N64" s="58">
        <f t="shared" si="11"/>
        <v>1500000</v>
      </c>
      <c r="O64" s="58"/>
      <c r="P64" s="58"/>
      <c r="Q64" s="58"/>
      <c r="R64" s="58"/>
      <c r="S64" s="58"/>
      <c r="T64" s="58"/>
      <c r="U64" s="58"/>
      <c r="V64" s="58">
        <f t="shared" si="15"/>
        <v>1500000</v>
      </c>
      <c r="W64" s="58"/>
      <c r="X64" s="58">
        <f t="shared" si="16"/>
        <v>1500000</v>
      </c>
      <c r="Y64" s="58">
        <f t="shared" si="7"/>
        <v>0</v>
      </c>
      <c r="Z64" s="57" t="s">
        <v>801</v>
      </c>
      <c r="AA64" s="57" t="s">
        <v>497</v>
      </c>
      <c r="AB64" s="109"/>
    </row>
    <row r="65" spans="1:28" x14ac:dyDescent="0.3">
      <c r="A65" s="32" t="s">
        <v>963</v>
      </c>
      <c r="B65" s="32" t="s">
        <v>648</v>
      </c>
      <c r="C65" s="32" t="s">
        <v>752</v>
      </c>
      <c r="D65" s="108" t="s">
        <v>750</v>
      </c>
      <c r="E65" s="66" t="s">
        <v>976</v>
      </c>
      <c r="F65" s="66" t="s">
        <v>976</v>
      </c>
      <c r="G65" s="69">
        <v>1670000</v>
      </c>
      <c r="H65" s="60">
        <f t="shared" si="8"/>
        <v>45231</v>
      </c>
      <c r="I65" s="60">
        <f>EOMONTH(H65,0)</f>
        <v>45260</v>
      </c>
      <c r="J65" s="61">
        <f t="shared" si="9"/>
        <v>30</v>
      </c>
      <c r="K65" s="58">
        <f t="shared" si="23"/>
        <v>1670000</v>
      </c>
      <c r="L65" s="58"/>
      <c r="M65" s="58"/>
      <c r="N65" s="58">
        <f t="shared" si="11"/>
        <v>1670000</v>
      </c>
      <c r="O65" s="58"/>
      <c r="P65" s="58"/>
      <c r="Q65" s="58"/>
      <c r="R65" s="58"/>
      <c r="S65" s="58"/>
      <c r="T65" s="58"/>
      <c r="U65" s="58"/>
      <c r="V65" s="58">
        <f t="shared" si="15"/>
        <v>1670000</v>
      </c>
      <c r="W65" s="58"/>
      <c r="X65" s="58">
        <f t="shared" si="16"/>
        <v>1670000</v>
      </c>
      <c r="Y65" s="58">
        <f t="shared" si="7"/>
        <v>0</v>
      </c>
      <c r="Z65" s="57" t="s">
        <v>787</v>
      </c>
      <c r="AA65" s="57" t="s">
        <v>497</v>
      </c>
      <c r="AB65" s="109" t="s">
        <v>977</v>
      </c>
    </row>
    <row r="66" spans="1:28" x14ac:dyDescent="0.3">
      <c r="A66" s="32" t="s">
        <v>963</v>
      </c>
      <c r="B66" s="32" t="s">
        <v>648</v>
      </c>
      <c r="C66" s="32" t="s">
        <v>754</v>
      </c>
      <c r="D66" s="108" t="s">
        <v>751</v>
      </c>
      <c r="E66" s="66" t="s">
        <v>978</v>
      </c>
      <c r="F66" s="66" t="s">
        <v>979</v>
      </c>
      <c r="G66" s="69">
        <v>1300000</v>
      </c>
      <c r="H66" s="60">
        <f t="shared" si="8"/>
        <v>45231</v>
      </c>
      <c r="I66" s="60">
        <f>EOMONTH(H66,0)</f>
        <v>45260</v>
      </c>
      <c r="J66" s="61">
        <f t="shared" si="9"/>
        <v>30</v>
      </c>
      <c r="K66" s="58">
        <f t="shared" si="23"/>
        <v>1300000</v>
      </c>
      <c r="L66" s="58"/>
      <c r="M66" s="58"/>
      <c r="N66" s="58">
        <f t="shared" si="11"/>
        <v>1300000</v>
      </c>
      <c r="O66" s="58"/>
      <c r="P66" s="58"/>
      <c r="Q66" s="58"/>
      <c r="R66" s="58"/>
      <c r="S66" s="58"/>
      <c r="T66" s="58"/>
      <c r="U66" s="58"/>
      <c r="V66" s="58">
        <f t="shared" si="15"/>
        <v>1300000</v>
      </c>
      <c r="W66" s="58"/>
      <c r="X66" s="58">
        <f t="shared" si="16"/>
        <v>1300000</v>
      </c>
      <c r="Y66" s="58">
        <f t="shared" si="7"/>
        <v>0</v>
      </c>
      <c r="Z66" s="57" t="s">
        <v>801</v>
      </c>
      <c r="AA66" s="57" t="s">
        <v>497</v>
      </c>
      <c r="AB66" s="109"/>
    </row>
    <row r="67" spans="1:28" x14ac:dyDescent="0.3">
      <c r="A67" s="148"/>
      <c r="B67" s="148"/>
      <c r="C67" s="148"/>
      <c r="D67" s="149" t="s">
        <v>980</v>
      </c>
      <c r="E67" s="149"/>
      <c r="F67" s="149"/>
      <c r="G67" s="158">
        <f>SUBTOTAL(9,G2:G66)</f>
        <v>67520400</v>
      </c>
      <c r="H67" s="150">
        <f t="shared" si="8"/>
        <v>45231</v>
      </c>
      <c r="I67" s="150">
        <f t="shared" si="5"/>
        <v>45260</v>
      </c>
      <c r="J67" s="151">
        <f t="shared" si="9"/>
        <v>30</v>
      </c>
      <c r="K67" s="159">
        <f>SUBTOTAL(9,K2:K66)</f>
        <v>63967150</v>
      </c>
      <c r="L67" s="159">
        <f>SUBTOTAL(9,L2:L66)</f>
        <v>567270</v>
      </c>
      <c r="M67" s="159">
        <f>SUBTOTAL(9,M2:M66)</f>
        <v>550000</v>
      </c>
      <c r="N67" s="159">
        <f t="shared" ref="N67:X67" si="30">SUBTOTAL(9,N2:N66)</f>
        <v>65084420</v>
      </c>
      <c r="O67" s="159">
        <f t="shared" si="30"/>
        <v>9051166</v>
      </c>
      <c r="P67" s="159">
        <f t="shared" si="30"/>
        <v>10510</v>
      </c>
      <c r="Q67" s="159">
        <f t="shared" si="30"/>
        <v>348850</v>
      </c>
      <c r="R67" s="159">
        <f t="shared" si="30"/>
        <v>9410526</v>
      </c>
      <c r="S67" s="159">
        <f t="shared" si="30"/>
        <v>761450</v>
      </c>
      <c r="T67" s="159">
        <f t="shared" si="30"/>
        <v>8649076</v>
      </c>
      <c r="U67" s="159">
        <f t="shared" si="30"/>
        <v>506301</v>
      </c>
      <c r="V67" s="159">
        <f t="shared" si="30"/>
        <v>63050175</v>
      </c>
      <c r="W67" s="159">
        <f t="shared" si="30"/>
        <v>772620</v>
      </c>
      <c r="X67" s="159">
        <f t="shared" si="30"/>
        <v>64584245</v>
      </c>
      <c r="Y67" s="159">
        <f t="shared" si="7"/>
        <v>-500175</v>
      </c>
      <c r="Z67" s="160"/>
      <c r="AA67" s="160"/>
      <c r="AB67" s="158"/>
    </row>
    <row r="70" spans="1:28" ht="18" customHeight="1" x14ac:dyDescent="0.3">
      <c r="A70" s="152"/>
      <c r="B70" s="152"/>
      <c r="C70" s="152"/>
      <c r="D70" s="153" t="s">
        <v>944</v>
      </c>
      <c r="E70" s="153"/>
      <c r="F70" s="153"/>
      <c r="G70" s="161"/>
      <c r="H70" s="161"/>
      <c r="I70" s="161"/>
      <c r="J70" s="162"/>
      <c r="K70" s="161"/>
      <c r="L70" s="161"/>
      <c r="M70" s="161"/>
      <c r="O70" s="161"/>
      <c r="P70" s="161"/>
      <c r="Q70" s="161"/>
      <c r="R70" s="161"/>
      <c r="S70" s="161"/>
      <c r="T70" s="161"/>
      <c r="U70" s="161"/>
      <c r="V70" s="161">
        <f>SUMIF($E$2:$E$66,$D70,$N$2:$N$66)</f>
        <v>800000</v>
      </c>
      <c r="W70" s="161"/>
      <c r="X70" s="161"/>
      <c r="Y70" s="161"/>
      <c r="Z70" s="163"/>
      <c r="AA70" s="163"/>
      <c r="AB70" s="161"/>
    </row>
    <row r="71" spans="1:28" s="152" customFormat="1" ht="18" customHeight="1" x14ac:dyDescent="0.3">
      <c r="D71" s="153" t="s">
        <v>858</v>
      </c>
      <c r="E71" s="153"/>
      <c r="F71" s="153"/>
      <c r="G71" s="161"/>
      <c r="H71" s="161"/>
      <c r="I71" s="162"/>
      <c r="J71" s="161"/>
      <c r="K71" s="161"/>
      <c r="L71" s="161"/>
      <c r="M71" s="161"/>
      <c r="N71" s="42"/>
      <c r="O71" s="161"/>
      <c r="P71" s="161"/>
      <c r="Q71" s="161"/>
      <c r="R71" s="161"/>
      <c r="S71" s="161"/>
      <c r="T71" s="161"/>
      <c r="U71" s="161"/>
      <c r="V71" s="161">
        <f>SUMIF($E$2:$E$66,$D71,$N$2:$N$66)</f>
        <v>3067240</v>
      </c>
      <c r="W71" s="161"/>
      <c r="X71" s="161"/>
      <c r="Y71" s="161"/>
      <c r="Z71" s="161"/>
      <c r="AA71" s="161"/>
      <c r="AB71" s="161"/>
    </row>
    <row r="72" spans="1:28" s="152" customFormat="1" ht="18" customHeight="1" x14ac:dyDescent="0.3">
      <c r="D72" s="153"/>
      <c r="E72" s="153"/>
      <c r="F72" s="153"/>
      <c r="G72" s="161"/>
      <c r="H72" s="161"/>
      <c r="I72" s="162"/>
      <c r="J72" s="161"/>
      <c r="K72" s="161"/>
      <c r="L72" s="161"/>
      <c r="M72" s="161"/>
      <c r="N72" s="42"/>
      <c r="O72" s="161"/>
      <c r="P72" s="161"/>
      <c r="Q72" s="161"/>
      <c r="R72" s="161"/>
      <c r="S72" s="161"/>
      <c r="T72" s="161"/>
      <c r="U72" s="161"/>
      <c r="V72" s="161"/>
      <c r="W72" s="161"/>
      <c r="X72" s="161"/>
      <c r="Y72" s="161"/>
      <c r="Z72" s="161"/>
      <c r="AA72" s="161"/>
      <c r="AB72" s="161"/>
    </row>
    <row r="73" spans="1:28" s="152" customFormat="1" ht="18" customHeight="1" x14ac:dyDescent="0.3">
      <c r="D73" s="153"/>
      <c r="E73" s="153"/>
      <c r="F73" s="153"/>
      <c r="G73" s="161"/>
      <c r="H73" s="161"/>
      <c r="I73" s="162"/>
      <c r="J73" s="161"/>
      <c r="K73" s="161"/>
      <c r="L73" s="161"/>
      <c r="M73" s="161"/>
      <c r="N73" s="42"/>
      <c r="O73" s="161"/>
      <c r="P73" s="161"/>
      <c r="Q73" s="161"/>
      <c r="R73" s="161"/>
      <c r="S73" s="161"/>
      <c r="T73" s="161"/>
      <c r="U73" s="161"/>
      <c r="V73" s="161"/>
      <c r="W73" s="161"/>
      <c r="X73" s="161"/>
      <c r="Y73" s="161"/>
      <c r="Z73" s="161"/>
      <c r="AA73" s="161"/>
      <c r="AB73" s="161"/>
    </row>
    <row r="74" spans="1:28" s="152" customFormat="1" ht="18" customHeight="1" x14ac:dyDescent="0.3">
      <c r="D74" s="153" t="s">
        <v>981</v>
      </c>
      <c r="I74" s="164"/>
      <c r="N74" s="42"/>
      <c r="O74" s="161"/>
      <c r="P74" s="161"/>
      <c r="Q74" s="161"/>
      <c r="R74" s="161"/>
      <c r="S74" s="161"/>
      <c r="T74" s="161"/>
      <c r="U74" s="161"/>
      <c r="V74" s="165">
        <f>+V67-V71-V70-V72</f>
        <v>59182935</v>
      </c>
      <c r="W74" s="161"/>
      <c r="X74" s="161"/>
      <c r="Y74" s="161"/>
      <c r="Z74" s="161"/>
      <c r="AA74" s="161"/>
      <c r="AB74" s="161"/>
    </row>
    <row r="75" spans="1:28" s="169" customFormat="1" ht="17.100000000000001" customHeight="1" x14ac:dyDescent="0.3">
      <c r="A75" s="42"/>
      <c r="B75" s="42"/>
      <c r="C75" s="42"/>
      <c r="D75" s="166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167"/>
      <c r="P75" s="167"/>
      <c r="Q75" s="167"/>
      <c r="R75" s="167"/>
      <c r="S75" s="167"/>
      <c r="T75" s="167"/>
      <c r="U75" s="167"/>
      <c r="V75" s="167"/>
      <c r="W75" s="161"/>
      <c r="X75" s="161"/>
      <c r="Y75" s="161"/>
      <c r="Z75" s="161"/>
      <c r="AA75" s="167"/>
      <c r="AB75" s="168"/>
    </row>
    <row r="76" spans="1:28" s="169" customFormat="1" ht="17.100000000000001" customHeight="1" x14ac:dyDescent="0.3">
      <c r="A76" s="42"/>
      <c r="B76" s="42"/>
      <c r="C76" s="42"/>
      <c r="D76" s="42"/>
      <c r="E76" s="42"/>
      <c r="F76" s="42"/>
      <c r="G76" s="42"/>
      <c r="H76" s="42"/>
      <c r="I76" s="170"/>
      <c r="J76" s="42"/>
      <c r="K76" s="42"/>
      <c r="L76" s="42"/>
      <c r="M76" s="42"/>
      <c r="N76" s="42"/>
      <c r="O76" s="167"/>
      <c r="P76" s="167"/>
      <c r="Q76" s="167"/>
      <c r="R76" s="167"/>
      <c r="S76" s="167"/>
      <c r="T76" s="167"/>
      <c r="U76" s="167"/>
      <c r="V76" s="167"/>
      <c r="W76" s="161"/>
      <c r="X76" s="161"/>
      <c r="Y76" s="161"/>
      <c r="Z76" s="161"/>
      <c r="AA76" s="167"/>
      <c r="AB76" s="42"/>
    </row>
  </sheetData>
  <autoFilter ref="A1:AB66"/>
  <phoneticPr fontId="4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showGridLines="0" workbookViewId="0">
      <pane xSplit="5" ySplit="1" topLeftCell="F2" activePane="bottomRight" state="frozen"/>
      <selection pane="topRight" activeCell="D1" sqref="D1"/>
      <selection pane="bottomLeft" activeCell="A2" sqref="A2"/>
      <selection pane="bottomRight" activeCell="Q1" activeCellId="6" sqref="H1:I1048576 K1:K1048576 L1:L1048576 M1:M1048576 O1:O1048576 P1:P1048576 Q1:Q1048576"/>
    </sheetView>
  </sheetViews>
  <sheetFormatPr defaultRowHeight="12" x14ac:dyDescent="0.2"/>
  <cols>
    <col min="1" max="1" width="6.5" style="21" bestFit="1" customWidth="1"/>
    <col min="2" max="2" width="11" style="21" bestFit="1" customWidth="1"/>
    <col min="3" max="3" width="9.5" style="21" bestFit="1" customWidth="1"/>
    <col min="4" max="4" width="9.5" style="21" customWidth="1"/>
    <col min="5" max="5" width="11.5" style="21" bestFit="1" customWidth="1"/>
    <col min="6" max="7" width="8.5" style="21" bestFit="1" customWidth="1"/>
    <col min="8" max="8" width="8" style="21" bestFit="1" customWidth="1"/>
    <col min="9" max="9" width="9.5" style="21" bestFit="1" customWidth="1"/>
    <col min="10" max="10" width="13.875" style="21" bestFit="1" customWidth="1"/>
    <col min="11" max="11" width="16.25" style="21" bestFit="1" customWidth="1"/>
    <col min="12" max="13" width="8" style="21" bestFit="1" customWidth="1"/>
    <col min="14" max="14" width="7.5" style="21" customWidth="1"/>
    <col min="15" max="15" width="8.875" style="21" bestFit="1" customWidth="1"/>
    <col min="16" max="16" width="8" style="21" bestFit="1" customWidth="1"/>
    <col min="17" max="17" width="6.5" style="21" bestFit="1" customWidth="1"/>
    <col min="18" max="16384" width="9" style="21"/>
  </cols>
  <sheetData>
    <row r="1" spans="1:17" ht="12" customHeight="1" x14ac:dyDescent="0.2">
      <c r="A1" s="186" t="s">
        <v>0</v>
      </c>
      <c r="B1" s="186" t="s">
        <v>643</v>
      </c>
      <c r="C1" s="24" t="s">
        <v>645</v>
      </c>
      <c r="D1" s="186" t="s">
        <v>984</v>
      </c>
      <c r="E1" s="22" t="s">
        <v>647</v>
      </c>
      <c r="F1" s="23" t="s">
        <v>494</v>
      </c>
      <c r="G1" s="187" t="s">
        <v>104</v>
      </c>
      <c r="H1" s="186" t="s">
        <v>317</v>
      </c>
      <c r="I1" s="186" t="s">
        <v>318</v>
      </c>
      <c r="J1" s="24" t="s">
        <v>319</v>
      </c>
      <c r="K1" s="186" t="s">
        <v>320</v>
      </c>
      <c r="L1" s="186" t="s">
        <v>638</v>
      </c>
      <c r="M1" s="186" t="s">
        <v>639</v>
      </c>
      <c r="N1" s="24" t="s">
        <v>982</v>
      </c>
      <c r="O1" s="186" t="s">
        <v>640</v>
      </c>
      <c r="P1" s="186" t="s">
        <v>641</v>
      </c>
      <c r="Q1" s="186" t="s">
        <v>635</v>
      </c>
    </row>
    <row r="2" spans="1:17" x14ac:dyDescent="0.2">
      <c r="A2" s="1">
        <f>ROW()-1</f>
        <v>1</v>
      </c>
      <c r="B2" s="1">
        <v>80000026</v>
      </c>
      <c r="C2" s="1" t="s">
        <v>1</v>
      </c>
      <c r="D2" s="1">
        <v>20201001</v>
      </c>
      <c r="E2" s="5" t="s">
        <v>7</v>
      </c>
      <c r="F2" s="5" t="s">
        <v>496</v>
      </c>
      <c r="G2" s="5" t="s">
        <v>304</v>
      </c>
      <c r="H2" s="1" t="s">
        <v>105</v>
      </c>
      <c r="I2" s="11" t="s">
        <v>106</v>
      </c>
      <c r="J2" s="12" t="s">
        <v>107</v>
      </c>
      <c r="K2" s="1" t="s">
        <v>108</v>
      </c>
      <c r="L2" s="11"/>
      <c r="M2" s="11"/>
      <c r="N2" s="1"/>
      <c r="O2" s="11"/>
      <c r="P2" s="11"/>
      <c r="Q2" s="11"/>
    </row>
    <row r="3" spans="1:17" x14ac:dyDescent="0.2">
      <c r="A3" s="1">
        <f t="shared" ref="A3:A57" si="0">ROW()-1</f>
        <v>2</v>
      </c>
      <c r="B3" s="1">
        <v>80000026</v>
      </c>
      <c r="C3" s="1" t="s">
        <v>2</v>
      </c>
      <c r="D3" s="1">
        <v>20201002</v>
      </c>
      <c r="E3" s="5" t="s">
        <v>8</v>
      </c>
      <c r="F3" s="5" t="s">
        <v>496</v>
      </c>
      <c r="G3" s="5" t="s">
        <v>304</v>
      </c>
      <c r="H3" s="1" t="s">
        <v>109</v>
      </c>
      <c r="I3" s="11" t="s">
        <v>110</v>
      </c>
      <c r="J3" s="12" t="s">
        <v>111</v>
      </c>
      <c r="K3" s="1" t="s">
        <v>112</v>
      </c>
      <c r="L3" s="11"/>
      <c r="M3" s="11"/>
      <c r="N3" s="1"/>
      <c r="O3" s="11"/>
      <c r="P3" s="11"/>
      <c r="Q3" s="11"/>
    </row>
    <row r="4" spans="1:17" x14ac:dyDescent="0.2">
      <c r="A4" s="1">
        <f t="shared" si="0"/>
        <v>3</v>
      </c>
      <c r="B4" s="1">
        <v>80000026</v>
      </c>
      <c r="C4" s="1" t="s">
        <v>1</v>
      </c>
      <c r="D4" s="1">
        <v>20201091</v>
      </c>
      <c r="E4" s="5" t="s">
        <v>9</v>
      </c>
      <c r="F4" s="5" t="s">
        <v>496</v>
      </c>
      <c r="G4" s="5" t="s">
        <v>304</v>
      </c>
      <c r="H4" s="1" t="s">
        <v>113</v>
      </c>
      <c r="I4" s="11" t="s">
        <v>110</v>
      </c>
      <c r="J4" s="12" t="s">
        <v>111</v>
      </c>
      <c r="K4" s="1" t="s">
        <v>114</v>
      </c>
      <c r="L4" s="11"/>
      <c r="M4" s="11"/>
      <c r="N4" s="1"/>
      <c r="O4" s="11"/>
      <c r="P4" s="11"/>
      <c r="Q4" s="11"/>
    </row>
    <row r="5" spans="1:17" x14ac:dyDescent="0.2">
      <c r="A5" s="1">
        <f t="shared" si="0"/>
        <v>4</v>
      </c>
      <c r="B5" s="1">
        <v>80000026</v>
      </c>
      <c r="C5" s="1" t="s">
        <v>2</v>
      </c>
      <c r="D5" s="1">
        <v>20401002</v>
      </c>
      <c r="E5" s="5" t="s">
        <v>10</v>
      </c>
      <c r="F5" s="5" t="s">
        <v>496</v>
      </c>
      <c r="G5" s="5" t="s">
        <v>304</v>
      </c>
      <c r="H5" s="1" t="s">
        <v>115</v>
      </c>
      <c r="I5" s="11" t="s">
        <v>116</v>
      </c>
      <c r="J5" s="12" t="s">
        <v>117</v>
      </c>
      <c r="K5" s="1" t="s">
        <v>118</v>
      </c>
      <c r="L5" s="11"/>
      <c r="M5" s="11"/>
      <c r="N5" s="1"/>
      <c r="O5" s="11"/>
      <c r="P5" s="11"/>
      <c r="Q5" s="11"/>
    </row>
    <row r="6" spans="1:17" x14ac:dyDescent="0.2">
      <c r="A6" s="1">
        <f t="shared" si="0"/>
        <v>5</v>
      </c>
      <c r="B6" s="1">
        <v>80000026</v>
      </c>
      <c r="C6" s="1" t="s">
        <v>1</v>
      </c>
      <c r="D6" s="1">
        <v>20201092</v>
      </c>
      <c r="E6" s="5" t="s">
        <v>11</v>
      </c>
      <c r="F6" s="5" t="s">
        <v>496</v>
      </c>
      <c r="G6" s="5" t="s">
        <v>304</v>
      </c>
      <c r="H6" s="1" t="s">
        <v>11</v>
      </c>
      <c r="I6" s="11" t="s">
        <v>119</v>
      </c>
      <c r="J6" s="12" t="s">
        <v>117</v>
      </c>
      <c r="K6" s="1" t="s">
        <v>120</v>
      </c>
      <c r="L6" s="11"/>
      <c r="M6" s="11"/>
      <c r="N6" s="1"/>
      <c r="O6" s="11"/>
      <c r="P6" s="11"/>
      <c r="Q6" s="11"/>
    </row>
    <row r="7" spans="1:17" x14ac:dyDescent="0.2">
      <c r="A7" s="2">
        <f t="shared" si="0"/>
        <v>6</v>
      </c>
      <c r="B7" s="2">
        <v>80000026</v>
      </c>
      <c r="C7" s="2" t="s">
        <v>1</v>
      </c>
      <c r="D7" s="2">
        <v>20201086</v>
      </c>
      <c r="E7" s="6" t="s">
        <v>12</v>
      </c>
      <c r="F7" s="6" t="s">
        <v>498</v>
      </c>
      <c r="G7" s="6" t="s">
        <v>304</v>
      </c>
      <c r="H7" s="13" t="s">
        <v>121</v>
      </c>
      <c r="I7" s="14" t="s">
        <v>122</v>
      </c>
      <c r="J7" s="15" t="s">
        <v>123</v>
      </c>
      <c r="K7" s="2" t="s">
        <v>124</v>
      </c>
      <c r="L7" s="14"/>
      <c r="M7" s="14"/>
      <c r="N7" s="2"/>
      <c r="O7" s="14"/>
      <c r="P7" s="14"/>
      <c r="Q7" s="14"/>
    </row>
    <row r="8" spans="1:17" x14ac:dyDescent="0.2">
      <c r="A8" s="1">
        <f t="shared" si="0"/>
        <v>7</v>
      </c>
      <c r="B8" s="1">
        <v>80000026</v>
      </c>
      <c r="C8" s="1" t="s">
        <v>1</v>
      </c>
      <c r="D8" s="1">
        <v>20201004</v>
      </c>
      <c r="E8" s="5" t="s">
        <v>13</v>
      </c>
      <c r="F8" s="5" t="s">
        <v>499</v>
      </c>
      <c r="G8" s="5" t="s">
        <v>304</v>
      </c>
      <c r="H8" s="1" t="s">
        <v>13</v>
      </c>
      <c r="I8" s="11" t="s">
        <v>110</v>
      </c>
      <c r="J8" s="12" t="s">
        <v>111</v>
      </c>
      <c r="K8" s="1" t="s">
        <v>125</v>
      </c>
      <c r="L8" s="11"/>
      <c r="M8" s="11"/>
      <c r="N8" s="1"/>
      <c r="O8" s="11"/>
      <c r="P8" s="11"/>
      <c r="Q8" s="11"/>
    </row>
    <row r="9" spans="1:17" x14ac:dyDescent="0.2">
      <c r="A9" s="1">
        <f t="shared" si="0"/>
        <v>8</v>
      </c>
      <c r="B9" s="1">
        <v>80000026</v>
      </c>
      <c r="C9" s="1" t="s">
        <v>1</v>
      </c>
      <c r="D9" s="1">
        <v>20201005</v>
      </c>
      <c r="E9" s="5" t="s">
        <v>14</v>
      </c>
      <c r="F9" s="5" t="s">
        <v>500</v>
      </c>
      <c r="G9" s="5" t="s">
        <v>304</v>
      </c>
      <c r="H9" s="1" t="s">
        <v>14</v>
      </c>
      <c r="I9" s="11" t="s">
        <v>116</v>
      </c>
      <c r="J9" s="12" t="s">
        <v>117</v>
      </c>
      <c r="K9" s="1" t="s">
        <v>126</v>
      </c>
      <c r="L9" s="11"/>
      <c r="M9" s="11"/>
      <c r="N9" s="1"/>
      <c r="O9" s="11"/>
      <c r="P9" s="11"/>
      <c r="Q9" s="11"/>
    </row>
    <row r="10" spans="1:17" x14ac:dyDescent="0.2">
      <c r="A10" s="2">
        <f t="shared" si="0"/>
        <v>9</v>
      </c>
      <c r="B10" s="2">
        <v>80000026</v>
      </c>
      <c r="C10" s="2" t="s">
        <v>3</v>
      </c>
      <c r="D10" s="2">
        <v>20201093</v>
      </c>
      <c r="E10" s="6" t="s">
        <v>15</v>
      </c>
      <c r="F10" s="6" t="s">
        <v>501</v>
      </c>
      <c r="G10" s="6" t="s">
        <v>304</v>
      </c>
      <c r="H10" s="2" t="s">
        <v>127</v>
      </c>
      <c r="I10" s="14" t="s">
        <v>128</v>
      </c>
      <c r="J10" s="15" t="s">
        <v>117</v>
      </c>
      <c r="K10" s="2" t="s">
        <v>129</v>
      </c>
      <c r="L10" s="14"/>
      <c r="M10" s="14"/>
      <c r="N10" s="2"/>
      <c r="O10" s="14"/>
      <c r="P10" s="14"/>
      <c r="Q10" s="14"/>
    </row>
    <row r="11" spans="1:17" x14ac:dyDescent="0.2">
      <c r="A11" s="1">
        <f t="shared" si="0"/>
        <v>10</v>
      </c>
      <c r="B11" s="1">
        <v>80000026</v>
      </c>
      <c r="C11" s="1" t="s">
        <v>3</v>
      </c>
      <c r="D11" s="1">
        <v>20201007</v>
      </c>
      <c r="E11" s="5" t="s">
        <v>16</v>
      </c>
      <c r="F11" s="5" t="s">
        <v>502</v>
      </c>
      <c r="G11" s="5" t="s">
        <v>304</v>
      </c>
      <c r="H11" s="1" t="s">
        <v>130</v>
      </c>
      <c r="I11" s="11" t="s">
        <v>128</v>
      </c>
      <c r="J11" s="12" t="s">
        <v>117</v>
      </c>
      <c r="K11" s="1" t="s">
        <v>131</v>
      </c>
      <c r="L11" s="11"/>
      <c r="M11" s="11"/>
      <c r="N11" s="1"/>
      <c r="O11" s="11"/>
      <c r="P11" s="11"/>
      <c r="Q11" s="11"/>
    </row>
    <row r="12" spans="1:17" x14ac:dyDescent="0.2">
      <c r="A12" s="1">
        <f t="shared" si="0"/>
        <v>11</v>
      </c>
      <c r="B12" s="1">
        <v>80000026</v>
      </c>
      <c r="C12" s="1" t="s">
        <v>3</v>
      </c>
      <c r="D12" s="1">
        <v>20201009</v>
      </c>
      <c r="E12" s="5" t="s">
        <v>17</v>
      </c>
      <c r="F12" s="5" t="s">
        <v>502</v>
      </c>
      <c r="G12" s="5" t="s">
        <v>304</v>
      </c>
      <c r="H12" s="1" t="s">
        <v>132</v>
      </c>
      <c r="I12" s="11" t="s">
        <v>119</v>
      </c>
      <c r="J12" s="12" t="s">
        <v>117</v>
      </c>
      <c r="K12" s="1" t="s">
        <v>133</v>
      </c>
      <c r="L12" s="11"/>
      <c r="M12" s="11"/>
      <c r="N12" s="1"/>
      <c r="O12" s="11"/>
      <c r="P12" s="11"/>
      <c r="Q12" s="11"/>
    </row>
    <row r="13" spans="1:17" x14ac:dyDescent="0.2">
      <c r="A13" s="1">
        <f t="shared" si="0"/>
        <v>12</v>
      </c>
      <c r="B13" s="1">
        <v>80000026</v>
      </c>
      <c r="C13" s="1" t="s">
        <v>1</v>
      </c>
      <c r="D13" s="1">
        <v>20201008</v>
      </c>
      <c r="E13" s="5" t="s">
        <v>18</v>
      </c>
      <c r="F13" s="5" t="s">
        <v>502</v>
      </c>
      <c r="G13" s="5" t="s">
        <v>304</v>
      </c>
      <c r="H13" s="9" t="s">
        <v>463</v>
      </c>
      <c r="I13" s="11" t="s">
        <v>116</v>
      </c>
      <c r="J13" s="12" t="s">
        <v>117</v>
      </c>
      <c r="K13" s="1" t="s">
        <v>134</v>
      </c>
      <c r="L13" s="11"/>
      <c r="M13" s="11"/>
      <c r="N13" s="1"/>
      <c r="O13" s="11"/>
      <c r="P13" s="11"/>
      <c r="Q13" s="11"/>
    </row>
    <row r="14" spans="1:17" x14ac:dyDescent="0.2">
      <c r="A14" s="1">
        <f t="shared" si="0"/>
        <v>13</v>
      </c>
      <c r="B14" s="1">
        <v>80000026</v>
      </c>
      <c r="C14" s="1" t="s">
        <v>3</v>
      </c>
      <c r="D14" s="1">
        <v>20201010</v>
      </c>
      <c r="E14" s="5" t="s">
        <v>20</v>
      </c>
      <c r="F14" s="5" t="s">
        <v>502</v>
      </c>
      <c r="G14" s="5" t="s">
        <v>304</v>
      </c>
      <c r="H14" s="1" t="s">
        <v>135</v>
      </c>
      <c r="I14" s="11" t="s">
        <v>136</v>
      </c>
      <c r="J14" s="12" t="s">
        <v>107</v>
      </c>
      <c r="K14" s="1" t="s">
        <v>137</v>
      </c>
      <c r="L14" s="11"/>
      <c r="M14" s="11"/>
      <c r="N14" s="1"/>
      <c r="O14" s="11"/>
      <c r="P14" s="11"/>
      <c r="Q14" s="11"/>
    </row>
    <row r="15" spans="1:17" x14ac:dyDescent="0.2">
      <c r="A15" s="1">
        <f t="shared" si="0"/>
        <v>14</v>
      </c>
      <c r="B15" s="1">
        <v>80000026</v>
      </c>
      <c r="C15" s="1" t="s">
        <v>3</v>
      </c>
      <c r="D15" s="1">
        <v>20201011</v>
      </c>
      <c r="E15" s="5" t="s">
        <v>21</v>
      </c>
      <c r="F15" s="5" t="s">
        <v>502</v>
      </c>
      <c r="G15" s="5" t="s">
        <v>304</v>
      </c>
      <c r="H15" s="1" t="s">
        <v>138</v>
      </c>
      <c r="I15" s="11" t="s">
        <v>139</v>
      </c>
      <c r="J15" s="12" t="s">
        <v>140</v>
      </c>
      <c r="K15" s="1" t="s">
        <v>141</v>
      </c>
      <c r="L15" s="11"/>
      <c r="M15" s="11"/>
      <c r="N15" s="1"/>
      <c r="O15" s="11"/>
      <c r="P15" s="11"/>
      <c r="Q15" s="11"/>
    </row>
    <row r="16" spans="1:17" x14ac:dyDescent="0.2">
      <c r="A16" s="1">
        <f t="shared" si="0"/>
        <v>15</v>
      </c>
      <c r="B16" s="1">
        <v>80000026</v>
      </c>
      <c r="C16" s="1" t="s">
        <v>3</v>
      </c>
      <c r="D16" s="1">
        <v>20201012</v>
      </c>
      <c r="E16" s="5" t="s">
        <v>22</v>
      </c>
      <c r="F16" s="5" t="s">
        <v>502</v>
      </c>
      <c r="G16" s="5" t="s">
        <v>304</v>
      </c>
      <c r="H16" s="9" t="s">
        <v>98</v>
      </c>
      <c r="I16" s="11" t="s">
        <v>128</v>
      </c>
      <c r="J16" s="12" t="s">
        <v>117</v>
      </c>
      <c r="K16" s="1" t="s">
        <v>142</v>
      </c>
      <c r="L16" s="11"/>
      <c r="M16" s="11"/>
      <c r="N16" s="1"/>
      <c r="O16" s="11"/>
      <c r="P16" s="11"/>
      <c r="Q16" s="11"/>
    </row>
    <row r="17" spans="1:17" x14ac:dyDescent="0.2">
      <c r="A17" s="1">
        <f t="shared" si="0"/>
        <v>16</v>
      </c>
      <c r="B17" s="1">
        <v>80000026</v>
      </c>
      <c r="C17" s="1" t="s">
        <v>3</v>
      </c>
      <c r="D17" s="1">
        <v>20201013</v>
      </c>
      <c r="E17" s="5" t="s">
        <v>24</v>
      </c>
      <c r="F17" s="5" t="s">
        <v>502</v>
      </c>
      <c r="G17" s="5" t="s">
        <v>304</v>
      </c>
      <c r="H17" s="1" t="s">
        <v>144</v>
      </c>
      <c r="I17" s="11" t="s">
        <v>122</v>
      </c>
      <c r="J17" s="12" t="s">
        <v>145</v>
      </c>
      <c r="K17" s="1" t="s">
        <v>146</v>
      </c>
      <c r="L17" s="11"/>
      <c r="M17" s="11"/>
      <c r="N17" s="1"/>
      <c r="O17" s="11"/>
      <c r="P17" s="11"/>
      <c r="Q17" s="11"/>
    </row>
    <row r="18" spans="1:17" x14ac:dyDescent="0.2">
      <c r="A18" s="3">
        <f t="shared" si="0"/>
        <v>17</v>
      </c>
      <c r="B18" s="3">
        <v>80000026</v>
      </c>
      <c r="C18" s="1" t="s">
        <v>3</v>
      </c>
      <c r="D18" s="1">
        <v>20201014</v>
      </c>
      <c r="E18" s="5" t="s">
        <v>25</v>
      </c>
      <c r="F18" s="5" t="s">
        <v>502</v>
      </c>
      <c r="G18" s="8" t="s">
        <v>304</v>
      </c>
      <c r="H18" s="3" t="s">
        <v>147</v>
      </c>
      <c r="I18" s="16" t="s">
        <v>148</v>
      </c>
      <c r="J18" s="17" t="s">
        <v>149</v>
      </c>
      <c r="K18" s="3" t="s">
        <v>150</v>
      </c>
      <c r="L18" s="16"/>
      <c r="M18" s="16"/>
      <c r="N18" s="3"/>
      <c r="O18" s="16"/>
      <c r="P18" s="16"/>
      <c r="Q18" s="16"/>
    </row>
    <row r="19" spans="1:17" x14ac:dyDescent="0.2">
      <c r="A19" s="4">
        <f t="shared" si="0"/>
        <v>18</v>
      </c>
      <c r="B19" s="4">
        <v>80000026</v>
      </c>
      <c r="C19" s="4" t="s">
        <v>3</v>
      </c>
      <c r="D19" s="4">
        <v>20201015</v>
      </c>
      <c r="E19" s="7" t="s">
        <v>26</v>
      </c>
      <c r="F19" s="5" t="s">
        <v>502</v>
      </c>
      <c r="G19" s="10" t="s">
        <v>304</v>
      </c>
      <c r="H19" s="4" t="s">
        <v>151</v>
      </c>
      <c r="I19" s="18" t="s">
        <v>119</v>
      </c>
      <c r="J19" s="19" t="s">
        <v>117</v>
      </c>
      <c r="K19" s="4" t="s">
        <v>152</v>
      </c>
      <c r="L19" s="18"/>
      <c r="M19" s="18"/>
      <c r="N19" s="4"/>
      <c r="O19" s="18"/>
      <c r="P19" s="18"/>
      <c r="Q19" s="18"/>
    </row>
    <row r="20" spans="1:17" x14ac:dyDescent="0.2">
      <c r="A20" s="1">
        <f t="shared" si="0"/>
        <v>19</v>
      </c>
      <c r="B20" s="1">
        <v>80000026</v>
      </c>
      <c r="C20" s="1" t="s">
        <v>5</v>
      </c>
      <c r="D20" s="1">
        <v>20201016</v>
      </c>
      <c r="E20" s="5" t="s">
        <v>27</v>
      </c>
      <c r="F20" s="5" t="s">
        <v>502</v>
      </c>
      <c r="G20" s="5" t="s">
        <v>304</v>
      </c>
      <c r="H20" s="1" t="s">
        <v>27</v>
      </c>
      <c r="I20" s="11" t="s">
        <v>119</v>
      </c>
      <c r="J20" s="12" t="s">
        <v>117</v>
      </c>
      <c r="K20" s="1" t="s">
        <v>153</v>
      </c>
      <c r="L20" s="11"/>
      <c r="M20" s="11"/>
      <c r="N20" s="1"/>
      <c r="O20" s="11"/>
      <c r="P20" s="11"/>
      <c r="Q20" s="11"/>
    </row>
    <row r="21" spans="1:17" x14ac:dyDescent="0.2">
      <c r="A21" s="1">
        <f t="shared" si="0"/>
        <v>20</v>
      </c>
      <c r="B21" s="1">
        <v>80000026</v>
      </c>
      <c r="C21" s="1" t="s">
        <v>3</v>
      </c>
      <c r="D21" s="1">
        <v>20201017</v>
      </c>
      <c r="E21" s="5" t="s">
        <v>28</v>
      </c>
      <c r="F21" s="5" t="s">
        <v>502</v>
      </c>
      <c r="G21" s="5" t="s">
        <v>304</v>
      </c>
      <c r="H21" s="1" t="s">
        <v>154</v>
      </c>
      <c r="I21" s="11" t="s">
        <v>155</v>
      </c>
      <c r="J21" s="12" t="s">
        <v>156</v>
      </c>
      <c r="K21" s="1" t="s">
        <v>157</v>
      </c>
      <c r="L21" s="11"/>
      <c r="M21" s="11"/>
      <c r="N21" s="1"/>
      <c r="O21" s="11"/>
      <c r="P21" s="11"/>
      <c r="Q21" s="11"/>
    </row>
    <row r="22" spans="1:17" x14ac:dyDescent="0.2">
      <c r="A22" s="1">
        <f t="shared" si="0"/>
        <v>21</v>
      </c>
      <c r="B22" s="1">
        <v>80000026</v>
      </c>
      <c r="C22" s="1" t="s">
        <v>3</v>
      </c>
      <c r="D22" s="1">
        <v>20201018</v>
      </c>
      <c r="E22" s="5" t="s">
        <v>29</v>
      </c>
      <c r="F22" s="5" t="s">
        <v>502</v>
      </c>
      <c r="G22" s="5" t="s">
        <v>304</v>
      </c>
      <c r="H22" s="1" t="s">
        <v>158</v>
      </c>
      <c r="I22" s="11" t="s">
        <v>122</v>
      </c>
      <c r="J22" s="12" t="s">
        <v>159</v>
      </c>
      <c r="K22" s="1" t="s">
        <v>160</v>
      </c>
      <c r="L22" s="11"/>
      <c r="M22" s="11"/>
      <c r="N22" s="1"/>
      <c r="O22" s="11"/>
      <c r="P22" s="11"/>
      <c r="Q22" s="11"/>
    </row>
    <row r="23" spans="1:17" x14ac:dyDescent="0.2">
      <c r="A23" s="1">
        <f t="shared" si="0"/>
        <v>22</v>
      </c>
      <c r="B23" s="1">
        <v>80000026</v>
      </c>
      <c r="C23" s="1" t="s">
        <v>3</v>
      </c>
      <c r="D23" s="1">
        <v>20201019</v>
      </c>
      <c r="E23" s="5" t="s">
        <v>30</v>
      </c>
      <c r="F23" s="5" t="s">
        <v>502</v>
      </c>
      <c r="G23" s="5" t="s">
        <v>304</v>
      </c>
      <c r="H23" s="1" t="s">
        <v>161</v>
      </c>
      <c r="I23" s="11" t="s">
        <v>119</v>
      </c>
      <c r="J23" s="12" t="s">
        <v>162</v>
      </c>
      <c r="K23" s="1" t="s">
        <v>163</v>
      </c>
      <c r="L23" s="11"/>
      <c r="M23" s="11"/>
      <c r="N23" s="1"/>
      <c r="O23" s="11"/>
      <c r="P23" s="11"/>
      <c r="Q23" s="11"/>
    </row>
    <row r="24" spans="1:17" x14ac:dyDescent="0.2">
      <c r="A24" s="1">
        <f t="shared" si="0"/>
        <v>23</v>
      </c>
      <c r="B24" s="1">
        <v>80000026</v>
      </c>
      <c r="C24" s="1" t="s">
        <v>3</v>
      </c>
      <c r="D24" s="1">
        <v>20201020</v>
      </c>
      <c r="E24" s="5" t="s">
        <v>31</v>
      </c>
      <c r="F24" s="5" t="s">
        <v>502</v>
      </c>
      <c r="G24" s="5" t="s">
        <v>304</v>
      </c>
      <c r="H24" s="1" t="s">
        <v>31</v>
      </c>
      <c r="I24" s="11" t="s">
        <v>106</v>
      </c>
      <c r="J24" s="12" t="s">
        <v>107</v>
      </c>
      <c r="K24" s="1" t="s">
        <v>164</v>
      </c>
      <c r="L24" s="11"/>
      <c r="M24" s="11"/>
      <c r="N24" s="1"/>
      <c r="O24" s="11"/>
      <c r="P24" s="11"/>
      <c r="Q24" s="11"/>
    </row>
    <row r="25" spans="1:17" x14ac:dyDescent="0.2">
      <c r="A25" s="1">
        <f t="shared" si="0"/>
        <v>24</v>
      </c>
      <c r="B25" s="1">
        <v>80000026</v>
      </c>
      <c r="C25" s="1" t="s">
        <v>3</v>
      </c>
      <c r="D25" s="1">
        <v>20201021</v>
      </c>
      <c r="E25" s="5" t="s">
        <v>32</v>
      </c>
      <c r="F25" s="5" t="s">
        <v>502</v>
      </c>
      <c r="G25" s="5" t="s">
        <v>304</v>
      </c>
      <c r="H25" s="1" t="s">
        <v>32</v>
      </c>
      <c r="I25" s="11" t="s">
        <v>155</v>
      </c>
      <c r="J25" s="12" t="s">
        <v>156</v>
      </c>
      <c r="K25" s="1" t="s">
        <v>165</v>
      </c>
      <c r="L25" s="11"/>
      <c r="M25" s="11"/>
      <c r="N25" s="1"/>
      <c r="O25" s="11"/>
      <c r="P25" s="11"/>
      <c r="Q25" s="11"/>
    </row>
    <row r="26" spans="1:17" x14ac:dyDescent="0.2">
      <c r="A26" s="3">
        <f t="shared" si="0"/>
        <v>25</v>
      </c>
      <c r="B26" s="3">
        <v>80000026</v>
      </c>
      <c r="C26" s="1" t="s">
        <v>3</v>
      </c>
      <c r="D26" s="1">
        <v>20201084</v>
      </c>
      <c r="E26" s="5" t="s">
        <v>33</v>
      </c>
      <c r="F26" s="5" t="s">
        <v>502</v>
      </c>
      <c r="G26" s="8" t="s">
        <v>304</v>
      </c>
      <c r="H26" s="3" t="s">
        <v>166</v>
      </c>
      <c r="I26" s="11" t="s">
        <v>155</v>
      </c>
      <c r="J26" s="12" t="s">
        <v>156</v>
      </c>
      <c r="K26" s="3" t="s">
        <v>167</v>
      </c>
      <c r="L26" s="11"/>
      <c r="M26" s="11"/>
      <c r="N26" s="3"/>
      <c r="O26" s="11"/>
      <c r="P26" s="11"/>
      <c r="Q26" s="11"/>
    </row>
    <row r="27" spans="1:17" x14ac:dyDescent="0.2">
      <c r="A27" s="2">
        <f t="shared" si="0"/>
        <v>26</v>
      </c>
      <c r="B27" s="2">
        <v>80000026</v>
      </c>
      <c r="C27" s="2" t="s">
        <v>5</v>
      </c>
      <c r="D27" s="2">
        <v>20201096</v>
      </c>
      <c r="E27" s="6" t="s">
        <v>34</v>
      </c>
      <c r="F27" s="6" t="s">
        <v>503</v>
      </c>
      <c r="G27" s="6" t="s">
        <v>304</v>
      </c>
      <c r="H27" s="2" t="s">
        <v>168</v>
      </c>
      <c r="I27" s="14" t="s">
        <v>119</v>
      </c>
      <c r="J27" s="15" t="s">
        <v>169</v>
      </c>
      <c r="K27" s="2" t="s">
        <v>170</v>
      </c>
      <c r="L27" s="14"/>
      <c r="M27" s="14"/>
      <c r="N27" s="2"/>
      <c r="O27" s="14"/>
      <c r="P27" s="14"/>
      <c r="Q27" s="14"/>
    </row>
    <row r="28" spans="1:17" x14ac:dyDescent="0.2">
      <c r="A28" s="1">
        <f t="shared" si="0"/>
        <v>27</v>
      </c>
      <c r="B28" s="1">
        <v>80000026</v>
      </c>
      <c r="C28" s="1" t="s">
        <v>3</v>
      </c>
      <c r="D28" s="1">
        <v>20201023</v>
      </c>
      <c r="E28" s="5" t="s">
        <v>35</v>
      </c>
      <c r="F28" s="5" t="s">
        <v>502</v>
      </c>
      <c r="G28" s="5" t="s">
        <v>304</v>
      </c>
      <c r="H28" s="9" t="s">
        <v>171</v>
      </c>
      <c r="I28" s="11" t="s">
        <v>155</v>
      </c>
      <c r="J28" s="12" t="s">
        <v>156</v>
      </c>
      <c r="K28" s="1" t="s">
        <v>172</v>
      </c>
      <c r="L28" s="11"/>
      <c r="M28" s="11"/>
      <c r="N28" s="1"/>
      <c r="O28" s="11"/>
      <c r="P28" s="11"/>
      <c r="Q28" s="11"/>
    </row>
    <row r="29" spans="1:17" x14ac:dyDescent="0.2">
      <c r="A29" s="1">
        <f t="shared" si="0"/>
        <v>28</v>
      </c>
      <c r="B29" s="1">
        <v>80000026</v>
      </c>
      <c r="C29" s="1" t="s">
        <v>3</v>
      </c>
      <c r="D29" s="1">
        <v>20201097</v>
      </c>
      <c r="E29" s="5" t="s">
        <v>36</v>
      </c>
      <c r="F29" s="5" t="s">
        <v>504</v>
      </c>
      <c r="G29" s="5" t="s">
        <v>304</v>
      </c>
      <c r="H29" s="1" t="s">
        <v>173</v>
      </c>
      <c r="I29" s="11" t="s">
        <v>139</v>
      </c>
      <c r="J29" s="12" t="s">
        <v>156</v>
      </c>
      <c r="K29" s="1" t="s">
        <v>174</v>
      </c>
      <c r="L29" s="11"/>
      <c r="M29" s="11"/>
      <c r="N29" s="1"/>
      <c r="O29" s="11"/>
      <c r="P29" s="11"/>
      <c r="Q29" s="11"/>
    </row>
    <row r="30" spans="1:17" x14ac:dyDescent="0.2">
      <c r="A30" s="1">
        <f t="shared" si="0"/>
        <v>29</v>
      </c>
      <c r="B30" s="1">
        <v>80000026</v>
      </c>
      <c r="C30" s="1" t="s">
        <v>3</v>
      </c>
      <c r="D30" s="1">
        <v>20201098</v>
      </c>
      <c r="E30" s="5" t="s">
        <v>37</v>
      </c>
      <c r="F30" s="5" t="s">
        <v>502</v>
      </c>
      <c r="G30" s="5" t="s">
        <v>304</v>
      </c>
      <c r="H30" s="1" t="s">
        <v>37</v>
      </c>
      <c r="I30" s="11" t="s">
        <v>155</v>
      </c>
      <c r="J30" s="12" t="s">
        <v>156</v>
      </c>
      <c r="K30" s="1" t="s">
        <v>175</v>
      </c>
      <c r="L30" s="11"/>
      <c r="M30" s="11"/>
      <c r="N30" s="1"/>
      <c r="O30" s="11"/>
      <c r="P30" s="11"/>
      <c r="Q30" s="11"/>
    </row>
    <row r="31" spans="1:17" x14ac:dyDescent="0.2">
      <c r="A31" s="3">
        <f t="shared" si="0"/>
        <v>30</v>
      </c>
      <c r="B31" s="3">
        <v>80000026</v>
      </c>
      <c r="C31" s="1" t="s">
        <v>5</v>
      </c>
      <c r="D31" s="1">
        <v>20201026</v>
      </c>
      <c r="E31" s="5" t="s">
        <v>38</v>
      </c>
      <c r="F31" s="8" t="s">
        <v>502</v>
      </c>
      <c r="G31" s="8" t="s">
        <v>304</v>
      </c>
      <c r="H31" s="3" t="s">
        <v>176</v>
      </c>
      <c r="I31" s="16" t="s">
        <v>116</v>
      </c>
      <c r="J31" s="17" t="s">
        <v>117</v>
      </c>
      <c r="K31" s="3" t="s">
        <v>177</v>
      </c>
      <c r="L31" s="16"/>
      <c r="M31" s="16"/>
      <c r="N31" s="3"/>
      <c r="O31" s="16"/>
      <c r="P31" s="16"/>
      <c r="Q31" s="16"/>
    </row>
    <row r="32" spans="1:17" x14ac:dyDescent="0.2">
      <c r="A32" s="1">
        <f t="shared" si="0"/>
        <v>31</v>
      </c>
      <c r="B32" s="1">
        <v>80000026</v>
      </c>
      <c r="C32" s="1" t="s">
        <v>3</v>
      </c>
      <c r="D32" s="1">
        <v>20201027</v>
      </c>
      <c r="E32" s="5" t="s">
        <v>39</v>
      </c>
      <c r="F32" s="5" t="s">
        <v>500</v>
      </c>
      <c r="G32" s="5" t="s">
        <v>304</v>
      </c>
      <c r="H32" s="1" t="s">
        <v>180</v>
      </c>
      <c r="I32" s="11" t="s">
        <v>119</v>
      </c>
      <c r="J32" s="12" t="s">
        <v>117</v>
      </c>
      <c r="K32" s="1" t="s">
        <v>181</v>
      </c>
      <c r="L32" s="11"/>
      <c r="M32" s="11"/>
      <c r="N32" s="1"/>
      <c r="O32" s="11"/>
      <c r="P32" s="11"/>
      <c r="Q32" s="11"/>
    </row>
    <row r="33" spans="1:17" x14ac:dyDescent="0.2">
      <c r="A33" s="2">
        <f t="shared" si="0"/>
        <v>32</v>
      </c>
      <c r="B33" s="2">
        <v>80000026</v>
      </c>
      <c r="C33" s="2" t="s">
        <v>3</v>
      </c>
      <c r="D33" s="2">
        <v>20201099</v>
      </c>
      <c r="E33" s="6" t="s">
        <v>40</v>
      </c>
      <c r="F33" s="6" t="s">
        <v>498</v>
      </c>
      <c r="G33" s="6" t="s">
        <v>304</v>
      </c>
      <c r="H33" s="2" t="s">
        <v>182</v>
      </c>
      <c r="I33" s="14" t="s">
        <v>148</v>
      </c>
      <c r="J33" s="15" t="s">
        <v>149</v>
      </c>
      <c r="K33" s="2" t="s">
        <v>183</v>
      </c>
      <c r="L33" s="14"/>
      <c r="M33" s="14"/>
      <c r="N33" s="2"/>
      <c r="O33" s="14"/>
      <c r="P33" s="14"/>
      <c r="Q33" s="14"/>
    </row>
    <row r="34" spans="1:17" x14ac:dyDescent="0.2">
      <c r="A34" s="1">
        <f t="shared" si="0"/>
        <v>33</v>
      </c>
      <c r="B34" s="1">
        <v>80000026</v>
      </c>
      <c r="C34" s="1" t="s">
        <v>3</v>
      </c>
      <c r="D34" s="1">
        <v>20201029</v>
      </c>
      <c r="E34" s="5" t="s">
        <v>41</v>
      </c>
      <c r="F34" s="5" t="s">
        <v>505</v>
      </c>
      <c r="G34" s="5" t="s">
        <v>304</v>
      </c>
      <c r="H34" s="1" t="s">
        <v>184</v>
      </c>
      <c r="I34" s="11" t="s">
        <v>185</v>
      </c>
      <c r="J34" s="12" t="s">
        <v>186</v>
      </c>
      <c r="K34" s="11" t="s">
        <v>187</v>
      </c>
      <c r="L34" s="11"/>
      <c r="M34" s="11"/>
      <c r="N34" s="11"/>
      <c r="O34" s="11"/>
      <c r="P34" s="11"/>
      <c r="Q34" s="11"/>
    </row>
    <row r="35" spans="1:17" x14ac:dyDescent="0.2">
      <c r="A35" s="1">
        <f t="shared" si="0"/>
        <v>34</v>
      </c>
      <c r="B35" s="1">
        <v>80000026</v>
      </c>
      <c r="C35" s="1" t="s">
        <v>1</v>
      </c>
      <c r="D35" s="1">
        <v>20201030</v>
      </c>
      <c r="E35" s="5" t="s">
        <v>42</v>
      </c>
      <c r="F35" s="5" t="s">
        <v>500</v>
      </c>
      <c r="G35" s="5" t="s">
        <v>304</v>
      </c>
      <c r="H35" s="1" t="s">
        <v>42</v>
      </c>
      <c r="I35" s="11" t="s">
        <v>119</v>
      </c>
      <c r="J35" s="12" t="s">
        <v>117</v>
      </c>
      <c r="K35" s="1" t="s">
        <v>188</v>
      </c>
      <c r="L35" s="11"/>
      <c r="M35" s="11"/>
      <c r="N35" s="1"/>
      <c r="O35" s="11"/>
      <c r="P35" s="11"/>
      <c r="Q35" s="11"/>
    </row>
    <row r="36" spans="1:17" x14ac:dyDescent="0.2">
      <c r="A36" s="1">
        <f t="shared" si="0"/>
        <v>35</v>
      </c>
      <c r="B36" s="1">
        <v>80000026</v>
      </c>
      <c r="C36" s="1" t="s">
        <v>649</v>
      </c>
      <c r="D36" s="1">
        <v>20201031</v>
      </c>
      <c r="E36" s="5" t="s">
        <v>43</v>
      </c>
      <c r="F36" s="5" t="s">
        <v>502</v>
      </c>
      <c r="G36" s="5" t="s">
        <v>304</v>
      </c>
      <c r="H36" s="1" t="s">
        <v>189</v>
      </c>
      <c r="I36" s="11" t="s">
        <v>190</v>
      </c>
      <c r="J36" s="12" t="s">
        <v>149</v>
      </c>
      <c r="K36" s="11" t="s">
        <v>191</v>
      </c>
      <c r="L36" s="11"/>
      <c r="M36" s="11"/>
      <c r="N36" s="11"/>
      <c r="O36" s="11"/>
      <c r="P36" s="11"/>
      <c r="Q36" s="11"/>
    </row>
    <row r="37" spans="1:17" x14ac:dyDescent="0.2">
      <c r="A37" s="3">
        <f t="shared" si="0"/>
        <v>36</v>
      </c>
      <c r="B37" s="3">
        <v>80000026</v>
      </c>
      <c r="C37" s="3" t="s">
        <v>3</v>
      </c>
      <c r="D37" s="3">
        <v>20201032</v>
      </c>
      <c r="E37" s="8" t="s">
        <v>44</v>
      </c>
      <c r="F37" s="5" t="s">
        <v>502</v>
      </c>
      <c r="G37" s="8" t="s">
        <v>304</v>
      </c>
      <c r="H37" s="3" t="s">
        <v>192</v>
      </c>
      <c r="I37" s="16" t="s">
        <v>193</v>
      </c>
      <c r="J37" s="17" t="s">
        <v>194</v>
      </c>
      <c r="K37" s="3" t="s">
        <v>195</v>
      </c>
      <c r="L37" s="16"/>
      <c r="M37" s="16"/>
      <c r="N37" s="3"/>
      <c r="O37" s="16"/>
      <c r="P37" s="16"/>
      <c r="Q37" s="16"/>
    </row>
    <row r="38" spans="1:17" x14ac:dyDescent="0.2">
      <c r="A38" s="1">
        <f t="shared" si="0"/>
        <v>37</v>
      </c>
      <c r="B38" s="1">
        <v>80000026</v>
      </c>
      <c r="C38" s="1" t="s">
        <v>3</v>
      </c>
      <c r="D38" s="1">
        <v>20201033</v>
      </c>
      <c r="E38" s="5" t="s">
        <v>45</v>
      </c>
      <c r="F38" s="5" t="s">
        <v>502</v>
      </c>
      <c r="G38" s="5" t="s">
        <v>304</v>
      </c>
      <c r="H38" s="1" t="s">
        <v>45</v>
      </c>
      <c r="I38" s="11" t="s">
        <v>196</v>
      </c>
      <c r="J38" s="12" t="s">
        <v>111</v>
      </c>
      <c r="K38" s="1" t="s">
        <v>197</v>
      </c>
      <c r="L38" s="11"/>
      <c r="M38" s="11"/>
      <c r="N38" s="1"/>
      <c r="O38" s="11"/>
      <c r="P38" s="11"/>
      <c r="Q38" s="11"/>
    </row>
    <row r="39" spans="1:17" x14ac:dyDescent="0.2">
      <c r="A39" s="1">
        <f t="shared" si="0"/>
        <v>38</v>
      </c>
      <c r="B39" s="1">
        <v>80000026</v>
      </c>
      <c r="C39" s="1" t="s">
        <v>3</v>
      </c>
      <c r="D39" s="1">
        <v>20201034</v>
      </c>
      <c r="E39" s="5" t="s">
        <v>47</v>
      </c>
      <c r="F39" s="5" t="s">
        <v>502</v>
      </c>
      <c r="G39" s="5" t="s">
        <v>304</v>
      </c>
      <c r="H39" s="1" t="s">
        <v>47</v>
      </c>
      <c r="I39" s="11" t="s">
        <v>110</v>
      </c>
      <c r="J39" s="12" t="s">
        <v>111</v>
      </c>
      <c r="K39" s="1" t="s">
        <v>198</v>
      </c>
      <c r="L39" s="11"/>
      <c r="M39" s="11"/>
      <c r="N39" s="1"/>
      <c r="O39" s="11"/>
      <c r="P39" s="11"/>
      <c r="Q39" s="11"/>
    </row>
    <row r="40" spans="1:17" x14ac:dyDescent="0.2">
      <c r="A40" s="1">
        <f t="shared" si="0"/>
        <v>39</v>
      </c>
      <c r="B40" s="1">
        <v>80000026</v>
      </c>
      <c r="C40" s="1" t="s">
        <v>1</v>
      </c>
      <c r="D40" s="1">
        <v>20201035</v>
      </c>
      <c r="E40" s="5" t="s">
        <v>48</v>
      </c>
      <c r="F40" s="5" t="s">
        <v>502</v>
      </c>
      <c r="G40" s="5" t="s">
        <v>304</v>
      </c>
      <c r="H40" s="1" t="s">
        <v>199</v>
      </c>
      <c r="I40" s="11" t="s">
        <v>116</v>
      </c>
      <c r="J40" s="12" t="s">
        <v>117</v>
      </c>
      <c r="K40" s="1" t="s">
        <v>200</v>
      </c>
      <c r="L40" s="11"/>
      <c r="M40" s="11"/>
      <c r="N40" s="1"/>
      <c r="O40" s="11"/>
      <c r="P40" s="11"/>
      <c r="Q40" s="11"/>
    </row>
    <row r="41" spans="1:17" x14ac:dyDescent="0.2">
      <c r="A41" s="3">
        <f t="shared" si="0"/>
        <v>40</v>
      </c>
      <c r="B41" s="3">
        <v>80000026</v>
      </c>
      <c r="C41" s="1" t="s">
        <v>3</v>
      </c>
      <c r="D41" s="1">
        <v>20201036</v>
      </c>
      <c r="E41" s="5" t="s">
        <v>49</v>
      </c>
      <c r="F41" s="5" t="s">
        <v>502</v>
      </c>
      <c r="G41" s="8" t="s">
        <v>304</v>
      </c>
      <c r="H41" s="3" t="s">
        <v>201</v>
      </c>
      <c r="I41" s="16" t="s">
        <v>136</v>
      </c>
      <c r="J41" s="17" t="s">
        <v>107</v>
      </c>
      <c r="K41" s="20" t="s">
        <v>202</v>
      </c>
      <c r="L41" s="16"/>
      <c r="M41" s="16"/>
      <c r="N41" s="20"/>
      <c r="O41" s="16"/>
      <c r="P41" s="16"/>
      <c r="Q41" s="16"/>
    </row>
    <row r="42" spans="1:17" x14ac:dyDescent="0.2">
      <c r="A42" s="1">
        <f t="shared" si="0"/>
        <v>41</v>
      </c>
      <c r="B42" s="1">
        <v>80000026</v>
      </c>
      <c r="C42" s="1" t="s">
        <v>3</v>
      </c>
      <c r="D42" s="1">
        <v>20201037</v>
      </c>
      <c r="E42" s="5" t="s">
        <v>50</v>
      </c>
      <c r="F42" s="5" t="s">
        <v>502</v>
      </c>
      <c r="G42" s="5" t="s">
        <v>304</v>
      </c>
      <c r="H42" s="1" t="s">
        <v>50</v>
      </c>
      <c r="I42" s="11" t="s">
        <v>155</v>
      </c>
      <c r="J42" s="12" t="s">
        <v>156</v>
      </c>
      <c r="K42" s="1" t="s">
        <v>203</v>
      </c>
      <c r="L42" s="11"/>
      <c r="M42" s="11"/>
      <c r="N42" s="1"/>
      <c r="O42" s="11"/>
      <c r="P42" s="11"/>
      <c r="Q42" s="11"/>
    </row>
    <row r="43" spans="1:17" x14ac:dyDescent="0.2">
      <c r="A43" s="1">
        <f t="shared" si="0"/>
        <v>42</v>
      </c>
      <c r="B43" s="1">
        <v>80000026</v>
      </c>
      <c r="C43" s="1" t="s">
        <v>3</v>
      </c>
      <c r="D43" s="1">
        <v>20201038</v>
      </c>
      <c r="E43" s="5" t="s">
        <v>51</v>
      </c>
      <c r="F43" s="5" t="s">
        <v>502</v>
      </c>
      <c r="G43" s="5" t="s">
        <v>304</v>
      </c>
      <c r="H43" s="1" t="s">
        <v>51</v>
      </c>
      <c r="I43" s="11" t="s">
        <v>136</v>
      </c>
      <c r="J43" s="12" t="s">
        <v>107</v>
      </c>
      <c r="K43" s="1" t="s">
        <v>204</v>
      </c>
      <c r="L43" s="11"/>
      <c r="M43" s="11"/>
      <c r="N43" s="1"/>
      <c r="O43" s="11"/>
      <c r="P43" s="11"/>
      <c r="Q43" s="11"/>
    </row>
    <row r="44" spans="1:17" x14ac:dyDescent="0.2">
      <c r="A44" s="1">
        <f t="shared" si="0"/>
        <v>43</v>
      </c>
      <c r="B44" s="1">
        <v>80000026</v>
      </c>
      <c r="C44" s="1" t="s">
        <v>3</v>
      </c>
      <c r="D44" s="1">
        <v>20201100</v>
      </c>
      <c r="E44" s="5" t="s">
        <v>52</v>
      </c>
      <c r="F44" s="5" t="s">
        <v>502</v>
      </c>
      <c r="G44" s="5" t="s">
        <v>304</v>
      </c>
      <c r="H44" s="1" t="s">
        <v>205</v>
      </c>
      <c r="I44" s="11" t="s">
        <v>155</v>
      </c>
      <c r="J44" s="12" t="s">
        <v>156</v>
      </c>
      <c r="K44" s="1" t="s">
        <v>206</v>
      </c>
      <c r="L44" s="11"/>
      <c r="M44" s="11"/>
      <c r="N44" s="1"/>
      <c r="O44" s="11"/>
      <c r="P44" s="11"/>
      <c r="Q44" s="11"/>
    </row>
    <row r="45" spans="1:17" x14ac:dyDescent="0.2">
      <c r="A45" s="1">
        <f t="shared" si="0"/>
        <v>44</v>
      </c>
      <c r="B45" s="1">
        <v>80000026</v>
      </c>
      <c r="C45" s="1" t="s">
        <v>3</v>
      </c>
      <c r="D45" s="1">
        <v>20201101</v>
      </c>
      <c r="E45" s="5" t="s">
        <v>53</v>
      </c>
      <c r="F45" s="5" t="s">
        <v>502</v>
      </c>
      <c r="G45" s="5" t="s">
        <v>304</v>
      </c>
      <c r="H45" s="1" t="s">
        <v>207</v>
      </c>
      <c r="I45" s="11" t="s">
        <v>155</v>
      </c>
      <c r="J45" s="12" t="s">
        <v>156</v>
      </c>
      <c r="K45" s="1" t="s">
        <v>208</v>
      </c>
      <c r="L45" s="11"/>
      <c r="M45" s="11"/>
      <c r="N45" s="1"/>
      <c r="O45" s="11"/>
      <c r="P45" s="11"/>
      <c r="Q45" s="11"/>
    </row>
    <row r="46" spans="1:17" x14ac:dyDescent="0.2">
      <c r="A46" s="1">
        <f t="shared" si="0"/>
        <v>45</v>
      </c>
      <c r="B46" s="1">
        <v>80000026</v>
      </c>
      <c r="C46" s="1" t="s">
        <v>1</v>
      </c>
      <c r="D46" s="1">
        <v>20201042</v>
      </c>
      <c r="E46" s="5" t="s">
        <v>54</v>
      </c>
      <c r="F46" s="5" t="s">
        <v>502</v>
      </c>
      <c r="G46" s="5" t="s">
        <v>304</v>
      </c>
      <c r="H46" s="1" t="s">
        <v>209</v>
      </c>
      <c r="I46" s="11" t="s">
        <v>119</v>
      </c>
      <c r="J46" s="12" t="s">
        <v>117</v>
      </c>
      <c r="K46" s="1" t="s">
        <v>210</v>
      </c>
      <c r="L46" s="11"/>
      <c r="M46" s="11"/>
      <c r="N46" s="1"/>
      <c r="O46" s="11"/>
      <c r="P46" s="11"/>
      <c r="Q46" s="11"/>
    </row>
    <row r="47" spans="1:17" x14ac:dyDescent="0.2">
      <c r="A47" s="2">
        <f t="shared" si="0"/>
        <v>46</v>
      </c>
      <c r="B47" s="2">
        <v>80000026</v>
      </c>
      <c r="C47" s="2" t="s">
        <v>3</v>
      </c>
      <c r="D47" s="2">
        <v>20201102</v>
      </c>
      <c r="E47" s="6" t="s">
        <v>55</v>
      </c>
      <c r="F47" s="6" t="s">
        <v>506</v>
      </c>
      <c r="G47" s="6" t="s">
        <v>304</v>
      </c>
      <c r="H47" s="2" t="s">
        <v>55</v>
      </c>
      <c r="I47" s="14" t="s">
        <v>136</v>
      </c>
      <c r="J47" s="15" t="s">
        <v>107</v>
      </c>
      <c r="K47" s="2" t="s">
        <v>211</v>
      </c>
      <c r="L47" s="14"/>
      <c r="M47" s="14"/>
      <c r="N47" s="2"/>
      <c r="O47" s="14"/>
      <c r="P47" s="14"/>
      <c r="Q47" s="14"/>
    </row>
    <row r="48" spans="1:17" x14ac:dyDescent="0.2">
      <c r="A48" s="2">
        <f t="shared" si="0"/>
        <v>47</v>
      </c>
      <c r="B48" s="2">
        <v>80000026</v>
      </c>
      <c r="C48" s="2" t="s">
        <v>1</v>
      </c>
      <c r="D48" s="2">
        <v>20201043</v>
      </c>
      <c r="E48" s="6" t="s">
        <v>56</v>
      </c>
      <c r="F48" s="6" t="s">
        <v>507</v>
      </c>
      <c r="G48" s="6" t="s">
        <v>304</v>
      </c>
      <c r="H48" s="2" t="s">
        <v>56</v>
      </c>
      <c r="I48" s="14" t="s">
        <v>155</v>
      </c>
      <c r="J48" s="15" t="s">
        <v>156</v>
      </c>
      <c r="K48" s="2" t="s">
        <v>212</v>
      </c>
      <c r="L48" s="14"/>
      <c r="M48" s="14"/>
      <c r="N48" s="2"/>
      <c r="O48" s="14"/>
      <c r="P48" s="14"/>
      <c r="Q48" s="14"/>
    </row>
    <row r="49" spans="1:17" x14ac:dyDescent="0.2">
      <c r="A49" s="2">
        <f t="shared" si="0"/>
        <v>48</v>
      </c>
      <c r="B49" s="2">
        <v>80000026</v>
      </c>
      <c r="C49" s="2" t="s">
        <v>3</v>
      </c>
      <c r="D49" s="2">
        <v>20201044</v>
      </c>
      <c r="E49" s="6" t="s">
        <v>57</v>
      </c>
      <c r="F49" s="6" t="s">
        <v>508</v>
      </c>
      <c r="G49" s="6" t="s">
        <v>304</v>
      </c>
      <c r="H49" s="2" t="s">
        <v>213</v>
      </c>
      <c r="I49" s="14" t="s">
        <v>119</v>
      </c>
      <c r="J49" s="15" t="s">
        <v>117</v>
      </c>
      <c r="K49" s="2" t="s">
        <v>214</v>
      </c>
      <c r="L49" s="14"/>
      <c r="M49" s="14"/>
      <c r="N49" s="2"/>
      <c r="O49" s="14"/>
      <c r="P49" s="14"/>
      <c r="Q49" s="14"/>
    </row>
    <row r="50" spans="1:17" x14ac:dyDescent="0.2">
      <c r="A50" s="1">
        <f t="shared" si="0"/>
        <v>49</v>
      </c>
      <c r="B50" s="1">
        <v>80000026</v>
      </c>
      <c r="C50" s="1" t="s">
        <v>3</v>
      </c>
      <c r="D50" s="1">
        <v>20201103</v>
      </c>
      <c r="E50" s="5" t="s">
        <v>58</v>
      </c>
      <c r="F50" s="5" t="s">
        <v>502</v>
      </c>
      <c r="G50" s="5" t="s">
        <v>304</v>
      </c>
      <c r="H50" s="1" t="s">
        <v>215</v>
      </c>
      <c r="I50" s="11" t="s">
        <v>155</v>
      </c>
      <c r="J50" s="12" t="s">
        <v>156</v>
      </c>
      <c r="K50" s="1" t="s">
        <v>216</v>
      </c>
      <c r="L50" s="11"/>
      <c r="M50" s="11"/>
      <c r="N50" s="1"/>
      <c r="O50" s="11"/>
      <c r="P50" s="11"/>
      <c r="Q50" s="11"/>
    </row>
    <row r="51" spans="1:17" x14ac:dyDescent="0.2">
      <c r="A51" s="1">
        <f t="shared" si="0"/>
        <v>50</v>
      </c>
      <c r="B51" s="1">
        <v>80000026</v>
      </c>
      <c r="C51" s="1" t="s">
        <v>3</v>
      </c>
      <c r="D51" s="1">
        <v>20201046</v>
      </c>
      <c r="E51" s="5" t="s">
        <v>59</v>
      </c>
      <c r="F51" s="5" t="s">
        <v>509</v>
      </c>
      <c r="G51" s="5" t="s">
        <v>304</v>
      </c>
      <c r="H51" s="1" t="s">
        <v>59</v>
      </c>
      <c r="I51" s="11" t="s">
        <v>217</v>
      </c>
      <c r="J51" s="12" t="s">
        <v>218</v>
      </c>
      <c r="K51" s="1" t="s">
        <v>219</v>
      </c>
      <c r="L51" s="11"/>
      <c r="M51" s="11"/>
      <c r="N51" s="1"/>
      <c r="O51" s="11"/>
      <c r="P51" s="11"/>
      <c r="Q51" s="11"/>
    </row>
    <row r="52" spans="1:17" x14ac:dyDescent="0.2">
      <c r="A52" s="1">
        <f t="shared" si="0"/>
        <v>51</v>
      </c>
      <c r="B52" s="1">
        <v>80000026</v>
      </c>
      <c r="C52" s="1" t="s">
        <v>1</v>
      </c>
      <c r="D52" s="1">
        <v>20201047</v>
      </c>
      <c r="E52" s="5" t="s">
        <v>60</v>
      </c>
      <c r="F52" s="5" t="s">
        <v>496</v>
      </c>
      <c r="G52" s="5" t="s">
        <v>304</v>
      </c>
      <c r="H52" s="1" t="s">
        <v>220</v>
      </c>
      <c r="I52" s="11" t="s">
        <v>221</v>
      </c>
      <c r="J52" s="12" t="s">
        <v>222</v>
      </c>
      <c r="K52" s="1" t="s">
        <v>223</v>
      </c>
      <c r="L52" s="11"/>
      <c r="M52" s="11"/>
      <c r="N52" s="1"/>
      <c r="O52" s="11"/>
      <c r="P52" s="11"/>
      <c r="Q52" s="11"/>
    </row>
    <row r="53" spans="1:17" x14ac:dyDescent="0.2">
      <c r="A53" s="2">
        <f t="shared" si="0"/>
        <v>52</v>
      </c>
      <c r="B53" s="2">
        <v>80000026</v>
      </c>
      <c r="C53" s="2" t="s">
        <v>3</v>
      </c>
      <c r="D53" s="2">
        <v>20201048</v>
      </c>
      <c r="E53" s="6" t="s">
        <v>61</v>
      </c>
      <c r="F53" s="6" t="s">
        <v>498</v>
      </c>
      <c r="G53" s="6" t="s">
        <v>304</v>
      </c>
      <c r="H53" s="13" t="s">
        <v>224</v>
      </c>
      <c r="I53" s="14" t="s">
        <v>225</v>
      </c>
      <c r="J53" s="15" t="s">
        <v>226</v>
      </c>
      <c r="K53" s="2" t="s">
        <v>227</v>
      </c>
      <c r="L53" s="14"/>
      <c r="M53" s="14"/>
      <c r="N53" s="2"/>
      <c r="O53" s="14"/>
      <c r="P53" s="14"/>
      <c r="Q53" s="14"/>
    </row>
    <row r="54" spans="1:17" x14ac:dyDescent="0.2">
      <c r="A54" s="1">
        <f t="shared" si="0"/>
        <v>53</v>
      </c>
      <c r="B54" s="1">
        <v>80000026</v>
      </c>
      <c r="C54" s="1" t="s">
        <v>3</v>
      </c>
      <c r="D54" s="1">
        <v>20201049</v>
      </c>
      <c r="E54" s="5" t="s">
        <v>62</v>
      </c>
      <c r="F54" s="5" t="s">
        <v>502</v>
      </c>
      <c r="G54" s="5" t="s">
        <v>304</v>
      </c>
      <c r="H54" s="1" t="s">
        <v>229</v>
      </c>
      <c r="I54" s="11" t="s">
        <v>122</v>
      </c>
      <c r="J54" s="12" t="s">
        <v>145</v>
      </c>
      <c r="K54" s="11" t="s">
        <v>230</v>
      </c>
      <c r="L54" s="11"/>
      <c r="M54" s="11"/>
      <c r="N54" s="11"/>
      <c r="O54" s="11"/>
      <c r="P54" s="11"/>
      <c r="Q54" s="11"/>
    </row>
    <row r="55" spans="1:17" x14ac:dyDescent="0.2">
      <c r="A55" s="1">
        <f t="shared" si="0"/>
        <v>54</v>
      </c>
      <c r="B55" s="1">
        <v>80000026</v>
      </c>
      <c r="C55" s="1" t="s">
        <v>5</v>
      </c>
      <c r="D55" s="1">
        <v>20201050</v>
      </c>
      <c r="E55" s="5" t="s">
        <v>63</v>
      </c>
      <c r="F55" s="5" t="s">
        <v>510</v>
      </c>
      <c r="G55" s="5" t="s">
        <v>304</v>
      </c>
      <c r="H55" s="1" t="s">
        <v>233</v>
      </c>
      <c r="I55" s="11" t="s">
        <v>155</v>
      </c>
      <c r="J55" s="12" t="s">
        <v>140</v>
      </c>
      <c r="K55" s="1" t="s">
        <v>234</v>
      </c>
      <c r="L55" s="11"/>
      <c r="M55" s="11"/>
      <c r="N55" s="1"/>
      <c r="O55" s="11"/>
      <c r="P55" s="11"/>
      <c r="Q55" s="11"/>
    </row>
    <row r="56" spans="1:17" x14ac:dyDescent="0.2">
      <c r="A56" s="1">
        <f t="shared" si="0"/>
        <v>55</v>
      </c>
      <c r="B56" s="1">
        <v>80000026</v>
      </c>
      <c r="C56" s="1" t="s">
        <v>3</v>
      </c>
      <c r="D56" s="1">
        <v>20201105</v>
      </c>
      <c r="E56" s="5" t="s">
        <v>64</v>
      </c>
      <c r="F56" s="5" t="s">
        <v>502</v>
      </c>
      <c r="G56" s="5" t="s">
        <v>304</v>
      </c>
      <c r="H56" s="1" t="s">
        <v>235</v>
      </c>
      <c r="I56" s="11" t="s">
        <v>155</v>
      </c>
      <c r="J56" s="12" t="s">
        <v>156</v>
      </c>
      <c r="K56" s="1" t="s">
        <v>236</v>
      </c>
      <c r="L56" s="11"/>
      <c r="M56" s="11"/>
      <c r="N56" s="1"/>
      <c r="O56" s="11"/>
      <c r="P56" s="11"/>
      <c r="Q56" s="11"/>
    </row>
    <row r="57" spans="1:17" x14ac:dyDescent="0.2">
      <c r="A57" s="1">
        <f t="shared" si="0"/>
        <v>56</v>
      </c>
      <c r="B57" s="1">
        <v>80000026</v>
      </c>
      <c r="C57" s="1" t="s">
        <v>3</v>
      </c>
      <c r="D57" s="1">
        <v>20201052</v>
      </c>
      <c r="E57" s="5" t="s">
        <v>65</v>
      </c>
      <c r="F57" s="5" t="s">
        <v>500</v>
      </c>
      <c r="G57" s="5" t="s">
        <v>304</v>
      </c>
      <c r="H57" s="1" t="s">
        <v>237</v>
      </c>
      <c r="I57" s="11" t="s">
        <v>119</v>
      </c>
      <c r="J57" s="12" t="s">
        <v>117</v>
      </c>
      <c r="K57" s="1" t="s">
        <v>238</v>
      </c>
      <c r="L57" s="11"/>
      <c r="M57" s="11"/>
      <c r="N57" s="1"/>
      <c r="O57" s="11"/>
      <c r="P57" s="11"/>
      <c r="Q57" s="11"/>
    </row>
    <row r="58" spans="1:17" x14ac:dyDescent="0.2">
      <c r="A58" s="2">
        <f t="shared" ref="A58:A89" si="1">ROW()-1</f>
        <v>57</v>
      </c>
      <c r="B58" s="2">
        <v>80000026</v>
      </c>
      <c r="C58" s="2" t="s">
        <v>3</v>
      </c>
      <c r="D58" s="2">
        <v>20201106</v>
      </c>
      <c r="E58" s="6" t="s">
        <v>66</v>
      </c>
      <c r="F58" s="6" t="s">
        <v>498</v>
      </c>
      <c r="G58" s="6" t="s">
        <v>304</v>
      </c>
      <c r="H58" s="2" t="s">
        <v>239</v>
      </c>
      <c r="I58" s="14" t="s">
        <v>155</v>
      </c>
      <c r="J58" s="15" t="s">
        <v>156</v>
      </c>
      <c r="K58" s="2" t="s">
        <v>240</v>
      </c>
      <c r="L58" s="14"/>
      <c r="M58" s="14"/>
      <c r="N58" s="2"/>
      <c r="O58" s="14"/>
      <c r="P58" s="14"/>
      <c r="Q58" s="14"/>
    </row>
    <row r="59" spans="1:17" x14ac:dyDescent="0.2">
      <c r="A59" s="2">
        <f t="shared" si="1"/>
        <v>58</v>
      </c>
      <c r="B59" s="2">
        <v>80000026</v>
      </c>
      <c r="C59" s="2" t="s">
        <v>3</v>
      </c>
      <c r="D59" s="2">
        <v>20201054</v>
      </c>
      <c r="E59" s="6" t="s">
        <v>67</v>
      </c>
      <c r="F59" s="6" t="s">
        <v>498</v>
      </c>
      <c r="G59" s="6" t="s">
        <v>304</v>
      </c>
      <c r="H59" s="2" t="s">
        <v>241</v>
      </c>
      <c r="I59" s="14" t="s">
        <v>196</v>
      </c>
      <c r="J59" s="15" t="s">
        <v>242</v>
      </c>
      <c r="K59" s="2" t="s">
        <v>243</v>
      </c>
      <c r="L59" s="14"/>
      <c r="M59" s="14"/>
      <c r="N59" s="2"/>
      <c r="O59" s="14"/>
      <c r="P59" s="14"/>
      <c r="Q59" s="14"/>
    </row>
    <row r="60" spans="1:17" x14ac:dyDescent="0.2">
      <c r="A60" s="1">
        <f t="shared" si="1"/>
        <v>59</v>
      </c>
      <c r="B60" s="1">
        <v>80000026</v>
      </c>
      <c r="C60" s="1" t="s">
        <v>3</v>
      </c>
      <c r="D60" s="1">
        <v>20201055</v>
      </c>
      <c r="E60" s="5" t="s">
        <v>68</v>
      </c>
      <c r="F60" s="5" t="s">
        <v>502</v>
      </c>
      <c r="G60" s="5" t="s">
        <v>304</v>
      </c>
      <c r="H60" s="1" t="s">
        <v>244</v>
      </c>
      <c r="I60" s="11" t="s">
        <v>119</v>
      </c>
      <c r="J60" s="12" t="s">
        <v>117</v>
      </c>
      <c r="K60" s="1" t="s">
        <v>245</v>
      </c>
      <c r="L60" s="11"/>
      <c r="M60" s="11"/>
      <c r="N60" s="1"/>
      <c r="O60" s="11"/>
      <c r="P60" s="11"/>
      <c r="Q60" s="11"/>
    </row>
    <row r="61" spans="1:17" x14ac:dyDescent="0.2">
      <c r="A61" s="1">
        <f t="shared" si="1"/>
        <v>60</v>
      </c>
      <c r="B61" s="1">
        <v>80000026</v>
      </c>
      <c r="C61" s="1" t="s">
        <v>1</v>
      </c>
      <c r="D61" s="1">
        <v>20201056</v>
      </c>
      <c r="E61" s="5" t="s">
        <v>69</v>
      </c>
      <c r="F61" s="5" t="s">
        <v>496</v>
      </c>
      <c r="G61" s="5" t="s">
        <v>304</v>
      </c>
      <c r="H61" s="1" t="s">
        <v>246</v>
      </c>
      <c r="I61" s="11" t="s">
        <v>148</v>
      </c>
      <c r="J61" s="12" t="s">
        <v>149</v>
      </c>
      <c r="K61" s="1" t="s">
        <v>247</v>
      </c>
      <c r="L61" s="11"/>
      <c r="M61" s="11"/>
      <c r="N61" s="1"/>
      <c r="O61" s="11"/>
      <c r="P61" s="11"/>
      <c r="Q61" s="11"/>
    </row>
    <row r="62" spans="1:17" x14ac:dyDescent="0.2">
      <c r="A62" s="1">
        <f t="shared" si="1"/>
        <v>61</v>
      </c>
      <c r="B62" s="1">
        <v>80000026</v>
      </c>
      <c r="C62" s="1" t="s">
        <v>3</v>
      </c>
      <c r="D62" s="1">
        <v>20401003</v>
      </c>
      <c r="E62" s="5" t="s">
        <v>70</v>
      </c>
      <c r="F62" s="5" t="s">
        <v>500</v>
      </c>
      <c r="G62" s="5" t="s">
        <v>304</v>
      </c>
      <c r="H62" s="1" t="s">
        <v>248</v>
      </c>
      <c r="I62" s="11" t="s">
        <v>249</v>
      </c>
      <c r="J62" s="12" t="s">
        <v>194</v>
      </c>
      <c r="K62" s="1" t="s">
        <v>250</v>
      </c>
      <c r="L62" s="11"/>
      <c r="M62" s="11"/>
      <c r="N62" s="1"/>
      <c r="O62" s="11"/>
      <c r="P62" s="11"/>
      <c r="Q62" s="11"/>
    </row>
    <row r="63" spans="1:17" x14ac:dyDescent="0.2">
      <c r="A63" s="2">
        <f t="shared" si="1"/>
        <v>62</v>
      </c>
      <c r="B63" s="2">
        <v>80000026</v>
      </c>
      <c r="C63" s="2" t="s">
        <v>3</v>
      </c>
      <c r="D63" s="2">
        <v>20201057</v>
      </c>
      <c r="E63" s="6" t="s">
        <v>71</v>
      </c>
      <c r="F63" s="6" t="s">
        <v>511</v>
      </c>
      <c r="G63" s="6" t="s">
        <v>304</v>
      </c>
      <c r="H63" s="2" t="s">
        <v>102</v>
      </c>
      <c r="I63" s="14" t="s">
        <v>196</v>
      </c>
      <c r="J63" s="15" t="s">
        <v>242</v>
      </c>
      <c r="K63" s="2" t="s">
        <v>251</v>
      </c>
      <c r="L63" s="14"/>
      <c r="M63" s="14"/>
      <c r="N63" s="2"/>
      <c r="O63" s="14"/>
      <c r="P63" s="14"/>
      <c r="Q63" s="14"/>
    </row>
    <row r="64" spans="1:17" x14ac:dyDescent="0.2">
      <c r="A64" s="1">
        <f t="shared" si="1"/>
        <v>63</v>
      </c>
      <c r="B64" s="1">
        <v>80000026</v>
      </c>
      <c r="C64" s="1" t="s">
        <v>3</v>
      </c>
      <c r="D64" s="1">
        <v>20201058</v>
      </c>
      <c r="E64" s="5" t="s">
        <v>72</v>
      </c>
      <c r="F64" s="5" t="s">
        <v>512</v>
      </c>
      <c r="G64" s="5" t="s">
        <v>304</v>
      </c>
      <c r="H64" s="1" t="s">
        <v>252</v>
      </c>
      <c r="I64" s="11" t="s">
        <v>221</v>
      </c>
      <c r="J64" s="12" t="s">
        <v>222</v>
      </c>
      <c r="K64" s="11" t="s">
        <v>253</v>
      </c>
      <c r="L64" s="11"/>
      <c r="M64" s="11"/>
      <c r="N64" s="11"/>
      <c r="O64" s="11"/>
      <c r="P64" s="11"/>
      <c r="Q64" s="11"/>
    </row>
    <row r="65" spans="1:17" x14ac:dyDescent="0.2">
      <c r="A65" s="1">
        <f t="shared" si="1"/>
        <v>64</v>
      </c>
      <c r="B65" s="1">
        <v>80000026</v>
      </c>
      <c r="C65" s="1" t="s">
        <v>3</v>
      </c>
      <c r="D65" s="1">
        <v>20201059</v>
      </c>
      <c r="E65" s="5" t="s">
        <v>73</v>
      </c>
      <c r="F65" s="5" t="s">
        <v>502</v>
      </c>
      <c r="G65" s="5" t="s">
        <v>304</v>
      </c>
      <c r="H65" s="1" t="s">
        <v>254</v>
      </c>
      <c r="I65" s="11" t="s">
        <v>119</v>
      </c>
      <c r="J65" s="12" t="s">
        <v>117</v>
      </c>
      <c r="K65" s="1" t="s">
        <v>255</v>
      </c>
      <c r="L65" s="11"/>
      <c r="M65" s="11"/>
      <c r="N65" s="1"/>
      <c r="O65" s="11"/>
      <c r="P65" s="11"/>
      <c r="Q65" s="11"/>
    </row>
    <row r="66" spans="1:17" x14ac:dyDescent="0.2">
      <c r="A66" s="1">
        <f t="shared" si="1"/>
        <v>65</v>
      </c>
      <c r="B66" s="1">
        <v>80000026</v>
      </c>
      <c r="C66" s="1" t="s">
        <v>1</v>
      </c>
      <c r="D66" s="1">
        <v>20201060</v>
      </c>
      <c r="E66" s="5" t="s">
        <v>74</v>
      </c>
      <c r="F66" s="5" t="s">
        <v>502</v>
      </c>
      <c r="G66" s="5" t="s">
        <v>304</v>
      </c>
      <c r="H66" s="1" t="s">
        <v>74</v>
      </c>
      <c r="I66" s="11" t="s">
        <v>155</v>
      </c>
      <c r="J66" s="12" t="s">
        <v>156</v>
      </c>
      <c r="K66" s="1" t="s">
        <v>256</v>
      </c>
      <c r="L66" s="11"/>
      <c r="M66" s="11"/>
      <c r="N66" s="1"/>
      <c r="O66" s="11"/>
      <c r="P66" s="11"/>
      <c r="Q66" s="11"/>
    </row>
    <row r="67" spans="1:17" x14ac:dyDescent="0.2">
      <c r="A67" s="1">
        <f t="shared" si="1"/>
        <v>66</v>
      </c>
      <c r="B67" s="1">
        <v>80000026</v>
      </c>
      <c r="C67" s="1" t="s">
        <v>1</v>
      </c>
      <c r="D67" s="1">
        <v>20201061</v>
      </c>
      <c r="E67" s="5" t="s">
        <v>513</v>
      </c>
      <c r="F67" s="5" t="s">
        <v>502</v>
      </c>
      <c r="G67" s="5" t="s">
        <v>304</v>
      </c>
      <c r="H67" s="1" t="s">
        <v>257</v>
      </c>
      <c r="I67" s="11" t="s">
        <v>119</v>
      </c>
      <c r="J67" s="12" t="s">
        <v>117</v>
      </c>
      <c r="K67" s="1" t="s">
        <v>258</v>
      </c>
      <c r="L67" s="11"/>
      <c r="M67" s="11"/>
      <c r="N67" s="1"/>
      <c r="O67" s="11"/>
      <c r="P67" s="11"/>
      <c r="Q67" s="11"/>
    </row>
    <row r="68" spans="1:17" x14ac:dyDescent="0.2">
      <c r="A68" s="1">
        <f t="shared" si="1"/>
        <v>67</v>
      </c>
      <c r="B68" s="1">
        <v>80000026</v>
      </c>
      <c r="C68" s="1" t="s">
        <v>3</v>
      </c>
      <c r="D68" s="1">
        <v>20201062</v>
      </c>
      <c r="E68" s="5" t="s">
        <v>75</v>
      </c>
      <c r="F68" s="5" t="s">
        <v>502</v>
      </c>
      <c r="G68" s="5" t="s">
        <v>304</v>
      </c>
      <c r="H68" s="1" t="s">
        <v>259</v>
      </c>
      <c r="I68" s="11" t="s">
        <v>119</v>
      </c>
      <c r="J68" s="12" t="s">
        <v>117</v>
      </c>
      <c r="K68" s="11" t="s">
        <v>260</v>
      </c>
      <c r="L68" s="11"/>
      <c r="M68" s="11"/>
      <c r="N68" s="11"/>
      <c r="O68" s="11"/>
      <c r="P68" s="11"/>
      <c r="Q68" s="11"/>
    </row>
    <row r="69" spans="1:17" x14ac:dyDescent="0.2">
      <c r="A69" s="1">
        <f t="shared" si="1"/>
        <v>68</v>
      </c>
      <c r="B69" s="1">
        <v>80000026</v>
      </c>
      <c r="C69" s="1" t="s">
        <v>3</v>
      </c>
      <c r="D69" s="1">
        <v>20201063</v>
      </c>
      <c r="E69" s="5" t="s">
        <v>76</v>
      </c>
      <c r="F69" s="5" t="s">
        <v>502</v>
      </c>
      <c r="G69" s="5" t="s">
        <v>304</v>
      </c>
      <c r="H69" s="1" t="s">
        <v>261</v>
      </c>
      <c r="I69" s="11" t="s">
        <v>119</v>
      </c>
      <c r="J69" s="12" t="s">
        <v>117</v>
      </c>
      <c r="K69" s="1" t="s">
        <v>262</v>
      </c>
      <c r="L69" s="11"/>
      <c r="M69" s="11"/>
      <c r="N69" s="1"/>
      <c r="O69" s="11"/>
      <c r="P69" s="11"/>
      <c r="Q69" s="11"/>
    </row>
    <row r="70" spans="1:17" x14ac:dyDescent="0.2">
      <c r="A70" s="1">
        <f t="shared" si="1"/>
        <v>69</v>
      </c>
      <c r="B70" s="1">
        <v>80000026</v>
      </c>
      <c r="C70" s="1" t="s">
        <v>1</v>
      </c>
      <c r="D70" s="1">
        <v>20201064</v>
      </c>
      <c r="E70" s="5" t="s">
        <v>77</v>
      </c>
      <c r="F70" s="5" t="s">
        <v>502</v>
      </c>
      <c r="G70" s="5" t="s">
        <v>304</v>
      </c>
      <c r="H70" s="1" t="s">
        <v>77</v>
      </c>
      <c r="I70" s="11" t="s">
        <v>119</v>
      </c>
      <c r="J70" s="12" t="s">
        <v>117</v>
      </c>
      <c r="K70" s="1" t="s">
        <v>263</v>
      </c>
      <c r="L70" s="11"/>
      <c r="M70" s="11"/>
      <c r="N70" s="1"/>
      <c r="O70" s="11"/>
      <c r="P70" s="11"/>
      <c r="Q70" s="11"/>
    </row>
    <row r="71" spans="1:17" x14ac:dyDescent="0.2">
      <c r="A71" s="1">
        <f t="shared" si="1"/>
        <v>70</v>
      </c>
      <c r="B71" s="1">
        <v>80000026</v>
      </c>
      <c r="C71" s="1" t="s">
        <v>1</v>
      </c>
      <c r="D71" s="1">
        <v>20201066</v>
      </c>
      <c r="E71" s="5" t="s">
        <v>78</v>
      </c>
      <c r="F71" s="5" t="s">
        <v>502</v>
      </c>
      <c r="G71" s="5" t="s">
        <v>304</v>
      </c>
      <c r="H71" s="1" t="s">
        <v>264</v>
      </c>
      <c r="I71" s="11" t="s">
        <v>185</v>
      </c>
      <c r="J71" s="12" t="s">
        <v>186</v>
      </c>
      <c r="K71" s="1" t="s">
        <v>265</v>
      </c>
      <c r="L71" s="11"/>
      <c r="M71" s="11"/>
      <c r="N71" s="1"/>
      <c r="O71" s="11"/>
      <c r="P71" s="11"/>
      <c r="Q71" s="11"/>
    </row>
    <row r="72" spans="1:17" x14ac:dyDescent="0.2">
      <c r="A72" s="1">
        <f t="shared" si="1"/>
        <v>71</v>
      </c>
      <c r="B72" s="1">
        <v>80000026</v>
      </c>
      <c r="C72" s="1" t="s">
        <v>3</v>
      </c>
      <c r="D72" s="1">
        <v>20201065</v>
      </c>
      <c r="E72" s="5" t="s">
        <v>79</v>
      </c>
      <c r="F72" s="5" t="s">
        <v>502</v>
      </c>
      <c r="G72" s="5" t="s">
        <v>304</v>
      </c>
      <c r="H72" s="1" t="s">
        <v>266</v>
      </c>
      <c r="I72" s="11" t="s">
        <v>155</v>
      </c>
      <c r="J72" s="12" t="s">
        <v>156</v>
      </c>
      <c r="K72" s="1" t="s">
        <v>267</v>
      </c>
      <c r="L72" s="11"/>
      <c r="M72" s="11"/>
      <c r="N72" s="1"/>
      <c r="O72" s="11"/>
      <c r="P72" s="11"/>
      <c r="Q72" s="11"/>
    </row>
    <row r="73" spans="1:17" x14ac:dyDescent="0.2">
      <c r="A73" s="1">
        <f t="shared" si="1"/>
        <v>72</v>
      </c>
      <c r="B73" s="1">
        <v>80000026</v>
      </c>
      <c r="C73" s="1" t="s">
        <v>3</v>
      </c>
      <c r="D73" s="1">
        <v>20201068</v>
      </c>
      <c r="E73" s="5" t="s">
        <v>80</v>
      </c>
      <c r="F73" s="5" t="s">
        <v>502</v>
      </c>
      <c r="G73" s="5" t="s">
        <v>304</v>
      </c>
      <c r="H73" s="1" t="s">
        <v>80</v>
      </c>
      <c r="I73" s="11" t="s">
        <v>136</v>
      </c>
      <c r="J73" s="12" t="s">
        <v>107</v>
      </c>
      <c r="K73" s="1" t="s">
        <v>268</v>
      </c>
      <c r="L73" s="11"/>
      <c r="M73" s="11"/>
      <c r="N73" s="1"/>
      <c r="O73" s="11"/>
      <c r="P73" s="11"/>
      <c r="Q73" s="11"/>
    </row>
    <row r="74" spans="1:17" x14ac:dyDescent="0.2">
      <c r="A74" s="3">
        <f t="shared" si="1"/>
        <v>73</v>
      </c>
      <c r="B74" s="3">
        <v>80000026</v>
      </c>
      <c r="C74" s="1" t="s">
        <v>3</v>
      </c>
      <c r="D74" s="1">
        <v>20201067</v>
      </c>
      <c r="E74" s="5" t="s">
        <v>81</v>
      </c>
      <c r="F74" s="5" t="s">
        <v>502</v>
      </c>
      <c r="G74" s="8" t="s">
        <v>304</v>
      </c>
      <c r="H74" s="3" t="s">
        <v>269</v>
      </c>
      <c r="I74" s="16" t="s">
        <v>119</v>
      </c>
      <c r="J74" s="17" t="s">
        <v>117</v>
      </c>
      <c r="K74" s="3" t="s">
        <v>270</v>
      </c>
      <c r="L74" s="16"/>
      <c r="M74" s="16"/>
      <c r="N74" s="3"/>
      <c r="O74" s="16"/>
      <c r="P74" s="16"/>
      <c r="Q74" s="16"/>
    </row>
    <row r="75" spans="1:17" x14ac:dyDescent="0.2">
      <c r="A75" s="1">
        <f t="shared" si="1"/>
        <v>74</v>
      </c>
      <c r="B75" s="1">
        <v>80000026</v>
      </c>
      <c r="C75" s="1" t="s">
        <v>1</v>
      </c>
      <c r="D75" s="1">
        <v>20201108</v>
      </c>
      <c r="E75" s="5" t="s">
        <v>82</v>
      </c>
      <c r="F75" s="5" t="s">
        <v>502</v>
      </c>
      <c r="G75" s="5" t="s">
        <v>304</v>
      </c>
      <c r="H75" s="1" t="s">
        <v>271</v>
      </c>
      <c r="I75" s="11" t="s">
        <v>272</v>
      </c>
      <c r="J75" s="12" t="s">
        <v>194</v>
      </c>
      <c r="K75" s="1" t="s">
        <v>273</v>
      </c>
      <c r="L75" s="11"/>
      <c r="M75" s="11"/>
      <c r="N75" s="1"/>
      <c r="O75" s="11"/>
      <c r="P75" s="11"/>
      <c r="Q75" s="11"/>
    </row>
    <row r="76" spans="1:17" x14ac:dyDescent="0.2">
      <c r="A76" s="1">
        <f t="shared" si="1"/>
        <v>75</v>
      </c>
      <c r="B76" s="1">
        <v>80000026</v>
      </c>
      <c r="C76" s="1" t="s">
        <v>3</v>
      </c>
      <c r="D76" s="1">
        <v>20201070</v>
      </c>
      <c r="E76" s="5" t="s">
        <v>83</v>
      </c>
      <c r="F76" s="5" t="s">
        <v>502</v>
      </c>
      <c r="G76" s="5" t="s">
        <v>304</v>
      </c>
      <c r="H76" s="1" t="s">
        <v>103</v>
      </c>
      <c r="I76" s="11" t="s">
        <v>155</v>
      </c>
      <c r="J76" s="12" t="s">
        <v>156</v>
      </c>
      <c r="K76" s="1" t="s">
        <v>274</v>
      </c>
      <c r="L76" s="11"/>
      <c r="M76" s="11"/>
      <c r="N76" s="1"/>
      <c r="O76" s="11"/>
      <c r="P76" s="11"/>
      <c r="Q76" s="11"/>
    </row>
    <row r="77" spans="1:17" x14ac:dyDescent="0.2">
      <c r="A77" s="1">
        <f t="shared" si="1"/>
        <v>76</v>
      </c>
      <c r="B77" s="1">
        <v>80000026</v>
      </c>
      <c r="C77" s="1" t="s">
        <v>3</v>
      </c>
      <c r="D77" s="1">
        <v>20201071</v>
      </c>
      <c r="E77" s="5" t="s">
        <v>84</v>
      </c>
      <c r="F77" s="5" t="s">
        <v>502</v>
      </c>
      <c r="G77" s="5" t="s">
        <v>304</v>
      </c>
      <c r="H77" s="1" t="s">
        <v>275</v>
      </c>
      <c r="I77" s="11" t="s">
        <v>122</v>
      </c>
      <c r="J77" s="12" t="s">
        <v>145</v>
      </c>
      <c r="K77" s="1" t="s">
        <v>276</v>
      </c>
      <c r="L77" s="11"/>
      <c r="M77" s="11"/>
      <c r="N77" s="1"/>
      <c r="O77" s="11"/>
      <c r="P77" s="11"/>
      <c r="Q77" s="11"/>
    </row>
    <row r="78" spans="1:17" x14ac:dyDescent="0.2">
      <c r="A78" s="1">
        <f t="shared" si="1"/>
        <v>77</v>
      </c>
      <c r="B78" s="1">
        <v>80000026</v>
      </c>
      <c r="C78" s="1" t="s">
        <v>5</v>
      </c>
      <c r="D78" s="1">
        <v>20201072</v>
      </c>
      <c r="E78" s="5" t="s">
        <v>85</v>
      </c>
      <c r="F78" s="5" t="s">
        <v>502</v>
      </c>
      <c r="G78" s="5" t="s">
        <v>304</v>
      </c>
      <c r="H78" s="1" t="s">
        <v>434</v>
      </c>
      <c r="I78" s="11" t="s">
        <v>277</v>
      </c>
      <c r="J78" s="12" t="s">
        <v>117</v>
      </c>
      <c r="K78" s="1" t="s">
        <v>278</v>
      </c>
      <c r="L78" s="11"/>
      <c r="M78" s="11"/>
      <c r="N78" s="1"/>
      <c r="O78" s="11"/>
      <c r="P78" s="11"/>
      <c r="Q78" s="11"/>
    </row>
    <row r="79" spans="1:17" x14ac:dyDescent="0.2">
      <c r="A79" s="1">
        <f t="shared" si="1"/>
        <v>78</v>
      </c>
      <c r="B79" s="1">
        <v>80000026</v>
      </c>
      <c r="C79" s="1" t="s">
        <v>1</v>
      </c>
      <c r="D79" s="1">
        <v>20201073</v>
      </c>
      <c r="E79" s="5" t="s">
        <v>86</v>
      </c>
      <c r="F79" s="5" t="s">
        <v>502</v>
      </c>
      <c r="G79" s="5" t="s">
        <v>304</v>
      </c>
      <c r="H79" s="1" t="s">
        <v>279</v>
      </c>
      <c r="I79" s="11" t="s">
        <v>119</v>
      </c>
      <c r="J79" s="12" t="s">
        <v>117</v>
      </c>
      <c r="K79" s="1" t="s">
        <v>280</v>
      </c>
      <c r="L79" s="11"/>
      <c r="M79" s="11"/>
      <c r="N79" s="1"/>
      <c r="O79" s="11"/>
      <c r="P79" s="11"/>
      <c r="Q79" s="11"/>
    </row>
    <row r="80" spans="1:17" x14ac:dyDescent="0.2">
      <c r="A80" s="1">
        <f t="shared" si="1"/>
        <v>79</v>
      </c>
      <c r="B80" s="1">
        <v>80000026</v>
      </c>
      <c r="C80" s="1" t="s">
        <v>1</v>
      </c>
      <c r="D80" s="1">
        <v>20201109</v>
      </c>
      <c r="E80" s="5" t="s">
        <v>87</v>
      </c>
      <c r="F80" s="5" t="s">
        <v>502</v>
      </c>
      <c r="G80" s="5" t="s">
        <v>304</v>
      </c>
      <c r="H80" s="1" t="s">
        <v>281</v>
      </c>
      <c r="I80" s="11" t="s">
        <v>136</v>
      </c>
      <c r="J80" s="12" t="s">
        <v>282</v>
      </c>
      <c r="K80" s="1" t="s">
        <v>283</v>
      </c>
      <c r="L80" s="11"/>
      <c r="M80" s="11"/>
      <c r="N80" s="1"/>
      <c r="O80" s="11"/>
      <c r="P80" s="11"/>
      <c r="Q80" s="11"/>
    </row>
    <row r="81" spans="1:17" x14ac:dyDescent="0.2">
      <c r="A81" s="1">
        <f t="shared" si="1"/>
        <v>80</v>
      </c>
      <c r="B81" s="1">
        <v>80000026</v>
      </c>
      <c r="C81" s="1" t="s">
        <v>3</v>
      </c>
      <c r="D81" s="1">
        <v>20201075</v>
      </c>
      <c r="E81" s="5" t="s">
        <v>88</v>
      </c>
      <c r="F81" s="5" t="s">
        <v>502</v>
      </c>
      <c r="G81" s="5" t="s">
        <v>304</v>
      </c>
      <c r="H81" s="9" t="s">
        <v>284</v>
      </c>
      <c r="I81" s="11" t="s">
        <v>119</v>
      </c>
      <c r="J81" s="12" t="s">
        <v>169</v>
      </c>
      <c r="K81" s="1" t="s">
        <v>285</v>
      </c>
      <c r="L81" s="11"/>
      <c r="M81" s="11"/>
      <c r="N81" s="1"/>
      <c r="O81" s="11"/>
      <c r="P81" s="11"/>
      <c r="Q81" s="11"/>
    </row>
    <row r="82" spans="1:17" x14ac:dyDescent="0.2">
      <c r="A82" s="1">
        <f t="shared" si="1"/>
        <v>81</v>
      </c>
      <c r="B82" s="1">
        <v>80000026</v>
      </c>
      <c r="C82" s="1" t="s">
        <v>3</v>
      </c>
      <c r="D82" s="1">
        <v>20201076</v>
      </c>
      <c r="E82" s="5" t="s">
        <v>89</v>
      </c>
      <c r="F82" s="5" t="s">
        <v>502</v>
      </c>
      <c r="G82" s="5" t="s">
        <v>304</v>
      </c>
      <c r="H82" s="9" t="s">
        <v>286</v>
      </c>
      <c r="I82" s="11" t="s">
        <v>119</v>
      </c>
      <c r="J82" s="12" t="s">
        <v>117</v>
      </c>
      <c r="K82" s="1" t="s">
        <v>287</v>
      </c>
      <c r="L82" s="11"/>
      <c r="M82" s="11"/>
      <c r="N82" s="1"/>
      <c r="O82" s="11"/>
      <c r="P82" s="11"/>
      <c r="Q82" s="11"/>
    </row>
    <row r="83" spans="1:17" x14ac:dyDescent="0.2">
      <c r="A83" s="1">
        <f t="shared" si="1"/>
        <v>82</v>
      </c>
      <c r="B83" s="1">
        <v>80000026</v>
      </c>
      <c r="C83" s="1" t="s">
        <v>1</v>
      </c>
      <c r="D83" s="1">
        <v>20201115</v>
      </c>
      <c r="E83" s="5" t="s">
        <v>90</v>
      </c>
      <c r="F83" s="5" t="s">
        <v>502</v>
      </c>
      <c r="G83" s="5" t="s">
        <v>304</v>
      </c>
      <c r="H83" s="9" t="s">
        <v>288</v>
      </c>
      <c r="I83" s="11" t="s">
        <v>155</v>
      </c>
      <c r="J83" s="12" t="s">
        <v>140</v>
      </c>
      <c r="K83" s="1" t="s">
        <v>289</v>
      </c>
      <c r="L83" s="11"/>
      <c r="M83" s="11"/>
      <c r="N83" s="1"/>
      <c r="O83" s="11"/>
      <c r="P83" s="11"/>
      <c r="Q83" s="11"/>
    </row>
    <row r="84" spans="1:17" x14ac:dyDescent="0.2">
      <c r="A84" s="1">
        <f t="shared" si="1"/>
        <v>83</v>
      </c>
      <c r="B84" s="1">
        <v>80000026</v>
      </c>
      <c r="C84" s="1" t="s">
        <v>3</v>
      </c>
      <c r="D84" s="1">
        <v>20201077</v>
      </c>
      <c r="E84" s="5" t="s">
        <v>91</v>
      </c>
      <c r="F84" s="5" t="s">
        <v>502</v>
      </c>
      <c r="G84" s="5" t="s">
        <v>304</v>
      </c>
      <c r="H84" s="1" t="s">
        <v>290</v>
      </c>
      <c r="I84" s="11" t="s">
        <v>291</v>
      </c>
      <c r="J84" s="12" t="s">
        <v>292</v>
      </c>
      <c r="K84" s="1" t="s">
        <v>293</v>
      </c>
      <c r="L84" s="11"/>
      <c r="M84" s="11"/>
      <c r="N84" s="1"/>
      <c r="O84" s="11"/>
      <c r="P84" s="11"/>
      <c r="Q84" s="11"/>
    </row>
    <row r="85" spans="1:17" x14ac:dyDescent="0.2">
      <c r="A85" s="1">
        <f t="shared" si="1"/>
        <v>84</v>
      </c>
      <c r="B85" s="1">
        <v>80000026</v>
      </c>
      <c r="C85" s="1" t="s">
        <v>3</v>
      </c>
      <c r="D85" s="1">
        <v>20201078</v>
      </c>
      <c r="E85" s="5" t="s">
        <v>92</v>
      </c>
      <c r="F85" s="5" t="s">
        <v>502</v>
      </c>
      <c r="G85" s="5" t="s">
        <v>304</v>
      </c>
      <c r="H85" s="1" t="s">
        <v>294</v>
      </c>
      <c r="I85" s="11" t="s">
        <v>148</v>
      </c>
      <c r="J85" s="12" t="s">
        <v>149</v>
      </c>
      <c r="K85" s="1" t="s">
        <v>295</v>
      </c>
      <c r="L85" s="11"/>
      <c r="M85" s="11"/>
      <c r="N85" s="1"/>
      <c r="O85" s="11"/>
      <c r="P85" s="11"/>
      <c r="Q85" s="11"/>
    </row>
    <row r="86" spans="1:17" x14ac:dyDescent="0.2">
      <c r="A86" s="1">
        <f t="shared" si="1"/>
        <v>85</v>
      </c>
      <c r="B86" s="1">
        <v>80000026</v>
      </c>
      <c r="C86" s="1" t="s">
        <v>3</v>
      </c>
      <c r="D86" s="1">
        <v>20201079</v>
      </c>
      <c r="E86" s="5" t="s">
        <v>93</v>
      </c>
      <c r="F86" s="5" t="s">
        <v>502</v>
      </c>
      <c r="G86" s="5" t="s">
        <v>304</v>
      </c>
      <c r="H86" s="9" t="s">
        <v>93</v>
      </c>
      <c r="I86" s="11" t="s">
        <v>196</v>
      </c>
      <c r="J86" s="12" t="s">
        <v>111</v>
      </c>
      <c r="K86" s="1" t="s">
        <v>296</v>
      </c>
      <c r="L86" s="11"/>
      <c r="M86" s="11"/>
      <c r="N86" s="1"/>
      <c r="O86" s="11"/>
      <c r="P86" s="11"/>
      <c r="Q86" s="11"/>
    </row>
    <row r="87" spans="1:17" x14ac:dyDescent="0.2">
      <c r="A87" s="1">
        <f t="shared" si="1"/>
        <v>86</v>
      </c>
      <c r="B87" s="1">
        <v>80000026</v>
      </c>
      <c r="C87" s="1" t="s">
        <v>1</v>
      </c>
      <c r="D87" s="1">
        <v>20201080</v>
      </c>
      <c r="E87" s="5" t="s">
        <v>94</v>
      </c>
      <c r="F87" s="5" t="s">
        <v>502</v>
      </c>
      <c r="G87" s="5" t="s">
        <v>304</v>
      </c>
      <c r="H87" s="1" t="s">
        <v>297</v>
      </c>
      <c r="I87" s="11" t="s">
        <v>136</v>
      </c>
      <c r="J87" s="12" t="s">
        <v>282</v>
      </c>
      <c r="K87" s="1" t="s">
        <v>298</v>
      </c>
      <c r="L87" s="11"/>
      <c r="M87" s="11"/>
      <c r="N87" s="1"/>
      <c r="O87" s="11"/>
      <c r="P87" s="11"/>
      <c r="Q87" s="11"/>
    </row>
    <row r="88" spans="1:17" x14ac:dyDescent="0.2">
      <c r="A88" s="1">
        <f t="shared" si="1"/>
        <v>87</v>
      </c>
      <c r="B88" s="1">
        <v>80000026</v>
      </c>
      <c r="C88" s="1" t="s">
        <v>3</v>
      </c>
      <c r="D88" s="1">
        <v>20201081</v>
      </c>
      <c r="E88" s="5" t="s">
        <v>95</v>
      </c>
      <c r="F88" s="5" t="s">
        <v>502</v>
      </c>
      <c r="G88" s="5" t="s">
        <v>304</v>
      </c>
      <c r="H88" s="1" t="s">
        <v>299</v>
      </c>
      <c r="I88" s="11" t="s">
        <v>119</v>
      </c>
      <c r="J88" s="12" t="s">
        <v>117</v>
      </c>
      <c r="K88" s="1" t="s">
        <v>300</v>
      </c>
      <c r="L88" s="11"/>
      <c r="M88" s="11"/>
      <c r="N88" s="1"/>
      <c r="O88" s="11"/>
      <c r="P88" s="11"/>
      <c r="Q88" s="11"/>
    </row>
    <row r="89" spans="1:17" x14ac:dyDescent="0.2">
      <c r="A89" s="1">
        <f t="shared" si="1"/>
        <v>88</v>
      </c>
      <c r="B89" s="1">
        <v>80000026</v>
      </c>
      <c r="C89" s="1" t="s">
        <v>1</v>
      </c>
      <c r="D89" s="1">
        <v>20201082</v>
      </c>
      <c r="E89" s="5" t="s">
        <v>96</v>
      </c>
      <c r="F89" s="5" t="s">
        <v>502</v>
      </c>
      <c r="G89" s="5" t="s">
        <v>304</v>
      </c>
      <c r="H89" s="1" t="s">
        <v>301</v>
      </c>
      <c r="I89" s="11" t="s">
        <v>302</v>
      </c>
      <c r="J89" s="12" t="s">
        <v>107</v>
      </c>
      <c r="K89" s="1" t="s">
        <v>303</v>
      </c>
      <c r="L89" s="11"/>
      <c r="M89" s="11"/>
      <c r="N89" s="1"/>
      <c r="O89" s="11"/>
      <c r="P89" s="11"/>
      <c r="Q89" s="11"/>
    </row>
  </sheetData>
  <autoFilter ref="A1:Q89"/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89"/>
  <sheetViews>
    <sheetView showGridLines="0" tabSelected="1" workbookViewId="0">
      <selection activeCell="G17" sqref="G17"/>
    </sheetView>
  </sheetViews>
  <sheetFormatPr defaultRowHeight="12" x14ac:dyDescent="0.2"/>
  <cols>
    <col min="1" max="1" width="6.5" style="21" bestFit="1" customWidth="1"/>
    <col min="2" max="2" width="11" style="21" bestFit="1" customWidth="1"/>
    <col min="3" max="3" width="9.5" style="21" customWidth="1"/>
    <col min="4" max="4" width="8" style="21" bestFit="1" customWidth="1"/>
    <col min="5" max="5" width="9.5" style="21" bestFit="1" customWidth="1"/>
    <col min="6" max="6" width="16.25" style="21" bestFit="1" customWidth="1"/>
    <col min="7" max="8" width="9.75" style="21" bestFit="1" customWidth="1"/>
    <col min="9" max="9" width="8.875" style="21" bestFit="1" customWidth="1"/>
    <col min="10" max="10" width="8" style="21" bestFit="1" customWidth="1"/>
    <col min="11" max="11" width="6.5" style="21" bestFit="1" customWidth="1"/>
    <col min="12" max="16384" width="9" style="21"/>
  </cols>
  <sheetData>
    <row r="1" spans="1:11" x14ac:dyDescent="0.2">
      <c r="A1" s="186" t="s">
        <v>1048</v>
      </c>
      <c r="B1" s="186" t="s">
        <v>1049</v>
      </c>
      <c r="C1" s="186" t="s">
        <v>1050</v>
      </c>
      <c r="D1" s="186" t="s">
        <v>1051</v>
      </c>
      <c r="E1" s="186" t="s">
        <v>1052</v>
      </c>
      <c r="F1" s="186" t="s">
        <v>1053</v>
      </c>
      <c r="G1" s="186" t="s">
        <v>1054</v>
      </c>
      <c r="H1" s="186" t="s">
        <v>1055</v>
      </c>
      <c r="I1" s="186" t="s">
        <v>640</v>
      </c>
      <c r="J1" s="186" t="s">
        <v>641</v>
      </c>
      <c r="K1" s="186" t="s">
        <v>1056</v>
      </c>
    </row>
    <row r="2" spans="1:11" x14ac:dyDescent="0.2">
      <c r="A2" s="1">
        <f>ROW()-1</f>
        <v>1</v>
      </c>
      <c r="B2" s="1">
        <v>80000026</v>
      </c>
      <c r="C2" s="1">
        <v>20201001</v>
      </c>
      <c r="D2" s="1" t="s">
        <v>105</v>
      </c>
      <c r="E2" s="11" t="s">
        <v>106</v>
      </c>
      <c r="F2" s="1" t="s">
        <v>108</v>
      </c>
      <c r="G2" s="188">
        <v>45261</v>
      </c>
      <c r="H2" s="188">
        <v>55153</v>
      </c>
      <c r="I2" s="11"/>
      <c r="J2" s="11"/>
      <c r="K2" s="11"/>
    </row>
    <row r="3" spans="1:11" x14ac:dyDescent="0.2">
      <c r="A3" s="1">
        <f t="shared" ref="A3:A66" si="0">ROW()-1</f>
        <v>2</v>
      </c>
      <c r="B3" s="1">
        <v>80000026</v>
      </c>
      <c r="C3" s="1">
        <v>20201002</v>
      </c>
      <c r="D3" s="1" t="s">
        <v>109</v>
      </c>
      <c r="E3" s="11" t="s">
        <v>110</v>
      </c>
      <c r="F3" s="1" t="s">
        <v>112</v>
      </c>
      <c r="G3" s="11"/>
      <c r="H3" s="11"/>
      <c r="I3" s="11"/>
      <c r="J3" s="11"/>
      <c r="K3" s="11"/>
    </row>
    <row r="4" spans="1:11" x14ac:dyDescent="0.2">
      <c r="A4" s="1">
        <f t="shared" si="0"/>
        <v>3</v>
      </c>
      <c r="B4" s="1">
        <v>80000026</v>
      </c>
      <c r="C4" s="1">
        <v>20201091</v>
      </c>
      <c r="D4" s="1" t="s">
        <v>113</v>
      </c>
      <c r="E4" s="11" t="s">
        <v>110</v>
      </c>
      <c r="F4" s="1" t="s">
        <v>114</v>
      </c>
      <c r="G4" s="11"/>
      <c r="H4" s="11"/>
      <c r="I4" s="11"/>
      <c r="J4" s="11"/>
      <c r="K4" s="11"/>
    </row>
    <row r="5" spans="1:11" x14ac:dyDescent="0.2">
      <c r="A5" s="1">
        <f t="shared" si="0"/>
        <v>4</v>
      </c>
      <c r="B5" s="1">
        <v>80000026</v>
      </c>
      <c r="C5" s="1">
        <v>20401002</v>
      </c>
      <c r="D5" s="1" t="s">
        <v>115</v>
      </c>
      <c r="E5" s="11" t="s">
        <v>116</v>
      </c>
      <c r="F5" s="1" t="s">
        <v>118</v>
      </c>
      <c r="G5" s="11"/>
      <c r="H5" s="11"/>
      <c r="I5" s="11"/>
      <c r="J5" s="11"/>
      <c r="K5" s="11"/>
    </row>
    <row r="6" spans="1:11" x14ac:dyDescent="0.2">
      <c r="A6" s="1">
        <f t="shared" si="0"/>
        <v>5</v>
      </c>
      <c r="B6" s="1">
        <v>80000026</v>
      </c>
      <c r="C6" s="1">
        <v>20201092</v>
      </c>
      <c r="D6" s="1" t="s">
        <v>11</v>
      </c>
      <c r="E6" s="11" t="s">
        <v>116</v>
      </c>
      <c r="F6" s="1" t="s">
        <v>120</v>
      </c>
      <c r="G6" s="11"/>
      <c r="H6" s="11"/>
      <c r="I6" s="11"/>
      <c r="J6" s="11"/>
      <c r="K6" s="11"/>
    </row>
    <row r="7" spans="1:11" x14ac:dyDescent="0.2">
      <c r="A7" s="2">
        <f t="shared" si="0"/>
        <v>6</v>
      </c>
      <c r="B7" s="2">
        <v>80000026</v>
      </c>
      <c r="C7" s="2">
        <v>20201086</v>
      </c>
      <c r="D7" s="13" t="s">
        <v>12</v>
      </c>
      <c r="E7" s="14" t="s">
        <v>122</v>
      </c>
      <c r="F7" s="2" t="s">
        <v>124</v>
      </c>
      <c r="G7" s="189">
        <v>44927</v>
      </c>
      <c r="H7" s="189">
        <v>45260</v>
      </c>
      <c r="I7" s="14"/>
      <c r="J7" s="14"/>
      <c r="K7" s="14"/>
    </row>
    <row r="8" spans="1:11" x14ac:dyDescent="0.2">
      <c r="A8" s="1">
        <f t="shared" si="0"/>
        <v>7</v>
      </c>
      <c r="B8" s="1">
        <v>80000026</v>
      </c>
      <c r="C8" s="1">
        <v>20201004</v>
      </c>
      <c r="D8" s="1" t="s">
        <v>13</v>
      </c>
      <c r="E8" s="11" t="s">
        <v>110</v>
      </c>
      <c r="F8" s="1" t="s">
        <v>125</v>
      </c>
      <c r="G8" s="11"/>
      <c r="H8" s="11"/>
      <c r="I8" s="11"/>
      <c r="J8" s="11"/>
      <c r="K8" s="11"/>
    </row>
    <row r="9" spans="1:11" x14ac:dyDescent="0.2">
      <c r="A9" s="1">
        <f t="shared" si="0"/>
        <v>8</v>
      </c>
      <c r="B9" s="1">
        <v>80000026</v>
      </c>
      <c r="C9" s="1">
        <v>20201005</v>
      </c>
      <c r="D9" s="1" t="s">
        <v>14</v>
      </c>
      <c r="E9" s="11" t="s">
        <v>116</v>
      </c>
      <c r="F9" s="1" t="s">
        <v>126</v>
      </c>
      <c r="G9" s="11"/>
      <c r="H9" s="11"/>
      <c r="I9" s="11"/>
      <c r="J9" s="11"/>
      <c r="K9" s="11"/>
    </row>
    <row r="10" spans="1:11" x14ac:dyDescent="0.2">
      <c r="A10" s="2">
        <f t="shared" si="0"/>
        <v>9</v>
      </c>
      <c r="B10" s="2">
        <v>80000026</v>
      </c>
      <c r="C10" s="2">
        <v>20201093</v>
      </c>
      <c r="D10" s="2" t="s">
        <v>127</v>
      </c>
      <c r="E10" s="14" t="s">
        <v>128</v>
      </c>
      <c r="F10" s="2" t="s">
        <v>129</v>
      </c>
      <c r="G10" s="189">
        <v>44927</v>
      </c>
      <c r="H10" s="189">
        <v>45260</v>
      </c>
      <c r="I10" s="14"/>
      <c r="J10" s="14"/>
      <c r="K10" s="14"/>
    </row>
    <row r="11" spans="1:11" x14ac:dyDescent="0.2">
      <c r="A11" s="1">
        <f t="shared" si="0"/>
        <v>10</v>
      </c>
      <c r="B11" s="1">
        <v>80000026</v>
      </c>
      <c r="C11" s="1">
        <v>20201007</v>
      </c>
      <c r="D11" s="1" t="s">
        <v>130</v>
      </c>
      <c r="E11" s="11" t="s">
        <v>128</v>
      </c>
      <c r="F11" s="1" t="s">
        <v>131</v>
      </c>
      <c r="G11" s="11"/>
      <c r="H11" s="11"/>
      <c r="I11" s="11"/>
      <c r="J11" s="11"/>
      <c r="K11" s="11"/>
    </row>
    <row r="12" spans="1:11" x14ac:dyDescent="0.2">
      <c r="A12" s="1">
        <f t="shared" si="0"/>
        <v>11</v>
      </c>
      <c r="B12" s="1">
        <v>80000026</v>
      </c>
      <c r="C12" s="1">
        <v>20201009</v>
      </c>
      <c r="D12" s="1" t="s">
        <v>132</v>
      </c>
      <c r="E12" s="11" t="s">
        <v>116</v>
      </c>
      <c r="F12" s="1" t="s">
        <v>133</v>
      </c>
      <c r="G12" s="11"/>
      <c r="H12" s="11"/>
      <c r="I12" s="11"/>
      <c r="J12" s="11"/>
      <c r="K12" s="11"/>
    </row>
    <row r="13" spans="1:11" x14ac:dyDescent="0.2">
      <c r="A13" s="1">
        <f t="shared" si="0"/>
        <v>12</v>
      </c>
      <c r="B13" s="1">
        <v>80000026</v>
      </c>
      <c r="C13" s="1">
        <v>20201008</v>
      </c>
      <c r="D13" s="9" t="s">
        <v>463</v>
      </c>
      <c r="E13" s="11" t="s">
        <v>116</v>
      </c>
      <c r="F13" s="1" t="s">
        <v>134</v>
      </c>
      <c r="G13" s="11"/>
      <c r="H13" s="11"/>
      <c r="I13" s="11"/>
      <c r="J13" s="11"/>
      <c r="K13" s="11"/>
    </row>
    <row r="14" spans="1:11" x14ac:dyDescent="0.2">
      <c r="A14" s="1">
        <f t="shared" si="0"/>
        <v>13</v>
      </c>
      <c r="B14" s="1">
        <v>80000026</v>
      </c>
      <c r="C14" s="1">
        <v>20201010</v>
      </c>
      <c r="D14" s="1" t="s">
        <v>135</v>
      </c>
      <c r="E14" s="11" t="s">
        <v>106</v>
      </c>
      <c r="F14" s="1" t="s">
        <v>137</v>
      </c>
      <c r="G14" s="11"/>
      <c r="H14" s="11"/>
      <c r="I14" s="11"/>
      <c r="J14" s="11"/>
      <c r="K14" s="11"/>
    </row>
    <row r="15" spans="1:11" x14ac:dyDescent="0.2">
      <c r="A15" s="1">
        <f t="shared" si="0"/>
        <v>14</v>
      </c>
      <c r="B15" s="1">
        <v>80000026</v>
      </c>
      <c r="C15" s="1">
        <v>20201011</v>
      </c>
      <c r="D15" s="1" t="s">
        <v>21</v>
      </c>
      <c r="E15" s="11" t="s">
        <v>139</v>
      </c>
      <c r="F15" s="1" t="s">
        <v>141</v>
      </c>
      <c r="G15" s="11"/>
      <c r="H15" s="11"/>
      <c r="I15" s="11"/>
      <c r="J15" s="11"/>
      <c r="K15" s="11"/>
    </row>
    <row r="16" spans="1:11" x14ac:dyDescent="0.2">
      <c r="A16" s="1">
        <f t="shared" si="0"/>
        <v>15</v>
      </c>
      <c r="B16" s="1">
        <v>80000026</v>
      </c>
      <c r="C16" s="1">
        <v>20201012</v>
      </c>
      <c r="D16" s="9" t="s">
        <v>22</v>
      </c>
      <c r="E16" s="11" t="s">
        <v>128</v>
      </c>
      <c r="F16" s="1" t="s">
        <v>142</v>
      </c>
      <c r="G16" s="11"/>
      <c r="H16" s="11"/>
      <c r="I16" s="11"/>
      <c r="J16" s="11"/>
      <c r="K16" s="11"/>
    </row>
    <row r="17" spans="1:11" x14ac:dyDescent="0.2">
      <c r="A17" s="1">
        <f t="shared" si="0"/>
        <v>16</v>
      </c>
      <c r="B17" s="1">
        <v>80000026</v>
      </c>
      <c r="C17" s="1">
        <v>20201013</v>
      </c>
      <c r="D17" s="1" t="s">
        <v>24</v>
      </c>
      <c r="E17" s="11" t="s">
        <v>122</v>
      </c>
      <c r="F17" s="1" t="s">
        <v>146</v>
      </c>
      <c r="G17" s="11"/>
      <c r="H17" s="11"/>
      <c r="I17" s="11"/>
      <c r="J17" s="11"/>
      <c r="K17" s="11"/>
    </row>
    <row r="18" spans="1:11" x14ac:dyDescent="0.2">
      <c r="A18" s="3">
        <f t="shared" si="0"/>
        <v>17</v>
      </c>
      <c r="B18" s="3">
        <v>80000026</v>
      </c>
      <c r="C18" s="1">
        <v>20201014</v>
      </c>
      <c r="D18" s="3" t="s">
        <v>147</v>
      </c>
      <c r="E18" s="16" t="s">
        <v>148</v>
      </c>
      <c r="F18" s="3" t="s">
        <v>150</v>
      </c>
      <c r="G18" s="16"/>
      <c r="H18" s="16"/>
      <c r="I18" s="16"/>
      <c r="J18" s="16"/>
      <c r="K18" s="16"/>
    </row>
    <row r="19" spans="1:11" x14ac:dyDescent="0.2">
      <c r="A19" s="4">
        <f t="shared" si="0"/>
        <v>18</v>
      </c>
      <c r="B19" s="4">
        <v>80000026</v>
      </c>
      <c r="C19" s="4">
        <v>20201015</v>
      </c>
      <c r="D19" s="4" t="s">
        <v>151</v>
      </c>
      <c r="E19" s="18" t="s">
        <v>116</v>
      </c>
      <c r="F19" s="4" t="s">
        <v>152</v>
      </c>
      <c r="G19" s="18"/>
      <c r="H19" s="18"/>
      <c r="I19" s="18"/>
      <c r="J19" s="18"/>
      <c r="K19" s="18"/>
    </row>
    <row r="20" spans="1:11" x14ac:dyDescent="0.2">
      <c r="A20" s="1">
        <f t="shared" si="0"/>
        <v>19</v>
      </c>
      <c r="B20" s="1">
        <v>80000026</v>
      </c>
      <c r="C20" s="1">
        <v>20201016</v>
      </c>
      <c r="D20" s="1" t="s">
        <v>27</v>
      </c>
      <c r="E20" s="11" t="s">
        <v>116</v>
      </c>
      <c r="F20" s="1" t="s">
        <v>153</v>
      </c>
      <c r="G20" s="11"/>
      <c r="H20" s="11"/>
      <c r="I20" s="11"/>
      <c r="J20" s="11"/>
      <c r="K20" s="11"/>
    </row>
    <row r="21" spans="1:11" x14ac:dyDescent="0.2">
      <c r="A21" s="1">
        <f t="shared" si="0"/>
        <v>20</v>
      </c>
      <c r="B21" s="1">
        <v>80000026</v>
      </c>
      <c r="C21" s="1">
        <v>20201017</v>
      </c>
      <c r="D21" s="1" t="s">
        <v>154</v>
      </c>
      <c r="E21" s="11" t="s">
        <v>139</v>
      </c>
      <c r="F21" s="1" t="s">
        <v>157</v>
      </c>
      <c r="G21" s="11"/>
      <c r="H21" s="11"/>
      <c r="I21" s="11"/>
      <c r="J21" s="11"/>
      <c r="K21" s="11"/>
    </row>
    <row r="22" spans="1:11" x14ac:dyDescent="0.2">
      <c r="A22" s="1">
        <f t="shared" si="0"/>
        <v>21</v>
      </c>
      <c r="B22" s="1">
        <v>80000026</v>
      </c>
      <c r="C22" s="1">
        <v>20201018</v>
      </c>
      <c r="D22" s="1" t="s">
        <v>29</v>
      </c>
      <c r="E22" s="11" t="s">
        <v>122</v>
      </c>
      <c r="F22" s="1" t="s">
        <v>160</v>
      </c>
      <c r="G22" s="11"/>
      <c r="H22" s="11"/>
      <c r="I22" s="11"/>
      <c r="J22" s="11"/>
      <c r="K22" s="11"/>
    </row>
    <row r="23" spans="1:11" x14ac:dyDescent="0.2">
      <c r="A23" s="1">
        <f t="shared" si="0"/>
        <v>22</v>
      </c>
      <c r="B23" s="1">
        <v>80000026</v>
      </c>
      <c r="C23" s="1">
        <v>20201019</v>
      </c>
      <c r="D23" s="1" t="s">
        <v>30</v>
      </c>
      <c r="E23" s="11" t="s">
        <v>116</v>
      </c>
      <c r="F23" s="1" t="s">
        <v>163</v>
      </c>
      <c r="G23" s="11"/>
      <c r="H23" s="11"/>
      <c r="I23" s="11"/>
      <c r="J23" s="11"/>
      <c r="K23" s="11"/>
    </row>
    <row r="24" spans="1:11" x14ac:dyDescent="0.2">
      <c r="A24" s="1">
        <f t="shared" si="0"/>
        <v>23</v>
      </c>
      <c r="B24" s="1">
        <v>80000026</v>
      </c>
      <c r="C24" s="1">
        <v>20201020</v>
      </c>
      <c r="D24" s="1" t="s">
        <v>31</v>
      </c>
      <c r="E24" s="11" t="s">
        <v>106</v>
      </c>
      <c r="F24" s="1" t="s">
        <v>164</v>
      </c>
      <c r="G24" s="11"/>
      <c r="H24" s="11"/>
      <c r="I24" s="11"/>
      <c r="J24" s="11"/>
      <c r="K24" s="11"/>
    </row>
    <row r="25" spans="1:11" x14ac:dyDescent="0.2">
      <c r="A25" s="1">
        <f t="shared" si="0"/>
        <v>24</v>
      </c>
      <c r="B25" s="1">
        <v>80000026</v>
      </c>
      <c r="C25" s="1">
        <v>20201021</v>
      </c>
      <c r="D25" s="1" t="s">
        <v>32</v>
      </c>
      <c r="E25" s="11" t="s">
        <v>139</v>
      </c>
      <c r="F25" s="1" t="s">
        <v>165</v>
      </c>
      <c r="G25" s="11"/>
      <c r="H25" s="11"/>
      <c r="I25" s="11"/>
      <c r="J25" s="11"/>
      <c r="K25" s="11"/>
    </row>
    <row r="26" spans="1:11" x14ac:dyDescent="0.2">
      <c r="A26" s="3">
        <f t="shared" si="0"/>
        <v>25</v>
      </c>
      <c r="B26" s="3">
        <v>80000026</v>
      </c>
      <c r="C26" s="1">
        <v>20201084</v>
      </c>
      <c r="D26" s="3" t="s">
        <v>166</v>
      </c>
      <c r="E26" s="11" t="s">
        <v>139</v>
      </c>
      <c r="F26" s="3" t="s">
        <v>167</v>
      </c>
      <c r="G26" s="11"/>
      <c r="H26" s="11"/>
      <c r="I26" s="11"/>
      <c r="J26" s="11"/>
      <c r="K26" s="11"/>
    </row>
    <row r="27" spans="1:11" x14ac:dyDescent="0.2">
      <c r="A27" s="2">
        <f t="shared" si="0"/>
        <v>26</v>
      </c>
      <c r="B27" s="2">
        <v>80000026</v>
      </c>
      <c r="C27" s="2">
        <v>20201096</v>
      </c>
      <c r="D27" s="2" t="s">
        <v>34</v>
      </c>
      <c r="E27" s="14" t="s">
        <v>116</v>
      </c>
      <c r="F27" s="2" t="s">
        <v>170</v>
      </c>
      <c r="G27" s="189">
        <v>44927</v>
      </c>
      <c r="H27" s="189">
        <v>45260</v>
      </c>
      <c r="I27" s="14"/>
      <c r="J27" s="14"/>
      <c r="K27" s="14"/>
    </row>
    <row r="28" spans="1:11" x14ac:dyDescent="0.2">
      <c r="A28" s="1">
        <f t="shared" si="0"/>
        <v>27</v>
      </c>
      <c r="B28" s="1">
        <v>80000026</v>
      </c>
      <c r="C28" s="1">
        <v>20201023</v>
      </c>
      <c r="D28" s="9" t="s">
        <v>35</v>
      </c>
      <c r="E28" s="11" t="s">
        <v>139</v>
      </c>
      <c r="F28" s="1" t="s">
        <v>172</v>
      </c>
      <c r="G28" s="11"/>
      <c r="H28" s="11"/>
      <c r="I28" s="11"/>
      <c r="J28" s="11"/>
      <c r="K28" s="11"/>
    </row>
    <row r="29" spans="1:11" x14ac:dyDescent="0.2">
      <c r="A29" s="1">
        <f t="shared" si="0"/>
        <v>28</v>
      </c>
      <c r="B29" s="1">
        <v>80000026</v>
      </c>
      <c r="C29" s="1">
        <v>20201097</v>
      </c>
      <c r="D29" s="1" t="s">
        <v>173</v>
      </c>
      <c r="E29" s="11" t="s">
        <v>139</v>
      </c>
      <c r="F29" s="1" t="s">
        <v>174</v>
      </c>
      <c r="G29" s="11"/>
      <c r="H29" s="11"/>
      <c r="I29" s="11"/>
      <c r="J29" s="11"/>
      <c r="K29" s="11"/>
    </row>
    <row r="30" spans="1:11" x14ac:dyDescent="0.2">
      <c r="A30" s="1">
        <f t="shared" si="0"/>
        <v>29</v>
      </c>
      <c r="B30" s="1">
        <v>80000026</v>
      </c>
      <c r="C30" s="1">
        <v>20201098</v>
      </c>
      <c r="D30" s="1" t="s">
        <v>37</v>
      </c>
      <c r="E30" s="11" t="s">
        <v>139</v>
      </c>
      <c r="F30" s="1" t="s">
        <v>175</v>
      </c>
      <c r="G30" s="11"/>
      <c r="H30" s="11"/>
      <c r="I30" s="11"/>
      <c r="J30" s="11"/>
      <c r="K30" s="11"/>
    </row>
    <row r="31" spans="1:11" x14ac:dyDescent="0.2">
      <c r="A31" s="3">
        <f t="shared" si="0"/>
        <v>30</v>
      </c>
      <c r="B31" s="3">
        <v>80000026</v>
      </c>
      <c r="C31" s="1">
        <v>20201026</v>
      </c>
      <c r="D31" s="3" t="s">
        <v>176</v>
      </c>
      <c r="E31" s="16" t="s">
        <v>116</v>
      </c>
      <c r="F31" s="3" t="s">
        <v>177</v>
      </c>
      <c r="G31" s="16"/>
      <c r="H31" s="16"/>
      <c r="I31" s="16"/>
      <c r="J31" s="16"/>
      <c r="K31" s="16"/>
    </row>
    <row r="32" spans="1:11" x14ac:dyDescent="0.2">
      <c r="A32" s="1">
        <f t="shared" si="0"/>
        <v>31</v>
      </c>
      <c r="B32" s="1">
        <v>80000026</v>
      </c>
      <c r="C32" s="1">
        <v>20201027</v>
      </c>
      <c r="D32" s="1" t="s">
        <v>180</v>
      </c>
      <c r="E32" s="11" t="s">
        <v>116</v>
      </c>
      <c r="F32" s="1" t="s">
        <v>181</v>
      </c>
      <c r="G32" s="11"/>
      <c r="H32" s="11"/>
      <c r="I32" s="11"/>
      <c r="J32" s="11"/>
      <c r="K32" s="11"/>
    </row>
    <row r="33" spans="1:11" x14ac:dyDescent="0.2">
      <c r="A33" s="2">
        <f t="shared" si="0"/>
        <v>32</v>
      </c>
      <c r="B33" s="2">
        <v>80000026</v>
      </c>
      <c r="C33" s="2">
        <v>20201099</v>
      </c>
      <c r="D33" s="2" t="s">
        <v>182</v>
      </c>
      <c r="E33" s="14" t="s">
        <v>148</v>
      </c>
      <c r="F33" s="2" t="s">
        <v>183</v>
      </c>
      <c r="G33" s="189">
        <v>44927</v>
      </c>
      <c r="H33" s="189">
        <v>45260</v>
      </c>
      <c r="I33" s="14"/>
      <c r="J33" s="14"/>
      <c r="K33" s="14"/>
    </row>
    <row r="34" spans="1:11" x14ac:dyDescent="0.2">
      <c r="A34" s="1">
        <f t="shared" si="0"/>
        <v>33</v>
      </c>
      <c r="B34" s="1">
        <v>80000026</v>
      </c>
      <c r="C34" s="1">
        <v>20201029</v>
      </c>
      <c r="D34" s="1" t="s">
        <v>184</v>
      </c>
      <c r="E34" s="11" t="s">
        <v>185</v>
      </c>
      <c r="F34" s="11" t="s">
        <v>187</v>
      </c>
      <c r="G34" s="11"/>
      <c r="H34" s="11"/>
      <c r="I34" s="11"/>
      <c r="J34" s="11"/>
      <c r="K34" s="11"/>
    </row>
    <row r="35" spans="1:11" x14ac:dyDescent="0.2">
      <c r="A35" s="1">
        <f t="shared" si="0"/>
        <v>34</v>
      </c>
      <c r="B35" s="1">
        <v>80000026</v>
      </c>
      <c r="C35" s="1">
        <v>20201030</v>
      </c>
      <c r="D35" s="1" t="s">
        <v>42</v>
      </c>
      <c r="E35" s="11" t="s">
        <v>116</v>
      </c>
      <c r="F35" s="1" t="s">
        <v>188</v>
      </c>
      <c r="G35" s="11"/>
      <c r="H35" s="11"/>
      <c r="I35" s="11"/>
      <c r="J35" s="11"/>
      <c r="K35" s="11"/>
    </row>
    <row r="36" spans="1:11" x14ac:dyDescent="0.2">
      <c r="A36" s="1">
        <f t="shared" si="0"/>
        <v>35</v>
      </c>
      <c r="B36" s="1">
        <v>80000026</v>
      </c>
      <c r="C36" s="1">
        <v>20201031</v>
      </c>
      <c r="D36" s="1" t="s">
        <v>189</v>
      </c>
      <c r="E36" s="11" t="s">
        <v>148</v>
      </c>
      <c r="F36" s="11" t="s">
        <v>191</v>
      </c>
      <c r="G36" s="11"/>
      <c r="H36" s="11"/>
      <c r="I36" s="11"/>
      <c r="J36" s="11"/>
      <c r="K36" s="11"/>
    </row>
    <row r="37" spans="1:11" x14ac:dyDescent="0.2">
      <c r="A37" s="3">
        <f t="shared" si="0"/>
        <v>36</v>
      </c>
      <c r="B37" s="3">
        <v>80000026</v>
      </c>
      <c r="C37" s="3">
        <v>20201032</v>
      </c>
      <c r="D37" s="3" t="s">
        <v>192</v>
      </c>
      <c r="E37" s="16" t="s">
        <v>193</v>
      </c>
      <c r="F37" s="3" t="s">
        <v>195</v>
      </c>
      <c r="G37" s="16"/>
      <c r="H37" s="16"/>
      <c r="I37" s="16"/>
      <c r="J37" s="16"/>
      <c r="K37" s="16"/>
    </row>
    <row r="38" spans="1:11" x14ac:dyDescent="0.2">
      <c r="A38" s="1">
        <f t="shared" si="0"/>
        <v>37</v>
      </c>
      <c r="B38" s="1">
        <v>80000026</v>
      </c>
      <c r="C38" s="1">
        <v>20201033</v>
      </c>
      <c r="D38" s="1" t="s">
        <v>45</v>
      </c>
      <c r="E38" s="11" t="s">
        <v>110</v>
      </c>
      <c r="F38" s="1" t="s">
        <v>197</v>
      </c>
      <c r="G38" s="11"/>
      <c r="H38" s="11"/>
      <c r="I38" s="11"/>
      <c r="J38" s="11"/>
      <c r="K38" s="11"/>
    </row>
    <row r="39" spans="1:11" x14ac:dyDescent="0.2">
      <c r="A39" s="1">
        <f t="shared" si="0"/>
        <v>38</v>
      </c>
      <c r="B39" s="1">
        <v>80000026</v>
      </c>
      <c r="C39" s="1">
        <v>20201034</v>
      </c>
      <c r="D39" s="1" t="s">
        <v>47</v>
      </c>
      <c r="E39" s="11" t="s">
        <v>110</v>
      </c>
      <c r="F39" s="1" t="s">
        <v>198</v>
      </c>
      <c r="G39" s="11"/>
      <c r="H39" s="11"/>
      <c r="I39" s="11"/>
      <c r="J39" s="11"/>
      <c r="K39" s="11"/>
    </row>
    <row r="40" spans="1:11" x14ac:dyDescent="0.2">
      <c r="A40" s="1">
        <f t="shared" si="0"/>
        <v>39</v>
      </c>
      <c r="B40" s="1">
        <v>80000026</v>
      </c>
      <c r="C40" s="1">
        <v>20201035</v>
      </c>
      <c r="D40" s="1" t="s">
        <v>199</v>
      </c>
      <c r="E40" s="11" t="s">
        <v>116</v>
      </c>
      <c r="F40" s="1" t="s">
        <v>200</v>
      </c>
      <c r="G40" s="11"/>
      <c r="H40" s="11"/>
      <c r="I40" s="11"/>
      <c r="J40" s="11"/>
      <c r="K40" s="11"/>
    </row>
    <row r="41" spans="1:11" x14ac:dyDescent="0.2">
      <c r="A41" s="3">
        <f t="shared" si="0"/>
        <v>40</v>
      </c>
      <c r="B41" s="3">
        <v>80000026</v>
      </c>
      <c r="C41" s="1">
        <v>20201036</v>
      </c>
      <c r="D41" s="3" t="s">
        <v>49</v>
      </c>
      <c r="E41" s="16" t="s">
        <v>106</v>
      </c>
      <c r="F41" s="20" t="s">
        <v>202</v>
      </c>
      <c r="G41" s="16"/>
      <c r="H41" s="16"/>
      <c r="I41" s="16"/>
      <c r="J41" s="16"/>
      <c r="K41" s="16"/>
    </row>
    <row r="42" spans="1:11" x14ac:dyDescent="0.2">
      <c r="A42" s="1">
        <f t="shared" si="0"/>
        <v>41</v>
      </c>
      <c r="B42" s="1">
        <v>80000026</v>
      </c>
      <c r="C42" s="1">
        <v>20201037</v>
      </c>
      <c r="D42" s="1" t="s">
        <v>50</v>
      </c>
      <c r="E42" s="11" t="s">
        <v>139</v>
      </c>
      <c r="F42" s="1" t="s">
        <v>203</v>
      </c>
      <c r="G42" s="11"/>
      <c r="H42" s="11"/>
      <c r="I42" s="11"/>
      <c r="J42" s="11"/>
      <c r="K42" s="11"/>
    </row>
    <row r="43" spans="1:11" x14ac:dyDescent="0.2">
      <c r="A43" s="1">
        <f t="shared" si="0"/>
        <v>42</v>
      </c>
      <c r="B43" s="1">
        <v>80000026</v>
      </c>
      <c r="C43" s="1">
        <v>20201038</v>
      </c>
      <c r="D43" s="1" t="s">
        <v>51</v>
      </c>
      <c r="E43" s="11" t="s">
        <v>106</v>
      </c>
      <c r="F43" s="1" t="s">
        <v>204</v>
      </c>
      <c r="G43" s="11"/>
      <c r="H43" s="11"/>
      <c r="I43" s="11"/>
      <c r="J43" s="11"/>
      <c r="K43" s="11"/>
    </row>
    <row r="44" spans="1:11" x14ac:dyDescent="0.2">
      <c r="A44" s="1">
        <f t="shared" si="0"/>
        <v>43</v>
      </c>
      <c r="B44" s="1">
        <v>80000026</v>
      </c>
      <c r="C44" s="1">
        <v>20201100</v>
      </c>
      <c r="D44" s="1" t="s">
        <v>205</v>
      </c>
      <c r="E44" s="11" t="s">
        <v>139</v>
      </c>
      <c r="F44" s="1" t="s">
        <v>206</v>
      </c>
      <c r="G44" s="11"/>
      <c r="H44" s="11"/>
      <c r="I44" s="11"/>
      <c r="J44" s="11"/>
      <c r="K44" s="11"/>
    </row>
    <row r="45" spans="1:11" x14ac:dyDescent="0.2">
      <c r="A45" s="1">
        <f t="shared" si="0"/>
        <v>44</v>
      </c>
      <c r="B45" s="1">
        <v>80000026</v>
      </c>
      <c r="C45" s="1">
        <v>20201101</v>
      </c>
      <c r="D45" s="1" t="s">
        <v>53</v>
      </c>
      <c r="E45" s="11" t="s">
        <v>139</v>
      </c>
      <c r="F45" s="1" t="s">
        <v>208</v>
      </c>
      <c r="G45" s="11"/>
      <c r="H45" s="11"/>
      <c r="I45" s="11"/>
      <c r="J45" s="11"/>
      <c r="K45" s="11"/>
    </row>
    <row r="46" spans="1:11" x14ac:dyDescent="0.2">
      <c r="A46" s="1">
        <f t="shared" si="0"/>
        <v>45</v>
      </c>
      <c r="B46" s="1">
        <v>80000026</v>
      </c>
      <c r="C46" s="1">
        <v>20201042</v>
      </c>
      <c r="D46" s="1" t="s">
        <v>54</v>
      </c>
      <c r="E46" s="11" t="s">
        <v>116</v>
      </c>
      <c r="F46" s="1" t="s">
        <v>210</v>
      </c>
      <c r="G46" s="11"/>
      <c r="H46" s="11"/>
      <c r="I46" s="11"/>
      <c r="J46" s="11"/>
      <c r="K46" s="11"/>
    </row>
    <row r="47" spans="1:11" x14ac:dyDescent="0.2">
      <c r="A47" s="2">
        <f t="shared" si="0"/>
        <v>46</v>
      </c>
      <c r="B47" s="2">
        <v>80000026</v>
      </c>
      <c r="C47" s="2">
        <v>20201102</v>
      </c>
      <c r="D47" s="2" t="s">
        <v>55</v>
      </c>
      <c r="E47" s="14" t="s">
        <v>106</v>
      </c>
      <c r="F47" s="2" t="s">
        <v>211</v>
      </c>
      <c r="G47" s="189">
        <v>44927</v>
      </c>
      <c r="H47" s="189">
        <v>45260</v>
      </c>
      <c r="I47" s="14"/>
      <c r="J47" s="14"/>
      <c r="K47" s="14"/>
    </row>
    <row r="48" spans="1:11" x14ac:dyDescent="0.2">
      <c r="A48" s="2">
        <f t="shared" si="0"/>
        <v>47</v>
      </c>
      <c r="B48" s="2">
        <v>80000026</v>
      </c>
      <c r="C48" s="2">
        <v>20201043</v>
      </c>
      <c r="D48" s="2" t="s">
        <v>56</v>
      </c>
      <c r="E48" s="14" t="s">
        <v>139</v>
      </c>
      <c r="F48" s="2" t="s">
        <v>212</v>
      </c>
      <c r="G48" s="189">
        <v>44927</v>
      </c>
      <c r="H48" s="189">
        <v>45260</v>
      </c>
      <c r="I48" s="14"/>
      <c r="J48" s="14"/>
      <c r="K48" s="14"/>
    </row>
    <row r="49" spans="1:11" x14ac:dyDescent="0.2">
      <c r="A49" s="2">
        <f t="shared" si="0"/>
        <v>48</v>
      </c>
      <c r="B49" s="2">
        <v>80000026</v>
      </c>
      <c r="C49" s="2">
        <v>20201044</v>
      </c>
      <c r="D49" s="2" t="s">
        <v>213</v>
      </c>
      <c r="E49" s="14" t="s">
        <v>116</v>
      </c>
      <c r="F49" s="2" t="s">
        <v>214</v>
      </c>
      <c r="G49" s="189">
        <v>44927</v>
      </c>
      <c r="H49" s="189">
        <v>45260</v>
      </c>
      <c r="I49" s="14"/>
      <c r="J49" s="14"/>
      <c r="K49" s="14"/>
    </row>
    <row r="50" spans="1:11" x14ac:dyDescent="0.2">
      <c r="A50" s="1">
        <f t="shared" si="0"/>
        <v>49</v>
      </c>
      <c r="B50" s="1">
        <v>80000026</v>
      </c>
      <c r="C50" s="1">
        <v>20201103</v>
      </c>
      <c r="D50" s="1" t="s">
        <v>58</v>
      </c>
      <c r="E50" s="11" t="s">
        <v>139</v>
      </c>
      <c r="F50" s="1" t="s">
        <v>216</v>
      </c>
      <c r="G50" s="11"/>
      <c r="H50" s="11"/>
      <c r="I50" s="11"/>
      <c r="J50" s="11"/>
      <c r="K50" s="11"/>
    </row>
    <row r="51" spans="1:11" x14ac:dyDescent="0.2">
      <c r="A51" s="1">
        <f t="shared" si="0"/>
        <v>50</v>
      </c>
      <c r="B51" s="1">
        <v>80000026</v>
      </c>
      <c r="C51" s="1">
        <v>20201046</v>
      </c>
      <c r="D51" s="1" t="s">
        <v>59</v>
      </c>
      <c r="E51" s="11" t="s">
        <v>217</v>
      </c>
      <c r="F51" s="1" t="s">
        <v>219</v>
      </c>
      <c r="G51" s="11"/>
      <c r="H51" s="11"/>
      <c r="I51" s="11"/>
      <c r="J51" s="11"/>
      <c r="K51" s="11"/>
    </row>
    <row r="52" spans="1:11" x14ac:dyDescent="0.2">
      <c r="A52" s="1">
        <f t="shared" si="0"/>
        <v>51</v>
      </c>
      <c r="B52" s="1">
        <v>80000026</v>
      </c>
      <c r="C52" s="1">
        <v>20201047</v>
      </c>
      <c r="D52" s="1" t="s">
        <v>220</v>
      </c>
      <c r="E52" s="11" t="s">
        <v>221</v>
      </c>
      <c r="F52" s="1" t="s">
        <v>223</v>
      </c>
      <c r="G52" s="11"/>
      <c r="H52" s="11"/>
      <c r="I52" s="11"/>
      <c r="J52" s="11"/>
      <c r="K52" s="11"/>
    </row>
    <row r="53" spans="1:11" x14ac:dyDescent="0.2">
      <c r="A53" s="2">
        <f t="shared" si="0"/>
        <v>52</v>
      </c>
      <c r="B53" s="2">
        <v>80000026</v>
      </c>
      <c r="C53" s="2">
        <v>20201048</v>
      </c>
      <c r="D53" s="13" t="s">
        <v>224</v>
      </c>
      <c r="E53" s="14" t="s">
        <v>225</v>
      </c>
      <c r="F53" s="2" t="s">
        <v>227</v>
      </c>
      <c r="G53" s="189">
        <v>44927</v>
      </c>
      <c r="H53" s="189">
        <v>45260</v>
      </c>
      <c r="I53" s="14"/>
      <c r="J53" s="14"/>
      <c r="K53" s="14"/>
    </row>
    <row r="54" spans="1:11" x14ac:dyDescent="0.2">
      <c r="A54" s="1">
        <f t="shared" si="0"/>
        <v>53</v>
      </c>
      <c r="B54" s="1">
        <v>80000026</v>
      </c>
      <c r="C54" s="1">
        <v>20201049</v>
      </c>
      <c r="D54" s="1" t="s">
        <v>229</v>
      </c>
      <c r="E54" s="11" t="s">
        <v>122</v>
      </c>
      <c r="F54" s="11" t="s">
        <v>230</v>
      </c>
      <c r="G54" s="11"/>
      <c r="H54" s="11"/>
      <c r="I54" s="11"/>
      <c r="J54" s="11"/>
      <c r="K54" s="11"/>
    </row>
    <row r="55" spans="1:11" x14ac:dyDescent="0.2">
      <c r="A55" s="1">
        <f t="shared" si="0"/>
        <v>54</v>
      </c>
      <c r="B55" s="1">
        <v>80000026</v>
      </c>
      <c r="C55" s="1">
        <v>20201050</v>
      </c>
      <c r="D55" s="1" t="s">
        <v>233</v>
      </c>
      <c r="E55" s="11" t="s">
        <v>139</v>
      </c>
      <c r="F55" s="1" t="s">
        <v>234</v>
      </c>
      <c r="G55" s="11"/>
      <c r="H55" s="11"/>
      <c r="I55" s="11"/>
      <c r="J55" s="11"/>
      <c r="K55" s="11"/>
    </row>
    <row r="56" spans="1:11" x14ac:dyDescent="0.2">
      <c r="A56" s="1">
        <f t="shared" si="0"/>
        <v>55</v>
      </c>
      <c r="B56" s="1">
        <v>80000026</v>
      </c>
      <c r="C56" s="1">
        <v>20201105</v>
      </c>
      <c r="D56" s="1" t="s">
        <v>235</v>
      </c>
      <c r="E56" s="11" t="s">
        <v>139</v>
      </c>
      <c r="F56" s="1" t="s">
        <v>236</v>
      </c>
      <c r="G56" s="11"/>
      <c r="H56" s="11"/>
      <c r="I56" s="11"/>
      <c r="J56" s="11"/>
      <c r="K56" s="11"/>
    </row>
    <row r="57" spans="1:11" x14ac:dyDescent="0.2">
      <c r="A57" s="1">
        <f t="shared" si="0"/>
        <v>56</v>
      </c>
      <c r="B57" s="1">
        <v>80000026</v>
      </c>
      <c r="C57" s="1">
        <v>20201052</v>
      </c>
      <c r="D57" s="1" t="s">
        <v>237</v>
      </c>
      <c r="E57" s="11" t="s">
        <v>116</v>
      </c>
      <c r="F57" s="1" t="s">
        <v>238</v>
      </c>
      <c r="G57" s="11"/>
      <c r="H57" s="11"/>
      <c r="I57" s="11"/>
      <c r="J57" s="11"/>
      <c r="K57" s="11"/>
    </row>
    <row r="58" spans="1:11" x14ac:dyDescent="0.2">
      <c r="A58" s="2">
        <f t="shared" si="0"/>
        <v>57</v>
      </c>
      <c r="B58" s="2">
        <v>80000026</v>
      </c>
      <c r="C58" s="2">
        <v>20201106</v>
      </c>
      <c r="D58" s="2" t="s">
        <v>239</v>
      </c>
      <c r="E58" s="14" t="s">
        <v>139</v>
      </c>
      <c r="F58" s="2" t="s">
        <v>240</v>
      </c>
      <c r="G58" s="189">
        <v>44927</v>
      </c>
      <c r="H58" s="189">
        <v>45260</v>
      </c>
      <c r="I58" s="14"/>
      <c r="J58" s="14"/>
      <c r="K58" s="14"/>
    </row>
    <row r="59" spans="1:11" x14ac:dyDescent="0.2">
      <c r="A59" s="2">
        <f t="shared" si="0"/>
        <v>58</v>
      </c>
      <c r="B59" s="2">
        <v>80000026</v>
      </c>
      <c r="C59" s="2">
        <v>20201054</v>
      </c>
      <c r="D59" s="2" t="s">
        <v>241</v>
      </c>
      <c r="E59" s="14" t="s">
        <v>110</v>
      </c>
      <c r="F59" s="2" t="s">
        <v>243</v>
      </c>
      <c r="G59" s="189">
        <v>44927</v>
      </c>
      <c r="H59" s="189">
        <v>45260</v>
      </c>
      <c r="I59" s="14"/>
      <c r="J59" s="14"/>
      <c r="K59" s="14"/>
    </row>
    <row r="60" spans="1:11" x14ac:dyDescent="0.2">
      <c r="A60" s="1">
        <f t="shared" si="0"/>
        <v>59</v>
      </c>
      <c r="B60" s="1">
        <v>80000026</v>
      </c>
      <c r="C60" s="1">
        <v>20201055</v>
      </c>
      <c r="D60" s="1" t="s">
        <v>244</v>
      </c>
      <c r="E60" s="11" t="s">
        <v>116</v>
      </c>
      <c r="F60" s="1" t="s">
        <v>245</v>
      </c>
      <c r="G60" s="11"/>
      <c r="H60" s="11"/>
      <c r="I60" s="11"/>
      <c r="J60" s="11"/>
      <c r="K60" s="11"/>
    </row>
    <row r="61" spans="1:11" x14ac:dyDescent="0.2">
      <c r="A61" s="1">
        <f t="shared" si="0"/>
        <v>60</v>
      </c>
      <c r="B61" s="1">
        <v>80000026</v>
      </c>
      <c r="C61" s="1">
        <v>20201056</v>
      </c>
      <c r="D61" s="1" t="s">
        <v>246</v>
      </c>
      <c r="E61" s="11" t="s">
        <v>148</v>
      </c>
      <c r="F61" s="1" t="s">
        <v>247</v>
      </c>
      <c r="G61" s="11"/>
      <c r="H61" s="11"/>
      <c r="I61" s="11"/>
      <c r="J61" s="11"/>
      <c r="K61" s="11"/>
    </row>
    <row r="62" spans="1:11" x14ac:dyDescent="0.2">
      <c r="A62" s="1">
        <f t="shared" si="0"/>
        <v>61</v>
      </c>
      <c r="B62" s="1">
        <v>80000026</v>
      </c>
      <c r="C62" s="1">
        <v>20401003</v>
      </c>
      <c r="D62" s="1" t="s">
        <v>248</v>
      </c>
      <c r="E62" s="11" t="s">
        <v>249</v>
      </c>
      <c r="F62" s="1" t="s">
        <v>250</v>
      </c>
      <c r="G62" s="11"/>
      <c r="H62" s="11"/>
      <c r="I62" s="11"/>
      <c r="J62" s="11"/>
      <c r="K62" s="11"/>
    </row>
    <row r="63" spans="1:11" x14ac:dyDescent="0.2">
      <c r="A63" s="2">
        <f t="shared" si="0"/>
        <v>62</v>
      </c>
      <c r="B63" s="2">
        <v>80000026</v>
      </c>
      <c r="C63" s="2">
        <v>20201057</v>
      </c>
      <c r="D63" s="2" t="s">
        <v>71</v>
      </c>
      <c r="E63" s="14" t="s">
        <v>110</v>
      </c>
      <c r="F63" s="2" t="s">
        <v>251</v>
      </c>
      <c r="G63" s="189">
        <v>44927</v>
      </c>
      <c r="H63" s="189">
        <v>45260</v>
      </c>
      <c r="I63" s="14"/>
      <c r="J63" s="14"/>
      <c r="K63" s="14"/>
    </row>
    <row r="64" spans="1:11" x14ac:dyDescent="0.2">
      <c r="A64" s="1">
        <f t="shared" si="0"/>
        <v>63</v>
      </c>
      <c r="B64" s="1">
        <v>80000026</v>
      </c>
      <c r="C64" s="1">
        <v>20201058</v>
      </c>
      <c r="D64" s="1" t="s">
        <v>252</v>
      </c>
      <c r="E64" s="11" t="s">
        <v>221</v>
      </c>
      <c r="F64" s="11" t="s">
        <v>253</v>
      </c>
      <c r="G64" s="11"/>
      <c r="H64" s="11"/>
      <c r="I64" s="11"/>
      <c r="J64" s="11"/>
      <c r="K64" s="11"/>
    </row>
    <row r="65" spans="1:11" x14ac:dyDescent="0.2">
      <c r="A65" s="1">
        <f t="shared" si="0"/>
        <v>64</v>
      </c>
      <c r="B65" s="1">
        <v>80000026</v>
      </c>
      <c r="C65" s="1">
        <v>20201059</v>
      </c>
      <c r="D65" s="1" t="s">
        <v>254</v>
      </c>
      <c r="E65" s="11" t="s">
        <v>116</v>
      </c>
      <c r="F65" s="1" t="s">
        <v>255</v>
      </c>
      <c r="G65" s="11"/>
      <c r="H65" s="11"/>
      <c r="I65" s="11"/>
      <c r="J65" s="11"/>
      <c r="K65" s="11"/>
    </row>
    <row r="66" spans="1:11" x14ac:dyDescent="0.2">
      <c r="A66" s="1">
        <f t="shared" si="0"/>
        <v>65</v>
      </c>
      <c r="B66" s="1">
        <v>80000026</v>
      </c>
      <c r="C66" s="1">
        <v>20201060</v>
      </c>
      <c r="D66" s="1" t="s">
        <v>74</v>
      </c>
      <c r="E66" s="11" t="s">
        <v>139</v>
      </c>
      <c r="F66" s="1" t="s">
        <v>256</v>
      </c>
      <c r="G66" s="11"/>
      <c r="H66" s="11"/>
      <c r="I66" s="11"/>
      <c r="J66" s="11"/>
      <c r="K66" s="11"/>
    </row>
    <row r="67" spans="1:11" x14ac:dyDescent="0.2">
      <c r="A67" s="1">
        <f t="shared" ref="A67:A98" si="1">ROW()-1</f>
        <v>66</v>
      </c>
      <c r="B67" s="1">
        <v>80000026</v>
      </c>
      <c r="C67" s="1">
        <v>20201061</v>
      </c>
      <c r="D67" s="1" t="s">
        <v>257</v>
      </c>
      <c r="E67" s="11" t="s">
        <v>116</v>
      </c>
      <c r="F67" s="1" t="s">
        <v>258</v>
      </c>
      <c r="G67" s="11"/>
      <c r="H67" s="11"/>
      <c r="I67" s="11"/>
      <c r="J67" s="11"/>
      <c r="K67" s="11"/>
    </row>
    <row r="68" spans="1:11" x14ac:dyDescent="0.2">
      <c r="A68" s="1">
        <f t="shared" si="1"/>
        <v>67</v>
      </c>
      <c r="B68" s="1">
        <v>80000026</v>
      </c>
      <c r="C68" s="1">
        <v>20201062</v>
      </c>
      <c r="D68" s="1" t="s">
        <v>259</v>
      </c>
      <c r="E68" s="11" t="s">
        <v>116</v>
      </c>
      <c r="F68" s="11" t="s">
        <v>260</v>
      </c>
      <c r="G68" s="11"/>
      <c r="H68" s="11"/>
      <c r="I68" s="11"/>
      <c r="J68" s="11"/>
      <c r="K68" s="11"/>
    </row>
    <row r="69" spans="1:11" x14ac:dyDescent="0.2">
      <c r="A69" s="1">
        <f t="shared" si="1"/>
        <v>68</v>
      </c>
      <c r="B69" s="1">
        <v>80000026</v>
      </c>
      <c r="C69" s="1">
        <v>20201063</v>
      </c>
      <c r="D69" s="1" t="s">
        <v>261</v>
      </c>
      <c r="E69" s="11" t="s">
        <v>116</v>
      </c>
      <c r="F69" s="1" t="s">
        <v>262</v>
      </c>
      <c r="G69" s="11"/>
      <c r="H69" s="11"/>
      <c r="I69" s="11"/>
      <c r="J69" s="11"/>
      <c r="K69" s="11"/>
    </row>
    <row r="70" spans="1:11" x14ac:dyDescent="0.2">
      <c r="A70" s="1">
        <f t="shared" si="1"/>
        <v>69</v>
      </c>
      <c r="B70" s="1">
        <v>80000026</v>
      </c>
      <c r="C70" s="1">
        <v>20201064</v>
      </c>
      <c r="D70" s="1" t="s">
        <v>77</v>
      </c>
      <c r="E70" s="11" t="s">
        <v>116</v>
      </c>
      <c r="F70" s="1" t="s">
        <v>263</v>
      </c>
      <c r="G70" s="11"/>
      <c r="H70" s="11"/>
      <c r="I70" s="11"/>
      <c r="J70" s="11"/>
      <c r="K70" s="11"/>
    </row>
    <row r="71" spans="1:11" x14ac:dyDescent="0.2">
      <c r="A71" s="1">
        <f t="shared" si="1"/>
        <v>70</v>
      </c>
      <c r="B71" s="1">
        <v>80000026</v>
      </c>
      <c r="C71" s="1">
        <v>20201066</v>
      </c>
      <c r="D71" s="1" t="s">
        <v>264</v>
      </c>
      <c r="E71" s="11" t="s">
        <v>185</v>
      </c>
      <c r="F71" s="1" t="s">
        <v>265</v>
      </c>
      <c r="G71" s="11"/>
      <c r="H71" s="11"/>
      <c r="I71" s="11"/>
      <c r="J71" s="11"/>
      <c r="K71" s="11"/>
    </row>
    <row r="72" spans="1:11" x14ac:dyDescent="0.2">
      <c r="A72" s="1">
        <f t="shared" si="1"/>
        <v>71</v>
      </c>
      <c r="B72" s="1">
        <v>80000026</v>
      </c>
      <c r="C72" s="1">
        <v>20201065</v>
      </c>
      <c r="D72" s="1" t="s">
        <v>266</v>
      </c>
      <c r="E72" s="11" t="s">
        <v>139</v>
      </c>
      <c r="F72" s="1" t="s">
        <v>267</v>
      </c>
      <c r="G72" s="11"/>
      <c r="H72" s="11"/>
      <c r="I72" s="11"/>
      <c r="J72" s="11"/>
      <c r="K72" s="11"/>
    </row>
    <row r="73" spans="1:11" x14ac:dyDescent="0.2">
      <c r="A73" s="1">
        <f t="shared" si="1"/>
        <v>72</v>
      </c>
      <c r="B73" s="1">
        <v>80000026</v>
      </c>
      <c r="C73" s="1">
        <v>20201068</v>
      </c>
      <c r="D73" s="1" t="s">
        <v>80</v>
      </c>
      <c r="E73" s="11" t="s">
        <v>106</v>
      </c>
      <c r="F73" s="1" t="s">
        <v>268</v>
      </c>
      <c r="G73" s="11"/>
      <c r="H73" s="11"/>
      <c r="I73" s="11"/>
      <c r="J73" s="11"/>
      <c r="K73" s="11"/>
    </row>
    <row r="74" spans="1:11" x14ac:dyDescent="0.2">
      <c r="A74" s="3">
        <f t="shared" si="1"/>
        <v>73</v>
      </c>
      <c r="B74" s="3">
        <v>80000026</v>
      </c>
      <c r="C74" s="1">
        <v>20201067</v>
      </c>
      <c r="D74" s="3" t="s">
        <v>269</v>
      </c>
      <c r="E74" s="16" t="s">
        <v>116</v>
      </c>
      <c r="F74" s="3" t="s">
        <v>270</v>
      </c>
      <c r="G74" s="16"/>
      <c r="H74" s="16"/>
      <c r="I74" s="16"/>
      <c r="J74" s="16"/>
      <c r="K74" s="16"/>
    </row>
    <row r="75" spans="1:11" x14ac:dyDescent="0.2">
      <c r="A75" s="1">
        <f t="shared" si="1"/>
        <v>74</v>
      </c>
      <c r="B75" s="1">
        <v>80000026</v>
      </c>
      <c r="C75" s="1">
        <v>20201108</v>
      </c>
      <c r="D75" s="1" t="s">
        <v>271</v>
      </c>
      <c r="E75" s="11" t="s">
        <v>272</v>
      </c>
      <c r="F75" s="1" t="s">
        <v>273</v>
      </c>
      <c r="G75" s="11"/>
      <c r="H75" s="11"/>
      <c r="I75" s="11"/>
      <c r="J75" s="11"/>
      <c r="K75" s="11"/>
    </row>
    <row r="76" spans="1:11" x14ac:dyDescent="0.2">
      <c r="A76" s="1">
        <f t="shared" si="1"/>
        <v>75</v>
      </c>
      <c r="B76" s="1">
        <v>80000026</v>
      </c>
      <c r="C76" s="1">
        <v>20201070</v>
      </c>
      <c r="D76" s="1" t="s">
        <v>103</v>
      </c>
      <c r="E76" s="11" t="s">
        <v>139</v>
      </c>
      <c r="F76" s="1" t="s">
        <v>274</v>
      </c>
      <c r="G76" s="11"/>
      <c r="H76" s="11"/>
      <c r="I76" s="11"/>
      <c r="J76" s="11"/>
      <c r="K76" s="11"/>
    </row>
    <row r="77" spans="1:11" x14ac:dyDescent="0.2">
      <c r="A77" s="1">
        <f t="shared" si="1"/>
        <v>76</v>
      </c>
      <c r="B77" s="1">
        <v>80000026</v>
      </c>
      <c r="C77" s="1">
        <v>20201071</v>
      </c>
      <c r="D77" s="1" t="s">
        <v>275</v>
      </c>
      <c r="E77" s="11" t="s">
        <v>122</v>
      </c>
      <c r="F77" s="1" t="s">
        <v>276</v>
      </c>
      <c r="G77" s="11"/>
      <c r="H77" s="11"/>
      <c r="I77" s="11"/>
      <c r="J77" s="11"/>
      <c r="K77" s="11"/>
    </row>
    <row r="78" spans="1:11" x14ac:dyDescent="0.2">
      <c r="A78" s="1">
        <f t="shared" si="1"/>
        <v>77</v>
      </c>
      <c r="B78" s="1">
        <v>80000026</v>
      </c>
      <c r="C78" s="1">
        <v>20201072</v>
      </c>
      <c r="D78" s="1" t="s">
        <v>85</v>
      </c>
      <c r="E78" s="11" t="s">
        <v>277</v>
      </c>
      <c r="F78" s="1" t="s">
        <v>278</v>
      </c>
      <c r="G78" s="11"/>
      <c r="H78" s="11"/>
      <c r="I78" s="11"/>
      <c r="J78" s="11"/>
      <c r="K78" s="11"/>
    </row>
    <row r="79" spans="1:11" x14ac:dyDescent="0.2">
      <c r="A79" s="1">
        <f t="shared" si="1"/>
        <v>78</v>
      </c>
      <c r="B79" s="1">
        <v>80000026</v>
      </c>
      <c r="C79" s="1">
        <v>20201073</v>
      </c>
      <c r="D79" s="1" t="s">
        <v>279</v>
      </c>
      <c r="E79" s="11" t="s">
        <v>116</v>
      </c>
      <c r="F79" s="1" t="s">
        <v>280</v>
      </c>
      <c r="G79" s="11"/>
      <c r="H79" s="11"/>
      <c r="I79" s="11"/>
      <c r="J79" s="11"/>
      <c r="K79" s="11"/>
    </row>
    <row r="80" spans="1:11" x14ac:dyDescent="0.2">
      <c r="A80" s="1">
        <f t="shared" si="1"/>
        <v>79</v>
      </c>
      <c r="B80" s="1">
        <v>80000026</v>
      </c>
      <c r="C80" s="1">
        <v>20201109</v>
      </c>
      <c r="D80" s="1" t="s">
        <v>281</v>
      </c>
      <c r="E80" s="11" t="s">
        <v>106</v>
      </c>
      <c r="F80" s="1" t="s">
        <v>283</v>
      </c>
      <c r="G80" s="11"/>
      <c r="H80" s="11"/>
      <c r="I80" s="11"/>
      <c r="J80" s="11"/>
      <c r="K80" s="11"/>
    </row>
    <row r="81" spans="1:11" x14ac:dyDescent="0.2">
      <c r="A81" s="1">
        <f t="shared" si="1"/>
        <v>80</v>
      </c>
      <c r="B81" s="1">
        <v>80000026</v>
      </c>
      <c r="C81" s="1">
        <v>20201075</v>
      </c>
      <c r="D81" s="9" t="s">
        <v>284</v>
      </c>
      <c r="E81" s="11" t="s">
        <v>116</v>
      </c>
      <c r="F81" s="1" t="s">
        <v>285</v>
      </c>
      <c r="G81" s="11"/>
      <c r="H81" s="11"/>
      <c r="I81" s="11"/>
      <c r="J81" s="11"/>
      <c r="K81" s="11"/>
    </row>
    <row r="82" spans="1:11" x14ac:dyDescent="0.2">
      <c r="A82" s="1">
        <f t="shared" si="1"/>
        <v>81</v>
      </c>
      <c r="B82" s="1">
        <v>80000026</v>
      </c>
      <c r="C82" s="1">
        <v>20201076</v>
      </c>
      <c r="D82" s="9" t="s">
        <v>286</v>
      </c>
      <c r="E82" s="11" t="s">
        <v>116</v>
      </c>
      <c r="F82" s="1" t="s">
        <v>287</v>
      </c>
      <c r="G82" s="11"/>
      <c r="H82" s="11"/>
      <c r="I82" s="11"/>
      <c r="J82" s="11"/>
      <c r="K82" s="11"/>
    </row>
    <row r="83" spans="1:11" x14ac:dyDescent="0.2">
      <c r="A83" s="1">
        <f t="shared" si="1"/>
        <v>82</v>
      </c>
      <c r="B83" s="1">
        <v>80000026</v>
      </c>
      <c r="C83" s="1">
        <v>20201115</v>
      </c>
      <c r="D83" s="9" t="s">
        <v>288</v>
      </c>
      <c r="E83" s="11" t="s">
        <v>139</v>
      </c>
      <c r="F83" s="1" t="s">
        <v>289</v>
      </c>
      <c r="G83" s="11"/>
      <c r="H83" s="11"/>
      <c r="I83" s="11"/>
      <c r="J83" s="11"/>
      <c r="K83" s="11"/>
    </row>
    <row r="84" spans="1:11" x14ac:dyDescent="0.2">
      <c r="A84" s="1">
        <f t="shared" si="1"/>
        <v>83</v>
      </c>
      <c r="B84" s="1">
        <v>80000026</v>
      </c>
      <c r="C84" s="1">
        <v>20201077</v>
      </c>
      <c r="D84" s="1" t="s">
        <v>290</v>
      </c>
      <c r="E84" s="11" t="s">
        <v>291</v>
      </c>
      <c r="F84" s="1" t="s">
        <v>293</v>
      </c>
      <c r="G84" s="11"/>
      <c r="H84" s="11"/>
      <c r="I84" s="11"/>
      <c r="J84" s="11"/>
      <c r="K84" s="11"/>
    </row>
    <row r="85" spans="1:11" x14ac:dyDescent="0.2">
      <c r="A85" s="1">
        <f t="shared" si="1"/>
        <v>84</v>
      </c>
      <c r="B85" s="1">
        <v>80000026</v>
      </c>
      <c r="C85" s="1">
        <v>20201078</v>
      </c>
      <c r="D85" s="1" t="s">
        <v>294</v>
      </c>
      <c r="E85" s="11" t="s">
        <v>148</v>
      </c>
      <c r="F85" s="1" t="s">
        <v>295</v>
      </c>
      <c r="G85" s="11"/>
      <c r="H85" s="11"/>
      <c r="I85" s="11"/>
      <c r="J85" s="11"/>
      <c r="K85" s="11"/>
    </row>
    <row r="86" spans="1:11" x14ac:dyDescent="0.2">
      <c r="A86" s="1">
        <f t="shared" si="1"/>
        <v>85</v>
      </c>
      <c r="B86" s="1">
        <v>80000026</v>
      </c>
      <c r="C86" s="1">
        <v>20201079</v>
      </c>
      <c r="D86" s="9" t="s">
        <v>93</v>
      </c>
      <c r="E86" s="11" t="s">
        <v>110</v>
      </c>
      <c r="F86" s="1" t="s">
        <v>296</v>
      </c>
      <c r="G86" s="11"/>
      <c r="H86" s="11"/>
      <c r="I86" s="11"/>
      <c r="J86" s="11"/>
      <c r="K86" s="11"/>
    </row>
    <row r="87" spans="1:11" x14ac:dyDescent="0.2">
      <c r="A87" s="1">
        <f t="shared" si="1"/>
        <v>86</v>
      </c>
      <c r="B87" s="1">
        <v>80000026</v>
      </c>
      <c r="C87" s="1">
        <v>20201080</v>
      </c>
      <c r="D87" s="1" t="s">
        <v>297</v>
      </c>
      <c r="E87" s="11" t="s">
        <v>106</v>
      </c>
      <c r="F87" s="1" t="s">
        <v>298</v>
      </c>
      <c r="G87" s="11"/>
      <c r="H87" s="11"/>
      <c r="I87" s="11"/>
      <c r="J87" s="11"/>
      <c r="K87" s="11"/>
    </row>
    <row r="88" spans="1:11" x14ac:dyDescent="0.2">
      <c r="A88" s="1">
        <f t="shared" si="1"/>
        <v>87</v>
      </c>
      <c r="B88" s="1">
        <v>80000026</v>
      </c>
      <c r="C88" s="1">
        <v>20201081</v>
      </c>
      <c r="D88" s="1" t="s">
        <v>299</v>
      </c>
      <c r="E88" s="11" t="s">
        <v>116</v>
      </c>
      <c r="F88" s="1" t="s">
        <v>300</v>
      </c>
      <c r="G88" s="11"/>
      <c r="H88" s="11"/>
      <c r="I88" s="11"/>
      <c r="J88" s="11"/>
      <c r="K88" s="11"/>
    </row>
    <row r="89" spans="1:11" x14ac:dyDescent="0.2">
      <c r="A89" s="1">
        <f t="shared" si="1"/>
        <v>88</v>
      </c>
      <c r="B89" s="1">
        <v>80000026</v>
      </c>
      <c r="C89" s="1">
        <v>20201082</v>
      </c>
      <c r="D89" s="1" t="s">
        <v>301</v>
      </c>
      <c r="E89" s="11" t="s">
        <v>302</v>
      </c>
      <c r="F89" s="1" t="s">
        <v>303</v>
      </c>
      <c r="G89" s="11"/>
      <c r="H89" s="11"/>
      <c r="I89" s="11"/>
      <c r="J89" s="11"/>
      <c r="K89" s="11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"/>
  <sheetViews>
    <sheetView showGridLines="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I19" sqref="I19"/>
    </sheetView>
  </sheetViews>
  <sheetFormatPr defaultRowHeight="12" x14ac:dyDescent="0.2"/>
  <cols>
    <col min="1" max="1" width="6.5" style="21" bestFit="1" customWidth="1"/>
    <col min="2" max="2" width="11" style="21" bestFit="1" customWidth="1"/>
    <col min="3" max="3" width="9.5" style="21" bestFit="1" customWidth="1"/>
    <col min="4" max="4" width="9.5" style="21" customWidth="1"/>
    <col min="5" max="5" width="11.5" style="21" bestFit="1" customWidth="1"/>
    <col min="6" max="6" width="8.5" style="21" bestFit="1" customWidth="1"/>
    <col min="7" max="7" width="9" style="21"/>
    <col min="8" max="8" width="11" style="21" bestFit="1" customWidth="1"/>
    <col min="9" max="9" width="24.375" style="21" bestFit="1" customWidth="1"/>
    <col min="10" max="10" width="8" style="21" bestFit="1" customWidth="1"/>
    <col min="11" max="11" width="9.5" style="21" bestFit="1" customWidth="1"/>
    <col min="12" max="12" width="13.875" style="21" bestFit="1" customWidth="1"/>
    <col min="13" max="13" width="16.25" style="21" bestFit="1" customWidth="1"/>
    <col min="14" max="16384" width="9" style="21"/>
  </cols>
  <sheetData>
    <row r="1" spans="1:19" ht="12" customHeight="1" x14ac:dyDescent="0.2">
      <c r="A1" s="24" t="s">
        <v>0</v>
      </c>
      <c r="B1" s="24" t="s">
        <v>643</v>
      </c>
      <c r="C1" s="24" t="s">
        <v>645</v>
      </c>
      <c r="D1" s="24" t="s">
        <v>983</v>
      </c>
      <c r="E1" s="22" t="s">
        <v>647</v>
      </c>
      <c r="F1" s="23" t="s">
        <v>494</v>
      </c>
      <c r="G1" s="24" t="s">
        <v>104</v>
      </c>
      <c r="H1" s="24" t="s">
        <v>651</v>
      </c>
      <c r="I1" s="24" t="s">
        <v>650</v>
      </c>
      <c r="J1" s="24" t="s">
        <v>317</v>
      </c>
      <c r="K1" s="24" t="s">
        <v>318</v>
      </c>
      <c r="L1" s="24" t="s">
        <v>319</v>
      </c>
      <c r="M1" s="24" t="s">
        <v>320</v>
      </c>
      <c r="N1" s="24" t="s">
        <v>638</v>
      </c>
      <c r="O1" s="24" t="s">
        <v>639</v>
      </c>
      <c r="P1" s="24" t="s">
        <v>1045</v>
      </c>
      <c r="Q1" s="24" t="s">
        <v>640</v>
      </c>
      <c r="R1" s="24" t="s">
        <v>641</v>
      </c>
      <c r="S1" s="24" t="s">
        <v>635</v>
      </c>
    </row>
    <row r="2" spans="1:19" x14ac:dyDescent="0.2">
      <c r="A2" s="1">
        <f>ROW()-1</f>
        <v>1</v>
      </c>
      <c r="B2" s="1">
        <v>80000026</v>
      </c>
      <c r="C2" s="1" t="s">
        <v>1</v>
      </c>
      <c r="D2" s="1">
        <v>20201001</v>
      </c>
      <c r="E2" s="5" t="s">
        <v>7</v>
      </c>
      <c r="F2" s="5" t="str">
        <f>VLOOKUP(E2,물품대!E:F,2,0)</f>
        <v>Y</v>
      </c>
      <c r="G2" s="5" t="s">
        <v>457</v>
      </c>
      <c r="H2" s="5" t="s">
        <v>743</v>
      </c>
      <c r="I2" s="9" t="s">
        <v>725</v>
      </c>
      <c r="J2" s="1" t="s">
        <v>105</v>
      </c>
      <c r="K2" s="11" t="s">
        <v>302</v>
      </c>
      <c r="L2" s="26" t="s">
        <v>107</v>
      </c>
      <c r="M2" s="1" t="s">
        <v>108</v>
      </c>
      <c r="N2" s="11"/>
      <c r="O2" s="11"/>
      <c r="P2" s="11"/>
      <c r="Q2" s="11"/>
      <c r="R2" s="11"/>
      <c r="S2" s="11"/>
    </row>
    <row r="3" spans="1:19" x14ac:dyDescent="0.2">
      <c r="A3" s="1">
        <f>ROW()-1</f>
        <v>2</v>
      </c>
      <c r="B3" s="1">
        <v>80000026</v>
      </c>
      <c r="C3" s="1" t="s">
        <v>1</v>
      </c>
      <c r="D3" s="1">
        <v>20201001</v>
      </c>
      <c r="E3" s="5" t="s">
        <v>7</v>
      </c>
      <c r="F3" s="5" t="str">
        <f>VLOOKUP(E3,물품대!E:F,2,0)</f>
        <v>Y</v>
      </c>
      <c r="G3" s="5" t="s">
        <v>457</v>
      </c>
      <c r="H3" s="5" t="s">
        <v>753</v>
      </c>
      <c r="I3" s="9" t="s">
        <v>742</v>
      </c>
      <c r="J3" s="1" t="s">
        <v>105</v>
      </c>
      <c r="K3" s="11" t="s">
        <v>302</v>
      </c>
      <c r="L3" s="26" t="s">
        <v>107</v>
      </c>
      <c r="M3" s="1" t="s">
        <v>108</v>
      </c>
      <c r="N3" s="11"/>
      <c r="O3" s="11"/>
      <c r="P3" s="11"/>
      <c r="Q3" s="11"/>
      <c r="R3" s="11"/>
      <c r="S3" s="11"/>
    </row>
    <row r="4" spans="1:19" x14ac:dyDescent="0.2">
      <c r="A4" s="1">
        <f t="shared" ref="A4:A63" si="0">ROW()-1</f>
        <v>3</v>
      </c>
      <c r="B4" s="1">
        <v>80000026</v>
      </c>
      <c r="C4" s="1" t="s">
        <v>2</v>
      </c>
      <c r="D4" s="1">
        <v>20201002</v>
      </c>
      <c r="E4" s="5" t="s">
        <v>8</v>
      </c>
      <c r="F4" s="5" t="str">
        <f>VLOOKUP(E4,물품대!E:F,2,0)</f>
        <v>Y</v>
      </c>
      <c r="G4" s="5" t="s">
        <v>456</v>
      </c>
      <c r="H4" s="5"/>
      <c r="I4" s="9"/>
      <c r="J4" s="1" t="s">
        <v>321</v>
      </c>
      <c r="K4" s="11" t="s">
        <v>110</v>
      </c>
      <c r="L4" s="26" t="s">
        <v>111</v>
      </c>
      <c r="M4" s="1" t="s">
        <v>112</v>
      </c>
      <c r="N4" s="11"/>
      <c r="O4" s="11"/>
      <c r="P4" s="11"/>
      <c r="Q4" s="11"/>
      <c r="R4" s="11"/>
      <c r="S4" s="11"/>
    </row>
    <row r="5" spans="1:19" x14ac:dyDescent="0.2">
      <c r="A5" s="1">
        <f t="shared" si="0"/>
        <v>4</v>
      </c>
      <c r="B5" s="1">
        <v>80000026</v>
      </c>
      <c r="C5" s="1" t="s">
        <v>1</v>
      </c>
      <c r="D5" s="1">
        <v>20201091</v>
      </c>
      <c r="E5" s="5" t="s">
        <v>9</v>
      </c>
      <c r="F5" s="5" t="str">
        <f>VLOOKUP(E5,물품대!E:F,2,0)</f>
        <v>Y</v>
      </c>
      <c r="G5" s="5" t="s">
        <v>456</v>
      </c>
      <c r="H5" s="5"/>
      <c r="I5" s="9"/>
      <c r="J5" s="1" t="s">
        <v>322</v>
      </c>
      <c r="K5" s="11" t="s">
        <v>110</v>
      </c>
      <c r="L5" s="26" t="s">
        <v>111</v>
      </c>
      <c r="M5" s="1" t="s">
        <v>323</v>
      </c>
      <c r="N5" s="11"/>
      <c r="O5" s="11"/>
      <c r="P5" s="11"/>
      <c r="Q5" s="11"/>
      <c r="R5" s="11"/>
      <c r="S5" s="11"/>
    </row>
    <row r="6" spans="1:19" x14ac:dyDescent="0.2">
      <c r="A6" s="1">
        <f t="shared" si="0"/>
        <v>5</v>
      </c>
      <c r="B6" s="1">
        <v>80000026</v>
      </c>
      <c r="C6" s="1" t="s">
        <v>2</v>
      </c>
      <c r="D6" s="1">
        <v>20401002</v>
      </c>
      <c r="E6" s="5" t="s">
        <v>10</v>
      </c>
      <c r="F6" s="5" t="str">
        <f>VLOOKUP(E6,물품대!E:F,2,0)</f>
        <v>Y</v>
      </c>
      <c r="G6" s="5" t="s">
        <v>456</v>
      </c>
      <c r="H6" s="5"/>
      <c r="I6" s="9"/>
      <c r="J6" s="1" t="s">
        <v>324</v>
      </c>
      <c r="K6" s="11" t="s">
        <v>116</v>
      </c>
      <c r="L6" s="26" t="s">
        <v>117</v>
      </c>
      <c r="M6" s="1" t="s">
        <v>118</v>
      </c>
      <c r="N6" s="11"/>
      <c r="O6" s="11"/>
      <c r="P6" s="11"/>
      <c r="Q6" s="11"/>
      <c r="R6" s="11"/>
      <c r="S6" s="11"/>
    </row>
    <row r="7" spans="1:19" x14ac:dyDescent="0.2">
      <c r="A7" s="1">
        <f t="shared" si="0"/>
        <v>6</v>
      </c>
      <c r="B7" s="1">
        <v>80000026</v>
      </c>
      <c r="C7" s="1" t="s">
        <v>1</v>
      </c>
      <c r="D7" s="1">
        <v>20201092</v>
      </c>
      <c r="E7" s="5" t="s">
        <v>11</v>
      </c>
      <c r="F7" s="5" t="str">
        <f>VLOOKUP(E7,물품대!E:F,2,0)</f>
        <v>Y</v>
      </c>
      <c r="G7" s="5" t="s">
        <v>456</v>
      </c>
      <c r="H7" s="5" t="s">
        <v>715</v>
      </c>
      <c r="I7" s="9" t="s">
        <v>716</v>
      </c>
      <c r="J7" s="1" t="s">
        <v>325</v>
      </c>
      <c r="K7" s="11" t="s">
        <v>116</v>
      </c>
      <c r="L7" s="26" t="s">
        <v>117</v>
      </c>
      <c r="M7" s="1" t="s">
        <v>326</v>
      </c>
      <c r="N7" s="11"/>
      <c r="O7" s="11"/>
      <c r="P7" s="11"/>
      <c r="Q7" s="11"/>
      <c r="R7" s="11"/>
      <c r="S7" s="11"/>
    </row>
    <row r="8" spans="1:19" x14ac:dyDescent="0.2">
      <c r="A8" s="2">
        <f t="shared" si="0"/>
        <v>7</v>
      </c>
      <c r="B8" s="2">
        <v>80000026</v>
      </c>
      <c r="C8" s="2" t="s">
        <v>1</v>
      </c>
      <c r="D8" s="2">
        <v>20201086</v>
      </c>
      <c r="E8" s="6" t="s">
        <v>12</v>
      </c>
      <c r="F8" s="6" t="str">
        <f>VLOOKUP(E8,물품대!E:F,2,0)</f>
        <v>N</v>
      </c>
      <c r="G8" s="6" t="s">
        <v>456</v>
      </c>
      <c r="H8" s="6"/>
      <c r="I8" s="13"/>
      <c r="J8" s="13" t="s">
        <v>327</v>
      </c>
      <c r="K8" s="14" t="s">
        <v>328</v>
      </c>
      <c r="L8" s="27" t="s">
        <v>123</v>
      </c>
      <c r="M8" s="2" t="s">
        <v>329</v>
      </c>
      <c r="N8" s="14"/>
      <c r="O8" s="14"/>
      <c r="P8" s="14"/>
      <c r="Q8" s="14"/>
      <c r="R8" s="14"/>
      <c r="S8" s="14"/>
    </row>
    <row r="9" spans="1:19" x14ac:dyDescent="0.2">
      <c r="A9" s="1">
        <f t="shared" si="0"/>
        <v>8</v>
      </c>
      <c r="B9" s="1">
        <v>80000026</v>
      </c>
      <c r="C9" s="1" t="s">
        <v>1</v>
      </c>
      <c r="D9" s="1">
        <v>20201004</v>
      </c>
      <c r="E9" s="5" t="s">
        <v>13</v>
      </c>
      <c r="F9" s="5" t="str">
        <f>VLOOKUP(E9,물품대!E:F,2,0)</f>
        <v>Y</v>
      </c>
      <c r="G9" s="5" t="s">
        <v>456</v>
      </c>
      <c r="H9" s="5"/>
      <c r="I9" s="9"/>
      <c r="J9" s="1" t="s">
        <v>13</v>
      </c>
      <c r="K9" s="11" t="s">
        <v>330</v>
      </c>
      <c r="L9" s="26" t="s">
        <v>111</v>
      </c>
      <c r="M9" s="1" t="s">
        <v>125</v>
      </c>
      <c r="N9" s="11"/>
      <c r="O9" s="11"/>
      <c r="P9" s="11"/>
      <c r="Q9" s="11"/>
      <c r="R9" s="11"/>
      <c r="S9" s="11"/>
    </row>
    <row r="10" spans="1:19" x14ac:dyDescent="0.2">
      <c r="A10" s="1">
        <f t="shared" si="0"/>
        <v>9</v>
      </c>
      <c r="B10" s="1">
        <v>80000026</v>
      </c>
      <c r="C10" s="1" t="s">
        <v>1</v>
      </c>
      <c r="D10" s="1">
        <v>20201005</v>
      </c>
      <c r="E10" s="5" t="s">
        <v>14</v>
      </c>
      <c r="F10" s="5" t="str">
        <f>VLOOKUP(E10,물품대!E:F,2,0)</f>
        <v>Y</v>
      </c>
      <c r="G10" s="5" t="s">
        <v>456</v>
      </c>
      <c r="H10" s="5" t="s">
        <v>736</v>
      </c>
      <c r="I10" s="9" t="s">
        <v>737</v>
      </c>
      <c r="J10" s="1" t="s">
        <v>14</v>
      </c>
      <c r="K10" s="11" t="s">
        <v>116</v>
      </c>
      <c r="L10" s="26" t="s">
        <v>117</v>
      </c>
      <c r="M10" s="1" t="s">
        <v>126</v>
      </c>
      <c r="N10" s="11"/>
      <c r="O10" s="11"/>
      <c r="P10" s="11"/>
      <c r="Q10" s="11"/>
      <c r="R10" s="11"/>
      <c r="S10" s="11"/>
    </row>
    <row r="11" spans="1:19" x14ac:dyDescent="0.2">
      <c r="A11" s="2">
        <f t="shared" si="0"/>
        <v>10</v>
      </c>
      <c r="B11" s="2">
        <v>80000026</v>
      </c>
      <c r="C11" s="2" t="s">
        <v>3</v>
      </c>
      <c r="D11" s="2">
        <v>20201093</v>
      </c>
      <c r="E11" s="6" t="s">
        <v>15</v>
      </c>
      <c r="F11" s="6" t="str">
        <f>VLOOKUP(E11,물품대!E:F,2,0)</f>
        <v>N</v>
      </c>
      <c r="G11" s="6" t="s">
        <v>456</v>
      </c>
      <c r="H11" s="6"/>
      <c r="I11" s="13"/>
      <c r="J11" s="2" t="s">
        <v>331</v>
      </c>
      <c r="K11" s="14" t="s">
        <v>128</v>
      </c>
      <c r="L11" s="27" t="s">
        <v>117</v>
      </c>
      <c r="M11" s="2" t="s">
        <v>332</v>
      </c>
      <c r="N11" s="14"/>
      <c r="O11" s="14"/>
      <c r="P11" s="14"/>
      <c r="Q11" s="14"/>
      <c r="R11" s="14"/>
      <c r="S11" s="14"/>
    </row>
    <row r="12" spans="1:19" x14ac:dyDescent="0.2">
      <c r="A12" s="1">
        <f t="shared" si="0"/>
        <v>11</v>
      </c>
      <c r="B12" s="1">
        <v>80000026</v>
      </c>
      <c r="C12" s="1" t="s">
        <v>3</v>
      </c>
      <c r="D12" s="1">
        <v>20201007</v>
      </c>
      <c r="E12" s="5" t="s">
        <v>16</v>
      </c>
      <c r="F12" s="5" t="str">
        <f>VLOOKUP(E12,물품대!E:F,2,0)</f>
        <v>Y</v>
      </c>
      <c r="G12" s="5" t="s">
        <v>456</v>
      </c>
      <c r="H12" s="5" t="s">
        <v>723</v>
      </c>
      <c r="I12" s="9" t="s">
        <v>724</v>
      </c>
      <c r="J12" s="1" t="s">
        <v>130</v>
      </c>
      <c r="K12" s="11" t="s">
        <v>128</v>
      </c>
      <c r="L12" s="26" t="s">
        <v>117</v>
      </c>
      <c r="M12" s="1" t="s">
        <v>131</v>
      </c>
      <c r="N12" s="11"/>
      <c r="O12" s="11"/>
      <c r="P12" s="11"/>
      <c r="Q12" s="11"/>
      <c r="R12" s="11"/>
      <c r="S12" s="11"/>
    </row>
    <row r="13" spans="1:19" x14ac:dyDescent="0.2">
      <c r="A13" s="1">
        <f t="shared" si="0"/>
        <v>12</v>
      </c>
      <c r="B13" s="1">
        <v>80000026</v>
      </c>
      <c r="C13" s="1" t="s">
        <v>3</v>
      </c>
      <c r="D13" s="1">
        <v>20201007</v>
      </c>
      <c r="E13" s="5" t="s">
        <v>16</v>
      </c>
      <c r="F13" s="5" t="str">
        <f>VLOOKUP(E13,물품대!E:F,2,0)</f>
        <v>Y</v>
      </c>
      <c r="G13" s="5" t="s">
        <v>456</v>
      </c>
      <c r="H13" s="5" t="s">
        <v>728</v>
      </c>
      <c r="I13" s="9" t="s">
        <v>729</v>
      </c>
      <c r="J13" s="1" t="s">
        <v>130</v>
      </c>
      <c r="K13" s="11" t="s">
        <v>128</v>
      </c>
      <c r="L13" s="26" t="s">
        <v>117</v>
      </c>
      <c r="M13" s="1" t="s">
        <v>131</v>
      </c>
      <c r="N13" s="11"/>
      <c r="O13" s="11"/>
      <c r="P13" s="11"/>
      <c r="Q13" s="11"/>
      <c r="R13" s="11"/>
      <c r="S13" s="11"/>
    </row>
    <row r="14" spans="1:19" x14ac:dyDescent="0.2">
      <c r="A14" s="1">
        <f t="shared" si="0"/>
        <v>13</v>
      </c>
      <c r="B14" s="1">
        <v>80000026</v>
      </c>
      <c r="C14" s="1" t="s">
        <v>3</v>
      </c>
      <c r="D14" s="1">
        <v>20201009</v>
      </c>
      <c r="E14" s="5" t="s">
        <v>17</v>
      </c>
      <c r="F14" s="5" t="str">
        <f>VLOOKUP(E14,물품대!E:F,2,0)</f>
        <v>Y</v>
      </c>
      <c r="G14" s="5" t="s">
        <v>456</v>
      </c>
      <c r="H14" s="5"/>
      <c r="I14" s="9"/>
      <c r="J14" s="1" t="s">
        <v>333</v>
      </c>
      <c r="K14" s="11" t="s">
        <v>334</v>
      </c>
      <c r="L14" s="26" t="s">
        <v>117</v>
      </c>
      <c r="M14" s="1" t="s">
        <v>335</v>
      </c>
      <c r="N14" s="11"/>
      <c r="O14" s="11"/>
      <c r="P14" s="11"/>
      <c r="Q14" s="11"/>
      <c r="R14" s="11"/>
      <c r="S14" s="11"/>
    </row>
    <row r="15" spans="1:19" x14ac:dyDescent="0.2">
      <c r="A15" s="1">
        <f t="shared" si="0"/>
        <v>14</v>
      </c>
      <c r="B15" s="1">
        <v>80000026</v>
      </c>
      <c r="C15" s="1" t="s">
        <v>1</v>
      </c>
      <c r="D15" s="1">
        <v>20201008</v>
      </c>
      <c r="E15" s="5" t="s">
        <v>18</v>
      </c>
      <c r="F15" s="5" t="str">
        <f>VLOOKUP(E15,물품대!E:F,2,0)</f>
        <v>Y</v>
      </c>
      <c r="G15" s="5" t="s">
        <v>456</v>
      </c>
      <c r="H15" s="5" t="s">
        <v>688</v>
      </c>
      <c r="I15" s="9" t="s">
        <v>689</v>
      </c>
      <c r="J15" s="1" t="s">
        <v>97</v>
      </c>
      <c r="K15" s="11" t="s">
        <v>116</v>
      </c>
      <c r="L15" s="26" t="s">
        <v>117</v>
      </c>
      <c r="M15" s="1" t="s">
        <v>134</v>
      </c>
      <c r="N15" s="11"/>
      <c r="O15" s="11"/>
      <c r="P15" s="11"/>
      <c r="Q15" s="11"/>
      <c r="R15" s="11"/>
      <c r="S15" s="11"/>
    </row>
    <row r="16" spans="1:19" x14ac:dyDescent="0.2">
      <c r="A16" s="1">
        <f t="shared" si="0"/>
        <v>15</v>
      </c>
      <c r="B16" s="1">
        <v>80000026</v>
      </c>
      <c r="C16" s="1" t="s">
        <v>3</v>
      </c>
      <c r="D16" s="1">
        <v>20201010</v>
      </c>
      <c r="E16" s="5" t="s">
        <v>20</v>
      </c>
      <c r="F16" s="5" t="str">
        <f>VLOOKUP(E16,물품대!E:F,2,0)</f>
        <v>Y</v>
      </c>
      <c r="G16" s="5" t="s">
        <v>456</v>
      </c>
      <c r="H16" s="5"/>
      <c r="I16" s="9"/>
      <c r="J16" s="1" t="s">
        <v>336</v>
      </c>
      <c r="K16" s="11" t="s">
        <v>337</v>
      </c>
      <c r="L16" s="26" t="s">
        <v>107</v>
      </c>
      <c r="M16" s="1" t="s">
        <v>338</v>
      </c>
      <c r="N16" s="11"/>
      <c r="O16" s="11"/>
      <c r="P16" s="11"/>
      <c r="Q16" s="11"/>
      <c r="R16" s="11"/>
      <c r="S16" s="11"/>
    </row>
    <row r="17" spans="1:19" x14ac:dyDescent="0.2">
      <c r="A17" s="1">
        <f t="shared" si="0"/>
        <v>16</v>
      </c>
      <c r="B17" s="1">
        <v>80000026</v>
      </c>
      <c r="C17" s="1" t="s">
        <v>3</v>
      </c>
      <c r="D17" s="1">
        <v>20201011</v>
      </c>
      <c r="E17" s="5" t="s">
        <v>21</v>
      </c>
      <c r="F17" s="5" t="str">
        <f>VLOOKUP(E17,물품대!E:F,2,0)</f>
        <v>Y</v>
      </c>
      <c r="G17" s="5" t="s">
        <v>456</v>
      </c>
      <c r="H17" s="5"/>
      <c r="I17" s="9"/>
      <c r="J17" s="1" t="s">
        <v>339</v>
      </c>
      <c r="K17" s="11" t="s">
        <v>340</v>
      </c>
      <c r="L17" s="26" t="s">
        <v>341</v>
      </c>
      <c r="M17" s="1" t="s">
        <v>342</v>
      </c>
      <c r="N17" s="11"/>
      <c r="O17" s="11"/>
      <c r="P17" s="11"/>
      <c r="Q17" s="11"/>
      <c r="R17" s="11"/>
      <c r="S17" s="11"/>
    </row>
    <row r="18" spans="1:19" x14ac:dyDescent="0.2">
      <c r="A18" s="1">
        <f t="shared" si="0"/>
        <v>17</v>
      </c>
      <c r="B18" s="1">
        <v>80000026</v>
      </c>
      <c r="C18" s="1" t="s">
        <v>3</v>
      </c>
      <c r="D18" s="1">
        <v>20201012</v>
      </c>
      <c r="E18" s="5" t="s">
        <v>22</v>
      </c>
      <c r="F18" s="5" t="str">
        <f>VLOOKUP(E18,물품대!E:F,2,0)</f>
        <v>Y</v>
      </c>
      <c r="G18" s="5" t="s">
        <v>456</v>
      </c>
      <c r="H18" s="5"/>
      <c r="I18" s="9"/>
      <c r="J18" s="9" t="s">
        <v>22</v>
      </c>
      <c r="K18" s="11" t="s">
        <v>128</v>
      </c>
      <c r="L18" s="26" t="s">
        <v>117</v>
      </c>
      <c r="M18" s="1" t="s">
        <v>142</v>
      </c>
      <c r="N18" s="11"/>
      <c r="O18" s="11"/>
      <c r="P18" s="11"/>
      <c r="Q18" s="11"/>
      <c r="R18" s="11"/>
      <c r="S18" s="11"/>
    </row>
    <row r="19" spans="1:19" x14ac:dyDescent="0.2">
      <c r="A19" s="1">
        <f t="shared" si="0"/>
        <v>18</v>
      </c>
      <c r="B19" s="1">
        <v>80000026</v>
      </c>
      <c r="C19" s="1" t="s">
        <v>3</v>
      </c>
      <c r="D19" s="1">
        <v>20201013</v>
      </c>
      <c r="E19" s="5" t="s">
        <v>24</v>
      </c>
      <c r="F19" s="5" t="str">
        <f>VLOOKUP(E19,물품대!E:F,2,0)</f>
        <v>Y</v>
      </c>
      <c r="G19" s="5" t="s">
        <v>456</v>
      </c>
      <c r="H19" s="5"/>
      <c r="I19" s="9"/>
      <c r="J19" s="1" t="s">
        <v>144</v>
      </c>
      <c r="K19" s="11" t="s">
        <v>328</v>
      </c>
      <c r="L19" s="26" t="s">
        <v>145</v>
      </c>
      <c r="M19" s="1" t="s">
        <v>343</v>
      </c>
      <c r="N19" s="11"/>
      <c r="O19" s="11"/>
      <c r="P19" s="11"/>
      <c r="Q19" s="11"/>
      <c r="R19" s="11"/>
      <c r="S19" s="11"/>
    </row>
    <row r="20" spans="1:19" x14ac:dyDescent="0.2">
      <c r="A20" s="3">
        <f t="shared" si="0"/>
        <v>19</v>
      </c>
      <c r="B20" s="3">
        <v>80000026</v>
      </c>
      <c r="C20" s="1" t="s">
        <v>3</v>
      </c>
      <c r="D20" s="1">
        <v>20201014</v>
      </c>
      <c r="E20" s="5" t="s">
        <v>25</v>
      </c>
      <c r="F20" s="8" t="str">
        <f>VLOOKUP(E20,물품대!E:F,2,0)</f>
        <v>Y</v>
      </c>
      <c r="G20" s="8" t="s">
        <v>456</v>
      </c>
      <c r="H20" s="8"/>
      <c r="I20" s="20"/>
      <c r="J20" s="3" t="s">
        <v>147</v>
      </c>
      <c r="K20" s="16" t="s">
        <v>344</v>
      </c>
      <c r="L20" s="28" t="s">
        <v>149</v>
      </c>
      <c r="M20" s="3" t="s">
        <v>150</v>
      </c>
      <c r="N20" s="16"/>
      <c r="O20" s="16"/>
      <c r="P20" s="16"/>
      <c r="Q20" s="16"/>
      <c r="R20" s="16"/>
      <c r="S20" s="16"/>
    </row>
    <row r="21" spans="1:19" x14ac:dyDescent="0.2">
      <c r="A21" s="4">
        <f t="shared" si="0"/>
        <v>20</v>
      </c>
      <c r="B21" s="4">
        <v>80000026</v>
      </c>
      <c r="C21" s="4" t="s">
        <v>3</v>
      </c>
      <c r="D21" s="4">
        <v>20201015</v>
      </c>
      <c r="E21" s="7" t="s">
        <v>26</v>
      </c>
      <c r="F21" s="10" t="str">
        <f>VLOOKUP(E21,물품대!E:F,2,0)</f>
        <v>Y</v>
      </c>
      <c r="G21" s="10" t="s">
        <v>456</v>
      </c>
      <c r="H21" s="10" t="s">
        <v>682</v>
      </c>
      <c r="I21" s="31" t="s">
        <v>683</v>
      </c>
      <c r="J21" s="4" t="s">
        <v>151</v>
      </c>
      <c r="K21" s="18" t="s">
        <v>334</v>
      </c>
      <c r="L21" s="29" t="s">
        <v>117</v>
      </c>
      <c r="M21" s="4" t="s">
        <v>152</v>
      </c>
      <c r="N21" s="18"/>
      <c r="O21" s="18"/>
      <c r="P21" s="18"/>
      <c r="Q21" s="18"/>
      <c r="R21" s="18"/>
      <c r="S21" s="18"/>
    </row>
    <row r="22" spans="1:19" x14ac:dyDescent="0.2">
      <c r="A22" s="1">
        <f t="shared" si="0"/>
        <v>21</v>
      </c>
      <c r="B22" s="1">
        <v>80000026</v>
      </c>
      <c r="C22" s="1" t="s">
        <v>5</v>
      </c>
      <c r="D22" s="1">
        <v>20201016</v>
      </c>
      <c r="E22" s="5" t="s">
        <v>27</v>
      </c>
      <c r="F22" s="5" t="str">
        <f>VLOOKUP(E22,물품대!E:F,2,0)</f>
        <v>Y</v>
      </c>
      <c r="G22" s="5" t="s">
        <v>456</v>
      </c>
      <c r="H22" s="5"/>
      <c r="I22" s="9"/>
      <c r="J22" s="1" t="s">
        <v>345</v>
      </c>
      <c r="K22" s="11" t="s">
        <v>116</v>
      </c>
      <c r="L22" s="26" t="s">
        <v>117</v>
      </c>
      <c r="M22" s="1" t="s">
        <v>346</v>
      </c>
      <c r="N22" s="11"/>
      <c r="O22" s="11"/>
      <c r="P22" s="11"/>
      <c r="Q22" s="11"/>
      <c r="R22" s="11"/>
      <c r="S22" s="11"/>
    </row>
    <row r="23" spans="1:19" x14ac:dyDescent="0.2">
      <c r="A23" s="1">
        <f t="shared" si="0"/>
        <v>22</v>
      </c>
      <c r="B23" s="1">
        <v>80000026</v>
      </c>
      <c r="C23" s="1" t="s">
        <v>3</v>
      </c>
      <c r="D23" s="1">
        <v>20201017</v>
      </c>
      <c r="E23" s="5" t="s">
        <v>28</v>
      </c>
      <c r="F23" s="5" t="str">
        <f>VLOOKUP(E23,물품대!E:F,2,0)</f>
        <v>Y</v>
      </c>
      <c r="G23" s="5" t="s">
        <v>456</v>
      </c>
      <c r="H23" s="5"/>
      <c r="I23" s="9"/>
      <c r="J23" s="1" t="s">
        <v>347</v>
      </c>
      <c r="K23" s="11" t="s">
        <v>340</v>
      </c>
      <c r="L23" s="26" t="s">
        <v>156</v>
      </c>
      <c r="M23" s="1" t="s">
        <v>348</v>
      </c>
      <c r="N23" s="11"/>
      <c r="O23" s="11"/>
      <c r="P23" s="11"/>
      <c r="Q23" s="11"/>
      <c r="R23" s="11"/>
      <c r="S23" s="11"/>
    </row>
    <row r="24" spans="1:19" x14ac:dyDescent="0.2">
      <c r="A24" s="1">
        <f t="shared" si="0"/>
        <v>23</v>
      </c>
      <c r="B24" s="1">
        <v>80000026</v>
      </c>
      <c r="C24" s="1" t="s">
        <v>3</v>
      </c>
      <c r="D24" s="1">
        <v>20201018</v>
      </c>
      <c r="E24" s="5" t="s">
        <v>29</v>
      </c>
      <c r="F24" s="5" t="str">
        <f>VLOOKUP(E24,물품대!E:F,2,0)</f>
        <v>Y</v>
      </c>
      <c r="G24" s="5" t="s">
        <v>456</v>
      </c>
      <c r="H24" s="5" t="s">
        <v>680</v>
      </c>
      <c r="I24" s="9" t="s">
        <v>681</v>
      </c>
      <c r="J24" s="1" t="s">
        <v>349</v>
      </c>
      <c r="K24" s="11" t="s">
        <v>350</v>
      </c>
      <c r="L24" s="26" t="s">
        <v>123</v>
      </c>
      <c r="M24" s="1" t="s">
        <v>351</v>
      </c>
      <c r="N24" s="11"/>
      <c r="O24" s="11"/>
      <c r="P24" s="11"/>
      <c r="Q24" s="11"/>
      <c r="R24" s="11"/>
      <c r="S24" s="11"/>
    </row>
    <row r="25" spans="1:19" x14ac:dyDescent="0.2">
      <c r="A25" s="1">
        <f t="shared" si="0"/>
        <v>24</v>
      </c>
      <c r="B25" s="1">
        <v>80000026</v>
      </c>
      <c r="C25" s="1" t="s">
        <v>3</v>
      </c>
      <c r="D25" s="1">
        <v>20201018</v>
      </c>
      <c r="E25" s="5" t="s">
        <v>29</v>
      </c>
      <c r="F25" s="5" t="str">
        <f>VLOOKUP(E25,물품대!E:F,2,0)</f>
        <v>Y</v>
      </c>
      <c r="G25" s="5" t="s">
        <v>456</v>
      </c>
      <c r="H25" s="5" t="s">
        <v>748</v>
      </c>
      <c r="I25" s="9" t="s">
        <v>749</v>
      </c>
      <c r="J25" s="1" t="s">
        <v>349</v>
      </c>
      <c r="K25" s="11" t="s">
        <v>350</v>
      </c>
      <c r="L25" s="26" t="s">
        <v>123</v>
      </c>
      <c r="M25" s="1" t="s">
        <v>351</v>
      </c>
      <c r="N25" s="11"/>
      <c r="O25" s="11"/>
      <c r="P25" s="11"/>
      <c r="Q25" s="11"/>
      <c r="R25" s="11"/>
      <c r="S25" s="11"/>
    </row>
    <row r="26" spans="1:19" x14ac:dyDescent="0.2">
      <c r="A26" s="1">
        <f t="shared" si="0"/>
        <v>25</v>
      </c>
      <c r="B26" s="1">
        <v>80000026</v>
      </c>
      <c r="C26" s="1" t="s">
        <v>3</v>
      </c>
      <c r="D26" s="1">
        <v>20201019</v>
      </c>
      <c r="E26" s="5" t="s">
        <v>30</v>
      </c>
      <c r="F26" s="5" t="str">
        <f>VLOOKUP(E26,물품대!E:F,2,0)</f>
        <v>Y</v>
      </c>
      <c r="G26" s="5" t="s">
        <v>456</v>
      </c>
      <c r="H26" s="5"/>
      <c r="I26" s="9"/>
      <c r="J26" s="1" t="s">
        <v>352</v>
      </c>
      <c r="K26" s="11" t="s">
        <v>116</v>
      </c>
      <c r="L26" s="26" t="s">
        <v>162</v>
      </c>
      <c r="M26" s="1" t="s">
        <v>353</v>
      </c>
      <c r="N26" s="11"/>
      <c r="O26" s="11"/>
      <c r="P26" s="11"/>
      <c r="Q26" s="11"/>
      <c r="R26" s="11"/>
      <c r="S26" s="11"/>
    </row>
    <row r="27" spans="1:19" x14ac:dyDescent="0.2">
      <c r="A27" s="1">
        <f t="shared" si="0"/>
        <v>26</v>
      </c>
      <c r="B27" s="1">
        <v>80000026</v>
      </c>
      <c r="C27" s="1" t="s">
        <v>3</v>
      </c>
      <c r="D27" s="1">
        <v>20201020</v>
      </c>
      <c r="E27" s="5" t="s">
        <v>31</v>
      </c>
      <c r="F27" s="5" t="str">
        <f>VLOOKUP(E27,물품대!E:F,2,0)</f>
        <v>Y</v>
      </c>
      <c r="G27" s="5" t="s">
        <v>456</v>
      </c>
      <c r="H27" s="5"/>
      <c r="I27" s="9"/>
      <c r="J27" s="1" t="s">
        <v>31</v>
      </c>
      <c r="K27" s="11" t="s">
        <v>302</v>
      </c>
      <c r="L27" s="26" t="s">
        <v>107</v>
      </c>
      <c r="M27" s="1" t="s">
        <v>164</v>
      </c>
      <c r="N27" s="11"/>
      <c r="O27" s="11"/>
      <c r="P27" s="11"/>
      <c r="Q27" s="11"/>
      <c r="R27" s="11"/>
      <c r="S27" s="11"/>
    </row>
    <row r="28" spans="1:19" x14ac:dyDescent="0.2">
      <c r="A28" s="1">
        <f t="shared" si="0"/>
        <v>27</v>
      </c>
      <c r="B28" s="1">
        <v>80000026</v>
      </c>
      <c r="C28" s="1" t="s">
        <v>3</v>
      </c>
      <c r="D28" s="1">
        <v>20201021</v>
      </c>
      <c r="E28" s="5" t="s">
        <v>32</v>
      </c>
      <c r="F28" s="5" t="str">
        <f>VLOOKUP(E28,물품대!E:F,2,0)</f>
        <v>Y</v>
      </c>
      <c r="G28" s="5" t="s">
        <v>456</v>
      </c>
      <c r="H28" s="5" t="s">
        <v>709</v>
      </c>
      <c r="I28" s="9" t="s">
        <v>710</v>
      </c>
      <c r="J28" s="1" t="s">
        <v>32</v>
      </c>
      <c r="K28" s="11" t="s">
        <v>354</v>
      </c>
      <c r="L28" s="26" t="s">
        <v>156</v>
      </c>
      <c r="M28" s="1" t="s">
        <v>165</v>
      </c>
      <c r="N28" s="11"/>
      <c r="O28" s="11"/>
      <c r="P28" s="11"/>
      <c r="Q28" s="11"/>
      <c r="R28" s="11"/>
      <c r="S28" s="11"/>
    </row>
    <row r="29" spans="1:19" x14ac:dyDescent="0.2">
      <c r="A29" s="3">
        <f t="shared" si="0"/>
        <v>28</v>
      </c>
      <c r="B29" s="3">
        <v>80000026</v>
      </c>
      <c r="C29" s="1" t="s">
        <v>3</v>
      </c>
      <c r="D29" s="1">
        <v>20201084</v>
      </c>
      <c r="E29" s="5" t="s">
        <v>33</v>
      </c>
      <c r="F29" s="8" t="str">
        <f>VLOOKUP(E29,물품대!E:F,2,0)</f>
        <v>Y</v>
      </c>
      <c r="G29" s="8" t="s">
        <v>456</v>
      </c>
      <c r="H29" s="8" t="s">
        <v>668</v>
      </c>
      <c r="I29" s="20" t="s">
        <v>669</v>
      </c>
      <c r="J29" s="3" t="s">
        <v>355</v>
      </c>
      <c r="K29" s="11" t="s">
        <v>139</v>
      </c>
      <c r="L29" s="26" t="s">
        <v>156</v>
      </c>
      <c r="M29" s="3" t="s">
        <v>356</v>
      </c>
      <c r="N29" s="11"/>
      <c r="O29" s="11"/>
      <c r="P29" s="11"/>
      <c r="Q29" s="11"/>
      <c r="R29" s="11"/>
      <c r="S29" s="11"/>
    </row>
    <row r="30" spans="1:19" x14ac:dyDescent="0.2">
      <c r="A30" s="2">
        <f t="shared" si="0"/>
        <v>29</v>
      </c>
      <c r="B30" s="2">
        <v>80000026</v>
      </c>
      <c r="C30" s="2" t="s">
        <v>5</v>
      </c>
      <c r="D30" s="2">
        <v>20201096</v>
      </c>
      <c r="E30" s="6" t="s">
        <v>34</v>
      </c>
      <c r="F30" s="6" t="str">
        <f>VLOOKUP(E30,물품대!E:F,2,0)</f>
        <v>N</v>
      </c>
      <c r="G30" s="6" t="s">
        <v>456</v>
      </c>
      <c r="H30" s="6"/>
      <c r="I30" s="13"/>
      <c r="J30" s="2" t="s">
        <v>357</v>
      </c>
      <c r="K30" s="14" t="s">
        <v>116</v>
      </c>
      <c r="L30" s="27" t="s">
        <v>358</v>
      </c>
      <c r="M30" s="2" t="s">
        <v>359</v>
      </c>
      <c r="N30" s="14"/>
      <c r="O30" s="14"/>
      <c r="P30" s="14"/>
      <c r="Q30" s="14"/>
      <c r="R30" s="14"/>
      <c r="S30" s="14"/>
    </row>
    <row r="31" spans="1:19" x14ac:dyDescent="0.2">
      <c r="A31" s="1">
        <f t="shared" si="0"/>
        <v>30</v>
      </c>
      <c r="B31" s="1">
        <v>80000026</v>
      </c>
      <c r="C31" s="1" t="s">
        <v>3</v>
      </c>
      <c r="D31" s="1">
        <v>20201023</v>
      </c>
      <c r="E31" s="5" t="s">
        <v>35</v>
      </c>
      <c r="F31" s="5" t="str">
        <f>VLOOKUP(E31,물품대!E:F,2,0)</f>
        <v>Y</v>
      </c>
      <c r="G31" s="5" t="s">
        <v>456</v>
      </c>
      <c r="H31" s="5"/>
      <c r="I31" s="9"/>
      <c r="J31" s="9" t="s">
        <v>360</v>
      </c>
      <c r="K31" s="11" t="s">
        <v>354</v>
      </c>
      <c r="L31" s="26" t="s">
        <v>156</v>
      </c>
      <c r="M31" s="1" t="s">
        <v>361</v>
      </c>
      <c r="N31" s="11"/>
      <c r="O31" s="11"/>
      <c r="P31" s="11"/>
      <c r="Q31" s="11"/>
      <c r="R31" s="11"/>
      <c r="S31" s="11"/>
    </row>
    <row r="32" spans="1:19" x14ac:dyDescent="0.2">
      <c r="A32" s="1">
        <f t="shared" si="0"/>
        <v>31</v>
      </c>
      <c r="B32" s="1">
        <v>80000026</v>
      </c>
      <c r="C32" s="1" t="s">
        <v>3</v>
      </c>
      <c r="D32" s="1">
        <v>20201097</v>
      </c>
      <c r="E32" s="5" t="s">
        <v>36</v>
      </c>
      <c r="F32" s="5" t="str">
        <f>VLOOKUP(E32,물품대!E:F,2,0)</f>
        <v>Y</v>
      </c>
      <c r="G32" s="5" t="s">
        <v>456</v>
      </c>
      <c r="H32" s="5"/>
      <c r="I32" s="9"/>
      <c r="J32" s="1" t="s">
        <v>362</v>
      </c>
      <c r="K32" s="11" t="s">
        <v>354</v>
      </c>
      <c r="L32" s="26" t="s">
        <v>156</v>
      </c>
      <c r="M32" s="1" t="s">
        <v>174</v>
      </c>
      <c r="N32" s="11"/>
      <c r="O32" s="11"/>
      <c r="P32" s="11"/>
      <c r="Q32" s="11"/>
      <c r="R32" s="11"/>
      <c r="S32" s="11"/>
    </row>
    <row r="33" spans="1:19" x14ac:dyDescent="0.2">
      <c r="A33" s="1">
        <f t="shared" si="0"/>
        <v>32</v>
      </c>
      <c r="B33" s="1">
        <v>80000026</v>
      </c>
      <c r="C33" s="1" t="s">
        <v>3</v>
      </c>
      <c r="D33" s="1">
        <v>20201098</v>
      </c>
      <c r="E33" s="5" t="s">
        <v>37</v>
      </c>
      <c r="F33" s="5" t="str">
        <f>VLOOKUP(E33,물품대!E:F,2,0)</f>
        <v>Y</v>
      </c>
      <c r="G33" s="5" t="s">
        <v>456</v>
      </c>
      <c r="H33" s="5"/>
      <c r="I33" s="9"/>
      <c r="J33" s="1" t="s">
        <v>37</v>
      </c>
      <c r="K33" s="11" t="s">
        <v>354</v>
      </c>
      <c r="L33" s="26" t="s">
        <v>156</v>
      </c>
      <c r="M33" s="1" t="s">
        <v>175</v>
      </c>
      <c r="N33" s="11"/>
      <c r="O33" s="11"/>
      <c r="P33" s="11"/>
      <c r="Q33" s="11"/>
      <c r="R33" s="11"/>
      <c r="S33" s="11"/>
    </row>
    <row r="34" spans="1:19" x14ac:dyDescent="0.2">
      <c r="A34" s="3">
        <f t="shared" si="0"/>
        <v>33</v>
      </c>
      <c r="B34" s="3">
        <v>80000026</v>
      </c>
      <c r="C34" s="1" t="s">
        <v>5</v>
      </c>
      <c r="D34" s="1">
        <v>20201026</v>
      </c>
      <c r="E34" s="5" t="s">
        <v>38</v>
      </c>
      <c r="F34" s="8" t="str">
        <f>VLOOKUP(E34,물품대!E:F,2,0)</f>
        <v>Y</v>
      </c>
      <c r="G34" s="8" t="s">
        <v>456</v>
      </c>
      <c r="H34" s="8"/>
      <c r="I34" s="20"/>
      <c r="J34" s="3" t="s">
        <v>176</v>
      </c>
      <c r="K34" s="16" t="s">
        <v>334</v>
      </c>
      <c r="L34" s="28" t="s">
        <v>117</v>
      </c>
      <c r="M34" s="3" t="s">
        <v>363</v>
      </c>
      <c r="N34" s="16"/>
      <c r="O34" s="16"/>
      <c r="P34" s="16"/>
      <c r="Q34" s="16"/>
      <c r="R34" s="16"/>
      <c r="S34" s="16"/>
    </row>
    <row r="35" spans="1:19" x14ac:dyDescent="0.2">
      <c r="A35" s="1">
        <f t="shared" si="0"/>
        <v>34</v>
      </c>
      <c r="B35" s="1">
        <v>80000026</v>
      </c>
      <c r="C35" s="1" t="s">
        <v>3</v>
      </c>
      <c r="D35" s="1">
        <v>20201027</v>
      </c>
      <c r="E35" s="5" t="s">
        <v>39</v>
      </c>
      <c r="F35" s="5" t="str">
        <f>VLOOKUP(E35,물품대!E:F,2,0)</f>
        <v>Y</v>
      </c>
      <c r="G35" s="5" t="s">
        <v>456</v>
      </c>
      <c r="H35" s="5"/>
      <c r="I35" s="9"/>
      <c r="J35" s="1" t="s">
        <v>180</v>
      </c>
      <c r="K35" s="11" t="s">
        <v>334</v>
      </c>
      <c r="L35" s="26" t="s">
        <v>117</v>
      </c>
      <c r="M35" s="1" t="s">
        <v>181</v>
      </c>
      <c r="N35" s="11"/>
      <c r="O35" s="11"/>
      <c r="P35" s="11"/>
      <c r="Q35" s="11"/>
      <c r="R35" s="11"/>
      <c r="S35" s="11"/>
    </row>
    <row r="36" spans="1:19" x14ac:dyDescent="0.2">
      <c r="A36" s="2">
        <f t="shared" si="0"/>
        <v>35</v>
      </c>
      <c r="B36" s="2">
        <v>80000026</v>
      </c>
      <c r="C36" s="2" t="s">
        <v>3</v>
      </c>
      <c r="D36" s="2">
        <v>20201099</v>
      </c>
      <c r="E36" s="6" t="s">
        <v>40</v>
      </c>
      <c r="F36" s="6" t="str">
        <f>VLOOKUP(E36,물품대!E:F,2,0)</f>
        <v>N</v>
      </c>
      <c r="G36" s="6" t="s">
        <v>456</v>
      </c>
      <c r="H36" s="6"/>
      <c r="I36" s="13"/>
      <c r="J36" s="2" t="s">
        <v>364</v>
      </c>
      <c r="K36" s="14" t="s">
        <v>365</v>
      </c>
      <c r="L36" s="27" t="s">
        <v>149</v>
      </c>
      <c r="M36" s="2" t="s">
        <v>366</v>
      </c>
      <c r="N36" s="14"/>
      <c r="O36" s="14"/>
      <c r="P36" s="14"/>
      <c r="Q36" s="14"/>
      <c r="R36" s="14"/>
      <c r="S36" s="14"/>
    </row>
    <row r="37" spans="1:19" x14ac:dyDescent="0.2">
      <c r="A37" s="1">
        <f t="shared" si="0"/>
        <v>36</v>
      </c>
      <c r="B37" s="1">
        <v>80000026</v>
      </c>
      <c r="C37" s="1" t="s">
        <v>3</v>
      </c>
      <c r="D37" s="1">
        <v>20201029</v>
      </c>
      <c r="E37" s="5" t="s">
        <v>41</v>
      </c>
      <c r="F37" s="5" t="str">
        <f>VLOOKUP(E37,물품대!E:F,2,0)</f>
        <v>Y</v>
      </c>
      <c r="G37" s="5" t="s">
        <v>456</v>
      </c>
      <c r="H37" s="5"/>
      <c r="I37" s="9"/>
      <c r="J37" s="1" t="s">
        <v>184</v>
      </c>
      <c r="K37" s="11" t="s">
        <v>367</v>
      </c>
      <c r="L37" s="26" t="s">
        <v>186</v>
      </c>
      <c r="M37" s="11" t="s">
        <v>368</v>
      </c>
      <c r="N37" s="11"/>
      <c r="O37" s="11"/>
      <c r="P37" s="11"/>
      <c r="Q37" s="11"/>
      <c r="R37" s="11"/>
      <c r="S37" s="11"/>
    </row>
    <row r="38" spans="1:19" x14ac:dyDescent="0.2">
      <c r="A38" s="1">
        <f t="shared" si="0"/>
        <v>37</v>
      </c>
      <c r="B38" s="1">
        <v>80000026</v>
      </c>
      <c r="C38" s="1" t="s">
        <v>1</v>
      </c>
      <c r="D38" s="1">
        <v>20201030</v>
      </c>
      <c r="E38" s="5" t="s">
        <v>42</v>
      </c>
      <c r="F38" s="5" t="str">
        <f>VLOOKUP(E38,물품대!E:F,2,0)</f>
        <v>Y</v>
      </c>
      <c r="G38" s="5" t="s">
        <v>456</v>
      </c>
      <c r="H38" s="5"/>
      <c r="I38" s="9"/>
      <c r="J38" s="1" t="s">
        <v>42</v>
      </c>
      <c r="K38" s="11" t="s">
        <v>334</v>
      </c>
      <c r="L38" s="26" t="s">
        <v>117</v>
      </c>
      <c r="M38" s="1" t="s">
        <v>188</v>
      </c>
      <c r="N38" s="11"/>
      <c r="O38" s="11"/>
      <c r="P38" s="11"/>
      <c r="Q38" s="11"/>
      <c r="R38" s="11"/>
      <c r="S38" s="11"/>
    </row>
    <row r="39" spans="1:19" x14ac:dyDescent="0.2">
      <c r="A39" s="1">
        <f t="shared" si="0"/>
        <v>38</v>
      </c>
      <c r="B39" s="1">
        <v>80000026</v>
      </c>
      <c r="C39" s="1" t="s">
        <v>1</v>
      </c>
      <c r="D39" s="1">
        <v>20201031</v>
      </c>
      <c r="E39" s="5" t="s">
        <v>43</v>
      </c>
      <c r="F39" s="5" t="str">
        <f>VLOOKUP(E39,물품대!E:F,2,0)</f>
        <v>Y</v>
      </c>
      <c r="G39" s="5" t="s">
        <v>456</v>
      </c>
      <c r="H39" s="5" t="s">
        <v>740</v>
      </c>
      <c r="I39" s="9" t="s">
        <v>741</v>
      </c>
      <c r="J39" s="1" t="s">
        <v>189</v>
      </c>
      <c r="K39" s="11" t="s">
        <v>190</v>
      </c>
      <c r="L39" s="26" t="s">
        <v>149</v>
      </c>
      <c r="M39" s="11" t="s">
        <v>369</v>
      </c>
      <c r="N39" s="11"/>
      <c r="O39" s="11"/>
      <c r="P39" s="11"/>
      <c r="Q39" s="11"/>
      <c r="R39" s="11"/>
      <c r="S39" s="11"/>
    </row>
    <row r="40" spans="1:19" x14ac:dyDescent="0.2">
      <c r="A40" s="3">
        <f t="shared" si="0"/>
        <v>39</v>
      </c>
      <c r="B40" s="3">
        <v>80000026</v>
      </c>
      <c r="C40" s="3" t="s">
        <v>3</v>
      </c>
      <c r="D40" s="3">
        <v>20201032</v>
      </c>
      <c r="E40" s="8" t="s">
        <v>44</v>
      </c>
      <c r="F40" s="8" t="str">
        <f>VLOOKUP(E40,물품대!E:F,2,0)</f>
        <v>Y</v>
      </c>
      <c r="G40" s="8" t="s">
        <v>456</v>
      </c>
      <c r="H40" s="8"/>
      <c r="I40" s="20"/>
      <c r="J40" s="3" t="s">
        <v>192</v>
      </c>
      <c r="K40" s="16" t="s">
        <v>370</v>
      </c>
      <c r="L40" s="28" t="s">
        <v>194</v>
      </c>
      <c r="M40" s="3" t="s">
        <v>195</v>
      </c>
      <c r="N40" s="16"/>
      <c r="O40" s="16"/>
      <c r="P40" s="16"/>
      <c r="Q40" s="16"/>
      <c r="R40" s="16"/>
      <c r="S40" s="16"/>
    </row>
    <row r="41" spans="1:19" x14ac:dyDescent="0.2">
      <c r="A41" s="1">
        <f t="shared" si="0"/>
        <v>40</v>
      </c>
      <c r="B41" s="1">
        <v>80000026</v>
      </c>
      <c r="C41" s="1" t="s">
        <v>3</v>
      </c>
      <c r="D41" s="1">
        <v>20201033</v>
      </c>
      <c r="E41" s="5" t="s">
        <v>45</v>
      </c>
      <c r="F41" s="5" t="str">
        <f>VLOOKUP(E41,물품대!E:F,2,0)</f>
        <v>Y</v>
      </c>
      <c r="G41" s="5" t="s">
        <v>456</v>
      </c>
      <c r="H41" s="5"/>
      <c r="I41" s="9"/>
      <c r="J41" s="1" t="s">
        <v>45</v>
      </c>
      <c r="K41" s="11" t="s">
        <v>371</v>
      </c>
      <c r="L41" s="26" t="s">
        <v>111</v>
      </c>
      <c r="M41" s="1" t="s">
        <v>197</v>
      </c>
      <c r="N41" s="11"/>
      <c r="O41" s="11"/>
      <c r="P41" s="11"/>
      <c r="Q41" s="11"/>
      <c r="R41" s="11"/>
      <c r="S41" s="11"/>
    </row>
    <row r="42" spans="1:19" x14ac:dyDescent="0.2">
      <c r="A42" s="1">
        <f t="shared" si="0"/>
        <v>41</v>
      </c>
      <c r="B42" s="1">
        <v>80000026</v>
      </c>
      <c r="C42" s="1" t="s">
        <v>3</v>
      </c>
      <c r="D42" s="1">
        <v>20201034</v>
      </c>
      <c r="E42" s="5" t="s">
        <v>47</v>
      </c>
      <c r="F42" s="5" t="str">
        <f>VLOOKUP(E42,물품대!E:F,2,0)</f>
        <v>Y</v>
      </c>
      <c r="G42" s="5" t="s">
        <v>456</v>
      </c>
      <c r="H42" s="5"/>
      <c r="I42" s="9"/>
      <c r="J42" s="1" t="s">
        <v>47</v>
      </c>
      <c r="K42" s="11" t="s">
        <v>371</v>
      </c>
      <c r="L42" s="26" t="s">
        <v>111</v>
      </c>
      <c r="M42" s="1" t="s">
        <v>198</v>
      </c>
      <c r="N42" s="11"/>
      <c r="O42" s="11"/>
      <c r="P42" s="11"/>
      <c r="Q42" s="11"/>
      <c r="R42" s="11"/>
      <c r="S42" s="11"/>
    </row>
    <row r="43" spans="1:19" x14ac:dyDescent="0.2">
      <c r="A43" s="1">
        <f t="shared" si="0"/>
        <v>42</v>
      </c>
      <c r="B43" s="1">
        <v>80000026</v>
      </c>
      <c r="C43" s="1" t="s">
        <v>1</v>
      </c>
      <c r="D43" s="1">
        <v>20201035</v>
      </c>
      <c r="E43" s="5" t="s">
        <v>48</v>
      </c>
      <c r="F43" s="5" t="str">
        <f>VLOOKUP(E43,물품대!E:F,2,0)</f>
        <v>Y</v>
      </c>
      <c r="G43" s="5" t="s">
        <v>456</v>
      </c>
      <c r="H43" s="5" t="s">
        <v>732</v>
      </c>
      <c r="I43" s="9" t="s">
        <v>733</v>
      </c>
      <c r="J43" s="1" t="s">
        <v>199</v>
      </c>
      <c r="K43" s="11" t="s">
        <v>116</v>
      </c>
      <c r="L43" s="26" t="s">
        <v>117</v>
      </c>
      <c r="M43" s="1" t="s">
        <v>200</v>
      </c>
      <c r="N43" s="11"/>
      <c r="O43" s="11"/>
      <c r="P43" s="11"/>
      <c r="Q43" s="11"/>
      <c r="R43" s="11"/>
      <c r="S43" s="11"/>
    </row>
    <row r="44" spans="1:19" x14ac:dyDescent="0.2">
      <c r="A44" s="3">
        <f t="shared" si="0"/>
        <v>43</v>
      </c>
      <c r="B44" s="3">
        <v>80000026</v>
      </c>
      <c r="C44" s="1" t="s">
        <v>3</v>
      </c>
      <c r="D44" s="1">
        <v>20201036</v>
      </c>
      <c r="E44" s="5" t="s">
        <v>49</v>
      </c>
      <c r="F44" s="8" t="str">
        <f>VLOOKUP(E44,물품대!E:F,2,0)</f>
        <v>Y</v>
      </c>
      <c r="G44" s="8" t="s">
        <v>456</v>
      </c>
      <c r="H44" s="8" t="s">
        <v>705</v>
      </c>
      <c r="I44" s="20" t="s">
        <v>706</v>
      </c>
      <c r="J44" s="3" t="s">
        <v>372</v>
      </c>
      <c r="K44" s="16" t="s">
        <v>337</v>
      </c>
      <c r="L44" s="28" t="s">
        <v>107</v>
      </c>
      <c r="M44" s="20" t="s">
        <v>373</v>
      </c>
      <c r="N44" s="16"/>
      <c r="O44" s="16"/>
      <c r="P44" s="16"/>
      <c r="Q44" s="16"/>
      <c r="R44" s="16"/>
      <c r="S44" s="16"/>
    </row>
    <row r="45" spans="1:19" x14ac:dyDescent="0.2">
      <c r="A45" s="1">
        <f t="shared" si="0"/>
        <v>44</v>
      </c>
      <c r="B45" s="1">
        <v>80000026</v>
      </c>
      <c r="C45" s="1" t="s">
        <v>3</v>
      </c>
      <c r="D45" s="1">
        <v>20201037</v>
      </c>
      <c r="E45" s="5" t="s">
        <v>50</v>
      </c>
      <c r="F45" s="5" t="str">
        <f>VLOOKUP(E45,물품대!E:F,2,0)</f>
        <v>Y</v>
      </c>
      <c r="G45" s="5" t="s">
        <v>456</v>
      </c>
      <c r="H45" s="5"/>
      <c r="I45" s="9"/>
      <c r="J45" s="1" t="s">
        <v>50</v>
      </c>
      <c r="K45" s="11" t="s">
        <v>139</v>
      </c>
      <c r="L45" s="26" t="s">
        <v>156</v>
      </c>
      <c r="M45" s="1" t="s">
        <v>203</v>
      </c>
      <c r="N45" s="11"/>
      <c r="O45" s="11"/>
      <c r="P45" s="11"/>
      <c r="Q45" s="11"/>
      <c r="R45" s="11"/>
      <c r="S45" s="11"/>
    </row>
    <row r="46" spans="1:19" x14ac:dyDescent="0.2">
      <c r="A46" s="1">
        <f t="shared" si="0"/>
        <v>45</v>
      </c>
      <c r="B46" s="1">
        <v>80000026</v>
      </c>
      <c r="C46" s="1" t="s">
        <v>3</v>
      </c>
      <c r="D46" s="1">
        <v>20201038</v>
      </c>
      <c r="E46" s="5" t="s">
        <v>51</v>
      </c>
      <c r="F46" s="5" t="str">
        <f>VLOOKUP(E46,물품대!E:F,2,0)</f>
        <v>Y</v>
      </c>
      <c r="G46" s="5" t="s">
        <v>456</v>
      </c>
      <c r="H46" s="5" t="s">
        <v>728</v>
      </c>
      <c r="I46" s="9" t="s">
        <v>729</v>
      </c>
      <c r="J46" s="1" t="s">
        <v>51</v>
      </c>
      <c r="K46" s="11" t="s">
        <v>106</v>
      </c>
      <c r="L46" s="26" t="s">
        <v>107</v>
      </c>
      <c r="M46" s="1" t="s">
        <v>204</v>
      </c>
      <c r="N46" s="11"/>
      <c r="O46" s="11"/>
      <c r="P46" s="11"/>
      <c r="Q46" s="11"/>
      <c r="R46" s="11"/>
      <c r="S46" s="11"/>
    </row>
    <row r="47" spans="1:19" x14ac:dyDescent="0.2">
      <c r="A47" s="1">
        <f t="shared" si="0"/>
        <v>46</v>
      </c>
      <c r="B47" s="1">
        <v>80000026</v>
      </c>
      <c r="C47" s="1" t="s">
        <v>3</v>
      </c>
      <c r="D47" s="1">
        <v>20201038</v>
      </c>
      <c r="E47" s="5" t="s">
        <v>51</v>
      </c>
      <c r="F47" s="5" t="str">
        <f>VLOOKUP(E47,물품대!E:F,2,0)</f>
        <v>Y</v>
      </c>
      <c r="G47" s="5" t="s">
        <v>456</v>
      </c>
      <c r="H47" s="5" t="s">
        <v>740</v>
      </c>
      <c r="I47" s="9" t="s">
        <v>741</v>
      </c>
      <c r="J47" s="1" t="s">
        <v>51</v>
      </c>
      <c r="K47" s="11" t="s">
        <v>106</v>
      </c>
      <c r="L47" s="26" t="s">
        <v>107</v>
      </c>
      <c r="M47" s="1" t="s">
        <v>204</v>
      </c>
      <c r="N47" s="11"/>
      <c r="O47" s="11"/>
      <c r="P47" s="11"/>
      <c r="Q47" s="11"/>
      <c r="R47" s="11"/>
      <c r="S47" s="11"/>
    </row>
    <row r="48" spans="1:19" x14ac:dyDescent="0.2">
      <c r="A48" s="1">
        <f t="shared" si="0"/>
        <v>47</v>
      </c>
      <c r="B48" s="1">
        <v>80000026</v>
      </c>
      <c r="C48" s="1" t="s">
        <v>3</v>
      </c>
      <c r="D48" s="1">
        <v>20201100</v>
      </c>
      <c r="E48" s="5" t="s">
        <v>52</v>
      </c>
      <c r="F48" s="5" t="str">
        <f>VLOOKUP(E48,물품대!E:F,2,0)</f>
        <v>Y</v>
      </c>
      <c r="G48" s="5" t="s">
        <v>456</v>
      </c>
      <c r="H48" s="5" t="s">
        <v>730</v>
      </c>
      <c r="I48" s="9" t="s">
        <v>731</v>
      </c>
      <c r="J48" s="1" t="s">
        <v>374</v>
      </c>
      <c r="K48" s="11" t="s">
        <v>139</v>
      </c>
      <c r="L48" s="26" t="s">
        <v>156</v>
      </c>
      <c r="M48" s="1" t="s">
        <v>375</v>
      </c>
      <c r="N48" s="11"/>
      <c r="O48" s="11"/>
      <c r="P48" s="11"/>
      <c r="Q48" s="11"/>
      <c r="R48" s="11"/>
      <c r="S48" s="11"/>
    </row>
    <row r="49" spans="1:19" x14ac:dyDescent="0.2">
      <c r="A49" s="1">
        <f t="shared" si="0"/>
        <v>48</v>
      </c>
      <c r="B49" s="1">
        <v>80000026</v>
      </c>
      <c r="C49" s="1" t="s">
        <v>3</v>
      </c>
      <c r="D49" s="1">
        <v>20201101</v>
      </c>
      <c r="E49" s="5" t="s">
        <v>53</v>
      </c>
      <c r="F49" s="5" t="str">
        <f>VLOOKUP(E49,물품대!E:F,2,0)</f>
        <v>Y</v>
      </c>
      <c r="G49" s="5" t="s">
        <v>456</v>
      </c>
      <c r="H49" s="5" t="s">
        <v>670</v>
      </c>
      <c r="I49" s="9" t="s">
        <v>671</v>
      </c>
      <c r="J49" s="1" t="s">
        <v>376</v>
      </c>
      <c r="K49" s="11" t="s">
        <v>139</v>
      </c>
      <c r="L49" s="26" t="s">
        <v>156</v>
      </c>
      <c r="M49" s="1" t="s">
        <v>377</v>
      </c>
      <c r="N49" s="11"/>
      <c r="O49" s="11"/>
      <c r="P49" s="11"/>
      <c r="Q49" s="11"/>
      <c r="R49" s="11"/>
      <c r="S49" s="11"/>
    </row>
    <row r="50" spans="1:19" x14ac:dyDescent="0.2">
      <c r="A50" s="1">
        <f t="shared" si="0"/>
        <v>49</v>
      </c>
      <c r="B50" s="1">
        <v>80000026</v>
      </c>
      <c r="C50" s="1" t="s">
        <v>1</v>
      </c>
      <c r="D50" s="1">
        <v>20201042</v>
      </c>
      <c r="E50" s="5" t="s">
        <v>54</v>
      </c>
      <c r="F50" s="5" t="str">
        <f>VLOOKUP(E50,물품대!E:F,2,0)</f>
        <v>Y</v>
      </c>
      <c r="G50" s="5" t="s">
        <v>456</v>
      </c>
      <c r="H50" s="5" t="s">
        <v>674</v>
      </c>
      <c r="I50" s="9" t="s">
        <v>675</v>
      </c>
      <c r="J50" s="1" t="s">
        <v>378</v>
      </c>
      <c r="K50" s="11" t="s">
        <v>116</v>
      </c>
      <c r="L50" s="26" t="s">
        <v>117</v>
      </c>
      <c r="M50" s="1" t="s">
        <v>379</v>
      </c>
      <c r="N50" s="11"/>
      <c r="O50" s="11"/>
      <c r="P50" s="11"/>
      <c r="Q50" s="11"/>
      <c r="R50" s="11"/>
      <c r="S50" s="11"/>
    </row>
    <row r="51" spans="1:19" x14ac:dyDescent="0.2">
      <c r="A51" s="2">
        <f t="shared" si="0"/>
        <v>50</v>
      </c>
      <c r="B51" s="2">
        <v>80000026</v>
      </c>
      <c r="C51" s="2" t="s">
        <v>3</v>
      </c>
      <c r="D51" s="2">
        <v>20201102</v>
      </c>
      <c r="E51" s="6" t="s">
        <v>55</v>
      </c>
      <c r="F51" s="6" t="str">
        <f>VLOOKUP(E51,물품대!E:F,2,0)</f>
        <v>N</v>
      </c>
      <c r="G51" s="6" t="s">
        <v>456</v>
      </c>
      <c r="H51" s="6"/>
      <c r="I51" s="13"/>
      <c r="J51" s="2" t="s">
        <v>55</v>
      </c>
      <c r="K51" s="14" t="s">
        <v>337</v>
      </c>
      <c r="L51" s="27" t="s">
        <v>107</v>
      </c>
      <c r="M51" s="2" t="s">
        <v>211</v>
      </c>
      <c r="N51" s="14"/>
      <c r="O51" s="14"/>
      <c r="P51" s="14"/>
      <c r="Q51" s="14"/>
      <c r="R51" s="14"/>
      <c r="S51" s="14"/>
    </row>
    <row r="52" spans="1:19" x14ac:dyDescent="0.2">
      <c r="A52" s="2">
        <f t="shared" si="0"/>
        <v>51</v>
      </c>
      <c r="B52" s="2">
        <v>80000026</v>
      </c>
      <c r="C52" s="2" t="s">
        <v>1</v>
      </c>
      <c r="D52" s="2">
        <v>20201043</v>
      </c>
      <c r="E52" s="6" t="s">
        <v>56</v>
      </c>
      <c r="F52" s="6" t="str">
        <f>VLOOKUP(E52,물품대!E:F,2,0)</f>
        <v>N</v>
      </c>
      <c r="G52" s="6" t="s">
        <v>456</v>
      </c>
      <c r="H52" s="6"/>
      <c r="I52" s="13"/>
      <c r="J52" s="2" t="s">
        <v>56</v>
      </c>
      <c r="K52" s="14" t="s">
        <v>354</v>
      </c>
      <c r="L52" s="27" t="s">
        <v>156</v>
      </c>
      <c r="M52" s="2" t="s">
        <v>212</v>
      </c>
      <c r="N52" s="14"/>
      <c r="O52" s="14"/>
      <c r="P52" s="14"/>
      <c r="Q52" s="14"/>
      <c r="R52" s="14"/>
      <c r="S52" s="14"/>
    </row>
    <row r="53" spans="1:19" x14ac:dyDescent="0.2">
      <c r="A53" s="2">
        <f t="shared" si="0"/>
        <v>52</v>
      </c>
      <c r="B53" s="2">
        <v>80000026</v>
      </c>
      <c r="C53" s="2" t="s">
        <v>3</v>
      </c>
      <c r="D53" s="2">
        <v>20201044</v>
      </c>
      <c r="E53" s="6" t="s">
        <v>57</v>
      </c>
      <c r="F53" s="6" t="str">
        <f>VLOOKUP(E53,물품대!E:F,2,0)</f>
        <v>N</v>
      </c>
      <c r="G53" s="6" t="s">
        <v>456</v>
      </c>
      <c r="H53" s="6"/>
      <c r="I53" s="13"/>
      <c r="J53" s="2" t="s">
        <v>380</v>
      </c>
      <c r="K53" s="14" t="s">
        <v>116</v>
      </c>
      <c r="L53" s="27" t="s">
        <v>117</v>
      </c>
      <c r="M53" s="2" t="s">
        <v>381</v>
      </c>
      <c r="N53" s="14"/>
      <c r="O53" s="14"/>
      <c r="P53" s="14"/>
      <c r="Q53" s="14"/>
      <c r="R53" s="14"/>
      <c r="S53" s="14"/>
    </row>
    <row r="54" spans="1:19" x14ac:dyDescent="0.2">
      <c r="A54" s="1">
        <f t="shared" si="0"/>
        <v>53</v>
      </c>
      <c r="B54" s="1">
        <v>80000026</v>
      </c>
      <c r="C54" s="1" t="s">
        <v>3</v>
      </c>
      <c r="D54" s="1">
        <v>20201103</v>
      </c>
      <c r="E54" s="5" t="s">
        <v>58</v>
      </c>
      <c r="F54" s="5" t="str">
        <f>VLOOKUP(E54,물품대!E:F,2,0)</f>
        <v>Y</v>
      </c>
      <c r="G54" s="5" t="s">
        <v>456</v>
      </c>
      <c r="H54" s="5" t="s">
        <v>666</v>
      </c>
      <c r="I54" s="9" t="s">
        <v>667</v>
      </c>
      <c r="J54" s="1" t="s">
        <v>382</v>
      </c>
      <c r="K54" s="11" t="s">
        <v>139</v>
      </c>
      <c r="L54" s="12" t="s">
        <v>156</v>
      </c>
      <c r="M54" s="1" t="s">
        <v>383</v>
      </c>
      <c r="N54" s="11"/>
      <c r="O54" s="11"/>
      <c r="P54" s="11"/>
      <c r="Q54" s="11"/>
      <c r="R54" s="11"/>
      <c r="S54" s="11"/>
    </row>
    <row r="55" spans="1:19" x14ac:dyDescent="0.2">
      <c r="A55" s="1">
        <f t="shared" si="0"/>
        <v>54</v>
      </c>
      <c r="B55" s="1">
        <v>80000026</v>
      </c>
      <c r="C55" s="1" t="s">
        <v>3</v>
      </c>
      <c r="D55" s="1">
        <v>20201046</v>
      </c>
      <c r="E55" s="5" t="s">
        <v>59</v>
      </c>
      <c r="F55" s="5" t="str">
        <f>VLOOKUP(E55,물품대!E:F,2,0)</f>
        <v>Y</v>
      </c>
      <c r="G55" s="5" t="s">
        <v>456</v>
      </c>
      <c r="H55" s="5"/>
      <c r="I55" s="9"/>
      <c r="J55" s="1" t="s">
        <v>59</v>
      </c>
      <c r="K55" s="11" t="s">
        <v>384</v>
      </c>
      <c r="L55" s="26" t="s">
        <v>218</v>
      </c>
      <c r="M55" s="1" t="s">
        <v>219</v>
      </c>
      <c r="N55" s="11"/>
      <c r="O55" s="11"/>
      <c r="P55" s="11"/>
      <c r="Q55" s="11"/>
      <c r="R55" s="11"/>
      <c r="S55" s="11"/>
    </row>
    <row r="56" spans="1:19" x14ac:dyDescent="0.2">
      <c r="A56" s="1">
        <f t="shared" si="0"/>
        <v>55</v>
      </c>
      <c r="B56" s="1">
        <v>80000026</v>
      </c>
      <c r="C56" s="1" t="s">
        <v>1</v>
      </c>
      <c r="D56" s="1">
        <v>20201047</v>
      </c>
      <c r="E56" s="5" t="s">
        <v>60</v>
      </c>
      <c r="F56" s="5" t="str">
        <f>VLOOKUP(E56,물품대!E:F,2,0)</f>
        <v>Y</v>
      </c>
      <c r="G56" s="5" t="s">
        <v>456</v>
      </c>
      <c r="H56" s="5" t="s">
        <v>719</v>
      </c>
      <c r="I56" s="9" t="s">
        <v>720</v>
      </c>
      <c r="J56" s="1" t="s">
        <v>385</v>
      </c>
      <c r="K56" s="11" t="s">
        <v>386</v>
      </c>
      <c r="L56" s="26" t="s">
        <v>222</v>
      </c>
      <c r="M56" s="1" t="s">
        <v>387</v>
      </c>
      <c r="N56" s="11"/>
      <c r="O56" s="11"/>
      <c r="P56" s="11"/>
      <c r="Q56" s="11"/>
      <c r="R56" s="11"/>
      <c r="S56" s="11"/>
    </row>
    <row r="57" spans="1:19" x14ac:dyDescent="0.2">
      <c r="A57" s="1">
        <f t="shared" si="0"/>
        <v>56</v>
      </c>
      <c r="B57" s="1">
        <v>80000026</v>
      </c>
      <c r="C57" s="1" t="s">
        <v>1</v>
      </c>
      <c r="D57" s="1">
        <v>20201047</v>
      </c>
      <c r="E57" s="5" t="s">
        <v>60</v>
      </c>
      <c r="F57" s="5" t="str">
        <f>VLOOKUP(E57,물품대!E:F,2,0)</f>
        <v>Y</v>
      </c>
      <c r="G57" s="5" t="s">
        <v>456</v>
      </c>
      <c r="H57" s="5" t="s">
        <v>721</v>
      </c>
      <c r="I57" s="9" t="s">
        <v>722</v>
      </c>
      <c r="J57" s="1" t="s">
        <v>385</v>
      </c>
      <c r="K57" s="11" t="s">
        <v>386</v>
      </c>
      <c r="L57" s="26" t="s">
        <v>222</v>
      </c>
      <c r="M57" s="1" t="s">
        <v>387</v>
      </c>
      <c r="N57" s="11"/>
      <c r="O57" s="11"/>
      <c r="P57" s="11"/>
      <c r="Q57" s="11"/>
      <c r="R57" s="11"/>
      <c r="S57" s="11"/>
    </row>
    <row r="58" spans="1:19" x14ac:dyDescent="0.2">
      <c r="A58" s="2">
        <f t="shared" si="0"/>
        <v>57</v>
      </c>
      <c r="B58" s="2">
        <v>80000026</v>
      </c>
      <c r="C58" s="2" t="s">
        <v>3</v>
      </c>
      <c r="D58" s="2">
        <v>20201048</v>
      </c>
      <c r="E58" s="6" t="s">
        <v>61</v>
      </c>
      <c r="F58" s="6" t="str">
        <f>VLOOKUP(E58,물품대!E:F,2,0)</f>
        <v>N</v>
      </c>
      <c r="G58" s="6" t="s">
        <v>456</v>
      </c>
      <c r="H58" s="6"/>
      <c r="I58" s="13"/>
      <c r="J58" s="13" t="s">
        <v>388</v>
      </c>
      <c r="K58" s="14" t="s">
        <v>389</v>
      </c>
      <c r="L58" s="27" t="s">
        <v>390</v>
      </c>
      <c r="M58" s="2" t="s">
        <v>391</v>
      </c>
      <c r="N58" s="14"/>
      <c r="O58" s="14"/>
      <c r="P58" s="14"/>
      <c r="Q58" s="14"/>
      <c r="R58" s="14"/>
      <c r="S58" s="14"/>
    </row>
    <row r="59" spans="1:19" x14ac:dyDescent="0.2">
      <c r="A59" s="1">
        <f t="shared" si="0"/>
        <v>58</v>
      </c>
      <c r="B59" s="1">
        <v>80000026</v>
      </c>
      <c r="C59" s="1" t="s">
        <v>3</v>
      </c>
      <c r="D59" s="1">
        <v>20201049</v>
      </c>
      <c r="E59" s="5" t="s">
        <v>62</v>
      </c>
      <c r="F59" s="5" t="str">
        <f>VLOOKUP(E59,물품대!E:F,2,0)</f>
        <v>Y</v>
      </c>
      <c r="G59" s="5" t="s">
        <v>456</v>
      </c>
      <c r="H59" s="5" t="s">
        <v>676</v>
      </c>
      <c r="I59" s="9" t="s">
        <v>677</v>
      </c>
      <c r="J59" s="1" t="s">
        <v>392</v>
      </c>
      <c r="K59" s="11" t="s">
        <v>328</v>
      </c>
      <c r="L59" s="26" t="s">
        <v>145</v>
      </c>
      <c r="M59" s="11" t="s">
        <v>393</v>
      </c>
      <c r="N59" s="11"/>
      <c r="O59" s="11"/>
      <c r="P59" s="11"/>
      <c r="Q59" s="11"/>
      <c r="R59" s="11"/>
      <c r="S59" s="11"/>
    </row>
    <row r="60" spans="1:19" x14ac:dyDescent="0.2">
      <c r="A60" s="1">
        <f t="shared" si="0"/>
        <v>59</v>
      </c>
      <c r="B60" s="1">
        <v>80000026</v>
      </c>
      <c r="C60" s="1" t="s">
        <v>5</v>
      </c>
      <c r="D60" s="1">
        <v>20201050</v>
      </c>
      <c r="E60" s="5" t="s">
        <v>63</v>
      </c>
      <c r="F60" s="5" t="str">
        <f>VLOOKUP(E60,물품대!E:F,2,0)</f>
        <v>Y</v>
      </c>
      <c r="G60" s="5" t="s">
        <v>456</v>
      </c>
      <c r="H60" s="5"/>
      <c r="I60" s="9"/>
      <c r="J60" s="1" t="s">
        <v>394</v>
      </c>
      <c r="K60" s="11" t="s">
        <v>354</v>
      </c>
      <c r="L60" s="26" t="s">
        <v>395</v>
      </c>
      <c r="M60" s="1" t="s">
        <v>396</v>
      </c>
      <c r="N60" s="11"/>
      <c r="O60" s="11"/>
      <c r="P60" s="11"/>
      <c r="Q60" s="11"/>
      <c r="R60" s="11"/>
      <c r="S60" s="11"/>
    </row>
    <row r="61" spans="1:19" x14ac:dyDescent="0.2">
      <c r="A61" s="1">
        <f t="shared" si="0"/>
        <v>60</v>
      </c>
      <c r="B61" s="1">
        <v>80000026</v>
      </c>
      <c r="C61" s="1" t="s">
        <v>3</v>
      </c>
      <c r="D61" s="1">
        <v>20201105</v>
      </c>
      <c r="E61" s="5" t="s">
        <v>64</v>
      </c>
      <c r="F61" s="5" t="str">
        <f>VLOOKUP(E61,물품대!E:F,2,0)</f>
        <v>Y</v>
      </c>
      <c r="G61" s="5" t="s">
        <v>456</v>
      </c>
      <c r="H61" s="5" t="s">
        <v>684</v>
      </c>
      <c r="I61" s="9" t="s">
        <v>685</v>
      </c>
      <c r="J61" s="1" t="s">
        <v>397</v>
      </c>
      <c r="K61" s="11" t="s">
        <v>139</v>
      </c>
      <c r="L61" s="26" t="s">
        <v>156</v>
      </c>
      <c r="M61" s="1" t="s">
        <v>398</v>
      </c>
      <c r="N61" s="11"/>
      <c r="O61" s="11"/>
      <c r="P61" s="11"/>
      <c r="Q61" s="11"/>
      <c r="R61" s="11"/>
      <c r="S61" s="11"/>
    </row>
    <row r="62" spans="1:19" x14ac:dyDescent="0.2">
      <c r="A62" s="1">
        <f t="shared" si="0"/>
        <v>61</v>
      </c>
      <c r="B62" s="1">
        <v>80000026</v>
      </c>
      <c r="C62" s="1" t="s">
        <v>3</v>
      </c>
      <c r="D62" s="1">
        <v>20201105</v>
      </c>
      <c r="E62" s="5" t="s">
        <v>64</v>
      </c>
      <c r="F62" s="5" t="str">
        <f>VLOOKUP(E62,물품대!E:F,2,0)</f>
        <v>Y</v>
      </c>
      <c r="G62" s="5" t="s">
        <v>456</v>
      </c>
      <c r="H62" s="5" t="s">
        <v>711</v>
      </c>
      <c r="I62" s="9" t="s">
        <v>712</v>
      </c>
      <c r="J62" s="1" t="s">
        <v>397</v>
      </c>
      <c r="K62" s="11" t="s">
        <v>139</v>
      </c>
      <c r="L62" s="26" t="s">
        <v>156</v>
      </c>
      <c r="M62" s="1" t="s">
        <v>398</v>
      </c>
      <c r="N62" s="11"/>
      <c r="O62" s="11"/>
      <c r="P62" s="11"/>
      <c r="Q62" s="11"/>
      <c r="R62" s="11"/>
      <c r="S62" s="11"/>
    </row>
    <row r="63" spans="1:19" x14ac:dyDescent="0.2">
      <c r="A63" s="1">
        <f t="shared" si="0"/>
        <v>62</v>
      </c>
      <c r="B63" s="1">
        <v>80000026</v>
      </c>
      <c r="C63" s="1" t="s">
        <v>3</v>
      </c>
      <c r="D63" s="1">
        <v>20201052</v>
      </c>
      <c r="E63" s="5" t="s">
        <v>65</v>
      </c>
      <c r="F63" s="5" t="str">
        <f>VLOOKUP(E63,물품대!E:F,2,0)</f>
        <v>Y</v>
      </c>
      <c r="G63" s="5" t="s">
        <v>456</v>
      </c>
      <c r="H63" s="5" t="s">
        <v>754</v>
      </c>
      <c r="I63" s="9" t="s">
        <v>751</v>
      </c>
      <c r="J63" s="1" t="s">
        <v>399</v>
      </c>
      <c r="K63" s="11" t="s">
        <v>334</v>
      </c>
      <c r="L63" s="26" t="s">
        <v>117</v>
      </c>
      <c r="M63" s="1" t="s">
        <v>400</v>
      </c>
      <c r="N63" s="11"/>
      <c r="O63" s="11"/>
      <c r="P63" s="11"/>
      <c r="Q63" s="11"/>
      <c r="R63" s="11"/>
      <c r="S63" s="11"/>
    </row>
    <row r="64" spans="1:19" x14ac:dyDescent="0.2">
      <c r="A64" s="2">
        <f t="shared" ref="A64:A102" si="1">ROW()-1</f>
        <v>63</v>
      </c>
      <c r="B64" s="2">
        <v>80000026</v>
      </c>
      <c r="C64" s="2" t="s">
        <v>3</v>
      </c>
      <c r="D64" s="2">
        <v>20201106</v>
      </c>
      <c r="E64" s="6" t="s">
        <v>66</v>
      </c>
      <c r="F64" s="6" t="str">
        <f>VLOOKUP(E64,물품대!E:F,2,0)</f>
        <v>N</v>
      </c>
      <c r="G64" s="6" t="s">
        <v>456</v>
      </c>
      <c r="H64" s="6"/>
      <c r="I64" s="13"/>
      <c r="J64" s="2" t="s">
        <v>401</v>
      </c>
      <c r="K64" s="14" t="s">
        <v>354</v>
      </c>
      <c r="L64" s="27" t="s">
        <v>156</v>
      </c>
      <c r="M64" s="2" t="s">
        <v>402</v>
      </c>
      <c r="N64" s="14"/>
      <c r="O64" s="14"/>
      <c r="P64" s="14"/>
      <c r="Q64" s="14"/>
      <c r="R64" s="14"/>
      <c r="S64" s="14"/>
    </row>
    <row r="65" spans="1:19" x14ac:dyDescent="0.2">
      <c r="A65" s="2">
        <f t="shared" si="1"/>
        <v>64</v>
      </c>
      <c r="B65" s="2">
        <v>80000026</v>
      </c>
      <c r="C65" s="2" t="s">
        <v>3</v>
      </c>
      <c r="D65" s="2">
        <v>20201054</v>
      </c>
      <c r="E65" s="6" t="s">
        <v>67</v>
      </c>
      <c r="F65" s="6" t="str">
        <f>VLOOKUP(E65,물품대!E:F,2,0)</f>
        <v>N</v>
      </c>
      <c r="G65" s="6" t="s">
        <v>456</v>
      </c>
      <c r="H65" s="6"/>
      <c r="I65" s="13"/>
      <c r="J65" s="2" t="s">
        <v>403</v>
      </c>
      <c r="K65" s="14" t="s">
        <v>110</v>
      </c>
      <c r="L65" s="27" t="s">
        <v>404</v>
      </c>
      <c r="M65" s="2" t="s">
        <v>405</v>
      </c>
      <c r="N65" s="14"/>
      <c r="O65" s="14"/>
      <c r="P65" s="14"/>
      <c r="Q65" s="14"/>
      <c r="R65" s="14"/>
      <c r="S65" s="14"/>
    </row>
    <row r="66" spans="1:19" x14ac:dyDescent="0.2">
      <c r="A66" s="1">
        <f t="shared" si="1"/>
        <v>65</v>
      </c>
      <c r="B66" s="1">
        <v>80000026</v>
      </c>
      <c r="C66" s="1" t="s">
        <v>3</v>
      </c>
      <c r="D66" s="1">
        <v>20201055</v>
      </c>
      <c r="E66" s="5" t="s">
        <v>68</v>
      </c>
      <c r="F66" s="5" t="str">
        <f>VLOOKUP(E66,물품대!E:F,2,0)</f>
        <v>Y</v>
      </c>
      <c r="G66" s="5" t="s">
        <v>456</v>
      </c>
      <c r="H66" s="5" t="s">
        <v>701</v>
      </c>
      <c r="I66" s="9" t="s">
        <v>702</v>
      </c>
      <c r="J66" s="1" t="s">
        <v>407</v>
      </c>
      <c r="K66" s="11" t="s">
        <v>334</v>
      </c>
      <c r="L66" s="26" t="s">
        <v>117</v>
      </c>
      <c r="M66" s="1" t="s">
        <v>408</v>
      </c>
      <c r="N66" s="11"/>
      <c r="O66" s="11"/>
      <c r="P66" s="11"/>
      <c r="Q66" s="11"/>
      <c r="R66" s="11"/>
      <c r="S66" s="11"/>
    </row>
    <row r="67" spans="1:19" x14ac:dyDescent="0.2">
      <c r="A67" s="1">
        <f t="shared" si="1"/>
        <v>66</v>
      </c>
      <c r="B67" s="1">
        <v>80000026</v>
      </c>
      <c r="C67" s="1" t="s">
        <v>1</v>
      </c>
      <c r="D67" s="1">
        <v>20201056</v>
      </c>
      <c r="E67" s="5" t="s">
        <v>69</v>
      </c>
      <c r="F67" s="5" t="str">
        <f>VLOOKUP(E67,물품대!E:F,2,0)</f>
        <v>Y</v>
      </c>
      <c r="G67" s="5" t="s">
        <v>456</v>
      </c>
      <c r="H67" s="5" t="s">
        <v>746</v>
      </c>
      <c r="I67" s="9" t="s">
        <v>747</v>
      </c>
      <c r="J67" s="1" t="s">
        <v>409</v>
      </c>
      <c r="K67" s="11" t="s">
        <v>190</v>
      </c>
      <c r="L67" s="26" t="s">
        <v>149</v>
      </c>
      <c r="M67" s="1" t="s">
        <v>410</v>
      </c>
      <c r="N67" s="11"/>
      <c r="O67" s="11"/>
      <c r="P67" s="11"/>
      <c r="Q67" s="11"/>
      <c r="R67" s="11"/>
      <c r="S67" s="11"/>
    </row>
    <row r="68" spans="1:19" x14ac:dyDescent="0.2">
      <c r="A68" s="1">
        <f t="shared" si="1"/>
        <v>67</v>
      </c>
      <c r="B68" s="1">
        <v>80000026</v>
      </c>
      <c r="C68" s="1" t="s">
        <v>3</v>
      </c>
      <c r="D68" s="1">
        <v>20401003</v>
      </c>
      <c r="E68" s="5" t="s">
        <v>70</v>
      </c>
      <c r="F68" s="5" t="str">
        <f>VLOOKUP(E68,물품대!E:F,2,0)</f>
        <v>Y</v>
      </c>
      <c r="G68" s="5" t="s">
        <v>456</v>
      </c>
      <c r="H68" s="5"/>
      <c r="I68" s="9"/>
      <c r="J68" s="1" t="s">
        <v>248</v>
      </c>
      <c r="K68" s="11" t="s">
        <v>193</v>
      </c>
      <c r="L68" s="26" t="s">
        <v>194</v>
      </c>
      <c r="M68" s="1" t="s">
        <v>250</v>
      </c>
      <c r="N68" s="11"/>
      <c r="O68" s="11"/>
      <c r="P68" s="11"/>
      <c r="Q68" s="11"/>
      <c r="R68" s="11"/>
      <c r="S68" s="11"/>
    </row>
    <row r="69" spans="1:19" x14ac:dyDescent="0.2">
      <c r="A69" s="2">
        <f t="shared" si="1"/>
        <v>68</v>
      </c>
      <c r="B69" s="2">
        <v>80000026</v>
      </c>
      <c r="C69" s="2" t="s">
        <v>3</v>
      </c>
      <c r="D69" s="2">
        <v>20201057</v>
      </c>
      <c r="E69" s="6" t="s">
        <v>71</v>
      </c>
      <c r="F69" s="6" t="str">
        <f>VLOOKUP(E69,물품대!E:F,2,0)</f>
        <v>N</v>
      </c>
      <c r="G69" s="6" t="s">
        <v>456</v>
      </c>
      <c r="H69" s="6"/>
      <c r="I69" s="13"/>
      <c r="J69" s="2" t="s">
        <v>411</v>
      </c>
      <c r="K69" s="14" t="s">
        <v>110</v>
      </c>
      <c r="L69" s="27" t="s">
        <v>406</v>
      </c>
      <c r="M69" s="2" t="s">
        <v>412</v>
      </c>
      <c r="N69" s="14"/>
      <c r="O69" s="14"/>
      <c r="P69" s="14"/>
      <c r="Q69" s="14"/>
      <c r="R69" s="14"/>
      <c r="S69" s="14"/>
    </row>
    <row r="70" spans="1:19" x14ac:dyDescent="0.2">
      <c r="A70" s="1">
        <f t="shared" si="1"/>
        <v>69</v>
      </c>
      <c r="B70" s="1">
        <v>80000026</v>
      </c>
      <c r="C70" s="1" t="s">
        <v>3</v>
      </c>
      <c r="D70" s="1">
        <v>20201058</v>
      </c>
      <c r="E70" s="5" t="s">
        <v>72</v>
      </c>
      <c r="F70" s="5" t="str">
        <f>VLOOKUP(E70,물품대!E:F,2,0)</f>
        <v>Y</v>
      </c>
      <c r="G70" s="5" t="s">
        <v>456</v>
      </c>
      <c r="H70" s="5" t="s">
        <v>686</v>
      </c>
      <c r="I70" s="9" t="s">
        <v>687</v>
      </c>
      <c r="J70" s="1" t="s">
        <v>413</v>
      </c>
      <c r="K70" s="11" t="s">
        <v>414</v>
      </c>
      <c r="L70" s="26" t="s">
        <v>222</v>
      </c>
      <c r="M70" s="11" t="s">
        <v>415</v>
      </c>
      <c r="N70" s="11"/>
      <c r="O70" s="11"/>
      <c r="P70" s="11"/>
      <c r="Q70" s="11"/>
      <c r="R70" s="11"/>
      <c r="S70" s="11"/>
    </row>
    <row r="71" spans="1:19" x14ac:dyDescent="0.2">
      <c r="A71" s="1">
        <f t="shared" si="1"/>
        <v>70</v>
      </c>
      <c r="B71" s="1">
        <v>80000026</v>
      </c>
      <c r="C71" s="1" t="s">
        <v>3</v>
      </c>
      <c r="D71" s="1">
        <v>20201058</v>
      </c>
      <c r="E71" s="5" t="s">
        <v>72</v>
      </c>
      <c r="F71" s="5" t="str">
        <f>VLOOKUP(E71,물품대!E:F,2,0)</f>
        <v>Y</v>
      </c>
      <c r="G71" s="5" t="s">
        <v>456</v>
      </c>
      <c r="H71" s="5" t="s">
        <v>740</v>
      </c>
      <c r="I71" s="9" t="s">
        <v>741</v>
      </c>
      <c r="J71" s="1" t="s">
        <v>413</v>
      </c>
      <c r="K71" s="11" t="s">
        <v>414</v>
      </c>
      <c r="L71" s="26" t="s">
        <v>222</v>
      </c>
      <c r="M71" s="11" t="s">
        <v>415</v>
      </c>
      <c r="N71" s="11"/>
      <c r="O71" s="11"/>
      <c r="P71" s="11"/>
      <c r="Q71" s="11"/>
      <c r="R71" s="11"/>
      <c r="S71" s="11"/>
    </row>
    <row r="72" spans="1:19" x14ac:dyDescent="0.2">
      <c r="A72" s="1">
        <f t="shared" si="1"/>
        <v>71</v>
      </c>
      <c r="B72" s="1">
        <v>80000026</v>
      </c>
      <c r="C72" s="1" t="s">
        <v>3</v>
      </c>
      <c r="D72" s="1">
        <v>20201059</v>
      </c>
      <c r="E72" s="5" t="s">
        <v>73</v>
      </c>
      <c r="F72" s="5" t="str">
        <f>VLOOKUP(E72,물품대!E:F,2,0)</f>
        <v>Y</v>
      </c>
      <c r="G72" s="5" t="s">
        <v>456</v>
      </c>
      <c r="H72" s="5" t="s">
        <v>692</v>
      </c>
      <c r="I72" s="9" t="s">
        <v>693</v>
      </c>
      <c r="J72" s="1" t="s">
        <v>416</v>
      </c>
      <c r="K72" s="11" t="s">
        <v>334</v>
      </c>
      <c r="L72" s="26" t="s">
        <v>117</v>
      </c>
      <c r="M72" s="1" t="s">
        <v>417</v>
      </c>
      <c r="N72" s="11"/>
      <c r="O72" s="11"/>
      <c r="P72" s="11"/>
      <c r="Q72" s="11"/>
      <c r="R72" s="11"/>
      <c r="S72" s="11"/>
    </row>
    <row r="73" spans="1:19" x14ac:dyDescent="0.2">
      <c r="A73" s="1">
        <f t="shared" si="1"/>
        <v>72</v>
      </c>
      <c r="B73" s="1">
        <v>80000026</v>
      </c>
      <c r="C73" s="1" t="s">
        <v>3</v>
      </c>
      <c r="D73" s="1">
        <v>20201059</v>
      </c>
      <c r="E73" s="5" t="s">
        <v>73</v>
      </c>
      <c r="F73" s="5" t="str">
        <f>VLOOKUP(E73,물품대!E:F,2,0)</f>
        <v>Y</v>
      </c>
      <c r="G73" s="5" t="s">
        <v>456</v>
      </c>
      <c r="H73" s="5" t="s">
        <v>694</v>
      </c>
      <c r="I73" s="9" t="s">
        <v>696</v>
      </c>
      <c r="J73" s="1" t="s">
        <v>416</v>
      </c>
      <c r="K73" s="11" t="s">
        <v>334</v>
      </c>
      <c r="L73" s="26" t="s">
        <v>117</v>
      </c>
      <c r="M73" s="1" t="s">
        <v>417</v>
      </c>
      <c r="N73" s="11"/>
      <c r="O73" s="11"/>
      <c r="P73" s="11"/>
      <c r="Q73" s="11"/>
      <c r="R73" s="11"/>
      <c r="S73" s="11"/>
    </row>
    <row r="74" spans="1:19" x14ac:dyDescent="0.2">
      <c r="A74" s="1">
        <f t="shared" si="1"/>
        <v>73</v>
      </c>
      <c r="B74" s="1">
        <v>80000026</v>
      </c>
      <c r="C74" s="1" t="s">
        <v>1</v>
      </c>
      <c r="D74" s="1">
        <v>20201060</v>
      </c>
      <c r="E74" s="5" t="s">
        <v>74</v>
      </c>
      <c r="F74" s="5" t="str">
        <f>VLOOKUP(E74,물품대!E:F,2,0)</f>
        <v>Y</v>
      </c>
      <c r="G74" s="5" t="s">
        <v>456</v>
      </c>
      <c r="H74" s="5"/>
      <c r="I74" s="9"/>
      <c r="J74" s="1" t="s">
        <v>74</v>
      </c>
      <c r="K74" s="11" t="s">
        <v>139</v>
      </c>
      <c r="L74" s="26" t="s">
        <v>156</v>
      </c>
      <c r="M74" s="1" t="s">
        <v>256</v>
      </c>
      <c r="N74" s="11"/>
      <c r="O74" s="11"/>
      <c r="P74" s="11"/>
      <c r="Q74" s="11"/>
      <c r="R74" s="11"/>
      <c r="S74" s="11"/>
    </row>
    <row r="75" spans="1:19" x14ac:dyDescent="0.2">
      <c r="A75" s="1">
        <f t="shared" si="1"/>
        <v>74</v>
      </c>
      <c r="B75" s="1">
        <v>80000026</v>
      </c>
      <c r="C75" s="1" t="s">
        <v>1</v>
      </c>
      <c r="D75" s="1">
        <v>20201061</v>
      </c>
      <c r="E75" s="5" t="s">
        <v>306</v>
      </c>
      <c r="F75" s="5" t="str">
        <f>VLOOKUP(E75,물품대!E:F,2,0)</f>
        <v>Y</v>
      </c>
      <c r="G75" s="5" t="s">
        <v>456</v>
      </c>
      <c r="H75" s="5" t="s">
        <v>713</v>
      </c>
      <c r="I75" s="9" t="s">
        <v>714</v>
      </c>
      <c r="J75" s="1" t="s">
        <v>418</v>
      </c>
      <c r="K75" s="11" t="s">
        <v>334</v>
      </c>
      <c r="L75" s="26" t="s">
        <v>117</v>
      </c>
      <c r="M75" s="1" t="s">
        <v>419</v>
      </c>
      <c r="N75" s="11"/>
      <c r="O75" s="11"/>
      <c r="P75" s="11"/>
      <c r="Q75" s="11"/>
      <c r="R75" s="11"/>
      <c r="S75" s="11"/>
    </row>
    <row r="76" spans="1:19" x14ac:dyDescent="0.2">
      <c r="A76" s="1">
        <f t="shared" si="1"/>
        <v>75</v>
      </c>
      <c r="B76" s="1">
        <v>80000026</v>
      </c>
      <c r="C76" s="1" t="s">
        <v>3</v>
      </c>
      <c r="D76" s="1">
        <v>20201062</v>
      </c>
      <c r="E76" s="5" t="s">
        <v>75</v>
      </c>
      <c r="F76" s="5" t="str">
        <f>VLOOKUP(E76,물품대!E:F,2,0)</f>
        <v>Y</v>
      </c>
      <c r="G76" s="5" t="s">
        <v>456</v>
      </c>
      <c r="H76" s="5"/>
      <c r="I76" s="9"/>
      <c r="J76" s="1" t="s">
        <v>420</v>
      </c>
      <c r="K76" s="11" t="s">
        <v>116</v>
      </c>
      <c r="L76" s="26" t="s">
        <v>117</v>
      </c>
      <c r="M76" s="11" t="s">
        <v>421</v>
      </c>
      <c r="N76" s="11"/>
      <c r="O76" s="11"/>
      <c r="P76" s="11"/>
      <c r="Q76" s="11"/>
      <c r="R76" s="11"/>
      <c r="S76" s="11"/>
    </row>
    <row r="77" spans="1:19" x14ac:dyDescent="0.2">
      <c r="A77" s="1">
        <f t="shared" si="1"/>
        <v>76</v>
      </c>
      <c r="B77" s="1">
        <v>80000026</v>
      </c>
      <c r="C77" s="1" t="s">
        <v>3</v>
      </c>
      <c r="D77" s="1">
        <v>20201063</v>
      </c>
      <c r="E77" s="5" t="s">
        <v>76</v>
      </c>
      <c r="F77" s="5" t="str">
        <f>VLOOKUP(E77,물품대!E:F,2,0)</f>
        <v>Y</v>
      </c>
      <c r="G77" s="5" t="s">
        <v>456</v>
      </c>
      <c r="H77" s="5" t="s">
        <v>744</v>
      </c>
      <c r="I77" s="9" t="s">
        <v>745</v>
      </c>
      <c r="J77" s="1" t="s">
        <v>422</v>
      </c>
      <c r="K77" s="11" t="s">
        <v>334</v>
      </c>
      <c r="L77" s="26" t="s">
        <v>117</v>
      </c>
      <c r="M77" s="1" t="s">
        <v>423</v>
      </c>
      <c r="N77" s="11"/>
      <c r="O77" s="11"/>
      <c r="P77" s="11"/>
      <c r="Q77" s="11"/>
      <c r="R77" s="11"/>
      <c r="S77" s="11"/>
    </row>
    <row r="78" spans="1:19" x14ac:dyDescent="0.2">
      <c r="A78" s="1">
        <f t="shared" si="1"/>
        <v>77</v>
      </c>
      <c r="B78" s="1">
        <v>80000026</v>
      </c>
      <c r="C78" s="1" t="s">
        <v>1</v>
      </c>
      <c r="D78" s="1">
        <v>20201064</v>
      </c>
      <c r="E78" s="5" t="s">
        <v>77</v>
      </c>
      <c r="F78" s="5" t="str">
        <f>VLOOKUP(E78,물품대!E:F,2,0)</f>
        <v>Y</v>
      </c>
      <c r="G78" s="5" t="s">
        <v>456</v>
      </c>
      <c r="H78" s="5" t="s">
        <v>680</v>
      </c>
      <c r="I78" s="9" t="s">
        <v>681</v>
      </c>
      <c r="J78" s="1" t="s">
        <v>77</v>
      </c>
      <c r="K78" s="11" t="s">
        <v>334</v>
      </c>
      <c r="L78" s="26" t="s">
        <v>117</v>
      </c>
      <c r="M78" s="1" t="s">
        <v>263</v>
      </c>
      <c r="N78" s="11"/>
      <c r="O78" s="11"/>
      <c r="P78" s="11"/>
      <c r="Q78" s="11"/>
      <c r="R78" s="11"/>
      <c r="S78" s="11"/>
    </row>
    <row r="79" spans="1:19" x14ac:dyDescent="0.2">
      <c r="A79" s="1">
        <f t="shared" si="1"/>
        <v>78</v>
      </c>
      <c r="B79" s="1">
        <v>80000026</v>
      </c>
      <c r="C79" s="1" t="s">
        <v>1</v>
      </c>
      <c r="D79" s="1">
        <v>20201064</v>
      </c>
      <c r="E79" s="5" t="s">
        <v>77</v>
      </c>
      <c r="F79" s="5" t="str">
        <f>VLOOKUP(E79,물품대!E:F,2,0)</f>
        <v>Y</v>
      </c>
      <c r="G79" s="5" t="s">
        <v>456</v>
      </c>
      <c r="H79" s="5" t="s">
        <v>703</v>
      </c>
      <c r="I79" s="9" t="s">
        <v>704</v>
      </c>
      <c r="J79" s="1" t="s">
        <v>77</v>
      </c>
      <c r="K79" s="11" t="s">
        <v>334</v>
      </c>
      <c r="L79" s="26" t="s">
        <v>117</v>
      </c>
      <c r="M79" s="1" t="s">
        <v>263</v>
      </c>
      <c r="N79" s="11"/>
      <c r="O79" s="11"/>
      <c r="P79" s="11"/>
      <c r="Q79" s="11"/>
      <c r="R79" s="11"/>
      <c r="S79" s="11"/>
    </row>
    <row r="80" spans="1:19" x14ac:dyDescent="0.2">
      <c r="A80" s="1">
        <f t="shared" si="1"/>
        <v>79</v>
      </c>
      <c r="B80" s="1">
        <v>80000026</v>
      </c>
      <c r="C80" s="1" t="s">
        <v>1</v>
      </c>
      <c r="D80" s="1">
        <v>20201064</v>
      </c>
      <c r="E80" s="5" t="s">
        <v>77</v>
      </c>
      <c r="F80" s="5" t="str">
        <f>VLOOKUP(E80,물품대!E:F,2,0)</f>
        <v>Y</v>
      </c>
      <c r="G80" s="5" t="s">
        <v>456</v>
      </c>
      <c r="H80" s="5" t="s">
        <v>717</v>
      </c>
      <c r="I80" s="9" t="s">
        <v>718</v>
      </c>
      <c r="J80" s="1" t="s">
        <v>77</v>
      </c>
      <c r="K80" s="11" t="s">
        <v>334</v>
      </c>
      <c r="L80" s="26" t="s">
        <v>117</v>
      </c>
      <c r="M80" s="1" t="s">
        <v>263</v>
      </c>
      <c r="N80" s="11"/>
      <c r="O80" s="11"/>
      <c r="P80" s="11"/>
      <c r="Q80" s="11"/>
      <c r="R80" s="11"/>
      <c r="S80" s="11"/>
    </row>
    <row r="81" spans="1:19" x14ac:dyDescent="0.2">
      <c r="A81" s="1">
        <f t="shared" si="1"/>
        <v>80</v>
      </c>
      <c r="B81" s="1">
        <v>80000026</v>
      </c>
      <c r="C81" s="1" t="s">
        <v>1</v>
      </c>
      <c r="D81" s="1">
        <v>20201066</v>
      </c>
      <c r="E81" s="5" t="s">
        <v>78</v>
      </c>
      <c r="F81" s="5" t="str">
        <f>VLOOKUP(E81,물품대!E:F,2,0)</f>
        <v>Y</v>
      </c>
      <c r="G81" s="5" t="s">
        <v>456</v>
      </c>
      <c r="H81" s="5"/>
      <c r="I81" s="9"/>
      <c r="J81" s="1" t="s">
        <v>264</v>
      </c>
      <c r="K81" s="11" t="s">
        <v>367</v>
      </c>
      <c r="L81" s="26" t="s">
        <v>186</v>
      </c>
      <c r="M81" s="1" t="s">
        <v>265</v>
      </c>
      <c r="N81" s="11"/>
      <c r="O81" s="11"/>
      <c r="P81" s="11"/>
      <c r="Q81" s="11"/>
      <c r="R81" s="11"/>
      <c r="S81" s="11"/>
    </row>
    <row r="82" spans="1:19" x14ac:dyDescent="0.2">
      <c r="A82" s="1">
        <f t="shared" si="1"/>
        <v>81</v>
      </c>
      <c r="B82" s="1">
        <v>80000026</v>
      </c>
      <c r="C82" s="1" t="s">
        <v>3</v>
      </c>
      <c r="D82" s="1">
        <v>20201065</v>
      </c>
      <c r="E82" s="5" t="s">
        <v>79</v>
      </c>
      <c r="F82" s="5" t="str">
        <f>VLOOKUP(E82,물품대!E:F,2,0)</f>
        <v>Y</v>
      </c>
      <c r="G82" s="5" t="s">
        <v>456</v>
      </c>
      <c r="H82" s="5" t="s">
        <v>734</v>
      </c>
      <c r="I82" s="9" t="s">
        <v>735</v>
      </c>
      <c r="J82" s="1" t="s">
        <v>79</v>
      </c>
      <c r="K82" s="11" t="s">
        <v>139</v>
      </c>
      <c r="L82" s="26" t="s">
        <v>156</v>
      </c>
      <c r="M82" s="1" t="s">
        <v>424</v>
      </c>
      <c r="N82" s="11"/>
      <c r="O82" s="11"/>
      <c r="P82" s="11"/>
      <c r="Q82" s="11"/>
      <c r="R82" s="11"/>
      <c r="S82" s="11"/>
    </row>
    <row r="83" spans="1:19" x14ac:dyDescent="0.2">
      <c r="A83" s="1">
        <f t="shared" si="1"/>
        <v>82</v>
      </c>
      <c r="B83" s="1">
        <v>80000026</v>
      </c>
      <c r="C83" s="1" t="s">
        <v>3</v>
      </c>
      <c r="D83" s="1">
        <v>20201065</v>
      </c>
      <c r="E83" s="5" t="s">
        <v>79</v>
      </c>
      <c r="F83" s="5" t="str">
        <f>VLOOKUP(E83,물품대!E:F,2,0)</f>
        <v>Y</v>
      </c>
      <c r="G83" s="5" t="s">
        <v>456</v>
      </c>
      <c r="H83" s="5" t="s">
        <v>752</v>
      </c>
      <c r="I83" s="9" t="s">
        <v>750</v>
      </c>
      <c r="J83" s="1" t="s">
        <v>79</v>
      </c>
      <c r="K83" s="11" t="s">
        <v>139</v>
      </c>
      <c r="L83" s="26" t="s">
        <v>156</v>
      </c>
      <c r="M83" s="1" t="s">
        <v>424</v>
      </c>
      <c r="N83" s="11"/>
      <c r="O83" s="11"/>
      <c r="P83" s="11"/>
      <c r="Q83" s="11"/>
      <c r="R83" s="11"/>
      <c r="S83" s="11"/>
    </row>
    <row r="84" spans="1:19" x14ac:dyDescent="0.2">
      <c r="A84" s="1">
        <f t="shared" si="1"/>
        <v>83</v>
      </c>
      <c r="B84" s="1">
        <v>80000026</v>
      </c>
      <c r="C84" s="1" t="s">
        <v>3</v>
      </c>
      <c r="D84" s="1">
        <v>20201068</v>
      </c>
      <c r="E84" s="5" t="s">
        <v>80</v>
      </c>
      <c r="F84" s="5" t="str">
        <f>VLOOKUP(E84,물품대!E:F,2,0)</f>
        <v>Y</v>
      </c>
      <c r="G84" s="5" t="s">
        <v>456</v>
      </c>
      <c r="H84" s="5" t="s">
        <v>672</v>
      </c>
      <c r="I84" s="9" t="s">
        <v>673</v>
      </c>
      <c r="J84" s="1" t="s">
        <v>80</v>
      </c>
      <c r="K84" s="11" t="s">
        <v>106</v>
      </c>
      <c r="L84" s="26" t="s">
        <v>107</v>
      </c>
      <c r="M84" s="1" t="s">
        <v>268</v>
      </c>
      <c r="N84" s="11"/>
      <c r="O84" s="11"/>
      <c r="P84" s="11"/>
      <c r="Q84" s="11"/>
      <c r="R84" s="11"/>
      <c r="S84" s="11"/>
    </row>
    <row r="85" spans="1:19" x14ac:dyDescent="0.2">
      <c r="A85" s="3">
        <f t="shared" si="1"/>
        <v>84</v>
      </c>
      <c r="B85" s="3">
        <v>80000026</v>
      </c>
      <c r="C85" s="1" t="s">
        <v>3</v>
      </c>
      <c r="D85" s="1">
        <v>20201067</v>
      </c>
      <c r="E85" s="5" t="s">
        <v>81</v>
      </c>
      <c r="F85" s="8" t="str">
        <f>VLOOKUP(E85,물품대!E:F,2,0)</f>
        <v>Y</v>
      </c>
      <c r="G85" s="8" t="s">
        <v>456</v>
      </c>
      <c r="H85" s="8"/>
      <c r="I85" s="20"/>
      <c r="J85" s="3" t="s">
        <v>425</v>
      </c>
      <c r="K85" s="16" t="s">
        <v>334</v>
      </c>
      <c r="L85" s="28" t="s">
        <v>117</v>
      </c>
      <c r="M85" s="3" t="s">
        <v>426</v>
      </c>
      <c r="N85" s="16"/>
      <c r="O85" s="16"/>
      <c r="P85" s="16"/>
      <c r="Q85" s="16"/>
      <c r="R85" s="16"/>
      <c r="S85" s="16"/>
    </row>
    <row r="86" spans="1:19" x14ac:dyDescent="0.2">
      <c r="A86" s="1">
        <f t="shared" si="1"/>
        <v>85</v>
      </c>
      <c r="B86" s="1">
        <v>80000026</v>
      </c>
      <c r="C86" s="1" t="s">
        <v>1</v>
      </c>
      <c r="D86" s="1">
        <v>20201108</v>
      </c>
      <c r="E86" s="5" t="s">
        <v>82</v>
      </c>
      <c r="F86" s="5" t="str">
        <f>VLOOKUP(E86,물품대!E:F,2,0)</f>
        <v>Y</v>
      </c>
      <c r="G86" s="5" t="s">
        <v>456</v>
      </c>
      <c r="H86" s="5"/>
      <c r="I86" s="9"/>
      <c r="J86" s="1" t="s">
        <v>427</v>
      </c>
      <c r="K86" s="11" t="s">
        <v>272</v>
      </c>
      <c r="L86" s="26" t="s">
        <v>194</v>
      </c>
      <c r="M86" s="1" t="s">
        <v>428</v>
      </c>
      <c r="N86" s="11"/>
      <c r="O86" s="11"/>
      <c r="P86" s="11"/>
      <c r="Q86" s="11"/>
      <c r="R86" s="11"/>
      <c r="S86" s="11"/>
    </row>
    <row r="87" spans="1:19" x14ac:dyDescent="0.2">
      <c r="A87" s="1">
        <f t="shared" si="1"/>
        <v>86</v>
      </c>
      <c r="B87" s="1">
        <v>80000026</v>
      </c>
      <c r="C87" s="1" t="s">
        <v>3</v>
      </c>
      <c r="D87" s="1">
        <v>20201070</v>
      </c>
      <c r="E87" s="5" t="s">
        <v>83</v>
      </c>
      <c r="F87" s="5" t="str">
        <f>VLOOKUP(E87,물품대!E:F,2,0)</f>
        <v>Y</v>
      </c>
      <c r="G87" s="5" t="s">
        <v>456</v>
      </c>
      <c r="H87" s="5"/>
      <c r="I87" s="9"/>
      <c r="J87" s="1" t="s">
        <v>429</v>
      </c>
      <c r="K87" s="11" t="s">
        <v>430</v>
      </c>
      <c r="L87" s="26" t="s">
        <v>156</v>
      </c>
      <c r="M87" s="1" t="s">
        <v>431</v>
      </c>
      <c r="N87" s="11"/>
      <c r="O87" s="11"/>
      <c r="P87" s="11"/>
      <c r="Q87" s="11"/>
      <c r="R87" s="11"/>
      <c r="S87" s="11"/>
    </row>
    <row r="88" spans="1:19" x14ac:dyDescent="0.2">
      <c r="A88" s="1">
        <f t="shared" si="1"/>
        <v>87</v>
      </c>
      <c r="B88" s="1">
        <v>80000026</v>
      </c>
      <c r="C88" s="1" t="s">
        <v>3</v>
      </c>
      <c r="D88" s="1">
        <v>20201071</v>
      </c>
      <c r="E88" s="5" t="s">
        <v>84</v>
      </c>
      <c r="F88" s="5" t="str">
        <f>VLOOKUP(E88,물품대!E:F,2,0)</f>
        <v>Y</v>
      </c>
      <c r="G88" s="5" t="s">
        <v>456</v>
      </c>
      <c r="H88" s="5"/>
      <c r="I88" s="9"/>
      <c r="J88" s="1" t="s">
        <v>432</v>
      </c>
      <c r="K88" s="11" t="s">
        <v>328</v>
      </c>
      <c r="L88" s="26" t="s">
        <v>145</v>
      </c>
      <c r="M88" s="1" t="s">
        <v>433</v>
      </c>
      <c r="N88" s="11"/>
      <c r="O88" s="11"/>
      <c r="P88" s="11"/>
      <c r="Q88" s="11"/>
      <c r="R88" s="11"/>
      <c r="S88" s="11"/>
    </row>
    <row r="89" spans="1:19" x14ac:dyDescent="0.2">
      <c r="A89" s="1">
        <f t="shared" si="1"/>
        <v>88</v>
      </c>
      <c r="B89" s="1">
        <v>80000026</v>
      </c>
      <c r="C89" s="1" t="s">
        <v>5</v>
      </c>
      <c r="D89" s="1">
        <v>20201072</v>
      </c>
      <c r="E89" s="5" t="s">
        <v>85</v>
      </c>
      <c r="F89" s="5" t="str">
        <f>VLOOKUP(E89,물품대!E:F,2,0)</f>
        <v>Y</v>
      </c>
      <c r="G89" s="5" t="s">
        <v>456</v>
      </c>
      <c r="H89" s="5" t="s">
        <v>699</v>
      </c>
      <c r="I89" s="9" t="s">
        <v>700</v>
      </c>
      <c r="J89" s="1" t="s">
        <v>434</v>
      </c>
      <c r="K89" s="11" t="s">
        <v>116</v>
      </c>
      <c r="L89" s="26" t="s">
        <v>117</v>
      </c>
      <c r="M89" s="1" t="s">
        <v>278</v>
      </c>
      <c r="N89" s="11"/>
      <c r="O89" s="11"/>
      <c r="P89" s="11"/>
      <c r="Q89" s="11"/>
      <c r="R89" s="11"/>
      <c r="S89" s="11"/>
    </row>
    <row r="90" spans="1:19" x14ac:dyDescent="0.2">
      <c r="A90" s="1">
        <f t="shared" si="1"/>
        <v>89</v>
      </c>
      <c r="B90" s="1">
        <v>80000026</v>
      </c>
      <c r="C90" s="1" t="s">
        <v>5</v>
      </c>
      <c r="D90" s="1">
        <v>20201072</v>
      </c>
      <c r="E90" s="5" t="s">
        <v>85</v>
      </c>
      <c r="F90" s="5" t="str">
        <f>VLOOKUP(E90,물품대!E:F,2,0)</f>
        <v>Y</v>
      </c>
      <c r="G90" s="5" t="s">
        <v>456</v>
      </c>
      <c r="H90" s="5" t="s">
        <v>707</v>
      </c>
      <c r="I90" s="9" t="s">
        <v>708</v>
      </c>
      <c r="J90" s="1" t="s">
        <v>434</v>
      </c>
      <c r="K90" s="11" t="s">
        <v>116</v>
      </c>
      <c r="L90" s="26" t="s">
        <v>117</v>
      </c>
      <c r="M90" s="1" t="s">
        <v>278</v>
      </c>
      <c r="N90" s="11"/>
      <c r="O90" s="11"/>
      <c r="P90" s="11"/>
      <c r="Q90" s="11"/>
      <c r="R90" s="11"/>
      <c r="S90" s="11"/>
    </row>
    <row r="91" spans="1:19" x14ac:dyDescent="0.2">
      <c r="A91" s="1">
        <f t="shared" si="1"/>
        <v>90</v>
      </c>
      <c r="B91" s="1">
        <v>80000026</v>
      </c>
      <c r="C91" s="1" t="s">
        <v>1</v>
      </c>
      <c r="D91" s="1">
        <v>20201073</v>
      </c>
      <c r="E91" s="5" t="s">
        <v>86</v>
      </c>
      <c r="F91" s="5" t="str">
        <f>VLOOKUP(E91,물품대!E:F,2,0)</f>
        <v>Y</v>
      </c>
      <c r="G91" s="5" t="s">
        <v>456</v>
      </c>
      <c r="H91" s="5"/>
      <c r="I91" s="9"/>
      <c r="J91" s="1" t="s">
        <v>435</v>
      </c>
      <c r="K91" s="11" t="s">
        <v>334</v>
      </c>
      <c r="L91" s="26" t="s">
        <v>117</v>
      </c>
      <c r="M91" s="1" t="s">
        <v>436</v>
      </c>
      <c r="N91" s="11"/>
      <c r="O91" s="11"/>
      <c r="P91" s="11"/>
      <c r="Q91" s="11"/>
      <c r="R91" s="11"/>
      <c r="S91" s="11"/>
    </row>
    <row r="92" spans="1:19" x14ac:dyDescent="0.2">
      <c r="A92" s="1">
        <f t="shared" si="1"/>
        <v>91</v>
      </c>
      <c r="B92" s="1">
        <v>80000026</v>
      </c>
      <c r="C92" s="1" t="s">
        <v>1</v>
      </c>
      <c r="D92" s="1">
        <v>20201109</v>
      </c>
      <c r="E92" s="5" t="s">
        <v>87</v>
      </c>
      <c r="F92" s="5" t="str">
        <f>VLOOKUP(E92,물품대!E:F,2,0)</f>
        <v>Y</v>
      </c>
      <c r="G92" s="5" t="s">
        <v>456</v>
      </c>
      <c r="H92" s="5" t="s">
        <v>726</v>
      </c>
      <c r="I92" s="9" t="s">
        <v>727</v>
      </c>
      <c r="J92" s="1" t="s">
        <v>437</v>
      </c>
      <c r="K92" s="11" t="s">
        <v>337</v>
      </c>
      <c r="L92" s="26" t="s">
        <v>438</v>
      </c>
      <c r="M92" s="1" t="s">
        <v>439</v>
      </c>
      <c r="N92" s="11"/>
      <c r="O92" s="11"/>
      <c r="P92" s="11"/>
      <c r="Q92" s="11"/>
      <c r="R92" s="11"/>
      <c r="S92" s="11"/>
    </row>
    <row r="93" spans="1:19" x14ac:dyDescent="0.2">
      <c r="A93" s="1">
        <f t="shared" si="1"/>
        <v>92</v>
      </c>
      <c r="B93" s="1">
        <v>80000026</v>
      </c>
      <c r="C93" s="1" t="s">
        <v>3</v>
      </c>
      <c r="D93" s="1">
        <v>20201075</v>
      </c>
      <c r="E93" s="5" t="s">
        <v>88</v>
      </c>
      <c r="F93" s="5" t="str">
        <f>VLOOKUP(E93,물품대!E:F,2,0)</f>
        <v>Y</v>
      </c>
      <c r="G93" s="5" t="s">
        <v>456</v>
      </c>
      <c r="H93" s="5" t="s">
        <v>678</v>
      </c>
      <c r="I93" s="9" t="s">
        <v>679</v>
      </c>
      <c r="J93" s="9" t="s">
        <v>440</v>
      </c>
      <c r="K93" s="11" t="s">
        <v>116</v>
      </c>
      <c r="L93" s="26" t="s">
        <v>441</v>
      </c>
      <c r="M93" s="1" t="s">
        <v>442</v>
      </c>
      <c r="N93" s="11"/>
      <c r="O93" s="11"/>
      <c r="P93" s="11"/>
      <c r="Q93" s="11"/>
      <c r="R93" s="11"/>
      <c r="S93" s="11"/>
    </row>
    <row r="94" spans="1:19" x14ac:dyDescent="0.2">
      <c r="A94" s="1">
        <f t="shared" si="1"/>
        <v>93</v>
      </c>
      <c r="B94" s="1">
        <v>80000026</v>
      </c>
      <c r="C94" s="1" t="s">
        <v>3</v>
      </c>
      <c r="D94" s="1">
        <v>20201076</v>
      </c>
      <c r="E94" s="5" t="s">
        <v>89</v>
      </c>
      <c r="F94" s="5" t="str">
        <f>VLOOKUP(E94,물품대!E:F,2,0)</f>
        <v>Y</v>
      </c>
      <c r="G94" s="5" t="s">
        <v>456</v>
      </c>
      <c r="H94" s="5" t="s">
        <v>738</v>
      </c>
      <c r="I94" s="9" t="s">
        <v>739</v>
      </c>
      <c r="J94" s="9" t="s">
        <v>89</v>
      </c>
      <c r="K94" s="11" t="s">
        <v>334</v>
      </c>
      <c r="L94" s="26" t="s">
        <v>117</v>
      </c>
      <c r="M94" s="1" t="s">
        <v>287</v>
      </c>
      <c r="N94" s="11"/>
      <c r="O94" s="11"/>
      <c r="P94" s="11"/>
      <c r="Q94" s="11"/>
      <c r="R94" s="11"/>
      <c r="S94" s="11"/>
    </row>
    <row r="95" spans="1:19" x14ac:dyDescent="0.2">
      <c r="A95" s="1">
        <f t="shared" si="1"/>
        <v>94</v>
      </c>
      <c r="B95" s="1">
        <v>80000026</v>
      </c>
      <c r="C95" s="1" t="s">
        <v>1</v>
      </c>
      <c r="D95" s="1">
        <v>20201115</v>
      </c>
      <c r="E95" s="5" t="s">
        <v>90</v>
      </c>
      <c r="F95" s="5" t="str">
        <f>VLOOKUP(E95,물품대!E:F,2,0)</f>
        <v>Y</v>
      </c>
      <c r="G95" s="5" t="s">
        <v>456</v>
      </c>
      <c r="H95" s="5"/>
      <c r="I95" s="9"/>
      <c r="J95" s="9" t="s">
        <v>314</v>
      </c>
      <c r="K95" s="11" t="s">
        <v>430</v>
      </c>
      <c r="L95" s="26" t="s">
        <v>156</v>
      </c>
      <c r="M95" s="1" t="s">
        <v>443</v>
      </c>
      <c r="N95" s="11"/>
      <c r="O95" s="11"/>
      <c r="P95" s="11"/>
      <c r="Q95" s="11"/>
      <c r="R95" s="11"/>
      <c r="S95" s="11"/>
    </row>
    <row r="96" spans="1:19" x14ac:dyDescent="0.2">
      <c r="A96" s="1">
        <f t="shared" si="1"/>
        <v>95</v>
      </c>
      <c r="B96" s="1">
        <v>80000026</v>
      </c>
      <c r="C96" s="1" t="s">
        <v>3</v>
      </c>
      <c r="D96" s="1">
        <v>20201077</v>
      </c>
      <c r="E96" s="5" t="s">
        <v>91</v>
      </c>
      <c r="F96" s="5" t="str">
        <f>VLOOKUP(E96,물품대!E:F,2,0)</f>
        <v>Y</v>
      </c>
      <c r="G96" s="5" t="s">
        <v>456</v>
      </c>
      <c r="H96" s="5" t="s">
        <v>690</v>
      </c>
      <c r="I96" s="9" t="s">
        <v>691</v>
      </c>
      <c r="J96" s="1" t="s">
        <v>444</v>
      </c>
      <c r="K96" s="11" t="s">
        <v>445</v>
      </c>
      <c r="L96" s="26" t="s">
        <v>292</v>
      </c>
      <c r="M96" s="1" t="s">
        <v>446</v>
      </c>
      <c r="N96" s="11"/>
      <c r="O96" s="11"/>
      <c r="P96" s="11"/>
      <c r="Q96" s="11"/>
      <c r="R96" s="11"/>
      <c r="S96" s="11"/>
    </row>
    <row r="97" spans="1:19" x14ac:dyDescent="0.2">
      <c r="A97" s="1">
        <f t="shared" si="1"/>
        <v>96</v>
      </c>
      <c r="B97" s="1">
        <v>80000026</v>
      </c>
      <c r="C97" s="1" t="s">
        <v>3</v>
      </c>
      <c r="D97" s="1">
        <v>20201077</v>
      </c>
      <c r="E97" s="5" t="s">
        <v>91</v>
      </c>
      <c r="F97" s="5" t="str">
        <f>VLOOKUP(E97,물품대!E:F,2,0)</f>
        <v>Y</v>
      </c>
      <c r="G97" s="5" t="s">
        <v>456</v>
      </c>
      <c r="H97" s="5" t="s">
        <v>697</v>
      </c>
      <c r="I97" s="9" t="s">
        <v>698</v>
      </c>
      <c r="J97" s="1" t="s">
        <v>444</v>
      </c>
      <c r="K97" s="11" t="s">
        <v>445</v>
      </c>
      <c r="L97" s="26" t="s">
        <v>292</v>
      </c>
      <c r="M97" s="1" t="s">
        <v>446</v>
      </c>
      <c r="N97" s="11"/>
      <c r="O97" s="11"/>
      <c r="P97" s="11"/>
      <c r="Q97" s="11"/>
      <c r="R97" s="11"/>
      <c r="S97" s="11"/>
    </row>
    <row r="98" spans="1:19" x14ac:dyDescent="0.2">
      <c r="A98" s="1">
        <f t="shared" si="1"/>
        <v>97</v>
      </c>
      <c r="B98" s="1">
        <v>80000026</v>
      </c>
      <c r="C98" s="1" t="s">
        <v>3</v>
      </c>
      <c r="D98" s="1">
        <v>20201078</v>
      </c>
      <c r="E98" s="5" t="s">
        <v>92</v>
      </c>
      <c r="F98" s="5" t="str">
        <f>VLOOKUP(E98,물품대!E:F,2,0)</f>
        <v>Y</v>
      </c>
      <c r="G98" s="5" t="s">
        <v>456</v>
      </c>
      <c r="H98" s="5"/>
      <c r="I98" s="9"/>
      <c r="J98" s="1" t="s">
        <v>447</v>
      </c>
      <c r="K98" s="11" t="s">
        <v>365</v>
      </c>
      <c r="L98" s="26" t="s">
        <v>149</v>
      </c>
      <c r="M98" s="1" t="s">
        <v>448</v>
      </c>
      <c r="N98" s="11"/>
      <c r="O98" s="11"/>
      <c r="P98" s="11"/>
      <c r="Q98" s="11"/>
      <c r="R98" s="11"/>
      <c r="S98" s="11"/>
    </row>
    <row r="99" spans="1:19" x14ac:dyDescent="0.2">
      <c r="A99" s="1">
        <f t="shared" si="1"/>
        <v>98</v>
      </c>
      <c r="B99" s="1">
        <v>80000026</v>
      </c>
      <c r="C99" s="1" t="s">
        <v>3</v>
      </c>
      <c r="D99" s="1">
        <v>20201079</v>
      </c>
      <c r="E99" s="5" t="s">
        <v>93</v>
      </c>
      <c r="F99" s="5" t="str">
        <f>VLOOKUP(E99,물품대!E:F,2,0)</f>
        <v>Y</v>
      </c>
      <c r="G99" s="5" t="s">
        <v>456</v>
      </c>
      <c r="H99" s="5" t="s">
        <v>730</v>
      </c>
      <c r="I99" s="9" t="s">
        <v>731</v>
      </c>
      <c r="J99" s="9" t="s">
        <v>93</v>
      </c>
      <c r="K99" s="11" t="s">
        <v>371</v>
      </c>
      <c r="L99" s="26" t="s">
        <v>111</v>
      </c>
      <c r="M99" s="1" t="s">
        <v>449</v>
      </c>
      <c r="N99" s="11"/>
      <c r="O99" s="11"/>
      <c r="P99" s="11"/>
      <c r="Q99" s="11"/>
      <c r="R99" s="11"/>
      <c r="S99" s="11"/>
    </row>
    <row r="100" spans="1:19" x14ac:dyDescent="0.2">
      <c r="A100" s="1">
        <f t="shared" si="1"/>
        <v>99</v>
      </c>
      <c r="B100" s="1">
        <v>80000026</v>
      </c>
      <c r="C100" s="1" t="s">
        <v>1</v>
      </c>
      <c r="D100" s="1">
        <v>20201080</v>
      </c>
      <c r="E100" s="5" t="s">
        <v>94</v>
      </c>
      <c r="F100" s="5" t="str">
        <f>VLOOKUP(E100,물품대!E:F,2,0)</f>
        <v>Y</v>
      </c>
      <c r="G100" s="5" t="s">
        <v>456</v>
      </c>
      <c r="H100" s="5"/>
      <c r="I100" s="9"/>
      <c r="J100" s="1" t="s">
        <v>450</v>
      </c>
      <c r="K100" s="11" t="s">
        <v>106</v>
      </c>
      <c r="L100" s="26" t="s">
        <v>438</v>
      </c>
      <c r="M100" s="1" t="s">
        <v>451</v>
      </c>
      <c r="N100" s="11"/>
      <c r="O100" s="11"/>
      <c r="P100" s="11"/>
      <c r="Q100" s="11"/>
      <c r="R100" s="11"/>
      <c r="S100" s="11"/>
    </row>
    <row r="101" spans="1:19" x14ac:dyDescent="0.2">
      <c r="A101" s="1">
        <f t="shared" si="1"/>
        <v>100</v>
      </c>
      <c r="B101" s="1">
        <v>80000026</v>
      </c>
      <c r="C101" s="1" t="s">
        <v>3</v>
      </c>
      <c r="D101" s="1">
        <v>20201081</v>
      </c>
      <c r="E101" s="5" t="s">
        <v>95</v>
      </c>
      <c r="F101" s="5" t="str">
        <f>VLOOKUP(E101,물품대!E:F,2,0)</f>
        <v>Y</v>
      </c>
      <c r="G101" s="5" t="s">
        <v>456</v>
      </c>
      <c r="H101" s="5"/>
      <c r="I101" s="9"/>
      <c r="J101" s="1" t="s">
        <v>452</v>
      </c>
      <c r="K101" s="11" t="s">
        <v>116</v>
      </c>
      <c r="L101" s="26" t="s">
        <v>117</v>
      </c>
      <c r="M101" s="1" t="s">
        <v>453</v>
      </c>
      <c r="N101" s="11"/>
      <c r="O101" s="11"/>
      <c r="P101" s="11"/>
      <c r="Q101" s="11"/>
      <c r="R101" s="11"/>
      <c r="S101" s="11"/>
    </row>
    <row r="102" spans="1:19" x14ac:dyDescent="0.2">
      <c r="A102" s="1">
        <f t="shared" si="1"/>
        <v>101</v>
      </c>
      <c r="B102" s="1">
        <v>80000026</v>
      </c>
      <c r="C102" s="1" t="s">
        <v>1</v>
      </c>
      <c r="D102" s="1">
        <v>20201082</v>
      </c>
      <c r="E102" s="5" t="s">
        <v>96</v>
      </c>
      <c r="F102" s="5" t="str">
        <f>VLOOKUP(E102,물품대!E:F,2,0)</f>
        <v>Y</v>
      </c>
      <c r="G102" s="5" t="s">
        <v>456</v>
      </c>
      <c r="H102" s="5"/>
      <c r="I102" s="9"/>
      <c r="J102" s="1" t="s">
        <v>454</v>
      </c>
      <c r="K102" s="11" t="s">
        <v>337</v>
      </c>
      <c r="L102" s="26" t="s">
        <v>107</v>
      </c>
      <c r="M102" s="1" t="s">
        <v>455</v>
      </c>
      <c r="N102" s="11"/>
      <c r="O102" s="11"/>
      <c r="P102" s="11"/>
      <c r="Q102" s="11"/>
      <c r="R102" s="11"/>
      <c r="S102" s="11"/>
    </row>
  </sheetData>
  <autoFilter ref="A1:N102"/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showGridLines="0" workbookViewId="0">
      <selection activeCell="G29" sqref="G29"/>
    </sheetView>
  </sheetViews>
  <sheetFormatPr defaultRowHeight="12" x14ac:dyDescent="0.2"/>
  <cols>
    <col min="1" max="1" width="6.5" style="21" bestFit="1" customWidth="1"/>
    <col min="2" max="2" width="11" style="21" bestFit="1" customWidth="1"/>
    <col min="3" max="3" width="9.5" style="21" bestFit="1" customWidth="1"/>
    <col min="4" max="4" width="9.5" style="21" customWidth="1"/>
    <col min="5" max="5" width="9.5" style="21" bestFit="1" customWidth="1"/>
    <col min="6" max="6" width="11" style="21" bestFit="1" customWidth="1"/>
    <col min="7" max="7" width="9" style="21"/>
    <col min="8" max="8" width="11" style="21" bestFit="1" customWidth="1"/>
    <col min="9" max="9" width="20.375" style="21" bestFit="1" customWidth="1"/>
    <col min="10" max="10" width="8" style="21" bestFit="1" customWidth="1"/>
    <col min="11" max="11" width="9.5" style="21" bestFit="1" customWidth="1"/>
    <col min="12" max="12" width="8" style="21" bestFit="1" customWidth="1"/>
    <col min="13" max="13" width="15.5" style="21" bestFit="1" customWidth="1"/>
    <col min="14" max="15" width="8" style="21" bestFit="1" customWidth="1"/>
    <col min="16" max="16" width="8.875" style="21" bestFit="1" customWidth="1"/>
    <col min="17" max="17" width="8" style="21" bestFit="1" customWidth="1"/>
    <col min="18" max="18" width="6.5" style="21" bestFit="1" customWidth="1"/>
    <col min="19" max="16384" width="9" style="21"/>
  </cols>
  <sheetData>
    <row r="1" spans="1:18" ht="12" customHeight="1" x14ac:dyDescent="0.2">
      <c r="A1" s="24" t="s">
        <v>0</v>
      </c>
      <c r="B1" s="24" t="s">
        <v>642</v>
      </c>
      <c r="C1" s="24" t="s">
        <v>644</v>
      </c>
      <c r="D1" s="24" t="s">
        <v>983</v>
      </c>
      <c r="E1" s="24" t="s">
        <v>646</v>
      </c>
      <c r="F1" s="25" t="s">
        <v>316</v>
      </c>
      <c r="G1" s="24" t="s">
        <v>104</v>
      </c>
      <c r="H1" s="24" t="s">
        <v>651</v>
      </c>
      <c r="I1" s="24" t="s">
        <v>650</v>
      </c>
      <c r="J1" s="24" t="s">
        <v>317</v>
      </c>
      <c r="K1" s="24" t="s">
        <v>318</v>
      </c>
      <c r="L1" s="24" t="s">
        <v>319</v>
      </c>
      <c r="M1" s="24" t="s">
        <v>320</v>
      </c>
      <c r="N1" s="30" t="s">
        <v>638</v>
      </c>
      <c r="O1" s="30" t="s">
        <v>639</v>
      </c>
      <c r="P1" s="30" t="s">
        <v>640</v>
      </c>
      <c r="Q1" s="30" t="s">
        <v>641</v>
      </c>
      <c r="R1" s="30" t="s">
        <v>635</v>
      </c>
    </row>
    <row r="2" spans="1:18" x14ac:dyDescent="0.2">
      <c r="A2" s="1">
        <f t="shared" ref="A2:A8" si="0">ROW()-1</f>
        <v>1</v>
      </c>
      <c r="B2" s="1">
        <v>80000002</v>
      </c>
      <c r="C2" s="1" t="s">
        <v>4</v>
      </c>
      <c r="D2" s="1">
        <v>20201008</v>
      </c>
      <c r="E2" s="5" t="s">
        <v>19</v>
      </c>
      <c r="F2" s="5" t="s">
        <v>97</v>
      </c>
      <c r="G2" s="5" t="s">
        <v>493</v>
      </c>
      <c r="H2" s="5" t="s">
        <v>662</v>
      </c>
      <c r="I2" s="9" t="s">
        <v>663</v>
      </c>
      <c r="J2" s="9" t="s">
        <v>463</v>
      </c>
      <c r="K2" s="11" t="s">
        <v>128</v>
      </c>
      <c r="L2" s="12" t="s">
        <v>117</v>
      </c>
      <c r="M2" s="1" t="s">
        <v>464</v>
      </c>
      <c r="N2" s="12"/>
      <c r="O2" s="12"/>
      <c r="P2" s="12"/>
      <c r="Q2" s="12"/>
      <c r="R2" s="12"/>
    </row>
    <row r="3" spans="1:18" x14ac:dyDescent="0.2">
      <c r="A3" s="1">
        <f t="shared" si="0"/>
        <v>2</v>
      </c>
      <c r="B3" s="1">
        <v>80000002</v>
      </c>
      <c r="C3" s="1" t="s">
        <v>4</v>
      </c>
      <c r="D3" s="1">
        <v>20201012</v>
      </c>
      <c r="E3" s="5" t="s">
        <v>23</v>
      </c>
      <c r="F3" s="5" t="s">
        <v>98</v>
      </c>
      <c r="G3" s="5" t="s">
        <v>493</v>
      </c>
      <c r="H3" s="5" t="s">
        <v>652</v>
      </c>
      <c r="I3" s="9" t="s">
        <v>653</v>
      </c>
      <c r="J3" s="9" t="s">
        <v>466</v>
      </c>
      <c r="K3" s="11" t="s">
        <v>128</v>
      </c>
      <c r="L3" s="12" t="s">
        <v>117</v>
      </c>
      <c r="M3" s="1" t="s">
        <v>467</v>
      </c>
      <c r="N3" s="12"/>
      <c r="O3" s="12"/>
      <c r="P3" s="12"/>
      <c r="Q3" s="12"/>
      <c r="R3" s="12"/>
    </row>
    <row r="4" spans="1:18" x14ac:dyDescent="0.2">
      <c r="A4" s="1">
        <f t="shared" si="0"/>
        <v>3</v>
      </c>
      <c r="B4" s="1">
        <v>80000002</v>
      </c>
      <c r="C4" s="1" t="s">
        <v>4</v>
      </c>
      <c r="D4" s="1">
        <v>20201012</v>
      </c>
      <c r="E4" s="5" t="s">
        <v>23</v>
      </c>
      <c r="F4" s="5" t="s">
        <v>99</v>
      </c>
      <c r="G4" s="5" t="s">
        <v>493</v>
      </c>
      <c r="H4" s="5" t="s">
        <v>654</v>
      </c>
      <c r="I4" s="9" t="s">
        <v>655</v>
      </c>
      <c r="J4" s="9" t="s">
        <v>468</v>
      </c>
      <c r="K4" s="11" t="s">
        <v>128</v>
      </c>
      <c r="L4" s="12" t="s">
        <v>117</v>
      </c>
      <c r="M4" s="1" t="s">
        <v>143</v>
      </c>
      <c r="N4" s="12"/>
      <c r="O4" s="12"/>
      <c r="P4" s="12"/>
      <c r="Q4" s="12"/>
      <c r="R4" s="12"/>
    </row>
    <row r="5" spans="1:18" x14ac:dyDescent="0.2">
      <c r="A5" s="1">
        <f t="shared" si="0"/>
        <v>4</v>
      </c>
      <c r="B5" s="1">
        <v>80000002</v>
      </c>
      <c r="C5" s="1" t="s">
        <v>6</v>
      </c>
      <c r="D5" s="1">
        <v>20201098</v>
      </c>
      <c r="E5" s="5" t="s">
        <v>37</v>
      </c>
      <c r="F5" s="5" t="s">
        <v>37</v>
      </c>
      <c r="G5" s="5" t="s">
        <v>493</v>
      </c>
      <c r="H5" s="5" t="s">
        <v>656</v>
      </c>
      <c r="I5" s="9" t="s">
        <v>657</v>
      </c>
      <c r="J5" s="1" t="s">
        <v>37</v>
      </c>
      <c r="K5" s="11" t="s">
        <v>430</v>
      </c>
      <c r="L5" s="12" t="s">
        <v>156</v>
      </c>
      <c r="M5" s="1" t="s">
        <v>175</v>
      </c>
      <c r="N5" s="12"/>
      <c r="O5" s="12"/>
      <c r="P5" s="12"/>
      <c r="Q5" s="12"/>
      <c r="R5" s="12"/>
    </row>
    <row r="6" spans="1:18" x14ac:dyDescent="0.2">
      <c r="A6" s="1">
        <f t="shared" si="0"/>
        <v>5</v>
      </c>
      <c r="B6" s="1">
        <v>80000002</v>
      </c>
      <c r="C6" s="1" t="s">
        <v>4</v>
      </c>
      <c r="D6" s="1">
        <v>20201026</v>
      </c>
      <c r="E6" s="5" t="s">
        <v>38</v>
      </c>
      <c r="F6" s="5" t="s">
        <v>38</v>
      </c>
      <c r="G6" s="5" t="s">
        <v>493</v>
      </c>
      <c r="H6" s="5" t="s">
        <v>658</v>
      </c>
      <c r="I6" s="9" t="s">
        <v>659</v>
      </c>
      <c r="J6" s="9" t="s">
        <v>38</v>
      </c>
      <c r="K6" s="11" t="s">
        <v>228</v>
      </c>
      <c r="L6" s="12" t="s">
        <v>178</v>
      </c>
      <c r="M6" s="1" t="s">
        <v>179</v>
      </c>
      <c r="N6" s="12"/>
      <c r="O6" s="12"/>
      <c r="P6" s="12"/>
      <c r="Q6" s="12"/>
      <c r="R6" s="12"/>
    </row>
    <row r="7" spans="1:18" x14ac:dyDescent="0.2">
      <c r="A7" s="1">
        <f t="shared" si="0"/>
        <v>6</v>
      </c>
      <c r="B7" s="1">
        <v>80000002</v>
      </c>
      <c r="C7" s="1" t="s">
        <v>6</v>
      </c>
      <c r="D7" s="1">
        <v>20401010</v>
      </c>
      <c r="E7" s="5" t="s">
        <v>46</v>
      </c>
      <c r="F7" s="5" t="s">
        <v>100</v>
      </c>
      <c r="G7" s="5" t="s">
        <v>493</v>
      </c>
      <c r="H7" s="5" t="s">
        <v>664</v>
      </c>
      <c r="I7" s="9" t="s">
        <v>665</v>
      </c>
      <c r="J7" s="1" t="s">
        <v>477</v>
      </c>
      <c r="K7" s="11" t="s">
        <v>128</v>
      </c>
      <c r="L7" s="12" t="s">
        <v>117</v>
      </c>
      <c r="M7" s="1" t="s">
        <v>478</v>
      </c>
      <c r="N7" s="12"/>
      <c r="O7" s="12"/>
      <c r="P7" s="12"/>
      <c r="Q7" s="12"/>
      <c r="R7" s="12"/>
    </row>
    <row r="8" spans="1:18" x14ac:dyDescent="0.2">
      <c r="A8" s="1">
        <f t="shared" si="0"/>
        <v>7</v>
      </c>
      <c r="B8" s="1">
        <v>80000002</v>
      </c>
      <c r="C8" s="1" t="s">
        <v>4</v>
      </c>
      <c r="D8" s="1">
        <v>20201049</v>
      </c>
      <c r="E8" s="5" t="s">
        <v>62</v>
      </c>
      <c r="F8" s="5" t="s">
        <v>101</v>
      </c>
      <c r="G8" s="5" t="s">
        <v>493</v>
      </c>
      <c r="H8" s="5" t="s">
        <v>660</v>
      </c>
      <c r="I8" s="9" t="s">
        <v>661</v>
      </c>
      <c r="J8" s="1" t="s">
        <v>486</v>
      </c>
      <c r="K8" s="11" t="s">
        <v>487</v>
      </c>
      <c r="L8" s="12" t="s">
        <v>231</v>
      </c>
      <c r="M8" s="11" t="s">
        <v>232</v>
      </c>
      <c r="N8" s="12"/>
      <c r="O8" s="12"/>
      <c r="P8" s="12"/>
      <c r="Q8" s="12"/>
      <c r="R8" s="12"/>
    </row>
  </sheetData>
  <autoFilter ref="A1:R1"/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showGridLines="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7" sqref="C27"/>
    </sheetView>
  </sheetViews>
  <sheetFormatPr defaultRowHeight="12" x14ac:dyDescent="0.2"/>
  <cols>
    <col min="1" max="1" width="8" style="174" bestFit="1" customWidth="1"/>
    <col min="2" max="2" width="17.25" style="185" bestFit="1" customWidth="1"/>
    <col min="3" max="3" width="19.125" style="174" bestFit="1" customWidth="1"/>
    <col min="4" max="16384" width="9" style="174"/>
  </cols>
  <sheetData>
    <row r="1" spans="1:3" ht="12.75" thickBot="1" x14ac:dyDescent="0.25">
      <c r="A1" s="171" t="s">
        <v>514</v>
      </c>
      <c r="B1" s="172" t="s">
        <v>515</v>
      </c>
      <c r="C1" s="173" t="s">
        <v>516</v>
      </c>
    </row>
    <row r="2" spans="1:3" x14ac:dyDescent="0.2">
      <c r="A2" s="175" t="s">
        <v>517</v>
      </c>
      <c r="B2" s="176" t="s">
        <v>518</v>
      </c>
      <c r="C2" s="177"/>
    </row>
    <row r="3" spans="1:3" x14ac:dyDescent="0.2">
      <c r="A3" s="178" t="s">
        <v>519</v>
      </c>
      <c r="B3" s="179" t="s">
        <v>520</v>
      </c>
      <c r="C3" s="180"/>
    </row>
    <row r="4" spans="1:3" x14ac:dyDescent="0.2">
      <c r="A4" s="178" t="s">
        <v>462</v>
      </c>
      <c r="B4" s="179" t="s">
        <v>521</v>
      </c>
      <c r="C4" s="180"/>
    </row>
    <row r="5" spans="1:3" x14ac:dyDescent="0.2">
      <c r="A5" s="178" t="s">
        <v>459</v>
      </c>
      <c r="B5" s="179" t="s">
        <v>522</v>
      </c>
      <c r="C5" s="180"/>
    </row>
    <row r="6" spans="1:3" x14ac:dyDescent="0.2">
      <c r="A6" s="178" t="s">
        <v>487</v>
      </c>
      <c r="B6" s="179" t="s">
        <v>523</v>
      </c>
      <c r="C6" s="180"/>
    </row>
    <row r="7" spans="1:3" x14ac:dyDescent="0.2">
      <c r="A7" s="178" t="s">
        <v>524</v>
      </c>
      <c r="B7" s="179" t="s">
        <v>525</v>
      </c>
      <c r="C7" s="180"/>
    </row>
    <row r="8" spans="1:3" x14ac:dyDescent="0.2">
      <c r="A8" s="178" t="s">
        <v>128</v>
      </c>
      <c r="B8" s="179" t="s">
        <v>526</v>
      </c>
      <c r="C8" s="180"/>
    </row>
    <row r="9" spans="1:3" x14ac:dyDescent="0.2">
      <c r="A9" s="178" t="s">
        <v>527</v>
      </c>
      <c r="B9" s="179" t="s">
        <v>1046</v>
      </c>
      <c r="C9" s="180"/>
    </row>
    <row r="10" spans="1:3" x14ac:dyDescent="0.2">
      <c r="A10" s="178" t="s">
        <v>492</v>
      </c>
      <c r="B10" s="179" t="s">
        <v>528</v>
      </c>
      <c r="C10" s="180"/>
    </row>
    <row r="11" spans="1:3" x14ac:dyDescent="0.2">
      <c r="A11" s="178" t="s">
        <v>483</v>
      </c>
      <c r="B11" s="179" t="s">
        <v>529</v>
      </c>
      <c r="C11" s="180"/>
    </row>
    <row r="12" spans="1:3" x14ac:dyDescent="0.2">
      <c r="A12" s="178" t="s">
        <v>530</v>
      </c>
      <c r="B12" s="179" t="s">
        <v>531</v>
      </c>
      <c r="C12" s="180"/>
    </row>
    <row r="13" spans="1:3" x14ac:dyDescent="0.2">
      <c r="A13" s="178" t="s">
        <v>532</v>
      </c>
      <c r="B13" s="179" t="s">
        <v>533</v>
      </c>
      <c r="C13" s="180"/>
    </row>
    <row r="14" spans="1:3" x14ac:dyDescent="0.2">
      <c r="A14" s="178" t="s">
        <v>534</v>
      </c>
      <c r="B14" s="179" t="s">
        <v>535</v>
      </c>
      <c r="C14" s="180"/>
    </row>
    <row r="15" spans="1:3" x14ac:dyDescent="0.2">
      <c r="A15" s="178" t="s">
        <v>536</v>
      </c>
      <c r="B15" s="179" t="s">
        <v>537</v>
      </c>
      <c r="C15" s="180"/>
    </row>
    <row r="16" spans="1:3" x14ac:dyDescent="0.2">
      <c r="A16" s="178" t="s">
        <v>538</v>
      </c>
      <c r="B16" s="179" t="s">
        <v>539</v>
      </c>
      <c r="C16" s="180"/>
    </row>
    <row r="17" spans="1:3" x14ac:dyDescent="0.2">
      <c r="A17" s="178" t="s">
        <v>430</v>
      </c>
      <c r="B17" s="179" t="s">
        <v>540</v>
      </c>
      <c r="C17" s="180"/>
    </row>
    <row r="18" spans="1:3" x14ac:dyDescent="0.2">
      <c r="A18" s="178" t="s">
        <v>541</v>
      </c>
      <c r="B18" s="179" t="s">
        <v>542</v>
      </c>
      <c r="C18" s="180"/>
    </row>
    <row r="19" spans="1:3" x14ac:dyDescent="0.2">
      <c r="A19" s="178" t="s">
        <v>484</v>
      </c>
      <c r="B19" s="179" t="s">
        <v>543</v>
      </c>
      <c r="C19" s="180"/>
    </row>
    <row r="20" spans="1:3" x14ac:dyDescent="0.2">
      <c r="A20" s="178" t="s">
        <v>272</v>
      </c>
      <c r="B20" s="179" t="s">
        <v>544</v>
      </c>
      <c r="C20" s="180"/>
    </row>
    <row r="21" spans="1:3" x14ac:dyDescent="0.2">
      <c r="A21" s="178" t="s">
        <v>545</v>
      </c>
      <c r="B21" s="179" t="s">
        <v>546</v>
      </c>
      <c r="C21" s="180"/>
    </row>
    <row r="22" spans="1:3" x14ac:dyDescent="0.2">
      <c r="A22" s="178" t="s">
        <v>547</v>
      </c>
      <c r="B22" s="179" t="s">
        <v>548</v>
      </c>
      <c r="C22" s="180"/>
    </row>
    <row r="23" spans="1:3" x14ac:dyDescent="0.2">
      <c r="A23" s="178" t="s">
        <v>549</v>
      </c>
      <c r="B23" s="179" t="s">
        <v>550</v>
      </c>
      <c r="C23" s="180"/>
    </row>
    <row r="24" spans="1:3" x14ac:dyDescent="0.2">
      <c r="A24" s="178" t="s">
        <v>551</v>
      </c>
      <c r="B24" s="179" t="s">
        <v>552</v>
      </c>
      <c r="C24" s="180"/>
    </row>
    <row r="25" spans="1:3" x14ac:dyDescent="0.2">
      <c r="A25" s="178" t="s">
        <v>553</v>
      </c>
      <c r="B25" s="179" t="s">
        <v>554</v>
      </c>
      <c r="C25" s="180"/>
    </row>
    <row r="26" spans="1:3" x14ac:dyDescent="0.2">
      <c r="A26" s="178" t="s">
        <v>555</v>
      </c>
      <c r="B26" s="179" t="s">
        <v>556</v>
      </c>
      <c r="C26" s="180"/>
    </row>
    <row r="27" spans="1:3" x14ac:dyDescent="0.2">
      <c r="A27" s="178" t="s">
        <v>557</v>
      </c>
      <c r="B27" s="179" t="s">
        <v>558</v>
      </c>
      <c r="C27" s="181" t="s">
        <v>1047</v>
      </c>
    </row>
    <row r="28" spans="1:3" x14ac:dyDescent="0.2">
      <c r="A28" s="178" t="s">
        <v>559</v>
      </c>
      <c r="B28" s="179" t="s">
        <v>560</v>
      </c>
      <c r="C28" s="180"/>
    </row>
    <row r="29" spans="1:3" x14ac:dyDescent="0.2">
      <c r="A29" s="178" t="s">
        <v>561</v>
      </c>
      <c r="B29" s="179" t="s">
        <v>562</v>
      </c>
      <c r="C29" s="180"/>
    </row>
    <row r="30" spans="1:3" x14ac:dyDescent="0.2">
      <c r="A30" s="178" t="s">
        <v>228</v>
      </c>
      <c r="B30" s="179" t="s">
        <v>563</v>
      </c>
      <c r="C30" s="182"/>
    </row>
    <row r="31" spans="1:3" x14ac:dyDescent="0.2">
      <c r="A31" s="178" t="s">
        <v>458</v>
      </c>
      <c r="B31" s="179" t="s">
        <v>564</v>
      </c>
      <c r="C31" s="182"/>
    </row>
    <row r="32" spans="1:3" x14ac:dyDescent="0.2">
      <c r="A32" s="178" t="s">
        <v>565</v>
      </c>
      <c r="B32" s="179" t="s">
        <v>566</v>
      </c>
      <c r="C32" s="182"/>
    </row>
    <row r="33" spans="1:3" x14ac:dyDescent="0.2">
      <c r="A33" s="178" t="s">
        <v>567</v>
      </c>
      <c r="B33" s="179" t="s">
        <v>568</v>
      </c>
      <c r="C33" s="182"/>
    </row>
    <row r="34" spans="1:3" x14ac:dyDescent="0.2">
      <c r="A34" s="178" t="s">
        <v>476</v>
      </c>
      <c r="B34" s="179" t="s">
        <v>569</v>
      </c>
      <c r="C34" s="182"/>
    </row>
    <row r="35" spans="1:3" x14ac:dyDescent="0.2">
      <c r="A35" s="178" t="s">
        <v>470</v>
      </c>
      <c r="B35" s="179" t="s">
        <v>570</v>
      </c>
      <c r="C35" s="182"/>
    </row>
    <row r="36" spans="1:3" x14ac:dyDescent="0.2">
      <c r="A36" s="178" t="s">
        <v>571</v>
      </c>
      <c r="B36" s="179" t="s">
        <v>572</v>
      </c>
      <c r="C36" s="182"/>
    </row>
    <row r="37" spans="1:3" x14ac:dyDescent="0.2">
      <c r="A37" s="178" t="s">
        <v>485</v>
      </c>
      <c r="B37" s="179" t="s">
        <v>573</v>
      </c>
      <c r="C37" s="182"/>
    </row>
    <row r="38" spans="1:3" x14ac:dyDescent="0.2">
      <c r="A38" s="178" t="s">
        <v>574</v>
      </c>
      <c r="B38" s="179" t="s">
        <v>575</v>
      </c>
      <c r="C38" s="182"/>
    </row>
    <row r="39" spans="1:3" x14ac:dyDescent="0.2">
      <c r="A39" s="178" t="s">
        <v>576</v>
      </c>
      <c r="B39" s="179" t="s">
        <v>577</v>
      </c>
      <c r="C39" s="182"/>
    </row>
    <row r="40" spans="1:3" x14ac:dyDescent="0.2">
      <c r="A40" s="178" t="s">
        <v>578</v>
      </c>
      <c r="B40" s="179" t="s">
        <v>579</v>
      </c>
      <c r="C40" s="182"/>
    </row>
    <row r="41" spans="1:3" x14ac:dyDescent="0.2">
      <c r="A41" s="178" t="s">
        <v>580</v>
      </c>
      <c r="B41" s="179" t="s">
        <v>581</v>
      </c>
      <c r="C41" s="182"/>
    </row>
    <row r="42" spans="1:3" x14ac:dyDescent="0.2">
      <c r="A42" s="178" t="s">
        <v>582</v>
      </c>
      <c r="B42" s="179" t="s">
        <v>583</v>
      </c>
      <c r="C42" s="182"/>
    </row>
    <row r="43" spans="1:3" x14ac:dyDescent="0.2">
      <c r="A43" s="178" t="s">
        <v>584</v>
      </c>
      <c r="B43" s="179" t="s">
        <v>585</v>
      </c>
      <c r="C43" s="182"/>
    </row>
    <row r="44" spans="1:3" x14ac:dyDescent="0.2">
      <c r="A44" s="175" t="s">
        <v>586</v>
      </c>
      <c r="B44" s="183" t="s">
        <v>587</v>
      </c>
      <c r="C44" s="177"/>
    </row>
    <row r="45" spans="1:3" x14ac:dyDescent="0.2">
      <c r="A45" s="178" t="s">
        <v>588</v>
      </c>
      <c r="B45" s="184" t="s">
        <v>589</v>
      </c>
      <c r="C45" s="181" t="s">
        <v>590</v>
      </c>
    </row>
    <row r="46" spans="1:3" x14ac:dyDescent="0.2">
      <c r="A46" s="178" t="s">
        <v>591</v>
      </c>
      <c r="B46" s="184" t="s">
        <v>592</v>
      </c>
      <c r="C46" s="180"/>
    </row>
    <row r="47" spans="1:3" x14ac:dyDescent="0.2">
      <c r="A47" s="178" t="s">
        <v>593</v>
      </c>
      <c r="B47" s="184" t="s">
        <v>594</v>
      </c>
      <c r="C47" s="180"/>
    </row>
    <row r="48" spans="1:3" x14ac:dyDescent="0.2">
      <c r="A48" s="178" t="s">
        <v>595</v>
      </c>
      <c r="B48" s="184" t="s">
        <v>596</v>
      </c>
      <c r="C48" s="180"/>
    </row>
    <row r="49" spans="1:3" x14ac:dyDescent="0.2">
      <c r="A49" s="178" t="s">
        <v>597</v>
      </c>
      <c r="B49" s="184" t="s">
        <v>598</v>
      </c>
      <c r="C49" s="180"/>
    </row>
    <row r="50" spans="1:3" x14ac:dyDescent="0.2">
      <c r="A50" s="178" t="s">
        <v>599</v>
      </c>
      <c r="B50" s="184" t="s">
        <v>600</v>
      </c>
      <c r="C50" s="180"/>
    </row>
    <row r="51" spans="1:3" x14ac:dyDescent="0.2">
      <c r="A51" s="178" t="s">
        <v>601</v>
      </c>
      <c r="B51" s="184" t="s">
        <v>602</v>
      </c>
      <c r="C51" s="180"/>
    </row>
    <row r="52" spans="1:3" x14ac:dyDescent="0.2">
      <c r="A52" s="178" t="s">
        <v>603</v>
      </c>
      <c r="B52" s="184" t="s">
        <v>604</v>
      </c>
      <c r="C52" s="180"/>
    </row>
    <row r="53" spans="1:3" x14ac:dyDescent="0.2">
      <c r="A53" s="178" t="s">
        <v>605</v>
      </c>
      <c r="B53" s="184" t="s">
        <v>606</v>
      </c>
      <c r="C53" s="180"/>
    </row>
    <row r="54" spans="1:3" x14ac:dyDescent="0.2">
      <c r="A54" s="178" t="s">
        <v>607</v>
      </c>
      <c r="B54" s="184" t="s">
        <v>608</v>
      </c>
      <c r="C54" s="180"/>
    </row>
    <row r="55" spans="1:3" x14ac:dyDescent="0.2">
      <c r="A55" s="178" t="s">
        <v>609</v>
      </c>
      <c r="B55" s="184" t="s">
        <v>610</v>
      </c>
      <c r="C55" s="180"/>
    </row>
    <row r="56" spans="1:3" x14ac:dyDescent="0.2">
      <c r="A56" s="178" t="s">
        <v>611</v>
      </c>
      <c r="B56" s="184" t="s">
        <v>612</v>
      </c>
      <c r="C56" s="180"/>
    </row>
    <row r="57" spans="1:3" x14ac:dyDescent="0.2">
      <c r="A57" s="178" t="s">
        <v>613</v>
      </c>
      <c r="B57" s="184" t="s">
        <v>614</v>
      </c>
      <c r="C57" s="180"/>
    </row>
    <row r="58" spans="1:3" x14ac:dyDescent="0.2">
      <c r="A58" s="178" t="s">
        <v>615</v>
      </c>
      <c r="B58" s="184" t="s">
        <v>616</v>
      </c>
      <c r="C58" s="180"/>
    </row>
    <row r="59" spans="1:3" x14ac:dyDescent="0.2">
      <c r="A59" s="178" t="s">
        <v>617</v>
      </c>
      <c r="B59" s="184" t="s">
        <v>618</v>
      </c>
      <c r="C59" s="180"/>
    </row>
    <row r="60" spans="1:3" x14ac:dyDescent="0.2">
      <c r="A60" s="178" t="s">
        <v>619</v>
      </c>
      <c r="B60" s="184" t="s">
        <v>620</v>
      </c>
      <c r="C60" s="180"/>
    </row>
    <row r="61" spans="1:3" x14ac:dyDescent="0.2">
      <c r="A61" s="178" t="s">
        <v>621</v>
      </c>
      <c r="B61" s="184" t="s">
        <v>622</v>
      </c>
      <c r="C61" s="180"/>
    </row>
    <row r="62" spans="1:3" x14ac:dyDescent="0.2">
      <c r="A62" s="178" t="s">
        <v>623</v>
      </c>
      <c r="B62" s="184" t="s">
        <v>624</v>
      </c>
      <c r="C62" s="180"/>
    </row>
    <row r="63" spans="1:3" x14ac:dyDescent="0.2">
      <c r="A63" s="178" t="s">
        <v>625</v>
      </c>
      <c r="B63" s="184" t="s">
        <v>626</v>
      </c>
      <c r="C63" s="180"/>
    </row>
    <row r="64" spans="1:3" x14ac:dyDescent="0.2">
      <c r="A64" s="178" t="s">
        <v>627</v>
      </c>
      <c r="B64" s="184" t="s">
        <v>628</v>
      </c>
      <c r="C64" s="180"/>
    </row>
    <row r="65" spans="1:3" x14ac:dyDescent="0.2">
      <c r="A65" s="178" t="s">
        <v>629</v>
      </c>
      <c r="B65" s="184" t="s">
        <v>630</v>
      </c>
      <c r="C65" s="180"/>
    </row>
    <row r="66" spans="1:3" x14ac:dyDescent="0.2">
      <c r="A66" s="178" t="s">
        <v>631</v>
      </c>
      <c r="B66" s="184" t="s">
        <v>632</v>
      </c>
      <c r="C66" s="180"/>
    </row>
    <row r="67" spans="1:3" x14ac:dyDescent="0.2">
      <c r="A67" s="178" t="s">
        <v>633</v>
      </c>
      <c r="B67" s="184" t="s">
        <v>634</v>
      </c>
      <c r="C67" s="180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사원코드</vt:lpstr>
      <vt:lpstr>아파트직접계약</vt:lpstr>
      <vt:lpstr>물품대</vt:lpstr>
      <vt:lpstr>물품대DB</vt:lpstr>
      <vt:lpstr>일반아파트</vt:lpstr>
      <vt:lpstr>급여아파트</vt:lpstr>
      <vt:lpstr>은행코드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2023-12-14T11:27:49Z</dcterms:modified>
</cp:coreProperties>
</file>