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03"/>
  <workbookPr filterPrivacy="1"/>
  <xr:revisionPtr revIDLastSave="0" documentId="13_ncr:1_{F244A37A-9B69-41E0-8338-1386FF270B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y expense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3" l="1"/>
  <c r="C29" i="3"/>
  <c r="D29" i="3"/>
  <c r="E29" i="3"/>
  <c r="F29" i="3"/>
  <c r="G29" i="3"/>
  <c r="H29" i="3"/>
  <c r="I29" i="3"/>
  <c r="J29" i="3"/>
  <c r="K29" i="3"/>
  <c r="L29" i="3"/>
  <c r="M29" i="3"/>
  <c r="B29" i="3"/>
  <c r="C12" i="3"/>
  <c r="D12" i="3"/>
  <c r="E12" i="3"/>
  <c r="F12" i="3"/>
  <c r="G12" i="3"/>
  <c r="H12" i="3"/>
  <c r="I12" i="3"/>
  <c r="J12" i="3"/>
  <c r="K12" i="3"/>
  <c r="L12" i="3"/>
  <c r="M12" i="3"/>
  <c r="B12" i="3"/>
  <c r="N20" i="3"/>
  <c r="N28" i="3"/>
  <c r="N11" i="3"/>
  <c r="N10" i="3"/>
  <c r="N9" i="3"/>
  <c r="N8" i="3"/>
  <c r="N19" i="3" l="1"/>
  <c r="N24" i="3"/>
  <c r="N17" i="3"/>
  <c r="N23" i="3"/>
  <c r="N27" i="3"/>
  <c r="N26" i="3"/>
  <c r="N18" i="3"/>
  <c r="N21" i="3"/>
  <c r="E31" i="3"/>
  <c r="B31" i="3"/>
  <c r="D31" i="3"/>
  <c r="C31" i="3"/>
  <c r="N29" i="3" l="1"/>
  <c r="N31" i="3" s="1"/>
</calcChain>
</file>

<file path=xl/sharedStrings.xml><?xml version="1.0" encoding="utf-8"?>
<sst xmlns="http://schemas.openxmlformats.org/spreadsheetml/2006/main" count="52" uniqueCount="38">
  <si>
    <t>Personal Income, Expense Tracker</t>
  </si>
  <si>
    <t>Monthly Savings Target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</si>
  <si>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</si>
  <si>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</si>
  <si>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</si>
  <si>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</si>
  <si>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</si>
  <si>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</si>
  <si>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</si>
  <si>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</si>
  <si>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</si>
  <si>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</si>
  <si>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</si>
  <si>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</si>
  <si>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</si>
  <si>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</si>
  <si>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</si>
  <si>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</si>
  <si>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</si>
  <si>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Dividend, Stock Gains</t>
  </si>
  <si>
    <t>Freelancing</t>
  </si>
  <si>
    <t>Total Income</t>
  </si>
  <si>
    <t>Expenses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</si>
  <si>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</si>
  <si>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</si>
  <si>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</si>
  <si>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</si>
  <si>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</si>
  <si>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</si>
  <si>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</si>
  <si>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</si>
  <si>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</si>
  <si>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</si>
  <si>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</si>
  <si>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Bus/Train/Taxi/Flight</t>
  </si>
  <si>
    <t>Vehicle maintenance</t>
  </si>
  <si>
    <t>Total Expenses</t>
  </si>
  <si>
    <t>Savings/Deficit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</si>
</sst>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3" x14ac:knownFonts="1">
    <font>
      <sz val="10"/>
      <color theme="1" tint="0.2499465926084170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i/>
      <sz val="11"/>
      <color theme="1" tint="0.2499465926084170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1" fillId="0" borderId="2" applyNumberFormat="0" applyFill="0" applyBorder="0" applyAlignment="0" applyProtection="0"/>
    <xf numFmtId="0" fontId="2" fillId="0" borderId="3" applyNumberFormat="0" applyFill="0" applyBorder="0" applyAlignment="0" applyProtection="0"/>
    <xf numFmtId="164" fontId="5" fillId="0" borderId="0" applyFont="0" applyFill="0" applyBorder="0" applyAlignment="0" applyProtection="0"/>
    <xf numFmtId="14" fontId="5" fillId="0" borderId="0" applyFont="0" applyFill="0" applyBorder="0" applyAlignment="0" applyProtection="0"/>
  </cellStyleXfs>
  <cellXfs count="14">
    <xf numFmtId="0" fontId="0" fillId="0" borderId="0" xfId="0"/>
    <xf numFmtId="0" fontId="8" fillId="0" borderId="0" xfId="0" applyFont="1"/>
    <xf numFmtId="0" fontId="7" fillId="0" borderId="0" xfId="0" applyFont="1" applyAlignment="1">
      <alignment horizontal="center" vertical="center"/>
    </xf>
    <xf numFmtId="0" fontId="4" fillId="3" borderId="0" xfId="0" applyFont="1" applyFill="1"/>
    <xf numFmtId="0" fontId="8" fillId="0" borderId="5" xfId="0" applyFont="1" applyBorder="1"/>
    <xf numFmtId="0" fontId="8" fillId="0" borderId="6" xfId="0" applyFont="1" applyBorder="1"/>
    <xf numFmtId="0" fontId="9" fillId="2" borderId="0" xfId="0" applyFont="1" applyFill="1"/>
    <xf numFmtId="0" fontId="8" fillId="2" borderId="0" xfId="0" applyFont="1" applyFill="1"/>
    <xf numFmtId="0" fontId="12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1" fillId="5" borderId="5" xfId="0" applyFont="1" applyFill="1" applyBorder="1"/>
    <xf numFmtId="0" fontId="11" fillId="5" borderId="6" xfId="0" applyFont="1" applyFill="1" applyBorder="1"/>
    <xf numFmtId="0" fontId="11" fillId="5" borderId="7" xfId="0" applyFont="1" applyFill="1" applyBorder="1"/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3" defaultTableStyle="TableStyleMedium2" defaultPivotStyle="PivotStyleLight16">
    <tableStyle name="Address Book" pivot="0" count="3" xr9:uid="{00000000-0011-0000-FFFF-FFFF00000000}">
      <tableStyleElement type="wholeTable" dxfId="75"/>
      <tableStyleElement type="headerRow" dxfId="74"/>
      <tableStyleElement type="totalRow" dxfId="73"/>
    </tableStyle>
    <tableStyle name="Invisible" pivot="0" table="0" count="0" xr9:uid="{5947676C-0569-48DC-A7CB-C6B4FAB42FB4}"/>
    <tableStyle name="Personal monthly budget" pivot="0" count="7" xr9:uid="{DF2684C2-C435-47FA-9646-E632C3AE8948}">
      <tableStyleElement type="wholeTable" dxfId="72"/>
      <tableStyleElement type="headerRow" dxfId="71"/>
      <tableStyleElement type="totalRow" dxfId="70"/>
      <tableStyleElement type="firstColumn" dxfId="69"/>
      <tableStyleElement type="lastColumn" dxfId="68"/>
      <tableStyleElement type="firstRowStripe" dxfId="67"/>
      <tableStyleElement type="firstColumnStripe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39E32E0-8D5F-403F-9C15-9B6B97C51ADE}" name="Expenses" displayName="Expenses" ref="A15:N29" totalsRowCount="1" headerRowDxfId="63" dataDxfId="62" totalsRowDxfId="61" totalsRowBorderDxfId="60">
  <autoFilter ref="A15:N28" xr:uid="{A39E32E0-8D5F-403F-9C15-9B6B97C51A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xr3:uid="{AB13096E-B66B-446F-A432-402906A6C1C5}" name="Item" totalsRowLabel="Total Expenses" dataDxfId="59" totalsRowDxfId="58"/>
    <tableColumn id="3" xr3:uid="{23850D5D-DBF9-45EA-8BA8-CFA1F2D676AB}" name="Jan" totalsRowFunction="custom" dataDxfId="57" totalsRowDxfId="56">
      <totalsRowFormula>IF(SUBTOTAL(109,Expenses[Jan])=0,"",SUBTOTAL(109,Expenses[Jan]))</totalsRowFormula>
    </tableColumn>
    <tableColumn id="4" xr3:uid="{D2F8C0DF-E5AB-4DE6-ACC2-55F0CE0F8ACC}" name="Feb" totalsRowFunction="custom" dataDxfId="55" totalsRowDxfId="54">
      <totalsRowFormula>IF(SUBTOTAL(109,Expenses[Feb])=0,"",SUBTOTAL(109,Expenses[Feb]))</totalsRowFormula>
    </tableColumn>
    <tableColumn id="5" xr3:uid="{5B67B754-11FF-43BB-9F47-81B31233A8CF}" name="Mar" totalsRowFunction="custom" dataDxfId="53" totalsRowDxfId="52">
      <totalsRowFormula>IF(SUBTOTAL(109,Expenses[Mar])=0,"",SUBTOTAL(109,Expenses[Mar]))</totalsRowFormula>
    </tableColumn>
    <tableColumn id="1" xr3:uid="{0FE7C175-54CE-4155-AA8A-4D3628288BDA}" name="Apr" totalsRowFunction="custom" dataDxfId="51" totalsRowDxfId="50">
      <totalsRowFormula>IF(SUBTOTAL(109,Expenses[Apr])=0,"",SUBTOTAL(109,Expenses[Apr]))</totalsRowFormula>
    </tableColumn>
    <tableColumn id="6" xr3:uid="{0736634A-CF71-4811-B756-961C6BF2C622}" name="May" totalsRowFunction="custom" dataDxfId="49" totalsRowDxfId="48">
      <totalsRowFormula>IF(SUBTOTAL(109,Expenses[May])=0,"",SUBTOTAL(109,Expenses[May]))</totalsRowFormula>
    </tableColumn>
    <tableColumn id="7" xr3:uid="{F2DE991A-14AC-4E4B-9432-51F82265B34D}" name="Jun" totalsRowFunction="custom" dataDxfId="47" totalsRowDxfId="46">
      <totalsRowFormula>IF(SUBTOTAL(109,Expenses[Jun])=0,"",SUBTOTAL(109,Expenses[Jun]))</totalsRowFormula>
    </tableColumn>
    <tableColumn id="8" xr3:uid="{2C1DCFE0-CF3A-468A-9474-41827D6E05C6}" name="Jul" totalsRowFunction="custom" dataDxfId="45" totalsRowDxfId="44">
      <totalsRowFormula>IF(SUBTOTAL(109,Expenses[Jul])=0,"",SUBTOTAL(109,Expenses[Jul]))</totalsRowFormula>
    </tableColumn>
    <tableColumn id="9" xr3:uid="{C8ED35B3-D506-46D7-81EC-F0BBE946D38F}" name="Aug" totalsRowFunction="custom" dataDxfId="43" totalsRowDxfId="42">
      <totalsRowFormula>IF(SUBTOTAL(109,Expenses[Aug])=0,"",SUBTOTAL(109,Expenses[Aug]))</totalsRowFormula>
    </tableColumn>
    <tableColumn id="10" xr3:uid="{5E2E5FF2-65FD-48FC-8968-C36D680F6A5E}" name="Sep" totalsRowFunction="custom" dataDxfId="41" totalsRowDxfId="40">
      <totalsRowFormula>IF(SUBTOTAL(109,Expenses[Sep])=0,"",SUBTOTAL(109,Expenses[Sep]))</totalsRowFormula>
    </tableColumn>
    <tableColumn id="11" xr3:uid="{0049F405-CF5F-421E-A3E4-466932A07102}" name="Oct" totalsRowFunction="custom" dataDxfId="39" totalsRowDxfId="38">
      <totalsRowFormula>IF(SUBTOTAL(109,Expenses[Oct])=0,"",SUBTOTAL(109,Expenses[Oct]))</totalsRowFormula>
    </tableColumn>
    <tableColumn id="12" xr3:uid="{541315EE-55BA-45D1-85BE-1C1A338A1AA4}" name="Nov" totalsRowFunction="custom" dataDxfId="37" totalsRowDxfId="36">
      <totalsRowFormula>IF(SUBTOTAL(109,Expenses[Nov])=0,"",SUBTOTAL(109,Expenses[Nov]))</totalsRowFormula>
    </tableColumn>
    <tableColumn id="13" xr3:uid="{C97BD1CD-8E73-4A33-A81C-FEF51805BE2C}" name="Dec" totalsRowFunction="custom" dataDxfId="35" totalsRowDxfId="34">
      <totalsRowFormula>IF(SUBTOTAL(109,Expenses[Dec])=0,"",SUBTOTAL(109,Expenses[Dec]))</totalsRowFormula>
    </tableColumn>
    <tableColumn id="14" xr3:uid="{3C7367CA-C2D6-4C59-B277-1B0CD5D1F22C}" name="Year To Date" totalsRowFunction="custom" dataDxfId="33" totalsRowDxfId="32">
      <calculatedColumnFormula>SUM(Expenses[[#This Row],[Jan]:[Dec]])</calculatedColumnFormula>
      <totalsRowFormula>IF(SUBTOTAL(109,Expenses[Year To Date])=0,"",SUBTOTAL(109,Expenses[Year To Date]))</totalsRowFormula>
    </tableColumn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F3A983-0761-4C98-BC94-5DB6E9233653}" name="Income" displayName="Income" ref="A7:N12" totalsRowCount="1" headerRowDxfId="31" dataDxfId="30" totalsRowDxfId="29" totalsRowBorderDxfId="28">
  <autoFilter ref="A7:N11" xr:uid="{D4F3A983-0761-4C98-BC94-5DB6E923365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xr3:uid="{FA4E3ABA-8CBE-4B65-9157-C3804C0034A8}" name="Item" totalsRowLabel="Total Income" dataDxfId="27" totalsRowDxfId="13"/>
    <tableColumn id="3" xr3:uid="{48A6DFFF-8196-4C72-B39A-D08974D2DA8D}" name="Jan" totalsRowFunction="custom" dataDxfId="26" totalsRowDxfId="12">
      <totalsRowFormula>IF(SUBTOTAL(109,Income[Jan])=0,"",SUBTOTAL(109,Income[Jan]))</totalsRowFormula>
    </tableColumn>
    <tableColumn id="4" xr3:uid="{7B392E25-9E59-42D0-BAAB-FF6472232B61}" name="Feb" totalsRowFunction="custom" dataDxfId="25" totalsRowDxfId="11">
      <totalsRowFormula>IF(SUBTOTAL(109,Income[Feb])=0,"",SUBTOTAL(109,Income[Feb]))</totalsRowFormula>
    </tableColumn>
    <tableColumn id="5" xr3:uid="{9D43EC2F-E65E-4042-8002-60EF534FA550}" name="Mar" totalsRowFunction="custom" dataDxfId="24" totalsRowDxfId="10">
      <totalsRowFormula>IF(SUBTOTAL(109,Income[Mar])=0,"",SUBTOTAL(109,Income[Mar]))</totalsRowFormula>
    </tableColumn>
    <tableColumn id="1" xr3:uid="{DD24C3D9-6F29-4BCC-8D9D-B7C5DD5CBF8B}" name="Apr" totalsRowFunction="custom" dataDxfId="23" totalsRowDxfId="9">
      <totalsRowFormula>IF(SUBTOTAL(109,Income[Apr])=0,"",SUBTOTAL(109,Income[Apr]))</totalsRowFormula>
    </tableColumn>
    <tableColumn id="6" xr3:uid="{75B33925-0BAB-4482-8F81-AFD649E0E13F}" name="May" totalsRowFunction="custom" dataDxfId="22" totalsRowDxfId="8">
      <totalsRowFormula>IF(SUBTOTAL(109,Income[May])=0,"",SUBTOTAL(109,Income[May]))</totalsRowFormula>
    </tableColumn>
    <tableColumn id="7" xr3:uid="{00BB9E27-AC5F-49DF-9B4C-ECDE6B8FA38B}" name="Jun" totalsRowFunction="custom" dataDxfId="21" totalsRowDxfId="7">
      <totalsRowFormula>IF(SUBTOTAL(109,Income[Jun])=0,"",SUBTOTAL(109,Income[Jun]))</totalsRowFormula>
    </tableColumn>
    <tableColumn id="8" xr3:uid="{0CD2DD4A-2A9D-4904-B724-84B86DB2FA1B}" name="Jul" totalsRowFunction="custom" dataDxfId="20" totalsRowDxfId="6">
      <totalsRowFormula>IF(SUBTOTAL(109,Income[Jul])=0,"",SUBTOTAL(109,Income[Jul]))</totalsRowFormula>
    </tableColumn>
    <tableColumn id="9" xr3:uid="{BC92CB31-D6A1-45CE-B6F5-84D0780D9BC7}" name="Aug" totalsRowFunction="custom" dataDxfId="19" totalsRowDxfId="5">
      <totalsRowFormula>IF(SUBTOTAL(109,Income[Aug])=0,"",SUBTOTAL(109,Income[Aug]))</totalsRowFormula>
    </tableColumn>
    <tableColumn id="10" xr3:uid="{591D579B-1A22-4CCC-B250-23086CF4699D}" name="Sep" totalsRowFunction="custom" dataDxfId="18" totalsRowDxfId="4">
      <totalsRowFormula>IF(SUBTOTAL(109,Income[Sep])=0,"",SUBTOTAL(109,Income[Sep]))</totalsRowFormula>
    </tableColumn>
    <tableColumn id="11" xr3:uid="{EF736585-71F4-4687-A131-6D4859926DF0}" name="Oct" totalsRowFunction="custom" dataDxfId="17" totalsRowDxfId="3">
      <totalsRowFormula>IF(SUBTOTAL(109,Income[Oct])=0,"",SUBTOTAL(109,Income[Oct]))</totalsRowFormula>
    </tableColumn>
    <tableColumn id="12" xr3:uid="{CC69DA39-8E24-4C67-BCFA-62C616D5C24E}" name="Nov" totalsRowFunction="custom" dataDxfId="16" totalsRowDxfId="2">
      <totalsRowFormula>IF(SUBTOTAL(109,Income[Nov])=0,"",SUBTOTAL(109,Income[Nov]))</totalsRowFormula>
    </tableColumn>
    <tableColumn id="13" xr3:uid="{1763D959-A08E-4D31-A3D5-6E63A5BA9F2E}" name="Dec" totalsRowFunction="custom" dataDxfId="15" totalsRowDxfId="1">
      <totalsRowFormula>IF(SUBTOTAL(109,Income[Dec])=0,"",SUBTOTAL(109,Income[Dec]))</totalsRowFormula>
    </tableColumn>
    <tableColumn id="14" xr3:uid="{67563E17-3061-4048-9514-DCDC17D80B24}" name="Year To Date" totalsRowFunction="custom" dataDxfId="14" totalsRowDxfId="0">
      <calculatedColumnFormula>SUM(Income[[#This Row],[Jan]:[Dec]])</calculatedColumnFormula>
      <totalsRowFormula>IF(SUBTOTAL(109,Income[Year To Date])=0,"",SUBTOTAL(109,Income[Year To Date]))</totalsRow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C52-C319-4FB8-8175-B01EBB2AAFB7}">
  <dimension ref="A1:N31"/>
  <sheetViews>
    <sheetView showGridLines="0" tabSelected="1" topLeftCell="A8" zoomScale="115" zoomScaleNormal="115" workbookViewId="0">
      <selection activeCell="P28" sqref="P28"/>
    </sheetView>
  </sheetViews>
  <sheetFormatPr defaultColWidth="9.109375" defaultRowHeight="14.4" x14ac:dyDescent="0.3"/>
  <cols>
    <col min="1" max="1" width="18.44140625" style="1" customWidth="1"/>
    <col min="2" max="2" width="8.5546875" style="1" customWidth="1"/>
    <col min="3" max="3" width="8.6640625" style="1" customWidth="1"/>
    <col min="4" max="4" width="7.88671875" style="1" customWidth="1"/>
    <col min="5" max="5" width="9.109375" style="1" customWidth="1"/>
    <col min="6" max="6" width="8.5546875" style="1" customWidth="1"/>
    <col min="7" max="8" width="8.33203125" style="1" customWidth="1"/>
    <col min="9" max="9" width="8" style="1" customWidth="1"/>
    <col min="10" max="10" width="7.88671875" style="1" customWidth="1"/>
    <col min="11" max="11" width="7.33203125" style="1" customWidth="1"/>
    <col min="12" max="12" width="8" style="1" customWidth="1"/>
    <col min="13" max="13" width="7.6640625" style="1" customWidth="1"/>
    <col min="14" max="14" width="11.88671875" style="1" customWidth="1"/>
    <col min="15" max="16384" width="9.109375" style="1"/>
  </cols>
  <sheetData>
    <row r="1" spans="1:14" ht="12.75" customHeight="1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2.75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12.7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2.75" customHeight="1" x14ac:dyDescent="0.3">
      <c r="A4" s="9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6" spans="1:14" x14ac:dyDescent="0.3">
      <c r="A6" s="10" t="s">
        <v>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3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  <c r="M7" s="3" t="s">
        <v>15</v>
      </c>
      <c r="N7" s="3" t="s">
        <v>16</v>
      </c>
    </row>
    <row r="8" spans="1:14" x14ac:dyDescent="0.3">
      <c r="A8" s="1" t="s">
        <v>17</v>
      </c>
      <c r="B8" s="1">
        <v>60000</v>
      </c>
      <c r="C8" s="1">
        <v>60000</v>
      </c>
      <c r="D8" s="1">
        <v>60000</v>
      </c>
      <c r="E8" s="1">
        <v>75000</v>
      </c>
      <c r="N8" s="1">
        <f>SUM(Income[[#This Row],[Jan]:[Dec]])</f>
        <v>255000</v>
      </c>
    </row>
    <row r="9" spans="1:14" x14ac:dyDescent="0.3">
      <c r="A9" s="1" t="s">
        <v>18</v>
      </c>
      <c r="B9" s="1">
        <v>14000</v>
      </c>
      <c r="C9" s="1">
        <v>14000</v>
      </c>
      <c r="D9" s="1">
        <v>0</v>
      </c>
      <c r="E9" s="1">
        <v>15000</v>
      </c>
      <c r="N9" s="1">
        <f>SUM(Income[[#This Row],[Jan]:[Dec]])</f>
        <v>43000</v>
      </c>
    </row>
    <row r="10" spans="1:14" x14ac:dyDescent="0.3">
      <c r="A10" s="1" t="s">
        <v>19</v>
      </c>
      <c r="B10" s="1">
        <v>2000</v>
      </c>
      <c r="C10" s="1">
        <v>600</v>
      </c>
      <c r="D10" s="1">
        <v>1400</v>
      </c>
      <c r="E10" s="1">
        <v>0</v>
      </c>
      <c r="N10" s="1">
        <f>SUM(Income[[#This Row],[Jan]:[Dec]])</f>
        <v>4000</v>
      </c>
    </row>
    <row r="11" spans="1:14" x14ac:dyDescent="0.3">
      <c r="A11" s="1" t="s">
        <v>20</v>
      </c>
      <c r="B11" s="1">
        <v>0</v>
      </c>
      <c r="C11" s="1">
        <v>0</v>
      </c>
      <c r="D11" s="1">
        <v>0</v>
      </c>
      <c r="E11" s="1">
        <v>0</v>
      </c>
      <c r="N11" s="1">
        <f>SUM(Income[[#This Row],[Jan]:[Dec]])</f>
        <v>0</v>
      </c>
    </row>
    <row r="12" spans="1:14" x14ac:dyDescent="0.3">
      <c r="A12" s="4" t="s">
        <v>21</v>
      </c>
      <c r="B12" s="5">
        <f>IF(SUBTOTAL(109,Income[Jan])=0,"",SUBTOTAL(109,Income[Jan]))</f>
        <v>76000</v>
      </c>
      <c r="C12" s="5">
        <f>IF(SUBTOTAL(109,Income[Feb])=0,"",SUBTOTAL(109,Income[Feb]))</f>
        <v>74600</v>
      </c>
      <c r="D12" s="5">
        <f>IF(SUBTOTAL(109,Income[Mar])=0,"",SUBTOTAL(109,Income[Mar]))</f>
        <v>61400</v>
      </c>
      <c r="E12" s="5">
        <f>IF(SUBTOTAL(109,Income[Apr])=0,"",SUBTOTAL(109,Income[Apr]))</f>
        <v>90000</v>
      </c>
      <c r="F12" s="5" t="str">
        <f>IF(SUBTOTAL(109,Income[May])=0,"",SUBTOTAL(109,Income[May]))</f>
        <v/>
      </c>
      <c r="G12" s="5" t="str">
        <f>IF(SUBTOTAL(109,Income[Jun])=0,"",SUBTOTAL(109,Income[Jun]))</f>
        <v/>
      </c>
      <c r="H12" s="5" t="str">
        <f>IF(SUBTOTAL(109,Income[Jul])=0,"",SUBTOTAL(109,Income[Jul]))</f>
        <v/>
      </c>
      <c r="I12" s="5" t="str">
        <f>IF(SUBTOTAL(109,Income[Aug])=0,"",SUBTOTAL(109,Income[Aug]))</f>
        <v/>
      </c>
      <c r="J12" s="5" t="str">
        <f>IF(SUBTOTAL(109,Income[Sep])=0,"",SUBTOTAL(109,Income[Sep]))</f>
        <v/>
      </c>
      <c r="K12" s="5" t="str">
        <f>IF(SUBTOTAL(109,Income[Oct])=0,"",SUBTOTAL(109,Income[Oct]))</f>
        <v/>
      </c>
      <c r="L12" s="5" t="str">
        <f>IF(SUBTOTAL(109,Income[Nov])=0,"",SUBTOTAL(109,Income[Nov]))</f>
        <v/>
      </c>
      <c r="M12" s="5" t="str">
        <f>IF(SUBTOTAL(109,Income[Dec])=0,"",SUBTOTAL(109,Income[Dec]))</f>
        <v/>
      </c>
      <c r="N12" s="5">
        <f>IF(SUBTOTAL(109,Income[Year To Date])=0,"",SUBTOTAL(109,Income[Year To Date]))</f>
        <v>302000</v>
      </c>
    </row>
    <row r="14" spans="1:14" x14ac:dyDescent="0.3">
      <c r="A14" s="10" t="s">
        <v>22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3" t="s">
        <v>3</v>
      </c>
      <c r="B15" s="3" t="s">
        <v>4</v>
      </c>
      <c r="C15" s="3" t="s">
        <v>5</v>
      </c>
      <c r="D15" s="3" t="s">
        <v>6</v>
      </c>
      <c r="E15" s="3" t="s">
        <v>7</v>
      </c>
      <c r="F15" s="3" t="s">
        <v>8</v>
      </c>
      <c r="G15" s="3" t="s">
        <v>9</v>
      </c>
      <c r="H15" s="3" t="s">
        <v>10</v>
      </c>
      <c r="I15" s="3" t="s">
        <v>11</v>
      </c>
      <c r="J15" s="3" t="s">
        <v>12</v>
      </c>
      <c r="K15" s="3" t="s">
        <v>13</v>
      </c>
      <c r="L15" s="3" t="s">
        <v>14</v>
      </c>
      <c r="M15" s="3" t="s">
        <v>15</v>
      </c>
      <c r="N15" s="3" t="s">
        <v>16</v>
      </c>
    </row>
    <row r="16" spans="1:14" x14ac:dyDescent="0.3">
      <c r="A16" s="6" t="s">
        <v>23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3">
      <c r="A17" s="1" t="s">
        <v>24</v>
      </c>
      <c r="B17" s="1">
        <v>23000</v>
      </c>
      <c r="C17" s="1">
        <v>23000</v>
      </c>
      <c r="D17" s="1">
        <v>23000</v>
      </c>
      <c r="E17" s="1">
        <v>22500</v>
      </c>
      <c r="N17" s="1">
        <f>SUM(Expenses[[#This Row],[Jan]:[Dec]])</f>
        <v>91500</v>
      </c>
    </row>
    <row r="18" spans="1:14" x14ac:dyDescent="0.3">
      <c r="A18" s="1" t="s">
        <v>25</v>
      </c>
      <c r="B18" s="1">
        <v>400</v>
      </c>
      <c r="C18" s="1">
        <v>400</v>
      </c>
      <c r="D18" s="1">
        <v>400</v>
      </c>
      <c r="E18" s="1">
        <v>400</v>
      </c>
      <c r="N18" s="1">
        <f>SUM(Expenses[[#This Row],[Jan]:[Dec]])</f>
        <v>1600</v>
      </c>
    </row>
    <row r="19" spans="1:14" x14ac:dyDescent="0.3">
      <c r="A19" s="1" t="s">
        <v>26</v>
      </c>
      <c r="B19" s="1">
        <v>1700</v>
      </c>
      <c r="C19" s="1">
        <v>1600</v>
      </c>
      <c r="D19" s="1">
        <v>2300</v>
      </c>
      <c r="E19" s="1">
        <v>2800</v>
      </c>
      <c r="N19" s="1">
        <f>SUM(Expenses[[#This Row],[Jan]:[Dec]])</f>
        <v>8400</v>
      </c>
    </row>
    <row r="20" spans="1:14" x14ac:dyDescent="0.3">
      <c r="A20" s="1" t="s">
        <v>27</v>
      </c>
      <c r="B20" s="1">
        <v>800</v>
      </c>
      <c r="C20" s="1">
        <v>950</v>
      </c>
      <c r="D20" s="1">
        <v>940</v>
      </c>
      <c r="E20" s="1">
        <v>1020</v>
      </c>
      <c r="N20" s="1">
        <f>SUM(Expenses[[#This Row],[Jan]:[Dec]])</f>
        <v>3710</v>
      </c>
    </row>
    <row r="21" spans="1:14" x14ac:dyDescent="0.3">
      <c r="A21" s="1" t="s">
        <v>28</v>
      </c>
      <c r="B21" s="1">
        <v>600</v>
      </c>
      <c r="C21" s="1">
        <v>230</v>
      </c>
      <c r="D21" s="1">
        <v>2350</v>
      </c>
      <c r="E21" s="1">
        <v>1540</v>
      </c>
      <c r="N21" s="1">
        <f>SUM(Expenses[[#This Row],[Jan]:[Dec]])</f>
        <v>4720</v>
      </c>
    </row>
    <row r="22" spans="1:14" x14ac:dyDescent="0.3">
      <c r="A22" s="6" t="s">
        <v>29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x14ac:dyDescent="0.3">
      <c r="A23" s="1" t="s">
        <v>30</v>
      </c>
      <c r="B23" s="1">
        <v>200</v>
      </c>
      <c r="C23" s="1">
        <v>180</v>
      </c>
      <c r="D23" s="1">
        <v>160</v>
      </c>
      <c r="E23" s="1">
        <v>210</v>
      </c>
      <c r="N23" s="1">
        <f>SUM(Expenses[[#This Row],[Jan]:[Dec]])</f>
        <v>750</v>
      </c>
    </row>
    <row r="24" spans="1:14" x14ac:dyDescent="0.3">
      <c r="A24" s="1" t="s">
        <v>31</v>
      </c>
      <c r="B24" s="1">
        <v>50</v>
      </c>
      <c r="C24" s="1">
        <v>45</v>
      </c>
      <c r="D24" s="1">
        <v>37</v>
      </c>
      <c r="E24" s="1">
        <v>0</v>
      </c>
      <c r="N24" s="1">
        <f>SUM(Expenses[[#This Row],[Jan]:[Dec]])</f>
        <v>132</v>
      </c>
    </row>
    <row r="25" spans="1:14" x14ac:dyDescent="0.3">
      <c r="A25" s="6" t="s">
        <v>32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x14ac:dyDescent="0.3">
      <c r="A26" s="1" t="s">
        <v>33</v>
      </c>
      <c r="B26" s="1">
        <v>125</v>
      </c>
      <c r="C26" s="1">
        <v>100</v>
      </c>
      <c r="D26" s="1">
        <v>67</v>
      </c>
      <c r="E26" s="1">
        <v>140</v>
      </c>
      <c r="N26" s="1">
        <f>SUM(Expenses[[#This Row],[Jan]:[Dec]])</f>
        <v>432</v>
      </c>
    </row>
    <row r="27" spans="1:14" x14ac:dyDescent="0.3">
      <c r="A27" s="1" t="s">
        <v>34</v>
      </c>
      <c r="B27" s="1">
        <v>10</v>
      </c>
      <c r="C27" s="1">
        <v>5</v>
      </c>
      <c r="D27" s="1">
        <v>9</v>
      </c>
      <c r="E27" s="1">
        <v>0</v>
      </c>
      <c r="N27" s="1">
        <f>SUM(Expenses[[#This Row],[Jan]:[Dec]])</f>
        <v>24</v>
      </c>
    </row>
    <row r="28" spans="1:14" x14ac:dyDescent="0.3">
      <c r="A28" s="1" t="s">
        <v>35</v>
      </c>
      <c r="B28" s="1">
        <v>20</v>
      </c>
      <c r="C28" s="1">
        <v>45</v>
      </c>
      <c r="D28" s="1">
        <v>67</v>
      </c>
      <c r="E28" s="1">
        <v>120</v>
      </c>
      <c r="N28" s="1">
        <f>SUM(Expenses[[#This Row],[Jan]:[Dec]])</f>
        <v>252</v>
      </c>
    </row>
    <row r="29" spans="1:14" x14ac:dyDescent="0.3">
      <c r="A29" s="4" t="s">
        <v>36</v>
      </c>
      <c r="B29" s="5">
        <f>IF(SUBTOTAL(109,Expenses[Jan])=0,"",SUBTOTAL(109,Expenses[Jan]))</f>
        <v>26905</v>
      </c>
      <c r="C29" s="5">
        <f>IF(SUBTOTAL(109,Expenses[Feb])=0,"",SUBTOTAL(109,Expenses[Feb]))</f>
        <v>26555</v>
      </c>
      <c r="D29" s="5">
        <f>IF(SUBTOTAL(109,Expenses[Mar])=0,"",SUBTOTAL(109,Expenses[Mar]))</f>
        <v>29330</v>
      </c>
      <c r="E29" s="5">
        <f>IF(SUBTOTAL(109,Expenses[Apr])=0,"",SUBTOTAL(109,Expenses[Apr]))</f>
        <v>28730</v>
      </c>
      <c r="F29" s="5" t="str">
        <f>IF(SUBTOTAL(109,Expenses[May])=0,"",SUBTOTAL(109,Expenses[May]))</f>
        <v/>
      </c>
      <c r="G29" s="5" t="str">
        <f>IF(SUBTOTAL(109,Expenses[Jun])=0,"",SUBTOTAL(109,Expenses[Jun]))</f>
        <v/>
      </c>
      <c r="H29" s="5" t="str">
        <f>IF(SUBTOTAL(109,Expenses[Jul])=0,"",SUBTOTAL(109,Expenses[Jul]))</f>
        <v/>
      </c>
      <c r="I29" s="5" t="str">
        <f>IF(SUBTOTAL(109,Expenses[Aug])=0,"",SUBTOTAL(109,Expenses[Aug]))</f>
        <v/>
      </c>
      <c r="J29" s="5" t="str">
        <f>IF(SUBTOTAL(109,Expenses[Sep])=0,"",SUBTOTAL(109,Expenses[Sep]))</f>
        <v/>
      </c>
      <c r="K29" s="5" t="str">
        <f>IF(SUBTOTAL(109,Expenses[Oct])=0,"",SUBTOTAL(109,Expenses[Oct]))</f>
        <v/>
      </c>
      <c r="L29" s="5" t="str">
        <f>IF(SUBTOTAL(109,Expenses[Nov])=0,"",SUBTOTAL(109,Expenses[Nov]))</f>
        <v/>
      </c>
      <c r="M29" s="5" t="str">
        <f>IF(SUBTOTAL(109,Expenses[Dec])=0,"",SUBTOTAL(109,Expenses[Dec]))</f>
        <v/>
      </c>
      <c r="N29" s="5">
        <f>IF(SUBTOTAL(109,Expenses[Year To Date])=0,"",SUBTOTAL(109,Expenses[Year To Date]))</f>
        <v>111520</v>
      </c>
    </row>
    <row r="31" spans="1:14" x14ac:dyDescent="0.3">
      <c r="A31" s="11" t="s">
        <v>37</v>
      </c>
      <c r="B31" s="12">
        <f>Income[[#Totals],[Jan]]-Expenses[[#Totals],[Jan]]</f>
        <v>49095</v>
      </c>
      <c r="C31" s="12">
        <f>Income[[#Totals],[Feb]]-Expenses[[#Totals],[Feb]]</f>
        <v>48045</v>
      </c>
      <c r="D31" s="12">
        <f>Income[[#Totals],[Mar]]-Expenses[[#Totals],[Mar]]</f>
        <v>32070</v>
      </c>
      <c r="E31" s="12">
        <f>Income[[#Totals],[Apr]]-Expenses[[#Totals],[Apr]]</f>
        <v>61270</v>
      </c>
      <c r="F31" s="12"/>
      <c r="G31" s="12"/>
      <c r="H31" s="12"/>
      <c r="I31" s="12"/>
      <c r="J31" s="12"/>
      <c r="K31" s="12"/>
      <c r="L31" s="12"/>
      <c r="M31" s="12"/>
      <c r="N31" s="13">
        <f>Income[[#Totals],[Year To Date]]-Expenses[[#Totals],[Year To Date]]</f>
        <v>190480</v>
      </c>
    </row>
  </sheetData>
  <mergeCells count="4">
    <mergeCell ref="A14:N14"/>
    <mergeCell ref="A6:N6"/>
    <mergeCell ref="A1:N2"/>
    <mergeCell ref="A4:N4"/>
  </mergeCells>
  <phoneticPr fontId="6" type="noConversion"/>
  <conditionalFormatting sqref="B31:E31">
    <cfRule type="cellIs" dxfId="65" priority="2" operator="lessThan">
      <formula>$D$4</formula>
    </cfRule>
  </conditionalFormatting>
  <conditionalFormatting sqref="A31:E31">
    <cfRule type="cellIs" dxfId="64" priority="1" operator="lessThan">
      <formula>$D$4</formula>
    </cfRule>
  </conditionalFormatting>
  <pageMargins left="0.7" right="0.7" top="0.75" bottom="0.75" header="0.3" footer="0.3"/>
  <pageSetup orientation="landscape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18CA40-0DB4-4620-8315-F39CC3D1B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AC7FD9-EBCF-4CC4-BE1C-34B80F7E8353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expense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2022-11-06T05:34:26Z</dcterms:created>
  <dcterms:modified xsi:type="dcterms:W3CDTF">2024-03-26T15:01:55Z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