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wiztute/Documents/"/>
    </mc:Choice>
  </mc:AlternateContent>
  <xr:revisionPtr revIDLastSave="0" documentId="13_ncr:1_{F9B3FB53-ADB0-C046-A25D-5E812D1A5A33}" xr6:coauthVersionLast="45" xr6:coauthVersionMax="45" xr10:uidLastSave="{00000000-0000-0000-0000-000000000000}"/>
  <bookViews>
    <workbookView xWindow="0" yWindow="460" windowWidth="28800" windowHeight="16220" xr2:uid="{00000000-000D-0000-FFFF-FFFF00000000}"/>
  </bookViews>
  <sheets>
    <sheet name="Sheet1" sheetId="1" r:id="rId1"/>
    <sheet name="Chart" sheetId="4" r:id="rId2"/>
    <sheet name="Income Statement" sheetId="2" r:id="rId3"/>
    <sheet name="Salari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" i="1" l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Y20" i="1" s="1"/>
  <c r="Z15" i="1"/>
  <c r="Z20" i="1" s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I15" i="1"/>
  <c r="L20" i="1"/>
  <c r="N20" i="1"/>
  <c r="N23" i="1" s="1"/>
  <c r="P20" i="1"/>
  <c r="R20" i="1"/>
  <c r="S20" i="1"/>
  <c r="T20" i="1"/>
  <c r="V20" i="1"/>
  <c r="V23" i="1" s="1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N15" i="2"/>
  <c r="M15" i="2"/>
  <c r="L15" i="2"/>
  <c r="K15" i="2"/>
  <c r="B15" i="2"/>
  <c r="J11" i="2" s="1"/>
  <c r="N12" i="2"/>
  <c r="M12" i="2"/>
  <c r="L12" i="2"/>
  <c r="K12" i="2"/>
  <c r="J12" i="2"/>
  <c r="L4" i="2"/>
  <c r="M4" i="2" s="1"/>
  <c r="N4" i="2" s="1"/>
  <c r="O4" i="2" s="1"/>
  <c r="K4" i="2"/>
  <c r="C2" i="2"/>
  <c r="D2" i="2" s="1"/>
  <c r="E2" i="2" s="1"/>
  <c r="F2" i="2" s="1"/>
  <c r="Z31" i="1"/>
  <c r="AL31" i="1" s="1"/>
  <c r="Y31" i="1"/>
  <c r="X31" i="1"/>
  <c r="W31" i="1"/>
  <c r="V31" i="1"/>
  <c r="U31" i="1"/>
  <c r="T31" i="1"/>
  <c r="S31" i="1"/>
  <c r="R31" i="1"/>
  <c r="Q31" i="1"/>
  <c r="P31" i="1"/>
  <c r="O31" i="1"/>
  <c r="H29" i="1"/>
  <c r="G29" i="1"/>
  <c r="F29" i="1"/>
  <c r="E29" i="1"/>
  <c r="D29" i="1"/>
  <c r="C29" i="1"/>
  <c r="BJ20" i="1"/>
  <c r="BJ23" i="1" s="1"/>
  <c r="BI20" i="1"/>
  <c r="BI23" i="1" s="1"/>
  <c r="BH20" i="1"/>
  <c r="BH23" i="1" s="1"/>
  <c r="BG20" i="1"/>
  <c r="BG23" i="1" s="1"/>
  <c r="BF20" i="1"/>
  <c r="BF23" i="1" s="1"/>
  <c r="BE20" i="1"/>
  <c r="BE23" i="1" s="1"/>
  <c r="BD20" i="1"/>
  <c r="BD23" i="1" s="1"/>
  <c r="BC20" i="1"/>
  <c r="BC23" i="1" s="1"/>
  <c r="BB20" i="1"/>
  <c r="BB23" i="1" s="1"/>
  <c r="BA20" i="1"/>
  <c r="BA23" i="1" s="1"/>
  <c r="AZ20" i="1"/>
  <c r="AZ23" i="1" s="1"/>
  <c r="AY20" i="1"/>
  <c r="AY23" i="1" s="1"/>
  <c r="AX20" i="1"/>
  <c r="AX23" i="1" s="1"/>
  <c r="AW20" i="1"/>
  <c r="AW23" i="1" s="1"/>
  <c r="AV20" i="1"/>
  <c r="AV23" i="1" s="1"/>
  <c r="AU20" i="1"/>
  <c r="AU23" i="1" s="1"/>
  <c r="AT20" i="1"/>
  <c r="AT23" i="1" s="1"/>
  <c r="AS20" i="1"/>
  <c r="AS23" i="1" s="1"/>
  <c r="AR20" i="1"/>
  <c r="AR23" i="1" s="1"/>
  <c r="AQ20" i="1"/>
  <c r="AQ23" i="1" s="1"/>
  <c r="AP20" i="1"/>
  <c r="AP23" i="1" s="1"/>
  <c r="AO20" i="1"/>
  <c r="AO23" i="1" s="1"/>
  <c r="AN20" i="1"/>
  <c r="AN23" i="1" s="1"/>
  <c r="AM20" i="1"/>
  <c r="AM23" i="1" s="1"/>
  <c r="AL20" i="1"/>
  <c r="AL23" i="1" s="1"/>
  <c r="AK20" i="1"/>
  <c r="AK23" i="1" s="1"/>
  <c r="AJ20" i="1"/>
  <c r="AJ23" i="1" s="1"/>
  <c r="AI20" i="1"/>
  <c r="AI23" i="1" s="1"/>
  <c r="AH20" i="1"/>
  <c r="AH23" i="1" s="1"/>
  <c r="AG20" i="1"/>
  <c r="AG23" i="1" s="1"/>
  <c r="AF20" i="1"/>
  <c r="AF23" i="1" s="1"/>
  <c r="AE20" i="1"/>
  <c r="AE23" i="1" s="1"/>
  <c r="AD20" i="1"/>
  <c r="AD23" i="1" s="1"/>
  <c r="AC20" i="1"/>
  <c r="AC23" i="1" s="1"/>
  <c r="AB20" i="1"/>
  <c r="AB23" i="1" s="1"/>
  <c r="AA20" i="1"/>
  <c r="AA23" i="1" s="1"/>
  <c r="X20" i="1"/>
  <c r="X23" i="1" s="1"/>
  <c r="W20" i="1"/>
  <c r="W23" i="1" s="1"/>
  <c r="U20" i="1"/>
  <c r="U23" i="1" s="1"/>
  <c r="Q20" i="1"/>
  <c r="Q23" i="1" s="1"/>
  <c r="O20" i="1"/>
  <c r="O23" i="1" s="1"/>
  <c r="M20" i="1"/>
  <c r="M23" i="1" s="1"/>
  <c r="K20" i="1"/>
  <c r="K23" i="1" s="1"/>
  <c r="J20" i="1"/>
  <c r="J23" i="1" s="1"/>
  <c r="I20" i="1"/>
  <c r="I23" i="1" s="1"/>
  <c r="H20" i="1"/>
  <c r="H22" i="1" s="1"/>
  <c r="G20" i="1"/>
  <c r="G23" i="1" s="1"/>
  <c r="F20" i="1"/>
  <c r="F23" i="1" s="1"/>
  <c r="E20" i="1"/>
  <c r="E23" i="1" s="1"/>
  <c r="D20" i="1"/>
  <c r="D22" i="1" s="1"/>
  <c r="C20" i="1"/>
  <c r="C23" i="1" s="1"/>
  <c r="BJ6" i="1"/>
  <c r="BJ27" i="1" s="1"/>
  <c r="BJ29" i="1" s="1"/>
  <c r="BI6" i="1"/>
  <c r="BI27" i="1" s="1"/>
  <c r="BI29" i="1" s="1"/>
  <c r="BH6" i="1"/>
  <c r="BH27" i="1" s="1"/>
  <c r="BH29" i="1" s="1"/>
  <c r="BG6" i="1"/>
  <c r="BG27" i="1" s="1"/>
  <c r="BG29" i="1" s="1"/>
  <c r="BF6" i="1"/>
  <c r="BF27" i="1" s="1"/>
  <c r="BF29" i="1" s="1"/>
  <c r="BE6" i="1"/>
  <c r="BE27" i="1" s="1"/>
  <c r="BE29" i="1" s="1"/>
  <c r="BD6" i="1"/>
  <c r="BD27" i="1" s="1"/>
  <c r="BD29" i="1" s="1"/>
  <c r="BC6" i="1"/>
  <c r="BC27" i="1" s="1"/>
  <c r="BC29" i="1" s="1"/>
  <c r="BB6" i="1"/>
  <c r="BB27" i="1" s="1"/>
  <c r="BB29" i="1" s="1"/>
  <c r="BA6" i="1"/>
  <c r="BA27" i="1" s="1"/>
  <c r="BA29" i="1" s="1"/>
  <c r="AZ6" i="1"/>
  <c r="AZ27" i="1" s="1"/>
  <c r="AZ29" i="1" s="1"/>
  <c r="AY6" i="1"/>
  <c r="AY27" i="1" s="1"/>
  <c r="AY29" i="1" s="1"/>
  <c r="AX6" i="1"/>
  <c r="AX27" i="1" s="1"/>
  <c r="AX29" i="1" s="1"/>
  <c r="AW6" i="1"/>
  <c r="AW27" i="1" s="1"/>
  <c r="AW29" i="1" s="1"/>
  <c r="AV6" i="1"/>
  <c r="AV27" i="1" s="1"/>
  <c r="AV29" i="1" s="1"/>
  <c r="AU6" i="1"/>
  <c r="AU27" i="1" s="1"/>
  <c r="AU29" i="1" s="1"/>
  <c r="AT6" i="1"/>
  <c r="AT27" i="1" s="1"/>
  <c r="AT29" i="1" s="1"/>
  <c r="AS6" i="1"/>
  <c r="AS27" i="1" s="1"/>
  <c r="AS29" i="1" s="1"/>
  <c r="AR6" i="1"/>
  <c r="AR27" i="1" s="1"/>
  <c r="AR29" i="1" s="1"/>
  <c r="AQ6" i="1"/>
  <c r="AQ27" i="1" s="1"/>
  <c r="AQ29" i="1" s="1"/>
  <c r="AP6" i="1"/>
  <c r="AP27" i="1" s="1"/>
  <c r="AP29" i="1" s="1"/>
  <c r="AO6" i="1"/>
  <c r="AO27" i="1" s="1"/>
  <c r="AO29" i="1" s="1"/>
  <c r="AN6" i="1"/>
  <c r="AN27" i="1" s="1"/>
  <c r="AN29" i="1" s="1"/>
  <c r="AM6" i="1"/>
  <c r="AM27" i="1" s="1"/>
  <c r="AM29" i="1" s="1"/>
  <c r="AL6" i="1"/>
  <c r="AL27" i="1" s="1"/>
  <c r="AL29" i="1" s="1"/>
  <c r="AK6" i="1"/>
  <c r="AK27" i="1" s="1"/>
  <c r="AK29" i="1" s="1"/>
  <c r="AJ6" i="1"/>
  <c r="AJ27" i="1" s="1"/>
  <c r="AJ29" i="1" s="1"/>
  <c r="AI6" i="1"/>
  <c r="AI27" i="1" s="1"/>
  <c r="AI29" i="1" s="1"/>
  <c r="AH6" i="1"/>
  <c r="AH27" i="1" s="1"/>
  <c r="AH29" i="1" s="1"/>
  <c r="AG6" i="1"/>
  <c r="AG27" i="1" s="1"/>
  <c r="AG29" i="1" s="1"/>
  <c r="AF6" i="1"/>
  <c r="AF27" i="1" s="1"/>
  <c r="AF29" i="1" s="1"/>
  <c r="AE6" i="1"/>
  <c r="AE27" i="1" s="1"/>
  <c r="AE29" i="1" s="1"/>
  <c r="AD6" i="1"/>
  <c r="AD27" i="1" s="1"/>
  <c r="AD29" i="1" s="1"/>
  <c r="AC6" i="1"/>
  <c r="AC27" i="1" s="1"/>
  <c r="AC29" i="1" s="1"/>
  <c r="AB6" i="1"/>
  <c r="AB27" i="1" s="1"/>
  <c r="AB29" i="1" s="1"/>
  <c r="AA6" i="1"/>
  <c r="AA27" i="1" s="1"/>
  <c r="AA29" i="1" s="1"/>
  <c r="Z6" i="1"/>
  <c r="Z27" i="1" s="1"/>
  <c r="Z29" i="1" s="1"/>
  <c r="Y6" i="1"/>
  <c r="Y27" i="1" s="1"/>
  <c r="Y29" i="1" s="1"/>
  <c r="X6" i="1"/>
  <c r="X27" i="1" s="1"/>
  <c r="X29" i="1" s="1"/>
  <c r="W6" i="1"/>
  <c r="W27" i="1" s="1"/>
  <c r="W29" i="1" s="1"/>
  <c r="V6" i="1"/>
  <c r="V27" i="1" s="1"/>
  <c r="V29" i="1" s="1"/>
  <c r="U6" i="1"/>
  <c r="U27" i="1" s="1"/>
  <c r="U29" i="1" s="1"/>
  <c r="T6" i="1"/>
  <c r="T27" i="1" s="1"/>
  <c r="T29" i="1" s="1"/>
  <c r="S6" i="1"/>
  <c r="S27" i="1" s="1"/>
  <c r="S29" i="1" s="1"/>
  <c r="R6" i="1"/>
  <c r="R27" i="1" s="1"/>
  <c r="R29" i="1" s="1"/>
  <c r="Q6" i="1"/>
  <c r="Q27" i="1" s="1"/>
  <c r="Q29" i="1" s="1"/>
  <c r="P6" i="1"/>
  <c r="P27" i="1" s="1"/>
  <c r="P29" i="1" s="1"/>
  <c r="O6" i="1"/>
  <c r="O27" i="1" s="1"/>
  <c r="O29" i="1" s="1"/>
  <c r="N6" i="1"/>
  <c r="N27" i="1" s="1"/>
  <c r="N29" i="1" s="1"/>
  <c r="M6" i="1"/>
  <c r="M27" i="1" s="1"/>
  <c r="M29" i="1" s="1"/>
  <c r="L6" i="1"/>
  <c r="L27" i="1" s="1"/>
  <c r="L29" i="1" s="1"/>
  <c r="K6" i="1"/>
  <c r="K27" i="1" s="1"/>
  <c r="K29" i="1" s="1"/>
  <c r="J6" i="1"/>
  <c r="J27" i="1" s="1"/>
  <c r="J29" i="1" s="1"/>
  <c r="I6" i="1"/>
  <c r="I27" i="1" s="1"/>
  <c r="I29" i="1" s="1"/>
  <c r="H6" i="1"/>
  <c r="H8" i="1" s="1"/>
  <c r="G6" i="1"/>
  <c r="G8" i="1" s="1"/>
  <c r="F6" i="1"/>
  <c r="F8" i="1" s="1"/>
  <c r="E6" i="1"/>
  <c r="E8" i="1" s="1"/>
  <c r="D6" i="1"/>
  <c r="D8" i="1" s="1"/>
  <c r="C6" i="1"/>
  <c r="C8" i="1" s="1"/>
  <c r="U1" i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D12" i="2" l="1"/>
  <c r="E12" i="2"/>
  <c r="T23" i="1"/>
  <c r="Y23" i="1"/>
  <c r="C15" i="2"/>
  <c r="K11" i="2" s="1"/>
  <c r="S23" i="1"/>
  <c r="L23" i="1"/>
  <c r="R23" i="1"/>
  <c r="P23" i="1"/>
  <c r="Z23" i="1"/>
  <c r="C12" i="2"/>
  <c r="F12" i="2"/>
  <c r="K8" i="1"/>
  <c r="O8" i="1"/>
  <c r="S8" i="1"/>
  <c r="W8" i="1"/>
  <c r="AA8" i="1"/>
  <c r="AE8" i="1"/>
  <c r="AI8" i="1"/>
  <c r="AM8" i="1"/>
  <c r="AQ8" i="1"/>
  <c r="AU8" i="1"/>
  <c r="AY8" i="1"/>
  <c r="BC8" i="1"/>
  <c r="BG8" i="1"/>
  <c r="I19" i="1"/>
  <c r="I22" i="1" s="1"/>
  <c r="I25" i="1" s="1"/>
  <c r="M19" i="1"/>
  <c r="M22" i="1" s="1"/>
  <c r="M25" i="1" s="1"/>
  <c r="Q19" i="1"/>
  <c r="Q22" i="1" s="1"/>
  <c r="Q25" i="1" s="1"/>
  <c r="U19" i="1"/>
  <c r="U22" i="1" s="1"/>
  <c r="U25" i="1" s="1"/>
  <c r="Y19" i="1"/>
  <c r="Y22" i="1" s="1"/>
  <c r="Y25" i="1" s="1"/>
  <c r="AC19" i="1"/>
  <c r="AC22" i="1" s="1"/>
  <c r="AC25" i="1" s="1"/>
  <c r="AG19" i="1"/>
  <c r="AG22" i="1" s="1"/>
  <c r="AG25" i="1" s="1"/>
  <c r="AK19" i="1"/>
  <c r="AK22" i="1" s="1"/>
  <c r="AK25" i="1" s="1"/>
  <c r="AO19" i="1"/>
  <c r="AO22" i="1" s="1"/>
  <c r="AO25" i="1" s="1"/>
  <c r="AS19" i="1"/>
  <c r="AS22" i="1" s="1"/>
  <c r="AS25" i="1" s="1"/>
  <c r="AW19" i="1"/>
  <c r="AW22" i="1" s="1"/>
  <c r="AW25" i="1" s="1"/>
  <c r="BA19" i="1"/>
  <c r="BA22" i="1" s="1"/>
  <c r="BA25" i="1" s="1"/>
  <c r="BE19" i="1"/>
  <c r="BE22" i="1" s="1"/>
  <c r="BE25" i="1" s="1"/>
  <c r="BI19" i="1"/>
  <c r="BI22" i="1" s="1"/>
  <c r="BI25" i="1" s="1"/>
  <c r="E22" i="1"/>
  <c r="E25" i="1" s="1"/>
  <c r="E35" i="1" s="1"/>
  <c r="H23" i="1"/>
  <c r="H25" i="1" s="1"/>
  <c r="H35" i="1" s="1"/>
  <c r="B12" i="2"/>
  <c r="L8" i="1"/>
  <c r="P8" i="1"/>
  <c r="T8" i="1"/>
  <c r="X8" i="1"/>
  <c r="AB8" i="1"/>
  <c r="AF8" i="1"/>
  <c r="AJ8" i="1"/>
  <c r="AN8" i="1"/>
  <c r="AR8" i="1"/>
  <c r="AV8" i="1"/>
  <c r="AZ8" i="1"/>
  <c r="BD8" i="1"/>
  <c r="BH8" i="1"/>
  <c r="J19" i="1"/>
  <c r="J22" i="1" s="1"/>
  <c r="J25" i="1" s="1"/>
  <c r="N19" i="1"/>
  <c r="N22" i="1" s="1"/>
  <c r="N25" i="1" s="1"/>
  <c r="R19" i="1"/>
  <c r="R22" i="1" s="1"/>
  <c r="R25" i="1" s="1"/>
  <c r="V19" i="1"/>
  <c r="V22" i="1" s="1"/>
  <c r="V25" i="1" s="1"/>
  <c r="Z19" i="1"/>
  <c r="Z22" i="1" s="1"/>
  <c r="Z25" i="1" s="1"/>
  <c r="AD19" i="1"/>
  <c r="AD22" i="1" s="1"/>
  <c r="AD25" i="1" s="1"/>
  <c r="AH19" i="1"/>
  <c r="AH22" i="1" s="1"/>
  <c r="AH25" i="1" s="1"/>
  <c r="AL19" i="1"/>
  <c r="AL22" i="1" s="1"/>
  <c r="AL25" i="1" s="1"/>
  <c r="AP19" i="1"/>
  <c r="AP22" i="1" s="1"/>
  <c r="AP25" i="1" s="1"/>
  <c r="AT19" i="1"/>
  <c r="AT22" i="1" s="1"/>
  <c r="AT25" i="1" s="1"/>
  <c r="AX19" i="1"/>
  <c r="AX22" i="1" s="1"/>
  <c r="AX25" i="1" s="1"/>
  <c r="BB19" i="1"/>
  <c r="BB22" i="1" s="1"/>
  <c r="BB25" i="1" s="1"/>
  <c r="BF19" i="1"/>
  <c r="BF22" i="1" s="1"/>
  <c r="BF25" i="1" s="1"/>
  <c r="BJ19" i="1"/>
  <c r="BJ22" i="1" s="1"/>
  <c r="BJ25" i="1" s="1"/>
  <c r="F22" i="1"/>
  <c r="F25" i="1" s="1"/>
  <c r="F35" i="1" s="1"/>
  <c r="D23" i="1"/>
  <c r="D25" i="1" s="1"/>
  <c r="D35" i="1" s="1"/>
  <c r="AV31" i="1"/>
  <c r="AT31" i="1"/>
  <c r="AP31" i="1"/>
  <c r="AX31" i="1"/>
  <c r="AS31" i="1"/>
  <c r="AO31" i="1"/>
  <c r="AW31" i="1"/>
  <c r="AR31" i="1"/>
  <c r="AN31" i="1"/>
  <c r="AU31" i="1"/>
  <c r="AQ31" i="1"/>
  <c r="AM31" i="1"/>
  <c r="I8" i="1"/>
  <c r="M8" i="1"/>
  <c r="Q8" i="1"/>
  <c r="U8" i="1"/>
  <c r="Y8" i="1"/>
  <c r="AC8" i="1"/>
  <c r="AG8" i="1"/>
  <c r="AG35" i="1" s="1"/>
  <c r="AK8" i="1"/>
  <c r="AK35" i="1" s="1"/>
  <c r="AO8" i="1"/>
  <c r="AS8" i="1"/>
  <c r="AW8" i="1"/>
  <c r="AW35" i="1" s="1"/>
  <c r="BA8" i="1"/>
  <c r="BE8" i="1"/>
  <c r="BI8" i="1"/>
  <c r="K19" i="1"/>
  <c r="K22" i="1" s="1"/>
  <c r="K25" i="1" s="1"/>
  <c r="O19" i="1"/>
  <c r="O22" i="1" s="1"/>
  <c r="O25" i="1" s="1"/>
  <c r="S19" i="1"/>
  <c r="S22" i="1" s="1"/>
  <c r="S25" i="1" s="1"/>
  <c r="W19" i="1"/>
  <c r="W22" i="1" s="1"/>
  <c r="W25" i="1" s="1"/>
  <c r="AA19" i="1"/>
  <c r="AA22" i="1" s="1"/>
  <c r="AA25" i="1" s="1"/>
  <c r="AE19" i="1"/>
  <c r="AE22" i="1" s="1"/>
  <c r="AE25" i="1" s="1"/>
  <c r="AI19" i="1"/>
  <c r="AI22" i="1" s="1"/>
  <c r="AI25" i="1" s="1"/>
  <c r="AM19" i="1"/>
  <c r="AM22" i="1" s="1"/>
  <c r="AM25" i="1" s="1"/>
  <c r="AQ19" i="1"/>
  <c r="AQ22" i="1" s="1"/>
  <c r="AQ25" i="1" s="1"/>
  <c r="AU19" i="1"/>
  <c r="AU22" i="1" s="1"/>
  <c r="AU25" i="1" s="1"/>
  <c r="AY19" i="1"/>
  <c r="AY22" i="1" s="1"/>
  <c r="AY25" i="1" s="1"/>
  <c r="BC19" i="1"/>
  <c r="BC22" i="1" s="1"/>
  <c r="BC25" i="1" s="1"/>
  <c r="BG19" i="1"/>
  <c r="BG22" i="1" s="1"/>
  <c r="BG25" i="1" s="1"/>
  <c r="C22" i="1"/>
  <c r="C25" i="1" s="1"/>
  <c r="C35" i="1" s="1"/>
  <c r="G22" i="1"/>
  <c r="G25" i="1" s="1"/>
  <c r="G35" i="1" s="1"/>
  <c r="J8" i="1"/>
  <c r="N8" i="1"/>
  <c r="R8" i="1"/>
  <c r="V8" i="1"/>
  <c r="Z8" i="1"/>
  <c r="AD8" i="1"/>
  <c r="AD35" i="1" s="1"/>
  <c r="AH8" i="1"/>
  <c r="AL8" i="1"/>
  <c r="AP8" i="1"/>
  <c r="AP35" i="1" s="1"/>
  <c r="AT8" i="1"/>
  <c r="AT35" i="1" s="1"/>
  <c r="AX8" i="1"/>
  <c r="BB8" i="1"/>
  <c r="BF8" i="1"/>
  <c r="BF35" i="1" s="1"/>
  <c r="BJ8" i="1"/>
  <c r="BJ35" i="1" s="1"/>
  <c r="L19" i="1"/>
  <c r="L22" i="1" s="1"/>
  <c r="L25" i="1" s="1"/>
  <c r="P19" i="1"/>
  <c r="P22" i="1" s="1"/>
  <c r="P25" i="1" s="1"/>
  <c r="T19" i="1"/>
  <c r="T22" i="1" s="1"/>
  <c r="T25" i="1" s="1"/>
  <c r="X19" i="1"/>
  <c r="X22" i="1" s="1"/>
  <c r="X25" i="1" s="1"/>
  <c r="AB19" i="1"/>
  <c r="AB22" i="1" s="1"/>
  <c r="AB25" i="1" s="1"/>
  <c r="AF19" i="1"/>
  <c r="AF22" i="1" s="1"/>
  <c r="AF25" i="1" s="1"/>
  <c r="AJ19" i="1"/>
  <c r="AJ22" i="1" s="1"/>
  <c r="AJ25" i="1" s="1"/>
  <c r="AN19" i="1"/>
  <c r="AN22" i="1" s="1"/>
  <c r="AN25" i="1" s="1"/>
  <c r="AR19" i="1"/>
  <c r="AR22" i="1" s="1"/>
  <c r="AR25" i="1" s="1"/>
  <c r="AV19" i="1"/>
  <c r="AV22" i="1" s="1"/>
  <c r="AV25" i="1" s="1"/>
  <c r="AZ19" i="1"/>
  <c r="AZ22" i="1" s="1"/>
  <c r="AZ25" i="1" s="1"/>
  <c r="BD19" i="1"/>
  <c r="BD22" i="1" s="1"/>
  <c r="BD25" i="1" s="1"/>
  <c r="BH19" i="1"/>
  <c r="BH22" i="1" s="1"/>
  <c r="BH25" i="1" s="1"/>
  <c r="AA31" i="1"/>
  <c r="AE31" i="1"/>
  <c r="AI31" i="1"/>
  <c r="AB31" i="1"/>
  <c r="AF31" i="1"/>
  <c r="AJ31" i="1"/>
  <c r="AC31" i="1"/>
  <c r="AG31" i="1"/>
  <c r="AK31" i="1"/>
  <c r="AD31" i="1"/>
  <c r="AH31" i="1"/>
  <c r="E15" i="2" l="1"/>
  <c r="M11" i="2" s="1"/>
  <c r="Z35" i="1"/>
  <c r="AX35" i="1"/>
  <c r="AH35" i="1"/>
  <c r="BA35" i="1"/>
  <c r="U35" i="1"/>
  <c r="U41" i="1" s="1"/>
  <c r="R35" i="1"/>
  <c r="R41" i="1" s="1"/>
  <c r="Q35" i="1"/>
  <c r="Q41" i="1" s="1"/>
  <c r="N35" i="1"/>
  <c r="N36" i="1" s="1"/>
  <c r="J35" i="1"/>
  <c r="J37" i="1" s="1"/>
  <c r="BE35" i="1"/>
  <c r="AO35" i="1"/>
  <c r="Y35" i="1"/>
  <c r="Y41" i="1" s="1"/>
  <c r="BI35" i="1"/>
  <c r="BI41" i="1" s="1"/>
  <c r="AS35" i="1"/>
  <c r="AC35" i="1"/>
  <c r="AC41" i="1" s="1"/>
  <c r="M35" i="1"/>
  <c r="M36" i="1" s="1"/>
  <c r="BB35" i="1"/>
  <c r="BB41" i="1" s="1"/>
  <c r="AL35" i="1"/>
  <c r="V35" i="1"/>
  <c r="V37" i="1" s="1"/>
  <c r="I35" i="1"/>
  <c r="I36" i="1" s="1"/>
  <c r="D41" i="1"/>
  <c r="D37" i="1"/>
  <c r="D36" i="1"/>
  <c r="C41" i="1"/>
  <c r="C36" i="1"/>
  <c r="C37" i="1"/>
  <c r="F41" i="1"/>
  <c r="F37" i="1"/>
  <c r="F36" i="1"/>
  <c r="H41" i="1"/>
  <c r="H37" i="1"/>
  <c r="H36" i="1"/>
  <c r="G37" i="1"/>
  <c r="G41" i="1"/>
  <c r="G36" i="1"/>
  <c r="E37" i="1"/>
  <c r="E41" i="1"/>
  <c r="E36" i="1"/>
  <c r="BJ41" i="1"/>
  <c r="BJ36" i="1"/>
  <c r="AT41" i="1"/>
  <c r="AT37" i="1"/>
  <c r="AT36" i="1"/>
  <c r="AD41" i="1"/>
  <c r="AD37" i="1"/>
  <c r="AD36" i="1"/>
  <c r="N37" i="1"/>
  <c r="D6" i="2"/>
  <c r="AW41" i="1"/>
  <c r="AW36" i="1"/>
  <c r="AW37" i="1"/>
  <c r="AG41" i="1"/>
  <c r="AG36" i="1"/>
  <c r="AG37" i="1"/>
  <c r="Q37" i="1"/>
  <c r="BD35" i="1"/>
  <c r="AN35" i="1"/>
  <c r="X35" i="1"/>
  <c r="AU35" i="1"/>
  <c r="AE35" i="1"/>
  <c r="C3" i="2"/>
  <c r="O35" i="1"/>
  <c r="BF41" i="1"/>
  <c r="BF36" i="1"/>
  <c r="AP41" i="1"/>
  <c r="AP37" i="1"/>
  <c r="AP36" i="1"/>
  <c r="Z41" i="1"/>
  <c r="Z37" i="1"/>
  <c r="Z36" i="1"/>
  <c r="E6" i="2"/>
  <c r="AS37" i="1"/>
  <c r="AS41" i="1"/>
  <c r="AS36" i="1"/>
  <c r="AC37" i="1"/>
  <c r="AC36" i="1"/>
  <c r="AZ35" i="1"/>
  <c r="AJ35" i="1"/>
  <c r="T35" i="1"/>
  <c r="BG35" i="1"/>
  <c r="AQ35" i="1"/>
  <c r="D3" i="2"/>
  <c r="AA35" i="1"/>
  <c r="K35" i="1"/>
  <c r="D15" i="2"/>
  <c r="L11" i="2" s="1"/>
  <c r="AL41" i="1"/>
  <c r="AL37" i="1"/>
  <c r="AL36" i="1"/>
  <c r="V41" i="1"/>
  <c r="V36" i="1"/>
  <c r="F6" i="2"/>
  <c r="BE41" i="1"/>
  <c r="BE36" i="1"/>
  <c r="AO41" i="1"/>
  <c r="AO36" i="1"/>
  <c r="AO37" i="1"/>
  <c r="Y36" i="1"/>
  <c r="AV35" i="1"/>
  <c r="AF35" i="1"/>
  <c r="P35" i="1"/>
  <c r="BC35" i="1"/>
  <c r="E3" i="2"/>
  <c r="AM35" i="1"/>
  <c r="W35" i="1"/>
  <c r="AX41" i="1"/>
  <c r="AX37" i="1"/>
  <c r="AX36" i="1"/>
  <c r="AH41" i="1"/>
  <c r="AH37" i="1"/>
  <c r="AH36" i="1"/>
  <c r="R36" i="1"/>
  <c r="B6" i="2"/>
  <c r="C6" i="2"/>
  <c r="BA41" i="1"/>
  <c r="BA36" i="1"/>
  <c r="AK37" i="1"/>
  <c r="AK41" i="1"/>
  <c r="AK36" i="1"/>
  <c r="U36" i="1"/>
  <c r="BJ31" i="1"/>
  <c r="BJ37" i="1" s="1"/>
  <c r="BF31" i="1"/>
  <c r="BF37" i="1" s="1"/>
  <c r="BB31" i="1"/>
  <c r="BH31" i="1"/>
  <c r="BD31" i="1"/>
  <c r="AZ31" i="1"/>
  <c r="BG31" i="1"/>
  <c r="AY31" i="1"/>
  <c r="BE31" i="1"/>
  <c r="BE37" i="1" s="1"/>
  <c r="BC31" i="1"/>
  <c r="BI31" i="1"/>
  <c r="BA31" i="1"/>
  <c r="BA37" i="1" s="1"/>
  <c r="BH35" i="1"/>
  <c r="AR35" i="1"/>
  <c r="AB35" i="1"/>
  <c r="L35" i="1"/>
  <c r="AY35" i="1"/>
  <c r="F3" i="2"/>
  <c r="AI35" i="1"/>
  <c r="S35" i="1"/>
  <c r="B3" i="2"/>
  <c r="Y37" i="1" l="1"/>
  <c r="U37" i="1"/>
  <c r="BB36" i="1"/>
  <c r="BI36" i="1"/>
  <c r="N41" i="1"/>
  <c r="BI37" i="1"/>
  <c r="BB37" i="1"/>
  <c r="J36" i="1"/>
  <c r="I41" i="1"/>
  <c r="R37" i="1"/>
  <c r="Q36" i="1"/>
  <c r="M41" i="1"/>
  <c r="J41" i="1"/>
  <c r="F9" i="2"/>
  <c r="D9" i="2"/>
  <c r="D18" i="2" s="1"/>
  <c r="L5" i="2" s="1"/>
  <c r="M37" i="1"/>
  <c r="E9" i="2"/>
  <c r="E18" i="2" s="1"/>
  <c r="E25" i="2" s="1"/>
  <c r="M6" i="2" s="1"/>
  <c r="I37" i="1"/>
  <c r="B9" i="2"/>
  <c r="B18" i="2" s="1"/>
  <c r="J5" i="2" s="1"/>
  <c r="AR41" i="1"/>
  <c r="AR37" i="1"/>
  <c r="AR36" i="1"/>
  <c r="AV41" i="1"/>
  <c r="AV37" i="1"/>
  <c r="AV36" i="1"/>
  <c r="K41" i="1"/>
  <c r="K36" i="1"/>
  <c r="K37" i="1"/>
  <c r="BG41" i="1"/>
  <c r="BG36" i="1"/>
  <c r="BG37" i="1"/>
  <c r="AU37" i="1"/>
  <c r="AU41" i="1"/>
  <c r="AU36" i="1"/>
  <c r="AY41" i="1"/>
  <c r="AY36" i="1"/>
  <c r="AY37" i="1"/>
  <c r="BH41" i="1"/>
  <c r="BH37" i="1"/>
  <c r="BH36" i="1"/>
  <c r="BC37" i="1"/>
  <c r="BC41" i="1"/>
  <c r="BC36" i="1"/>
  <c r="AA41" i="1"/>
  <c r="AA36" i="1"/>
  <c r="AA37" i="1"/>
  <c r="T41" i="1"/>
  <c r="T37" i="1"/>
  <c r="T36" i="1"/>
  <c r="O37" i="1"/>
  <c r="O41" i="1"/>
  <c r="O36" i="1"/>
  <c r="X41" i="1"/>
  <c r="X37" i="1"/>
  <c r="X36" i="1"/>
  <c r="L41" i="1"/>
  <c r="L37" i="1"/>
  <c r="L36" i="1"/>
  <c r="F15" i="2"/>
  <c r="N11" i="2" s="1"/>
  <c r="W37" i="1"/>
  <c r="W41" i="1"/>
  <c r="W36" i="1"/>
  <c r="P41" i="1"/>
  <c r="P37" i="1"/>
  <c r="P36" i="1"/>
  <c r="D25" i="2"/>
  <c r="L6" i="2" s="1"/>
  <c r="AJ41" i="1"/>
  <c r="AJ37" i="1"/>
  <c r="AJ36" i="1"/>
  <c r="C9" i="2"/>
  <c r="C18" i="2" s="1"/>
  <c r="AN41" i="1"/>
  <c r="AN37" i="1"/>
  <c r="AN36" i="1"/>
  <c r="S41" i="1"/>
  <c r="S36" i="1"/>
  <c r="S37" i="1"/>
  <c r="AI41" i="1"/>
  <c r="AI36" i="1"/>
  <c r="AI37" i="1"/>
  <c r="AB41" i="1"/>
  <c r="AB37" i="1"/>
  <c r="AB36" i="1"/>
  <c r="AM37" i="1"/>
  <c r="AM41" i="1"/>
  <c r="AM36" i="1"/>
  <c r="AF41" i="1"/>
  <c r="AF37" i="1"/>
  <c r="AF36" i="1"/>
  <c r="AQ41" i="1"/>
  <c r="AQ36" i="1"/>
  <c r="AQ37" i="1"/>
  <c r="AZ41" i="1"/>
  <c r="AZ37" i="1"/>
  <c r="AZ36" i="1"/>
  <c r="AE37" i="1"/>
  <c r="AE41" i="1"/>
  <c r="AE36" i="1"/>
  <c r="BD41" i="1"/>
  <c r="BD37" i="1"/>
  <c r="BD36" i="1"/>
  <c r="D22" i="2" l="1"/>
  <c r="M5" i="2"/>
  <c r="E22" i="2"/>
  <c r="D28" i="2"/>
  <c r="L8" i="2" s="1"/>
  <c r="L13" i="2" s="1"/>
  <c r="L17" i="2" s="1"/>
  <c r="B25" i="2"/>
  <c r="J6" i="2" s="1"/>
  <c r="B22" i="2"/>
  <c r="C25" i="2"/>
  <c r="K6" i="2" s="1"/>
  <c r="K5" i="2"/>
  <c r="C22" i="2"/>
  <c r="E28" i="2"/>
  <c r="M8" i="2" s="1"/>
  <c r="M13" i="2" s="1"/>
  <c r="M17" i="2" s="1"/>
  <c r="F18" i="2"/>
  <c r="C28" i="2" l="1"/>
  <c r="K8" i="2" s="1"/>
  <c r="K13" i="2" s="1"/>
  <c r="K17" i="2" s="1"/>
  <c r="B28" i="2"/>
  <c r="J8" i="2" s="1"/>
  <c r="J13" i="2" s="1"/>
  <c r="J17" i="2" s="1"/>
  <c r="F25" i="2"/>
  <c r="N6" i="2" s="1"/>
  <c r="N5" i="2"/>
  <c r="F22" i="2"/>
  <c r="F28" i="2" l="1"/>
  <c r="N8" i="2" s="1"/>
  <c r="N13" i="2" s="1"/>
  <c r="O13" i="2" l="1"/>
  <c r="O20" i="2" s="1"/>
  <c r="N17" i="2"/>
  <c r="J21" i="2" l="1"/>
  <c r="J22" i="2" s="1"/>
</calcChain>
</file>

<file path=xl/sharedStrings.xml><?xml version="1.0" encoding="utf-8"?>
<sst xmlns="http://schemas.openxmlformats.org/spreadsheetml/2006/main" count="89" uniqueCount="69">
  <si>
    <t>Month ==&gt;</t>
  </si>
  <si>
    <t>Cofounder</t>
  </si>
  <si>
    <t>Tech Team</t>
  </si>
  <si>
    <t>Faculty</t>
  </si>
  <si>
    <t>Legal</t>
  </si>
  <si>
    <t>Accounting</t>
  </si>
  <si>
    <t>Marketing</t>
  </si>
  <si>
    <t>Sales</t>
  </si>
  <si>
    <t>Office Rent Per Seat</t>
  </si>
  <si>
    <t>Designation</t>
  </si>
  <si>
    <t>Cumulative Revenue</t>
  </si>
  <si>
    <t>DCF Valuation</t>
  </si>
  <si>
    <t>y/y Growth</t>
  </si>
  <si>
    <t>EBIT</t>
  </si>
  <si>
    <t>Revenue</t>
  </si>
  <si>
    <t>COGS</t>
  </si>
  <si>
    <t>Tax</t>
  </si>
  <si>
    <t># Students/Course</t>
  </si>
  <si>
    <t>% of Revenue</t>
  </si>
  <si>
    <t>Tax rate</t>
  </si>
  <si>
    <t>EBIT (1-T)</t>
  </si>
  <si>
    <t># Course Batches</t>
  </si>
  <si>
    <t>Gross Profit</t>
  </si>
  <si>
    <t>Growth</t>
  </si>
  <si>
    <t>Gross margin %</t>
  </si>
  <si>
    <t>Total Students</t>
  </si>
  <si>
    <t>+ D&amp;A</t>
  </si>
  <si>
    <t>Operating Expenses</t>
  </si>
  <si>
    <t>-CAPEX</t>
  </si>
  <si>
    <t>Price/Course</t>
  </si>
  <si>
    <t>FCF</t>
  </si>
  <si>
    <t>D&amp;A</t>
  </si>
  <si>
    <t>Discount factor</t>
  </si>
  <si>
    <t>PV of CF</t>
  </si>
  <si>
    <t>Expenses</t>
  </si>
  <si>
    <t>margin %</t>
  </si>
  <si>
    <t>Terminal value</t>
  </si>
  <si>
    <t>CoFounder</t>
  </si>
  <si>
    <t>PV  of Firm</t>
  </si>
  <si>
    <t># Internal Technology Team</t>
  </si>
  <si>
    <t>(* Currency = INR)</t>
  </si>
  <si>
    <t>EBITDA</t>
  </si>
  <si>
    <t>PV  of Firm ($)</t>
  </si>
  <si>
    <t># Faculty</t>
  </si>
  <si>
    <t>(1$ = 70 INR)</t>
  </si>
  <si>
    <t>WACC</t>
  </si>
  <si>
    <t>Income tax</t>
  </si>
  <si>
    <t>( Source: http://www.waccexpert.com )</t>
  </si>
  <si>
    <t>Net Income</t>
  </si>
  <si>
    <t># Legal</t>
  </si>
  <si>
    <t># Accounting</t>
  </si>
  <si>
    <t># Marketing</t>
  </si>
  <si>
    <t># Sales (Outsourced)</t>
  </si>
  <si>
    <t># Internal Team Strength</t>
  </si>
  <si>
    <t>Total Salary Expenses</t>
  </si>
  <si>
    <t>Office Rent</t>
  </si>
  <si>
    <t>Server Cost</t>
  </si>
  <si>
    <t>Misc.</t>
  </si>
  <si>
    <t>Monthly Spend</t>
  </si>
  <si>
    <t>Computers ( Total Spend)</t>
  </si>
  <si>
    <t>Profit Before Tax (without D&amp;A)</t>
  </si>
  <si>
    <t>Tax Expense</t>
  </si>
  <si>
    <t>Net Income (Pre Tax)</t>
  </si>
  <si>
    <t>Per Student Profit</t>
  </si>
  <si>
    <t>#Students</t>
  </si>
  <si>
    <t>#Price</t>
  </si>
  <si>
    <t>Salary Expense</t>
  </si>
  <si>
    <t>Marketing Expense</t>
  </si>
  <si>
    <t>Profit (Before Tax)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</si>
</sst>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mmm\-yy"/>
    <numFmt numFmtId="165" formatCode="0.0%"/>
    <numFmt numFmtId="169" formatCode="_(* #,##0_);_(* \(#,##0\);_(* &quot;-&quot;??_);_(@_)"/>
  </numFmts>
  <fonts count="11" x14ac:knownFonts="1">
    <font>
      <sz val="10"/>
      <color rgb="FF000000"/>
      <name val="Arial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</font>
    <font>
      <i/>
      <sz val="11"/>
      <color rgb="FF0000FF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2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/>
    <xf numFmtId="164" fontId="2" fillId="0" borderId="0" xfId="0" applyNumberFormat="1" applyFont="1" applyAlignment="1">
      <alignment horizontal="right"/>
    </xf>
    <xf numFmtId="3" fontId="2" fillId="0" borderId="0" xfId="0" applyNumberFormat="1" applyFont="1"/>
    <xf numFmtId="3" fontId="1" fillId="0" borderId="0" xfId="0" applyNumberFormat="1" applyFont="1"/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/>
    <xf numFmtId="1" fontId="1" fillId="0" borderId="0" xfId="0" applyNumberFormat="1" applyFont="1"/>
    <xf numFmtId="0" fontId="5" fillId="0" borderId="0" xfId="0" applyFont="1" applyAlignment="1"/>
    <xf numFmtId="0" fontId="4" fillId="0" borderId="0" xfId="0" quotePrefix="1" applyFont="1" applyAlignment="1"/>
    <xf numFmtId="165" fontId="6" fillId="0" borderId="0" xfId="0" applyNumberFormat="1" applyFont="1" applyAlignment="1"/>
    <xf numFmtId="0" fontId="7" fillId="0" borderId="0" xfId="0" applyFont="1" applyAlignment="1"/>
    <xf numFmtId="0" fontId="7" fillId="0" borderId="0" xfId="0" applyFont="1" applyAlignment="1"/>
    <xf numFmtId="10" fontId="3" fillId="0" borderId="0" xfId="0" applyNumberFormat="1" applyFont="1"/>
    <xf numFmtId="0" fontId="8" fillId="0" borderId="0" xfId="0" applyFont="1" applyAlignment="1"/>
    <xf numFmtId="0" fontId="9" fillId="0" borderId="0" xfId="0" applyFont="1" applyAlignment="1"/>
    <xf numFmtId="3" fontId="2" fillId="0" borderId="0" xfId="0" applyNumberFormat="1" applyFont="1" applyAlignment="1">
      <alignment horizontal="right"/>
    </xf>
    <xf numFmtId="169" fontId="0" fillId="0" borderId="0" xfId="1" applyNumberFormat="1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Chart!$C$3</c:f>
              <c:strCache>
                <c:ptCount val="1"/>
                <c:pt idx="0">
                  <c:v>#Students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Chart!$B$4:$B$27</c:f>
              <c:numCache>
                <c:formatCode>[$-409]mmm\-yy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Chart!$C$4:$C$27</c:f>
              <c:numCache>
                <c:formatCode>_(* #,##0_);_(* \(#,##0\);_(* "-"??_);_(@_)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60</c:v>
                </c:pt>
                <c:pt idx="7">
                  <c:v>90</c:v>
                </c:pt>
                <c:pt idx="8">
                  <c:v>120</c:v>
                </c:pt>
                <c:pt idx="9">
                  <c:v>200</c:v>
                </c:pt>
                <c:pt idx="10">
                  <c:v>225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375</c:v>
                </c:pt>
                <c:pt idx="15">
                  <c:v>540</c:v>
                </c:pt>
                <c:pt idx="16">
                  <c:v>570</c:v>
                </c:pt>
                <c:pt idx="17">
                  <c:v>600</c:v>
                </c:pt>
                <c:pt idx="18">
                  <c:v>704</c:v>
                </c:pt>
                <c:pt idx="19">
                  <c:v>770</c:v>
                </c:pt>
                <c:pt idx="20">
                  <c:v>875</c:v>
                </c:pt>
                <c:pt idx="21">
                  <c:v>900</c:v>
                </c:pt>
                <c:pt idx="22">
                  <c:v>950</c:v>
                </c:pt>
                <c:pt idx="23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5-1049-9CBF-19E6C0FCF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859135"/>
        <c:axId val="1610860767"/>
      </c:lineChart>
      <c:dateAx>
        <c:axId val="1610859135"/>
        <c:scaling>
          <c:orientation val="minMax"/>
        </c:scaling>
        <c:delete val="0"/>
        <c:axPos val="b"/>
        <c:numFmt formatCode="[$-409]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860767"/>
        <c:crosses val="autoZero"/>
        <c:auto val="1"/>
        <c:lblOffset val="100"/>
        <c:baseTimeUnit val="months"/>
      </c:dateAx>
      <c:valAx>
        <c:axId val="161086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85913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Chart!$D$3</c:f>
              <c:strCache>
                <c:ptCount val="1"/>
                <c:pt idx="0">
                  <c:v>#Price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Chart!$B$4:$B$27</c:f>
              <c:numCache>
                <c:formatCode>[$-409]mmm\-yy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Chart!$D$4:$D$27</c:f>
              <c:numCache>
                <c:formatCode>_(* #,##0_);_(* \(#,##0\);_(*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7500</c:v>
                </c:pt>
                <c:pt idx="7">
                  <c:v>7500</c:v>
                </c:pt>
                <c:pt idx="8">
                  <c:v>7500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11000</c:v>
                </c:pt>
                <c:pt idx="13">
                  <c:v>11000</c:v>
                </c:pt>
                <c:pt idx="14">
                  <c:v>11000</c:v>
                </c:pt>
                <c:pt idx="15">
                  <c:v>12000</c:v>
                </c:pt>
                <c:pt idx="16">
                  <c:v>12000</c:v>
                </c:pt>
                <c:pt idx="17">
                  <c:v>12500</c:v>
                </c:pt>
                <c:pt idx="18">
                  <c:v>12500</c:v>
                </c:pt>
                <c:pt idx="19">
                  <c:v>12500</c:v>
                </c:pt>
                <c:pt idx="20">
                  <c:v>12500</c:v>
                </c:pt>
                <c:pt idx="21">
                  <c:v>15000</c:v>
                </c:pt>
                <c:pt idx="22">
                  <c:v>15000</c:v>
                </c:pt>
                <c:pt idx="23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A-D34F-B7BB-F780BFCBF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859135"/>
        <c:axId val="1610860767"/>
      </c:lineChart>
      <c:dateAx>
        <c:axId val="1610859135"/>
        <c:scaling>
          <c:orientation val="minMax"/>
        </c:scaling>
        <c:delete val="0"/>
        <c:axPos val="b"/>
        <c:numFmt formatCode="[$-409]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860767"/>
        <c:crosses val="autoZero"/>
        <c:auto val="1"/>
        <c:lblOffset val="100"/>
        <c:baseTimeUnit val="months"/>
      </c:dateAx>
      <c:valAx>
        <c:axId val="161086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85913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Financials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Chart!$E$3</c:f>
              <c:strCache>
                <c:ptCount val="1"/>
                <c:pt idx="0">
                  <c:v>Revenue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numRef>
              <c:f>Chart!$B$4:$B$27</c:f>
              <c:numCache>
                <c:formatCode>[$-409]mmm\-yy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Chart!$E$4:$E$27</c:f>
              <c:numCache>
                <c:formatCode>_(* #,##0_);_(* \(#,##0\);_(*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150000</c:v>
                </c:pt>
                <c:pt idx="4">
                  <c:v>150000</c:v>
                </c:pt>
                <c:pt idx="5">
                  <c:v>150000</c:v>
                </c:pt>
                <c:pt idx="6">
                  <c:v>450000</c:v>
                </c:pt>
                <c:pt idx="7">
                  <c:v>675000</c:v>
                </c:pt>
                <c:pt idx="8">
                  <c:v>900000</c:v>
                </c:pt>
                <c:pt idx="9">
                  <c:v>2000000</c:v>
                </c:pt>
                <c:pt idx="10">
                  <c:v>2250000</c:v>
                </c:pt>
                <c:pt idx="11">
                  <c:v>2500000</c:v>
                </c:pt>
                <c:pt idx="12">
                  <c:v>3300000</c:v>
                </c:pt>
                <c:pt idx="13">
                  <c:v>3850000</c:v>
                </c:pt>
                <c:pt idx="14">
                  <c:v>4125000</c:v>
                </c:pt>
                <c:pt idx="15">
                  <c:v>6480000</c:v>
                </c:pt>
                <c:pt idx="16">
                  <c:v>6840000</c:v>
                </c:pt>
                <c:pt idx="17">
                  <c:v>7500000</c:v>
                </c:pt>
                <c:pt idx="18">
                  <c:v>8800000</c:v>
                </c:pt>
                <c:pt idx="19">
                  <c:v>9625000</c:v>
                </c:pt>
                <c:pt idx="20">
                  <c:v>10937500</c:v>
                </c:pt>
                <c:pt idx="21">
                  <c:v>13500000</c:v>
                </c:pt>
                <c:pt idx="22">
                  <c:v>14250000</c:v>
                </c:pt>
                <c:pt idx="23">
                  <c:v>15000000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7-C041-B5ED-5840D39B8A64}"/>
            </c:ext>
          </c:extLst>
        </c:ser>
        <c:ser>
          <c:idx val="1"/>
          <c:order val="1"/>
          <c:tx>
            <c:strRef>
              <c:f>Chart!$F$3</c:f>
              <c:strCache>
                <c:ptCount val="1"/>
                <c:pt idx="0">
                  <c:v>Salary Expense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numRef>
              <c:f>Chart!$B$4:$B$27</c:f>
              <c:numCache>
                <c:formatCode>[$-409]mmm\-yy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Chart!$F$4:$F$27</c:f>
              <c:numCache>
                <c:formatCode>_(* #,##0_);_(* \(#,##0\);_(* "-"??_);_(@_)</c:formatCode>
                <c:ptCount val="24"/>
                <c:pt idx="0">
                  <c:v>224000</c:v>
                </c:pt>
                <c:pt idx="1">
                  <c:v>224000</c:v>
                </c:pt>
                <c:pt idx="2">
                  <c:v>224000</c:v>
                </c:pt>
                <c:pt idx="3">
                  <c:v>250000</c:v>
                </c:pt>
                <c:pt idx="4">
                  <c:v>250000</c:v>
                </c:pt>
                <c:pt idx="5">
                  <c:v>250000</c:v>
                </c:pt>
                <c:pt idx="6">
                  <c:v>422000</c:v>
                </c:pt>
                <c:pt idx="7">
                  <c:v>452000</c:v>
                </c:pt>
                <c:pt idx="8">
                  <c:v>482000</c:v>
                </c:pt>
                <c:pt idx="9">
                  <c:v>658000</c:v>
                </c:pt>
                <c:pt idx="10">
                  <c:v>688000</c:v>
                </c:pt>
                <c:pt idx="11">
                  <c:v>774000</c:v>
                </c:pt>
                <c:pt idx="12">
                  <c:v>1060000</c:v>
                </c:pt>
                <c:pt idx="13">
                  <c:v>1367000</c:v>
                </c:pt>
                <c:pt idx="14">
                  <c:v>1367000</c:v>
                </c:pt>
                <c:pt idx="15">
                  <c:v>1650000</c:v>
                </c:pt>
                <c:pt idx="16">
                  <c:v>1758000</c:v>
                </c:pt>
                <c:pt idx="17">
                  <c:v>1793000</c:v>
                </c:pt>
                <c:pt idx="18">
                  <c:v>2074000</c:v>
                </c:pt>
                <c:pt idx="19">
                  <c:v>2109000</c:v>
                </c:pt>
                <c:pt idx="20">
                  <c:v>2322000</c:v>
                </c:pt>
                <c:pt idx="21">
                  <c:v>2357000</c:v>
                </c:pt>
                <c:pt idx="22">
                  <c:v>2392000</c:v>
                </c:pt>
                <c:pt idx="23">
                  <c:v>2427000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67-C041-B5ED-5840D39B8A64}"/>
            </c:ext>
          </c:extLst>
        </c:ser>
        <c:ser>
          <c:idx val="2"/>
          <c:order val="2"/>
          <c:tx>
            <c:strRef>
              <c:f>Chart!$G$3</c:f>
              <c:strCache>
                <c:ptCount val="1"/>
                <c:pt idx="0">
                  <c:v>Marketing Expense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numRef>
              <c:f>Chart!$B$4:$B$27</c:f>
              <c:numCache>
                <c:formatCode>[$-409]mmm\-yy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Chart!$G$4:$G$27</c:f>
              <c:numCache>
                <c:formatCode>_(* #,##0_);_(* \(#,##0\);_(*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120000</c:v>
                </c:pt>
                <c:pt idx="7">
                  <c:v>180000</c:v>
                </c:pt>
                <c:pt idx="8">
                  <c:v>240000</c:v>
                </c:pt>
                <c:pt idx="9">
                  <c:v>400000</c:v>
                </c:pt>
                <c:pt idx="10">
                  <c:v>450000</c:v>
                </c:pt>
                <c:pt idx="11">
                  <c:v>500000</c:v>
                </c:pt>
                <c:pt idx="12">
                  <c:v>750000</c:v>
                </c:pt>
                <c:pt idx="13">
                  <c:v>875000</c:v>
                </c:pt>
                <c:pt idx="14">
                  <c:v>937500</c:v>
                </c:pt>
                <c:pt idx="15">
                  <c:v>1350000</c:v>
                </c:pt>
                <c:pt idx="16">
                  <c:v>1425000</c:v>
                </c:pt>
                <c:pt idx="17">
                  <c:v>1500000</c:v>
                </c:pt>
                <c:pt idx="18">
                  <c:v>1760000</c:v>
                </c:pt>
                <c:pt idx="19">
                  <c:v>1925000</c:v>
                </c:pt>
                <c:pt idx="20">
                  <c:v>2187500</c:v>
                </c:pt>
                <c:pt idx="21">
                  <c:v>2250000</c:v>
                </c:pt>
                <c:pt idx="22">
                  <c:v>2375000</c:v>
                </c:pt>
                <c:pt idx="23">
                  <c:v>2500000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67-C041-B5ED-5840D39B8A64}"/>
            </c:ext>
          </c:extLst>
        </c:ser>
        <c:ser>
          <c:idx val="3"/>
          <c:order val="3"/>
          <c:tx>
            <c:strRef>
              <c:f>Chart!$H$3</c:f>
              <c:strCache>
                <c:ptCount val="1"/>
                <c:pt idx="0">
                  <c:v>Profit (Before Tax)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numRef>
              <c:f>Chart!$B$4:$B$27</c:f>
              <c:numCache>
                <c:formatCode>[$-409]mmm\-yy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Chart!$H$4:$H$27</c:f>
              <c:numCache>
                <c:formatCode>_(* #,##0_);_(* \(#,##0\);_(* "-"??_);_(@_)</c:formatCode>
                <c:ptCount val="24"/>
                <c:pt idx="0">
                  <c:v>-278000</c:v>
                </c:pt>
                <c:pt idx="1">
                  <c:v>-278000</c:v>
                </c:pt>
                <c:pt idx="2">
                  <c:v>-278000</c:v>
                </c:pt>
                <c:pt idx="3">
                  <c:v>-160000</c:v>
                </c:pt>
                <c:pt idx="4">
                  <c:v>-160000</c:v>
                </c:pt>
                <c:pt idx="5">
                  <c:v>-160000</c:v>
                </c:pt>
                <c:pt idx="6">
                  <c:v>-164000</c:v>
                </c:pt>
                <c:pt idx="7">
                  <c:v>-29000</c:v>
                </c:pt>
                <c:pt idx="8">
                  <c:v>106000</c:v>
                </c:pt>
                <c:pt idx="9">
                  <c:v>814000</c:v>
                </c:pt>
                <c:pt idx="10">
                  <c:v>984000</c:v>
                </c:pt>
                <c:pt idx="11">
                  <c:v>1092000</c:v>
                </c:pt>
                <c:pt idx="12">
                  <c:v>1315000</c:v>
                </c:pt>
                <c:pt idx="13">
                  <c:v>1401000</c:v>
                </c:pt>
                <c:pt idx="14">
                  <c:v>1613500</c:v>
                </c:pt>
                <c:pt idx="15">
                  <c:v>3265000</c:v>
                </c:pt>
                <c:pt idx="16">
                  <c:v>3434000</c:v>
                </c:pt>
                <c:pt idx="17">
                  <c:v>3984000</c:v>
                </c:pt>
                <c:pt idx="18">
                  <c:v>4707000</c:v>
                </c:pt>
                <c:pt idx="19">
                  <c:v>5332000</c:v>
                </c:pt>
                <c:pt idx="20">
                  <c:v>6161000</c:v>
                </c:pt>
                <c:pt idx="21">
                  <c:v>8626000</c:v>
                </c:pt>
                <c:pt idx="22">
                  <c:v>9216000</c:v>
                </c:pt>
                <c:pt idx="23">
                  <c:v>9806000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67-C041-B5ED-5840D39B8A6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12037295"/>
        <c:axId val="1566979135"/>
      </c:lineChart>
      <c:dateAx>
        <c:axId val="1612037295"/>
        <c:scaling>
          <c:orientation val="minMax"/>
        </c:scaling>
        <c:delete val="0"/>
        <c:axPos val="b"/>
        <c:numFmt formatCode="[$-409]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979135"/>
        <c:crosses val="autoZero"/>
        <c:auto val="1"/>
        <c:lblOffset val="100"/>
        <c:baseTimeUnit val="months"/>
      </c:dateAx>
      <c:valAx>
        <c:axId val="15669791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03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488950</xdr:colOff>
      <xdr:row>2</xdr:row>
      <xdr:rowOff>38100</xdr:rowOff>
    </xdr:from>
    <xdr:to>
      <xdr:col>14</xdr:col>
      <xdr:colOff>107950</xdr:colOff>
      <xdr:row>16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E6ACD1-E5C3-014D-9780-969F84809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482600</xdr:colOff>
      <xdr:row>18</xdr:row>
      <xdr:rowOff>88900</xdr:rowOff>
    </xdr:from>
    <xdr:to>
      <xdr:col>14</xdr:col>
      <xdr:colOff>101600</xdr:colOff>
      <xdr:row>33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3BE48D-4F56-3F41-89A3-3D058C0F9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6350</xdr:colOff>
      <xdr:row>6</xdr:row>
      <xdr:rowOff>0</xdr:rowOff>
    </xdr:from>
    <xdr:to>
      <xdr:col>23</xdr:col>
      <xdr:colOff>0</xdr:colOff>
      <xdr:row>27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2AD031-D13E-464A-8452-6356B30F8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BJ41"/>
  <sheetViews>
    <sheetView tabSelected="1" workbookViewId="0">
      <pane xSplit="2" topLeftCell="C1" activePane="topRight" state="frozen"/>
      <selection pane="topRight" activeCell="C37" sqref="C37:O37"/>
    </sheetView>
  </sheetViews>
  <sheetFormatPr baseColWidth="10" defaultColWidth="14.5" defaultRowHeight="15.75" customHeight="1" x14ac:dyDescent="0.15"/>
  <cols>
    <col min="2" max="2" width="27.33203125" customWidth="1"/>
  </cols>
  <sheetData>
    <row r="1" spans="2:62" ht="15" x14ac:dyDescent="0.2">
      <c r="B1" s="2" t="s">
        <v>0</v>
      </c>
      <c r="C1" s="4">
        <v>1</v>
      </c>
      <c r="D1" s="4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f t="shared" ref="U1:BJ1" si="0">T1+1</f>
        <v>19</v>
      </c>
      <c r="V1" s="5">
        <f t="shared" si="0"/>
        <v>20</v>
      </c>
      <c r="W1" s="5">
        <f t="shared" si="0"/>
        <v>21</v>
      </c>
      <c r="X1" s="5">
        <f t="shared" si="0"/>
        <v>22</v>
      </c>
      <c r="Y1" s="5">
        <f t="shared" si="0"/>
        <v>23</v>
      </c>
      <c r="Z1" s="5">
        <f t="shared" si="0"/>
        <v>24</v>
      </c>
      <c r="AA1" s="5">
        <f t="shared" si="0"/>
        <v>25</v>
      </c>
      <c r="AB1" s="5">
        <f t="shared" si="0"/>
        <v>26</v>
      </c>
      <c r="AC1" s="5">
        <f t="shared" si="0"/>
        <v>27</v>
      </c>
      <c r="AD1" s="5">
        <f t="shared" si="0"/>
        <v>28</v>
      </c>
      <c r="AE1" s="5">
        <f t="shared" si="0"/>
        <v>29</v>
      </c>
      <c r="AF1" s="5">
        <f t="shared" si="0"/>
        <v>30</v>
      </c>
      <c r="AG1" s="5">
        <f t="shared" si="0"/>
        <v>31</v>
      </c>
      <c r="AH1" s="5">
        <f t="shared" si="0"/>
        <v>32</v>
      </c>
      <c r="AI1" s="5">
        <f t="shared" si="0"/>
        <v>33</v>
      </c>
      <c r="AJ1" s="5">
        <f t="shared" si="0"/>
        <v>34</v>
      </c>
      <c r="AK1" s="5">
        <f t="shared" si="0"/>
        <v>35</v>
      </c>
      <c r="AL1" s="5">
        <f t="shared" si="0"/>
        <v>36</v>
      </c>
      <c r="AM1" s="5">
        <f t="shared" si="0"/>
        <v>37</v>
      </c>
      <c r="AN1" s="5">
        <f t="shared" si="0"/>
        <v>38</v>
      </c>
      <c r="AO1" s="5">
        <f t="shared" si="0"/>
        <v>39</v>
      </c>
      <c r="AP1" s="5">
        <f t="shared" si="0"/>
        <v>40</v>
      </c>
      <c r="AQ1" s="5">
        <f t="shared" si="0"/>
        <v>41</v>
      </c>
      <c r="AR1" s="5">
        <f t="shared" si="0"/>
        <v>42</v>
      </c>
      <c r="AS1" s="5">
        <f t="shared" si="0"/>
        <v>43</v>
      </c>
      <c r="AT1" s="5">
        <f t="shared" si="0"/>
        <v>44</v>
      </c>
      <c r="AU1" s="5">
        <f t="shared" si="0"/>
        <v>45</v>
      </c>
      <c r="AV1" s="5">
        <f t="shared" si="0"/>
        <v>46</v>
      </c>
      <c r="AW1" s="5">
        <f t="shared" si="0"/>
        <v>47</v>
      </c>
      <c r="AX1" s="5">
        <f t="shared" si="0"/>
        <v>48</v>
      </c>
      <c r="AY1" s="5">
        <f t="shared" si="0"/>
        <v>49</v>
      </c>
      <c r="AZ1" s="5">
        <f t="shared" si="0"/>
        <v>50</v>
      </c>
      <c r="BA1" s="5">
        <f t="shared" si="0"/>
        <v>51</v>
      </c>
      <c r="BB1" s="5">
        <f t="shared" si="0"/>
        <v>52</v>
      </c>
      <c r="BC1" s="5">
        <f t="shared" si="0"/>
        <v>53</v>
      </c>
      <c r="BD1" s="5">
        <f t="shared" si="0"/>
        <v>54</v>
      </c>
      <c r="BE1" s="5">
        <f t="shared" si="0"/>
        <v>55</v>
      </c>
      <c r="BF1" s="5">
        <f t="shared" si="0"/>
        <v>56</v>
      </c>
      <c r="BG1" s="5">
        <f t="shared" si="0"/>
        <v>57</v>
      </c>
      <c r="BH1" s="5">
        <f t="shared" si="0"/>
        <v>58</v>
      </c>
      <c r="BI1" s="5">
        <f t="shared" si="0"/>
        <v>59</v>
      </c>
      <c r="BJ1" s="5">
        <f t="shared" si="0"/>
        <v>60</v>
      </c>
    </row>
    <row r="2" spans="2:62" ht="15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spans="2:62" ht="15" x14ac:dyDescent="0.2">
      <c r="B3" s="2" t="s">
        <v>14</v>
      </c>
      <c r="C3" s="7">
        <v>43831</v>
      </c>
      <c r="D3" s="7">
        <v>43862</v>
      </c>
      <c r="E3" s="7">
        <v>43891</v>
      </c>
      <c r="F3" s="7">
        <v>43922</v>
      </c>
      <c r="G3" s="7">
        <v>43952</v>
      </c>
      <c r="H3" s="7">
        <v>43983</v>
      </c>
      <c r="I3" s="7">
        <v>44013</v>
      </c>
      <c r="J3" s="7">
        <v>44044</v>
      </c>
      <c r="K3" s="7">
        <v>44075</v>
      </c>
      <c r="L3" s="7">
        <v>44105</v>
      </c>
      <c r="M3" s="7">
        <v>44136</v>
      </c>
      <c r="N3" s="7">
        <v>44166</v>
      </c>
      <c r="O3" s="7">
        <v>44197</v>
      </c>
      <c r="P3" s="7">
        <v>44228</v>
      </c>
      <c r="Q3" s="7">
        <v>44256</v>
      </c>
      <c r="R3" s="7">
        <v>44287</v>
      </c>
      <c r="S3" s="7">
        <v>44317</v>
      </c>
      <c r="T3" s="7">
        <v>44348</v>
      </c>
      <c r="U3" s="7">
        <v>44378</v>
      </c>
      <c r="V3" s="7">
        <v>44409</v>
      </c>
      <c r="W3" s="7">
        <v>44440</v>
      </c>
      <c r="X3" s="7">
        <v>44470</v>
      </c>
      <c r="Y3" s="7">
        <v>44501</v>
      </c>
      <c r="Z3" s="7">
        <v>44531</v>
      </c>
      <c r="AA3" s="7">
        <v>44562</v>
      </c>
      <c r="AB3" s="7">
        <v>44593</v>
      </c>
      <c r="AC3" s="7">
        <v>44621</v>
      </c>
      <c r="AD3" s="7">
        <v>44652</v>
      </c>
      <c r="AE3" s="7">
        <v>44682</v>
      </c>
      <c r="AF3" s="7">
        <v>44713</v>
      </c>
      <c r="AG3" s="7">
        <v>44743</v>
      </c>
      <c r="AH3" s="7">
        <v>44774</v>
      </c>
      <c r="AI3" s="7">
        <v>44805</v>
      </c>
      <c r="AJ3" s="7">
        <v>44835</v>
      </c>
      <c r="AK3" s="7">
        <v>44866</v>
      </c>
      <c r="AL3" s="7">
        <v>44896</v>
      </c>
      <c r="AM3" s="7">
        <v>44927</v>
      </c>
      <c r="AN3" s="7">
        <v>44958</v>
      </c>
      <c r="AO3" s="7">
        <v>44986</v>
      </c>
      <c r="AP3" s="7">
        <v>45017</v>
      </c>
      <c r="AQ3" s="7">
        <v>45047</v>
      </c>
      <c r="AR3" s="7">
        <v>45078</v>
      </c>
      <c r="AS3" s="7">
        <v>45108</v>
      </c>
      <c r="AT3" s="7">
        <v>45139</v>
      </c>
      <c r="AU3" s="7">
        <v>45170</v>
      </c>
      <c r="AV3" s="7">
        <v>45200</v>
      </c>
      <c r="AW3" s="7">
        <v>45231</v>
      </c>
      <c r="AX3" s="7">
        <v>45261</v>
      </c>
      <c r="AY3" s="7">
        <v>45292</v>
      </c>
      <c r="AZ3" s="7">
        <v>45323</v>
      </c>
      <c r="BA3" s="7">
        <v>45352</v>
      </c>
      <c r="BB3" s="7">
        <v>45383</v>
      </c>
      <c r="BC3" s="7">
        <v>45413</v>
      </c>
      <c r="BD3" s="7">
        <v>45444</v>
      </c>
      <c r="BE3" s="7">
        <v>45474</v>
      </c>
      <c r="BF3" s="7">
        <v>45505</v>
      </c>
      <c r="BG3" s="7">
        <v>45536</v>
      </c>
      <c r="BH3" s="7">
        <v>45566</v>
      </c>
      <c r="BI3" s="7">
        <v>45597</v>
      </c>
      <c r="BJ3" s="7">
        <v>45627</v>
      </c>
    </row>
    <row r="4" spans="2:62" ht="15.75" customHeight="1" x14ac:dyDescent="0.15">
      <c r="B4" s="1" t="s">
        <v>17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15</v>
      </c>
      <c r="J4" s="1">
        <v>18</v>
      </c>
      <c r="K4" s="1">
        <v>20</v>
      </c>
      <c r="L4" s="1">
        <v>25</v>
      </c>
      <c r="M4" s="1">
        <v>25</v>
      </c>
      <c r="N4" s="1">
        <v>25</v>
      </c>
      <c r="O4" s="1">
        <v>25</v>
      </c>
      <c r="P4" s="1">
        <v>25</v>
      </c>
      <c r="Q4" s="1">
        <v>25</v>
      </c>
      <c r="R4" s="1">
        <v>30</v>
      </c>
      <c r="S4" s="1">
        <v>30</v>
      </c>
      <c r="T4" s="1">
        <v>30</v>
      </c>
      <c r="U4" s="1">
        <v>32</v>
      </c>
      <c r="V4" s="1">
        <v>35</v>
      </c>
      <c r="W4" s="1">
        <v>35</v>
      </c>
      <c r="X4" s="1">
        <v>36</v>
      </c>
      <c r="Y4" s="1">
        <v>38</v>
      </c>
      <c r="Z4" s="1">
        <v>40</v>
      </c>
      <c r="AA4" s="1">
        <v>25</v>
      </c>
      <c r="AB4" s="1">
        <v>25</v>
      </c>
      <c r="AC4" s="1">
        <v>25</v>
      </c>
      <c r="AD4" s="1">
        <v>25</v>
      </c>
      <c r="AE4" s="1">
        <v>25</v>
      </c>
      <c r="AF4" s="1">
        <v>25</v>
      </c>
      <c r="AG4" s="1">
        <v>30</v>
      </c>
      <c r="AH4" s="1">
        <v>30</v>
      </c>
      <c r="AI4" s="1">
        <v>30</v>
      </c>
      <c r="AJ4" s="1">
        <v>30</v>
      </c>
      <c r="AK4" s="1">
        <v>30</v>
      </c>
      <c r="AL4" s="1">
        <v>30</v>
      </c>
      <c r="AM4" s="1">
        <v>35</v>
      </c>
      <c r="AN4" s="1">
        <v>35</v>
      </c>
      <c r="AO4" s="1">
        <v>35</v>
      </c>
      <c r="AP4" s="1">
        <v>35</v>
      </c>
      <c r="AQ4" s="1">
        <v>35</v>
      </c>
      <c r="AR4" s="1">
        <v>35</v>
      </c>
      <c r="AS4" s="1">
        <v>35</v>
      </c>
      <c r="AT4" s="1">
        <v>35</v>
      </c>
      <c r="AU4" s="1">
        <v>35</v>
      </c>
      <c r="AV4" s="1">
        <v>35</v>
      </c>
      <c r="AW4" s="1">
        <v>35</v>
      </c>
      <c r="AX4" s="1">
        <v>35</v>
      </c>
      <c r="AY4" s="1">
        <v>40</v>
      </c>
      <c r="AZ4" s="1">
        <v>40</v>
      </c>
      <c r="BA4" s="1">
        <v>40</v>
      </c>
      <c r="BB4" s="1">
        <v>40</v>
      </c>
      <c r="BC4" s="1">
        <v>40</v>
      </c>
      <c r="BD4" s="1">
        <v>40</v>
      </c>
      <c r="BE4" s="1">
        <v>40</v>
      </c>
      <c r="BF4" s="1">
        <v>40</v>
      </c>
      <c r="BG4" s="1">
        <v>40</v>
      </c>
      <c r="BH4" s="1">
        <v>40</v>
      </c>
      <c r="BI4" s="1">
        <v>40</v>
      </c>
      <c r="BJ4" s="1">
        <v>40</v>
      </c>
    </row>
    <row r="5" spans="2:62" ht="15.75" customHeight="1" x14ac:dyDescent="0.15">
      <c r="B5" s="1" t="s">
        <v>21</v>
      </c>
      <c r="C5" s="1">
        <v>2</v>
      </c>
      <c r="D5" s="1">
        <v>2</v>
      </c>
      <c r="E5" s="1">
        <v>2</v>
      </c>
      <c r="F5" s="1">
        <v>3</v>
      </c>
      <c r="G5" s="1">
        <v>3</v>
      </c>
      <c r="H5" s="1">
        <v>3</v>
      </c>
      <c r="I5" s="1">
        <v>4</v>
      </c>
      <c r="J5" s="1">
        <v>5</v>
      </c>
      <c r="K5" s="1">
        <v>6</v>
      </c>
      <c r="L5" s="1">
        <v>8</v>
      </c>
      <c r="M5" s="1">
        <v>9</v>
      </c>
      <c r="N5" s="1">
        <v>10</v>
      </c>
      <c r="O5" s="1">
        <v>12</v>
      </c>
      <c r="P5" s="1">
        <v>14</v>
      </c>
      <c r="Q5" s="1">
        <v>15</v>
      </c>
      <c r="R5" s="1">
        <v>18</v>
      </c>
      <c r="S5" s="1">
        <v>19</v>
      </c>
      <c r="T5" s="1">
        <v>20</v>
      </c>
      <c r="U5" s="1">
        <v>22</v>
      </c>
      <c r="V5" s="1">
        <v>22</v>
      </c>
      <c r="W5" s="1">
        <v>25</v>
      </c>
      <c r="X5" s="1">
        <v>25</v>
      </c>
      <c r="Y5" s="1">
        <v>25</v>
      </c>
      <c r="Z5" s="1">
        <v>25</v>
      </c>
      <c r="AA5" s="1">
        <v>8</v>
      </c>
      <c r="AB5" s="1">
        <v>8</v>
      </c>
      <c r="AC5" s="1">
        <v>8</v>
      </c>
      <c r="AD5" s="1">
        <v>8</v>
      </c>
      <c r="AE5" s="1">
        <v>8</v>
      </c>
      <c r="AF5" s="1">
        <v>8</v>
      </c>
      <c r="AG5" s="1">
        <v>10</v>
      </c>
      <c r="AH5" s="1">
        <v>10</v>
      </c>
      <c r="AI5" s="1">
        <v>10</v>
      </c>
      <c r="AJ5" s="1">
        <v>10</v>
      </c>
      <c r="AK5" s="1">
        <v>10</v>
      </c>
      <c r="AL5" s="1">
        <v>10</v>
      </c>
      <c r="AM5" s="1">
        <v>12</v>
      </c>
      <c r="AN5" s="1">
        <v>12</v>
      </c>
      <c r="AO5" s="1">
        <v>12</v>
      </c>
      <c r="AP5" s="1">
        <v>12</v>
      </c>
      <c r="AQ5" s="1">
        <v>12</v>
      </c>
      <c r="AR5" s="1">
        <v>12</v>
      </c>
      <c r="AS5" s="1">
        <v>14</v>
      </c>
      <c r="AT5" s="1">
        <v>14</v>
      </c>
      <c r="AU5" s="1">
        <v>14</v>
      </c>
      <c r="AV5" s="1">
        <v>14</v>
      </c>
      <c r="AW5" s="1">
        <v>14</v>
      </c>
      <c r="AX5" s="1">
        <v>14</v>
      </c>
      <c r="AY5" s="1">
        <v>20</v>
      </c>
      <c r="AZ5" s="1">
        <v>20</v>
      </c>
      <c r="BA5" s="1">
        <v>20</v>
      </c>
      <c r="BB5" s="1">
        <v>20</v>
      </c>
      <c r="BC5" s="1">
        <v>20</v>
      </c>
      <c r="BD5" s="1">
        <v>20</v>
      </c>
      <c r="BE5" s="1">
        <v>25</v>
      </c>
      <c r="BF5" s="1">
        <v>25</v>
      </c>
      <c r="BG5" s="1">
        <v>25</v>
      </c>
      <c r="BH5" s="1">
        <v>25</v>
      </c>
      <c r="BI5" s="1">
        <v>25</v>
      </c>
      <c r="BJ5" s="1">
        <v>25</v>
      </c>
    </row>
    <row r="6" spans="2:62" ht="15.75" customHeight="1" x14ac:dyDescent="0.15">
      <c r="B6" s="1" t="s">
        <v>25</v>
      </c>
      <c r="C6" s="12">
        <f t="shared" ref="C6:BJ6" si="1">C4*C5</f>
        <v>20</v>
      </c>
      <c r="D6" s="12">
        <f t="shared" si="1"/>
        <v>20</v>
      </c>
      <c r="E6" s="12">
        <f t="shared" si="1"/>
        <v>20</v>
      </c>
      <c r="F6" s="12">
        <f t="shared" si="1"/>
        <v>30</v>
      </c>
      <c r="G6" s="12">
        <f t="shared" si="1"/>
        <v>30</v>
      </c>
      <c r="H6" s="12">
        <f t="shared" si="1"/>
        <v>30</v>
      </c>
      <c r="I6" s="12">
        <f t="shared" si="1"/>
        <v>60</v>
      </c>
      <c r="J6" s="12">
        <f t="shared" si="1"/>
        <v>90</v>
      </c>
      <c r="K6" s="12">
        <f t="shared" si="1"/>
        <v>120</v>
      </c>
      <c r="L6" s="12">
        <f t="shared" si="1"/>
        <v>200</v>
      </c>
      <c r="M6" s="12">
        <f t="shared" si="1"/>
        <v>225</v>
      </c>
      <c r="N6" s="12">
        <f t="shared" si="1"/>
        <v>250</v>
      </c>
      <c r="O6" s="12">
        <f t="shared" si="1"/>
        <v>300</v>
      </c>
      <c r="P6" s="12">
        <f t="shared" si="1"/>
        <v>350</v>
      </c>
      <c r="Q6" s="12">
        <f t="shared" si="1"/>
        <v>375</v>
      </c>
      <c r="R6" s="12">
        <f t="shared" si="1"/>
        <v>540</v>
      </c>
      <c r="S6" s="12">
        <f t="shared" si="1"/>
        <v>570</v>
      </c>
      <c r="T6" s="12">
        <f t="shared" si="1"/>
        <v>600</v>
      </c>
      <c r="U6" s="12">
        <f t="shared" si="1"/>
        <v>704</v>
      </c>
      <c r="V6" s="12">
        <f t="shared" si="1"/>
        <v>770</v>
      </c>
      <c r="W6" s="12">
        <f t="shared" si="1"/>
        <v>875</v>
      </c>
      <c r="X6" s="12">
        <f t="shared" si="1"/>
        <v>900</v>
      </c>
      <c r="Y6" s="12">
        <f t="shared" si="1"/>
        <v>950</v>
      </c>
      <c r="Z6" s="12">
        <f t="shared" si="1"/>
        <v>1000</v>
      </c>
      <c r="AA6" s="12">
        <f t="shared" si="1"/>
        <v>200</v>
      </c>
      <c r="AB6" s="12">
        <f t="shared" si="1"/>
        <v>200</v>
      </c>
      <c r="AC6" s="12">
        <f t="shared" si="1"/>
        <v>200</v>
      </c>
      <c r="AD6" s="12">
        <f t="shared" si="1"/>
        <v>200</v>
      </c>
      <c r="AE6" s="12">
        <f t="shared" si="1"/>
        <v>200</v>
      </c>
      <c r="AF6" s="12">
        <f t="shared" si="1"/>
        <v>200</v>
      </c>
      <c r="AG6" s="12">
        <f t="shared" si="1"/>
        <v>300</v>
      </c>
      <c r="AH6" s="12">
        <f t="shared" si="1"/>
        <v>300</v>
      </c>
      <c r="AI6" s="12">
        <f t="shared" si="1"/>
        <v>300</v>
      </c>
      <c r="AJ6" s="12">
        <f t="shared" si="1"/>
        <v>300</v>
      </c>
      <c r="AK6" s="12">
        <f t="shared" si="1"/>
        <v>300</v>
      </c>
      <c r="AL6" s="12">
        <f t="shared" si="1"/>
        <v>300</v>
      </c>
      <c r="AM6" s="12">
        <f t="shared" si="1"/>
        <v>420</v>
      </c>
      <c r="AN6" s="12">
        <f t="shared" si="1"/>
        <v>420</v>
      </c>
      <c r="AO6" s="12">
        <f t="shared" si="1"/>
        <v>420</v>
      </c>
      <c r="AP6" s="12">
        <f t="shared" si="1"/>
        <v>420</v>
      </c>
      <c r="AQ6" s="12">
        <f t="shared" si="1"/>
        <v>420</v>
      </c>
      <c r="AR6" s="12">
        <f t="shared" si="1"/>
        <v>420</v>
      </c>
      <c r="AS6" s="12">
        <f t="shared" si="1"/>
        <v>490</v>
      </c>
      <c r="AT6" s="12">
        <f t="shared" si="1"/>
        <v>490</v>
      </c>
      <c r="AU6" s="12">
        <f t="shared" si="1"/>
        <v>490</v>
      </c>
      <c r="AV6" s="12">
        <f t="shared" si="1"/>
        <v>490</v>
      </c>
      <c r="AW6" s="12">
        <f t="shared" si="1"/>
        <v>490</v>
      </c>
      <c r="AX6" s="12">
        <f t="shared" si="1"/>
        <v>490</v>
      </c>
      <c r="AY6" s="12">
        <f t="shared" si="1"/>
        <v>800</v>
      </c>
      <c r="AZ6" s="12">
        <f t="shared" si="1"/>
        <v>800</v>
      </c>
      <c r="BA6" s="12">
        <f t="shared" si="1"/>
        <v>800</v>
      </c>
      <c r="BB6" s="12">
        <f t="shared" si="1"/>
        <v>800</v>
      </c>
      <c r="BC6" s="12">
        <f t="shared" si="1"/>
        <v>800</v>
      </c>
      <c r="BD6" s="12">
        <f t="shared" si="1"/>
        <v>800</v>
      </c>
      <c r="BE6" s="12">
        <f t="shared" si="1"/>
        <v>1000</v>
      </c>
      <c r="BF6" s="12">
        <f t="shared" si="1"/>
        <v>1000</v>
      </c>
      <c r="BG6" s="12">
        <f t="shared" si="1"/>
        <v>1000</v>
      </c>
      <c r="BH6" s="12">
        <f t="shared" si="1"/>
        <v>1000</v>
      </c>
      <c r="BI6" s="12">
        <f t="shared" si="1"/>
        <v>1000</v>
      </c>
      <c r="BJ6" s="12">
        <f t="shared" si="1"/>
        <v>1000</v>
      </c>
    </row>
    <row r="7" spans="2:62" ht="15.75" customHeight="1" x14ac:dyDescent="0.15">
      <c r="B7" s="1" t="s">
        <v>29</v>
      </c>
      <c r="C7" s="1">
        <v>0</v>
      </c>
      <c r="D7" s="1">
        <v>0</v>
      </c>
      <c r="E7" s="1">
        <v>0</v>
      </c>
      <c r="F7" s="1">
        <v>5000</v>
      </c>
      <c r="G7" s="1">
        <v>5000</v>
      </c>
      <c r="H7" s="1">
        <v>5000</v>
      </c>
      <c r="I7" s="1">
        <v>7500</v>
      </c>
      <c r="J7" s="1">
        <v>7500</v>
      </c>
      <c r="K7" s="1">
        <v>7500</v>
      </c>
      <c r="L7" s="1">
        <v>10000</v>
      </c>
      <c r="M7" s="1">
        <v>10000</v>
      </c>
      <c r="N7" s="1">
        <v>10000</v>
      </c>
      <c r="O7" s="1">
        <v>11000</v>
      </c>
      <c r="P7" s="1">
        <v>11000</v>
      </c>
      <c r="Q7" s="1">
        <v>11000</v>
      </c>
      <c r="R7" s="1">
        <v>12000</v>
      </c>
      <c r="S7" s="1">
        <v>12000</v>
      </c>
      <c r="T7" s="1">
        <v>12500</v>
      </c>
      <c r="U7" s="1">
        <v>12500</v>
      </c>
      <c r="V7" s="1">
        <v>12500</v>
      </c>
      <c r="W7" s="1">
        <v>12500</v>
      </c>
      <c r="X7" s="1">
        <v>15000</v>
      </c>
      <c r="Y7" s="1">
        <v>15000</v>
      </c>
      <c r="Z7" s="1">
        <v>15000</v>
      </c>
      <c r="AA7" s="1">
        <v>12500</v>
      </c>
      <c r="AB7" s="1">
        <v>12500</v>
      </c>
      <c r="AC7" s="1">
        <v>12500</v>
      </c>
      <c r="AD7" s="1">
        <v>12500</v>
      </c>
      <c r="AE7" s="1">
        <v>12500</v>
      </c>
      <c r="AF7" s="1">
        <v>12500</v>
      </c>
      <c r="AG7" s="1">
        <v>12500</v>
      </c>
      <c r="AH7" s="1">
        <v>12500</v>
      </c>
      <c r="AI7" s="1">
        <v>12500</v>
      </c>
      <c r="AJ7" s="1">
        <v>12500</v>
      </c>
      <c r="AK7" s="1">
        <v>12500</v>
      </c>
      <c r="AL7" s="1">
        <v>12500</v>
      </c>
      <c r="AM7" s="1">
        <v>15000</v>
      </c>
      <c r="AN7" s="1">
        <v>15000</v>
      </c>
      <c r="AO7" s="1">
        <v>15000</v>
      </c>
      <c r="AP7" s="1">
        <v>15000</v>
      </c>
      <c r="AQ7" s="1">
        <v>15000</v>
      </c>
      <c r="AR7" s="1">
        <v>15000</v>
      </c>
      <c r="AS7" s="1">
        <v>15000</v>
      </c>
      <c r="AT7" s="1">
        <v>15000</v>
      </c>
      <c r="AU7" s="1">
        <v>15000</v>
      </c>
      <c r="AV7" s="1">
        <v>15000</v>
      </c>
      <c r="AW7" s="1">
        <v>15000</v>
      </c>
      <c r="AX7" s="1">
        <v>15000</v>
      </c>
      <c r="AY7" s="1">
        <v>20000</v>
      </c>
      <c r="AZ7" s="1">
        <v>20000</v>
      </c>
      <c r="BA7" s="1">
        <v>20000</v>
      </c>
      <c r="BB7" s="1">
        <v>20000</v>
      </c>
      <c r="BC7" s="1">
        <v>20000</v>
      </c>
      <c r="BD7" s="1">
        <v>20000</v>
      </c>
      <c r="BE7" s="1">
        <v>20000</v>
      </c>
      <c r="BF7" s="1">
        <v>20000</v>
      </c>
      <c r="BG7" s="1">
        <v>20000</v>
      </c>
      <c r="BH7" s="1">
        <v>20000</v>
      </c>
      <c r="BI7" s="1">
        <v>20000</v>
      </c>
      <c r="BJ7" s="1">
        <v>20000</v>
      </c>
    </row>
    <row r="8" spans="2:62" ht="15.75" customHeight="1" x14ac:dyDescent="0.15">
      <c r="B8" s="1" t="s">
        <v>10</v>
      </c>
      <c r="C8" s="12">
        <f t="shared" ref="C8:BJ8" si="2">C7*C6</f>
        <v>0</v>
      </c>
      <c r="D8" s="12">
        <f t="shared" si="2"/>
        <v>0</v>
      </c>
      <c r="E8" s="12">
        <f t="shared" si="2"/>
        <v>0</v>
      </c>
      <c r="F8" s="12">
        <f t="shared" si="2"/>
        <v>150000</v>
      </c>
      <c r="G8" s="12">
        <f t="shared" si="2"/>
        <v>150000</v>
      </c>
      <c r="H8" s="12">
        <f t="shared" si="2"/>
        <v>150000</v>
      </c>
      <c r="I8" s="12">
        <f t="shared" si="2"/>
        <v>450000</v>
      </c>
      <c r="J8" s="12">
        <f t="shared" si="2"/>
        <v>675000</v>
      </c>
      <c r="K8" s="12">
        <f t="shared" si="2"/>
        <v>900000</v>
      </c>
      <c r="L8" s="12">
        <f t="shared" si="2"/>
        <v>2000000</v>
      </c>
      <c r="M8" s="12">
        <f t="shared" si="2"/>
        <v>2250000</v>
      </c>
      <c r="N8" s="12">
        <f t="shared" si="2"/>
        <v>2500000</v>
      </c>
      <c r="O8" s="12">
        <f t="shared" si="2"/>
        <v>3300000</v>
      </c>
      <c r="P8" s="12">
        <f t="shared" si="2"/>
        <v>3850000</v>
      </c>
      <c r="Q8" s="12">
        <f t="shared" si="2"/>
        <v>4125000</v>
      </c>
      <c r="R8" s="12">
        <f t="shared" si="2"/>
        <v>6480000</v>
      </c>
      <c r="S8" s="12">
        <f t="shared" si="2"/>
        <v>6840000</v>
      </c>
      <c r="T8" s="12">
        <f t="shared" si="2"/>
        <v>7500000</v>
      </c>
      <c r="U8" s="12">
        <f t="shared" si="2"/>
        <v>8800000</v>
      </c>
      <c r="V8" s="12">
        <f t="shared" si="2"/>
        <v>9625000</v>
      </c>
      <c r="W8" s="12">
        <f t="shared" si="2"/>
        <v>10937500</v>
      </c>
      <c r="X8" s="12">
        <f t="shared" si="2"/>
        <v>13500000</v>
      </c>
      <c r="Y8" s="12">
        <f t="shared" si="2"/>
        <v>14250000</v>
      </c>
      <c r="Z8" s="12">
        <f t="shared" si="2"/>
        <v>15000000</v>
      </c>
      <c r="AA8" s="12">
        <f t="shared" si="2"/>
        <v>2500000</v>
      </c>
      <c r="AB8" s="12">
        <f t="shared" si="2"/>
        <v>2500000</v>
      </c>
      <c r="AC8" s="12">
        <f t="shared" si="2"/>
        <v>2500000</v>
      </c>
      <c r="AD8" s="12">
        <f t="shared" si="2"/>
        <v>2500000</v>
      </c>
      <c r="AE8" s="12">
        <f t="shared" si="2"/>
        <v>2500000</v>
      </c>
      <c r="AF8" s="12">
        <f t="shared" si="2"/>
        <v>2500000</v>
      </c>
      <c r="AG8" s="12">
        <f t="shared" si="2"/>
        <v>3750000</v>
      </c>
      <c r="AH8" s="12">
        <f t="shared" si="2"/>
        <v>3750000</v>
      </c>
      <c r="AI8" s="12">
        <f t="shared" si="2"/>
        <v>3750000</v>
      </c>
      <c r="AJ8" s="12">
        <f t="shared" si="2"/>
        <v>3750000</v>
      </c>
      <c r="AK8" s="12">
        <f t="shared" si="2"/>
        <v>3750000</v>
      </c>
      <c r="AL8" s="12">
        <f t="shared" si="2"/>
        <v>3750000</v>
      </c>
      <c r="AM8" s="12">
        <f t="shared" si="2"/>
        <v>6300000</v>
      </c>
      <c r="AN8" s="12">
        <f t="shared" si="2"/>
        <v>6300000</v>
      </c>
      <c r="AO8" s="12">
        <f t="shared" si="2"/>
        <v>6300000</v>
      </c>
      <c r="AP8" s="12">
        <f t="shared" si="2"/>
        <v>6300000</v>
      </c>
      <c r="AQ8" s="12">
        <f t="shared" si="2"/>
        <v>6300000</v>
      </c>
      <c r="AR8" s="12">
        <f t="shared" si="2"/>
        <v>6300000</v>
      </c>
      <c r="AS8" s="12">
        <f t="shared" si="2"/>
        <v>7350000</v>
      </c>
      <c r="AT8" s="12">
        <f t="shared" si="2"/>
        <v>7350000</v>
      </c>
      <c r="AU8" s="12">
        <f t="shared" si="2"/>
        <v>7350000</v>
      </c>
      <c r="AV8" s="12">
        <f t="shared" si="2"/>
        <v>7350000</v>
      </c>
      <c r="AW8" s="12">
        <f t="shared" si="2"/>
        <v>7350000</v>
      </c>
      <c r="AX8" s="12">
        <f t="shared" si="2"/>
        <v>7350000</v>
      </c>
      <c r="AY8" s="12">
        <f t="shared" si="2"/>
        <v>16000000</v>
      </c>
      <c r="AZ8" s="12">
        <f t="shared" si="2"/>
        <v>16000000</v>
      </c>
      <c r="BA8" s="12">
        <f t="shared" si="2"/>
        <v>16000000</v>
      </c>
      <c r="BB8" s="12">
        <f t="shared" si="2"/>
        <v>16000000</v>
      </c>
      <c r="BC8" s="12">
        <f t="shared" si="2"/>
        <v>16000000</v>
      </c>
      <c r="BD8" s="12">
        <f t="shared" si="2"/>
        <v>16000000</v>
      </c>
      <c r="BE8" s="12">
        <f t="shared" si="2"/>
        <v>20000000</v>
      </c>
      <c r="BF8" s="12">
        <f t="shared" si="2"/>
        <v>20000000</v>
      </c>
      <c r="BG8" s="12">
        <f t="shared" si="2"/>
        <v>20000000</v>
      </c>
      <c r="BH8" s="12">
        <f t="shared" si="2"/>
        <v>20000000</v>
      </c>
      <c r="BI8" s="12">
        <f t="shared" si="2"/>
        <v>20000000</v>
      </c>
      <c r="BJ8" s="12">
        <f t="shared" si="2"/>
        <v>20000000</v>
      </c>
    </row>
    <row r="12" spans="2:62" ht="15" x14ac:dyDescent="0.2">
      <c r="B12" s="1" t="s">
        <v>34</v>
      </c>
      <c r="C12" s="7">
        <v>43831</v>
      </c>
      <c r="D12" s="7">
        <v>43862</v>
      </c>
      <c r="E12" s="7">
        <v>43891</v>
      </c>
      <c r="F12" s="7">
        <v>43922</v>
      </c>
      <c r="G12" s="7">
        <v>43952</v>
      </c>
      <c r="H12" s="7">
        <v>43983</v>
      </c>
      <c r="I12" s="7">
        <v>44013</v>
      </c>
      <c r="J12" s="7">
        <v>44044</v>
      </c>
      <c r="K12" s="7">
        <v>44075</v>
      </c>
      <c r="L12" s="7">
        <v>44105</v>
      </c>
      <c r="M12" s="7">
        <v>44136</v>
      </c>
      <c r="N12" s="7">
        <v>44166</v>
      </c>
      <c r="O12" s="7">
        <v>44197</v>
      </c>
      <c r="P12" s="7">
        <v>44228</v>
      </c>
      <c r="Q12" s="7">
        <v>44256</v>
      </c>
      <c r="R12" s="7">
        <v>44287</v>
      </c>
      <c r="S12" s="7">
        <v>44317</v>
      </c>
      <c r="T12" s="7">
        <v>44348</v>
      </c>
      <c r="U12" s="7">
        <v>44378</v>
      </c>
      <c r="V12" s="7">
        <v>44409</v>
      </c>
      <c r="W12" s="7">
        <v>44440</v>
      </c>
      <c r="X12" s="7">
        <v>44470</v>
      </c>
      <c r="Y12" s="7">
        <v>44501</v>
      </c>
      <c r="Z12" s="7">
        <v>44531</v>
      </c>
      <c r="AA12" s="7">
        <v>44562</v>
      </c>
      <c r="AB12" s="7">
        <v>44593</v>
      </c>
      <c r="AC12" s="7">
        <v>44621</v>
      </c>
      <c r="AD12" s="7">
        <v>44652</v>
      </c>
      <c r="AE12" s="7">
        <v>44682</v>
      </c>
      <c r="AF12" s="7">
        <v>44713</v>
      </c>
      <c r="AG12" s="7">
        <v>44743</v>
      </c>
      <c r="AH12" s="7">
        <v>44774</v>
      </c>
      <c r="AI12" s="7">
        <v>44805</v>
      </c>
      <c r="AJ12" s="7">
        <v>44835</v>
      </c>
      <c r="AK12" s="7">
        <v>44866</v>
      </c>
      <c r="AL12" s="7">
        <v>44896</v>
      </c>
      <c r="AM12" s="7">
        <v>44927</v>
      </c>
      <c r="AN12" s="7">
        <v>44958</v>
      </c>
      <c r="AO12" s="7">
        <v>44986</v>
      </c>
      <c r="AP12" s="7">
        <v>45017</v>
      </c>
      <c r="AQ12" s="7">
        <v>45047</v>
      </c>
      <c r="AR12" s="7">
        <v>45078</v>
      </c>
      <c r="AS12" s="7">
        <v>45108</v>
      </c>
      <c r="AT12" s="7">
        <v>45139</v>
      </c>
      <c r="AU12" s="7">
        <v>45170</v>
      </c>
      <c r="AV12" s="7">
        <v>45200</v>
      </c>
      <c r="AW12" s="7">
        <v>45231</v>
      </c>
      <c r="AX12" s="7">
        <v>45261</v>
      </c>
      <c r="AY12" s="7">
        <v>45292</v>
      </c>
      <c r="AZ12" s="7">
        <v>45323</v>
      </c>
      <c r="BA12" s="7">
        <v>45352</v>
      </c>
      <c r="BB12" s="7">
        <v>45383</v>
      </c>
      <c r="BC12" s="7">
        <v>45413</v>
      </c>
      <c r="BD12" s="7">
        <v>45444</v>
      </c>
      <c r="BE12" s="7">
        <v>45474</v>
      </c>
      <c r="BF12" s="7">
        <v>45505</v>
      </c>
      <c r="BG12" s="7">
        <v>45536</v>
      </c>
      <c r="BH12" s="7">
        <v>45566</v>
      </c>
      <c r="BI12" s="7">
        <v>45597</v>
      </c>
      <c r="BJ12" s="7">
        <v>45627</v>
      </c>
    </row>
    <row r="13" spans="2:62" ht="15.75" customHeight="1" x14ac:dyDescent="0.15">
      <c r="B13" s="1" t="s">
        <v>37</v>
      </c>
      <c r="C13" s="1">
        <v>2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2</v>
      </c>
      <c r="P13" s="1">
        <v>2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2</v>
      </c>
      <c r="W13" s="1">
        <v>2</v>
      </c>
      <c r="X13" s="1">
        <v>2</v>
      </c>
      <c r="Y13" s="1">
        <v>2</v>
      </c>
      <c r="Z13" s="1">
        <v>2</v>
      </c>
      <c r="AA13" s="1">
        <v>2</v>
      </c>
      <c r="AB13" s="1">
        <v>2</v>
      </c>
      <c r="AC13" s="1">
        <v>2</v>
      </c>
      <c r="AD13" s="1">
        <v>2</v>
      </c>
      <c r="AE13" s="1">
        <v>2</v>
      </c>
      <c r="AF13" s="1">
        <v>2</v>
      </c>
      <c r="AG13" s="1">
        <v>2</v>
      </c>
      <c r="AH13" s="1">
        <v>2</v>
      </c>
      <c r="AI13" s="1">
        <v>2</v>
      </c>
      <c r="AJ13" s="1">
        <v>2</v>
      </c>
      <c r="AK13" s="1">
        <v>2</v>
      </c>
      <c r="AL13" s="1">
        <v>2</v>
      </c>
      <c r="AM13" s="1">
        <v>2</v>
      </c>
      <c r="AN13" s="1">
        <v>2</v>
      </c>
      <c r="AO13" s="1">
        <v>2</v>
      </c>
      <c r="AP13" s="1">
        <v>2</v>
      </c>
      <c r="AQ13" s="1">
        <v>2</v>
      </c>
      <c r="AR13" s="1">
        <v>2</v>
      </c>
      <c r="AS13" s="1">
        <v>2</v>
      </c>
      <c r="AT13" s="1">
        <v>2</v>
      </c>
      <c r="AU13" s="1">
        <v>2</v>
      </c>
      <c r="AV13" s="1">
        <v>2</v>
      </c>
      <c r="AW13" s="1">
        <v>2</v>
      </c>
      <c r="AX13" s="1">
        <v>2</v>
      </c>
      <c r="AY13" s="1">
        <v>2</v>
      </c>
      <c r="AZ13" s="1">
        <v>2</v>
      </c>
      <c r="BA13" s="1">
        <v>2</v>
      </c>
      <c r="BB13" s="1">
        <v>2</v>
      </c>
      <c r="BC13" s="1">
        <v>2</v>
      </c>
      <c r="BD13" s="1">
        <v>2</v>
      </c>
      <c r="BE13" s="1">
        <v>2</v>
      </c>
      <c r="BF13" s="1">
        <v>2</v>
      </c>
      <c r="BG13" s="1">
        <v>2</v>
      </c>
      <c r="BH13" s="1">
        <v>2</v>
      </c>
      <c r="BI13" s="1">
        <v>2</v>
      </c>
      <c r="BJ13" s="1">
        <v>2</v>
      </c>
    </row>
    <row r="14" spans="2:62" ht="15.75" customHeight="1" x14ac:dyDescent="0.15">
      <c r="B14" s="1" t="s">
        <v>39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2</v>
      </c>
      <c r="V14" s="1">
        <v>2</v>
      </c>
      <c r="W14" s="1">
        <v>2</v>
      </c>
      <c r="X14" s="1">
        <v>2</v>
      </c>
      <c r="Y14" s="1">
        <v>2</v>
      </c>
      <c r="Z14" s="1">
        <v>2</v>
      </c>
      <c r="AA14" s="1">
        <v>3</v>
      </c>
      <c r="AB14" s="1">
        <v>3</v>
      </c>
      <c r="AC14" s="1">
        <v>3</v>
      </c>
      <c r="AD14" s="1">
        <v>3</v>
      </c>
      <c r="AE14" s="1">
        <v>3</v>
      </c>
      <c r="AF14" s="1">
        <v>3</v>
      </c>
      <c r="AG14" s="1">
        <v>3</v>
      </c>
      <c r="AH14" s="1">
        <v>3</v>
      </c>
      <c r="AI14" s="1">
        <v>3</v>
      </c>
      <c r="AJ14" s="1">
        <v>3</v>
      </c>
      <c r="AK14" s="1">
        <v>3</v>
      </c>
      <c r="AL14" s="1">
        <v>3</v>
      </c>
      <c r="AM14" s="1">
        <v>4</v>
      </c>
      <c r="AN14" s="1">
        <v>4</v>
      </c>
      <c r="AO14" s="1">
        <v>4</v>
      </c>
      <c r="AP14" s="1">
        <v>4</v>
      </c>
      <c r="AQ14" s="1">
        <v>4</v>
      </c>
      <c r="AR14" s="1">
        <v>4</v>
      </c>
      <c r="AS14" s="1">
        <v>4</v>
      </c>
      <c r="AT14" s="1">
        <v>4</v>
      </c>
      <c r="AU14" s="1">
        <v>4</v>
      </c>
      <c r="AV14" s="1">
        <v>4</v>
      </c>
      <c r="AW14" s="1">
        <v>4</v>
      </c>
      <c r="AX14" s="1">
        <v>4</v>
      </c>
      <c r="AY14" s="1">
        <v>5</v>
      </c>
      <c r="AZ14" s="1">
        <v>5</v>
      </c>
      <c r="BA14" s="1">
        <v>5</v>
      </c>
      <c r="BB14" s="1">
        <v>5</v>
      </c>
      <c r="BC14" s="1">
        <v>5</v>
      </c>
      <c r="BD14" s="1">
        <v>5</v>
      </c>
      <c r="BE14" s="1">
        <v>5</v>
      </c>
      <c r="BF14" s="1">
        <v>5</v>
      </c>
      <c r="BG14" s="1">
        <v>5</v>
      </c>
      <c r="BH14" s="1">
        <v>5</v>
      </c>
      <c r="BI14" s="1">
        <v>5</v>
      </c>
      <c r="BJ14" s="1">
        <v>5</v>
      </c>
    </row>
    <row r="15" spans="2:62" ht="15.75" customHeight="1" x14ac:dyDescent="0.15">
      <c r="B15" s="1" t="s">
        <v>43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f>IF(ROUNDUP(I5/3,0)-2 &gt; 0, ROUNDUP(I5/3,0) - 2, 0)</f>
        <v>0</v>
      </c>
      <c r="J15" s="12">
        <f t="shared" ref="J15:BJ15" si="3">IF(ROUNDUP(J5/3,0)-2 &gt; 0, ROUNDUP(J5/3,0) - 2, 0)</f>
        <v>0</v>
      </c>
      <c r="K15" s="12">
        <f t="shared" si="3"/>
        <v>0</v>
      </c>
      <c r="L15" s="12">
        <f t="shared" si="3"/>
        <v>1</v>
      </c>
      <c r="M15" s="12">
        <f t="shared" si="3"/>
        <v>1</v>
      </c>
      <c r="N15" s="12">
        <f t="shared" si="3"/>
        <v>2</v>
      </c>
      <c r="O15" s="12">
        <f t="shared" si="3"/>
        <v>2</v>
      </c>
      <c r="P15" s="12">
        <f t="shared" si="3"/>
        <v>3</v>
      </c>
      <c r="Q15" s="12">
        <f t="shared" si="3"/>
        <v>3</v>
      </c>
      <c r="R15" s="12">
        <f t="shared" si="3"/>
        <v>4</v>
      </c>
      <c r="S15" s="12">
        <f t="shared" si="3"/>
        <v>5</v>
      </c>
      <c r="T15" s="12">
        <f t="shared" si="3"/>
        <v>5</v>
      </c>
      <c r="U15" s="12">
        <f t="shared" si="3"/>
        <v>6</v>
      </c>
      <c r="V15" s="12">
        <f t="shared" si="3"/>
        <v>6</v>
      </c>
      <c r="W15" s="12">
        <f t="shared" si="3"/>
        <v>7</v>
      </c>
      <c r="X15" s="12">
        <f t="shared" si="3"/>
        <v>7</v>
      </c>
      <c r="Y15" s="12">
        <f t="shared" si="3"/>
        <v>7</v>
      </c>
      <c r="Z15" s="12">
        <f t="shared" si="3"/>
        <v>7</v>
      </c>
      <c r="AA15" s="12">
        <f t="shared" si="3"/>
        <v>1</v>
      </c>
      <c r="AB15" s="12">
        <f t="shared" si="3"/>
        <v>1</v>
      </c>
      <c r="AC15" s="12">
        <f t="shared" si="3"/>
        <v>1</v>
      </c>
      <c r="AD15" s="12">
        <f t="shared" si="3"/>
        <v>1</v>
      </c>
      <c r="AE15" s="12">
        <f t="shared" si="3"/>
        <v>1</v>
      </c>
      <c r="AF15" s="12">
        <f t="shared" si="3"/>
        <v>1</v>
      </c>
      <c r="AG15" s="12">
        <f t="shared" si="3"/>
        <v>2</v>
      </c>
      <c r="AH15" s="12">
        <f t="shared" si="3"/>
        <v>2</v>
      </c>
      <c r="AI15" s="12">
        <f t="shared" si="3"/>
        <v>2</v>
      </c>
      <c r="AJ15" s="12">
        <f t="shared" si="3"/>
        <v>2</v>
      </c>
      <c r="AK15" s="12">
        <f t="shared" si="3"/>
        <v>2</v>
      </c>
      <c r="AL15" s="12">
        <f t="shared" si="3"/>
        <v>2</v>
      </c>
      <c r="AM15" s="12">
        <f t="shared" si="3"/>
        <v>2</v>
      </c>
      <c r="AN15" s="12">
        <f t="shared" si="3"/>
        <v>2</v>
      </c>
      <c r="AO15" s="12">
        <f t="shared" si="3"/>
        <v>2</v>
      </c>
      <c r="AP15" s="12">
        <f t="shared" si="3"/>
        <v>2</v>
      </c>
      <c r="AQ15" s="12">
        <f t="shared" si="3"/>
        <v>2</v>
      </c>
      <c r="AR15" s="12">
        <f t="shared" si="3"/>
        <v>2</v>
      </c>
      <c r="AS15" s="12">
        <f t="shared" si="3"/>
        <v>3</v>
      </c>
      <c r="AT15" s="12">
        <f t="shared" si="3"/>
        <v>3</v>
      </c>
      <c r="AU15" s="12">
        <f t="shared" si="3"/>
        <v>3</v>
      </c>
      <c r="AV15" s="12">
        <f t="shared" si="3"/>
        <v>3</v>
      </c>
      <c r="AW15" s="12">
        <f t="shared" si="3"/>
        <v>3</v>
      </c>
      <c r="AX15" s="12">
        <f t="shared" si="3"/>
        <v>3</v>
      </c>
      <c r="AY15" s="12">
        <f t="shared" si="3"/>
        <v>5</v>
      </c>
      <c r="AZ15" s="12">
        <f t="shared" si="3"/>
        <v>5</v>
      </c>
      <c r="BA15" s="12">
        <f t="shared" si="3"/>
        <v>5</v>
      </c>
      <c r="BB15" s="12">
        <f t="shared" si="3"/>
        <v>5</v>
      </c>
      <c r="BC15" s="12">
        <f t="shared" si="3"/>
        <v>5</v>
      </c>
      <c r="BD15" s="12">
        <f t="shared" si="3"/>
        <v>5</v>
      </c>
      <c r="BE15" s="12">
        <f t="shared" si="3"/>
        <v>7</v>
      </c>
      <c r="BF15" s="12">
        <f t="shared" si="3"/>
        <v>7</v>
      </c>
      <c r="BG15" s="12">
        <f t="shared" si="3"/>
        <v>7</v>
      </c>
      <c r="BH15" s="12">
        <f t="shared" si="3"/>
        <v>7</v>
      </c>
      <c r="BI15" s="12">
        <f t="shared" si="3"/>
        <v>7</v>
      </c>
      <c r="BJ15" s="12">
        <f t="shared" si="3"/>
        <v>7</v>
      </c>
    </row>
    <row r="16" spans="2:62" ht="15.75" customHeight="1" x14ac:dyDescent="0.15">
      <c r="B16" s="1" t="s">
        <v>49</v>
      </c>
      <c r="C16" s="1">
        <v>0</v>
      </c>
      <c r="D16" s="1">
        <v>0</v>
      </c>
      <c r="E16" s="1">
        <v>0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</row>
    <row r="17" spans="2:62" ht="15.75" customHeight="1" x14ac:dyDescent="0.15">
      <c r="B17" s="1" t="s">
        <v>50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20">
        <v>1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>
        <v>2</v>
      </c>
      <c r="V17" s="1">
        <v>2</v>
      </c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2</v>
      </c>
      <c r="AG17" s="1">
        <v>2</v>
      </c>
      <c r="AH17" s="1">
        <v>2</v>
      </c>
      <c r="AI17" s="1">
        <v>2</v>
      </c>
      <c r="AJ17" s="1">
        <v>2</v>
      </c>
      <c r="AK17" s="1">
        <v>2</v>
      </c>
      <c r="AL17" s="1">
        <v>2</v>
      </c>
      <c r="AM17" s="1">
        <v>2</v>
      </c>
      <c r="AN17" s="1">
        <v>2</v>
      </c>
      <c r="AO17" s="1">
        <v>2</v>
      </c>
      <c r="AP17" s="1">
        <v>2</v>
      </c>
      <c r="AQ17" s="1">
        <v>2</v>
      </c>
      <c r="AR17" s="1">
        <v>2</v>
      </c>
      <c r="AS17" s="1">
        <v>2</v>
      </c>
      <c r="AT17" s="1">
        <v>2</v>
      </c>
      <c r="AU17" s="1">
        <v>2</v>
      </c>
      <c r="AV17" s="1">
        <v>2</v>
      </c>
      <c r="AW17" s="1">
        <v>2</v>
      </c>
      <c r="AX17" s="1">
        <v>2</v>
      </c>
      <c r="AY17" s="1">
        <v>2</v>
      </c>
      <c r="AZ17" s="1">
        <v>2</v>
      </c>
      <c r="BA17" s="1">
        <v>2</v>
      </c>
      <c r="BB17" s="1">
        <v>2</v>
      </c>
      <c r="BC17" s="1">
        <v>2</v>
      </c>
      <c r="BD17" s="1">
        <v>2</v>
      </c>
      <c r="BE17" s="1">
        <v>2</v>
      </c>
      <c r="BF17" s="1">
        <v>2</v>
      </c>
      <c r="BG17" s="1">
        <v>2</v>
      </c>
      <c r="BH17" s="1">
        <v>2</v>
      </c>
      <c r="BI17" s="1">
        <v>2</v>
      </c>
      <c r="BJ17" s="1">
        <v>2</v>
      </c>
    </row>
    <row r="18" spans="2:62" ht="15.75" customHeight="1" x14ac:dyDescent="0.15">
      <c r="B18" s="1" t="s">
        <v>51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2</v>
      </c>
      <c r="O18" s="20">
        <v>2</v>
      </c>
      <c r="P18" s="1">
        <v>4</v>
      </c>
      <c r="Q18" s="1">
        <v>4</v>
      </c>
      <c r="R18" s="1">
        <v>4</v>
      </c>
      <c r="S18" s="1">
        <v>4</v>
      </c>
      <c r="T18" s="1">
        <v>4</v>
      </c>
      <c r="U18" s="1">
        <v>5</v>
      </c>
      <c r="V18" s="1">
        <v>5</v>
      </c>
      <c r="W18" s="1">
        <v>5</v>
      </c>
      <c r="X18" s="1">
        <v>5</v>
      </c>
      <c r="Y18" s="1">
        <v>5</v>
      </c>
      <c r="Z18" s="1">
        <v>5</v>
      </c>
      <c r="AA18" s="1">
        <v>5</v>
      </c>
      <c r="AB18" s="1">
        <v>5</v>
      </c>
      <c r="AC18" s="1">
        <v>5</v>
      </c>
      <c r="AD18" s="1">
        <v>5</v>
      </c>
      <c r="AE18" s="1">
        <v>5</v>
      </c>
      <c r="AF18" s="1">
        <v>5</v>
      </c>
      <c r="AG18" s="1">
        <v>5</v>
      </c>
      <c r="AH18" s="1">
        <v>5</v>
      </c>
      <c r="AI18" s="1">
        <v>5</v>
      </c>
      <c r="AJ18" s="1">
        <v>5</v>
      </c>
      <c r="AK18" s="1">
        <v>5</v>
      </c>
      <c r="AL18" s="1">
        <v>5</v>
      </c>
      <c r="AM18" s="1">
        <v>6</v>
      </c>
      <c r="AN18" s="1">
        <v>6</v>
      </c>
      <c r="AO18" s="1">
        <v>6</v>
      </c>
      <c r="AP18" s="1">
        <v>6</v>
      </c>
      <c r="AQ18" s="1">
        <v>6</v>
      </c>
      <c r="AR18" s="1">
        <v>6</v>
      </c>
      <c r="AS18" s="1">
        <v>6</v>
      </c>
      <c r="AT18" s="1">
        <v>6</v>
      </c>
      <c r="AU18" s="1">
        <v>6</v>
      </c>
      <c r="AV18" s="1">
        <v>6</v>
      </c>
      <c r="AW18" s="1">
        <v>6</v>
      </c>
      <c r="AX18" s="1">
        <v>6</v>
      </c>
      <c r="AY18" s="1">
        <v>8</v>
      </c>
      <c r="AZ18" s="1">
        <v>8</v>
      </c>
      <c r="BA18" s="1">
        <v>8</v>
      </c>
      <c r="BB18" s="1">
        <v>8</v>
      </c>
      <c r="BC18" s="1">
        <v>8</v>
      </c>
      <c r="BD18" s="1">
        <v>8</v>
      </c>
      <c r="BE18" s="1">
        <v>8</v>
      </c>
      <c r="BF18" s="1">
        <v>8</v>
      </c>
      <c r="BG18" s="1">
        <v>8</v>
      </c>
      <c r="BH18" s="1">
        <v>8</v>
      </c>
      <c r="BI18" s="1">
        <v>8</v>
      </c>
      <c r="BJ18" s="1">
        <v>8</v>
      </c>
    </row>
    <row r="19" spans="2:62" ht="15.75" customHeight="1" x14ac:dyDescent="0.15">
      <c r="B19" s="1" t="s">
        <v>52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2">
        <f t="shared" ref="I19:N19" si="4">ROUND(I6/30,0)</f>
        <v>2</v>
      </c>
      <c r="J19" s="12">
        <f t="shared" si="4"/>
        <v>3</v>
      </c>
      <c r="K19" s="12">
        <f t="shared" si="4"/>
        <v>4</v>
      </c>
      <c r="L19" s="12">
        <f t="shared" si="4"/>
        <v>7</v>
      </c>
      <c r="M19" s="12">
        <f t="shared" si="4"/>
        <v>8</v>
      </c>
      <c r="N19" s="12">
        <f t="shared" si="4"/>
        <v>8</v>
      </c>
      <c r="O19" s="12">
        <f t="shared" ref="O19:Z19" si="5">ROUND(O6/40,0)</f>
        <v>8</v>
      </c>
      <c r="P19" s="12">
        <f t="shared" si="5"/>
        <v>9</v>
      </c>
      <c r="Q19" s="12">
        <f t="shared" si="5"/>
        <v>9</v>
      </c>
      <c r="R19" s="12">
        <f t="shared" si="5"/>
        <v>14</v>
      </c>
      <c r="S19" s="12">
        <f t="shared" si="5"/>
        <v>14</v>
      </c>
      <c r="T19" s="12">
        <f t="shared" si="5"/>
        <v>15</v>
      </c>
      <c r="U19" s="12">
        <f t="shared" si="5"/>
        <v>18</v>
      </c>
      <c r="V19" s="12">
        <f t="shared" si="5"/>
        <v>19</v>
      </c>
      <c r="W19" s="12">
        <f t="shared" si="5"/>
        <v>22</v>
      </c>
      <c r="X19" s="12">
        <f t="shared" si="5"/>
        <v>23</v>
      </c>
      <c r="Y19" s="12">
        <f t="shared" si="5"/>
        <v>24</v>
      </c>
      <c r="Z19" s="12">
        <f t="shared" si="5"/>
        <v>25</v>
      </c>
      <c r="AA19" s="12">
        <f t="shared" ref="AA19:AL19" si="6">ROUND(AA6/50,0)</f>
        <v>4</v>
      </c>
      <c r="AB19" s="12">
        <f t="shared" si="6"/>
        <v>4</v>
      </c>
      <c r="AC19" s="12">
        <f t="shared" si="6"/>
        <v>4</v>
      </c>
      <c r="AD19" s="12">
        <f t="shared" si="6"/>
        <v>4</v>
      </c>
      <c r="AE19" s="12">
        <f t="shared" si="6"/>
        <v>4</v>
      </c>
      <c r="AF19" s="12">
        <f t="shared" si="6"/>
        <v>4</v>
      </c>
      <c r="AG19" s="12">
        <f t="shared" si="6"/>
        <v>6</v>
      </c>
      <c r="AH19" s="12">
        <f t="shared" si="6"/>
        <v>6</v>
      </c>
      <c r="AI19" s="12">
        <f t="shared" si="6"/>
        <v>6</v>
      </c>
      <c r="AJ19" s="12">
        <f t="shared" si="6"/>
        <v>6</v>
      </c>
      <c r="AK19" s="12">
        <f t="shared" si="6"/>
        <v>6</v>
      </c>
      <c r="AL19" s="12">
        <f t="shared" si="6"/>
        <v>6</v>
      </c>
      <c r="AM19" s="12">
        <f t="shared" ref="AM19:AX19" si="7">ROUND(AM6/60,0)</f>
        <v>7</v>
      </c>
      <c r="AN19" s="12">
        <f t="shared" si="7"/>
        <v>7</v>
      </c>
      <c r="AO19" s="12">
        <f t="shared" si="7"/>
        <v>7</v>
      </c>
      <c r="AP19" s="12">
        <f t="shared" si="7"/>
        <v>7</v>
      </c>
      <c r="AQ19" s="12">
        <f t="shared" si="7"/>
        <v>7</v>
      </c>
      <c r="AR19" s="12">
        <f t="shared" si="7"/>
        <v>7</v>
      </c>
      <c r="AS19" s="12">
        <f t="shared" si="7"/>
        <v>8</v>
      </c>
      <c r="AT19" s="12">
        <f t="shared" si="7"/>
        <v>8</v>
      </c>
      <c r="AU19" s="12">
        <f t="shared" si="7"/>
        <v>8</v>
      </c>
      <c r="AV19" s="12">
        <f t="shared" si="7"/>
        <v>8</v>
      </c>
      <c r="AW19" s="12">
        <f t="shared" si="7"/>
        <v>8</v>
      </c>
      <c r="AX19" s="12">
        <f t="shared" si="7"/>
        <v>8</v>
      </c>
      <c r="AY19" s="12">
        <f t="shared" ref="AY19:BJ19" si="8">ROUND(AY6/90,0)</f>
        <v>9</v>
      </c>
      <c r="AZ19" s="12">
        <f t="shared" si="8"/>
        <v>9</v>
      </c>
      <c r="BA19" s="12">
        <f t="shared" si="8"/>
        <v>9</v>
      </c>
      <c r="BB19" s="12">
        <f t="shared" si="8"/>
        <v>9</v>
      </c>
      <c r="BC19" s="12">
        <f t="shared" si="8"/>
        <v>9</v>
      </c>
      <c r="BD19" s="12">
        <f t="shared" si="8"/>
        <v>9</v>
      </c>
      <c r="BE19" s="12">
        <f t="shared" si="8"/>
        <v>11</v>
      </c>
      <c r="BF19" s="12">
        <f t="shared" si="8"/>
        <v>11</v>
      </c>
      <c r="BG19" s="12">
        <f t="shared" si="8"/>
        <v>11</v>
      </c>
      <c r="BH19" s="12">
        <f t="shared" si="8"/>
        <v>11</v>
      </c>
      <c r="BI19" s="12">
        <f t="shared" si="8"/>
        <v>11</v>
      </c>
      <c r="BJ19" s="12">
        <f t="shared" si="8"/>
        <v>11</v>
      </c>
    </row>
    <row r="20" spans="2:62" ht="15.75" customHeight="1" x14ac:dyDescent="0.15">
      <c r="B20" s="1" t="s">
        <v>53</v>
      </c>
      <c r="C20" s="12">
        <f t="shared" ref="C20:BJ20" si="9">SUM(C13:C18)</f>
        <v>4</v>
      </c>
      <c r="D20" s="12">
        <f t="shared" si="9"/>
        <v>4</v>
      </c>
      <c r="E20" s="12">
        <f t="shared" si="9"/>
        <v>4</v>
      </c>
      <c r="F20" s="12">
        <f t="shared" si="9"/>
        <v>5</v>
      </c>
      <c r="G20" s="12">
        <f t="shared" si="9"/>
        <v>5</v>
      </c>
      <c r="H20" s="12">
        <f t="shared" si="9"/>
        <v>5</v>
      </c>
      <c r="I20" s="12">
        <f t="shared" si="9"/>
        <v>7</v>
      </c>
      <c r="J20" s="12">
        <f t="shared" si="9"/>
        <v>7</v>
      </c>
      <c r="K20" s="12">
        <f t="shared" si="9"/>
        <v>7</v>
      </c>
      <c r="L20" s="12">
        <f t="shared" si="9"/>
        <v>8</v>
      </c>
      <c r="M20" s="12">
        <f t="shared" si="9"/>
        <v>8</v>
      </c>
      <c r="N20" s="12">
        <f t="shared" si="9"/>
        <v>9</v>
      </c>
      <c r="O20" s="12">
        <f t="shared" si="9"/>
        <v>10</v>
      </c>
      <c r="P20" s="12">
        <f t="shared" si="9"/>
        <v>14</v>
      </c>
      <c r="Q20" s="12">
        <f t="shared" si="9"/>
        <v>14</v>
      </c>
      <c r="R20" s="12">
        <f t="shared" si="9"/>
        <v>15</v>
      </c>
      <c r="S20" s="12">
        <f t="shared" si="9"/>
        <v>16</v>
      </c>
      <c r="T20" s="12">
        <f t="shared" si="9"/>
        <v>16</v>
      </c>
      <c r="U20" s="12">
        <f t="shared" si="9"/>
        <v>18</v>
      </c>
      <c r="V20" s="12">
        <f t="shared" si="9"/>
        <v>18</v>
      </c>
      <c r="W20" s="12">
        <f t="shared" si="9"/>
        <v>19</v>
      </c>
      <c r="X20" s="12">
        <f t="shared" si="9"/>
        <v>19</v>
      </c>
      <c r="Y20" s="12">
        <f t="shared" si="9"/>
        <v>19</v>
      </c>
      <c r="Z20" s="12">
        <f t="shared" si="9"/>
        <v>19</v>
      </c>
      <c r="AA20" s="12">
        <f t="shared" si="9"/>
        <v>14</v>
      </c>
      <c r="AB20" s="12">
        <f t="shared" si="9"/>
        <v>14</v>
      </c>
      <c r="AC20" s="12">
        <f t="shared" si="9"/>
        <v>14</v>
      </c>
      <c r="AD20" s="12">
        <f t="shared" si="9"/>
        <v>14</v>
      </c>
      <c r="AE20" s="12">
        <f t="shared" si="9"/>
        <v>14</v>
      </c>
      <c r="AF20" s="12">
        <f t="shared" si="9"/>
        <v>14</v>
      </c>
      <c r="AG20" s="12">
        <f t="shared" si="9"/>
        <v>15</v>
      </c>
      <c r="AH20" s="12">
        <f t="shared" si="9"/>
        <v>15</v>
      </c>
      <c r="AI20" s="12">
        <f t="shared" si="9"/>
        <v>15</v>
      </c>
      <c r="AJ20" s="12">
        <f t="shared" si="9"/>
        <v>15</v>
      </c>
      <c r="AK20" s="12">
        <f t="shared" si="9"/>
        <v>15</v>
      </c>
      <c r="AL20" s="12">
        <f t="shared" si="9"/>
        <v>15</v>
      </c>
      <c r="AM20" s="12">
        <f t="shared" si="9"/>
        <v>17</v>
      </c>
      <c r="AN20" s="12">
        <f t="shared" si="9"/>
        <v>17</v>
      </c>
      <c r="AO20" s="12">
        <f t="shared" si="9"/>
        <v>17</v>
      </c>
      <c r="AP20" s="12">
        <f t="shared" si="9"/>
        <v>17</v>
      </c>
      <c r="AQ20" s="12">
        <f t="shared" si="9"/>
        <v>17</v>
      </c>
      <c r="AR20" s="12">
        <f t="shared" si="9"/>
        <v>17</v>
      </c>
      <c r="AS20" s="12">
        <f t="shared" si="9"/>
        <v>18</v>
      </c>
      <c r="AT20" s="12">
        <f t="shared" si="9"/>
        <v>18</v>
      </c>
      <c r="AU20" s="12">
        <f t="shared" si="9"/>
        <v>18</v>
      </c>
      <c r="AV20" s="12">
        <f t="shared" si="9"/>
        <v>18</v>
      </c>
      <c r="AW20" s="12">
        <f t="shared" si="9"/>
        <v>18</v>
      </c>
      <c r="AX20" s="12">
        <f t="shared" si="9"/>
        <v>18</v>
      </c>
      <c r="AY20" s="12">
        <f t="shared" si="9"/>
        <v>23</v>
      </c>
      <c r="AZ20" s="12">
        <f t="shared" si="9"/>
        <v>23</v>
      </c>
      <c r="BA20" s="12">
        <f t="shared" si="9"/>
        <v>23</v>
      </c>
      <c r="BB20" s="12">
        <f t="shared" si="9"/>
        <v>23</v>
      </c>
      <c r="BC20" s="12">
        <f t="shared" si="9"/>
        <v>23</v>
      </c>
      <c r="BD20" s="12">
        <f t="shared" si="9"/>
        <v>23</v>
      </c>
      <c r="BE20" s="12">
        <f t="shared" si="9"/>
        <v>25</v>
      </c>
      <c r="BF20" s="12">
        <f t="shared" si="9"/>
        <v>25</v>
      </c>
      <c r="BG20" s="12">
        <f t="shared" si="9"/>
        <v>25</v>
      </c>
      <c r="BH20" s="12">
        <f t="shared" si="9"/>
        <v>25</v>
      </c>
      <c r="BI20" s="12">
        <f t="shared" si="9"/>
        <v>25</v>
      </c>
      <c r="BJ20" s="12">
        <f t="shared" si="9"/>
        <v>25</v>
      </c>
    </row>
    <row r="22" spans="2:62" ht="15.75" customHeight="1" x14ac:dyDescent="0.15">
      <c r="B22" s="1" t="s">
        <v>54</v>
      </c>
      <c r="C22" s="12">
        <f>C13*Salaries!C13+C14*Salaries!C14+C15*Salaries!C15+C16*Salaries!C16+C17*Salaries!C17+C18*Salaries!C18+C19*Salaries!C19+C20*Salaries!C20</f>
        <v>224000</v>
      </c>
      <c r="D22" s="12">
        <f>D13*Salaries!D13+D14*Salaries!D14+D15*Salaries!D15+D16*Salaries!D16+D17*Salaries!D17+D18*Salaries!D18+D19*Salaries!D19+D20*Salaries!D20</f>
        <v>224000</v>
      </c>
      <c r="E22" s="12">
        <f>E13*Salaries!E13+E14*Salaries!E14+E15*Salaries!E15+E16*Salaries!E16+E17*Salaries!E17+E18*Salaries!E18+E19*Salaries!E19+E20*Salaries!E20</f>
        <v>224000</v>
      </c>
      <c r="F22" s="12">
        <f>F13*Salaries!F13+F14*Salaries!F14+F15*Salaries!F15+F16*Salaries!F16+F17*Salaries!F17+F18*Salaries!F18+F19*Salaries!F19+F20*Salaries!F20</f>
        <v>250000</v>
      </c>
      <c r="G22" s="12">
        <f>G13*Salaries!G13+G14*Salaries!G14+G15*Salaries!G15+G16*Salaries!G16+G17*Salaries!G17+G18*Salaries!G18+G19*Salaries!G19+G20*Salaries!G20</f>
        <v>250000</v>
      </c>
      <c r="H22" s="12">
        <f>H13*Salaries!H13+H14*Salaries!H14+H15*Salaries!H15+H16*Salaries!H16+H17*Salaries!H17+H18*Salaries!H18+H19*Salaries!H19+H20*Salaries!H20</f>
        <v>250000</v>
      </c>
      <c r="I22" s="12">
        <f>I13*Salaries!I13+I14*Salaries!I14+I15*Salaries!I15+I16*Salaries!I16+I17*Salaries!I17+I18*Salaries!I18+I19*Salaries!I19+I20*Salaries!I20</f>
        <v>422000</v>
      </c>
      <c r="J22" s="12">
        <f>J13*Salaries!J13+J14*Salaries!J14+J15*Salaries!J15+J16*Salaries!J16+J17*Salaries!J17+J18*Salaries!J18+J19*Salaries!J19+J20*Salaries!J20</f>
        <v>452000</v>
      </c>
      <c r="K22" s="12">
        <f>K13*Salaries!K13+K14*Salaries!K14+K15*Salaries!K15+K16*Salaries!K16+K17*Salaries!K17+K18*Salaries!K18+K19*Salaries!K19+K20*Salaries!K20</f>
        <v>482000</v>
      </c>
      <c r="L22" s="12">
        <f>L13*Salaries!L13+L14*Salaries!L14+L15*Salaries!L15+L16*Salaries!L16+L17*Salaries!L17+L18*Salaries!L18+L19*Salaries!L19+L20*Salaries!L20</f>
        <v>658000</v>
      </c>
      <c r="M22" s="12">
        <f>M13*Salaries!M13+M14*Salaries!M14+M15*Salaries!M15+M16*Salaries!M16+M17*Salaries!M17+M18*Salaries!M18+M19*Salaries!M19+M20*Salaries!M20</f>
        <v>688000</v>
      </c>
      <c r="N22" s="12">
        <f>N13*Salaries!N13+N14*Salaries!N14+N15*Salaries!N15+N16*Salaries!N16+N17*Salaries!N17+N18*Salaries!N18+N19*Salaries!N19+N20*Salaries!N20</f>
        <v>774000</v>
      </c>
      <c r="O22" s="12">
        <f>O13*Salaries!O13+O14*Salaries!O14+O15*Salaries!O15+O16*Salaries!O16+O17*Salaries!O17+O18*Salaries!O18+O19*Salaries!O19+O20*Salaries!O20</f>
        <v>1060000</v>
      </c>
      <c r="P22" s="12">
        <f>P13*Salaries!P13+P14*Salaries!P14+P15*Salaries!P15+P16*Salaries!P16+P17*Salaries!P17+P18*Salaries!P18+P19*Salaries!P19+P20*Salaries!P20</f>
        <v>1367000</v>
      </c>
      <c r="Q22" s="12">
        <f>Q13*Salaries!Q13+Q14*Salaries!Q14+Q15*Salaries!Q15+Q16*Salaries!Q16+Q17*Salaries!Q17+Q18*Salaries!Q18+Q19*Salaries!Q19+Q20*Salaries!Q20</f>
        <v>1367000</v>
      </c>
      <c r="R22" s="12">
        <f>R13*Salaries!R13+R14*Salaries!R14+R15*Salaries!R15+R16*Salaries!R16+R17*Salaries!R17+R18*Salaries!R18+R19*Salaries!R19+R20*Salaries!R20</f>
        <v>1650000</v>
      </c>
      <c r="S22" s="12">
        <f>S13*Salaries!S13+S14*Salaries!S14+S15*Salaries!S15+S16*Salaries!S16+S17*Salaries!S17+S18*Salaries!S18+S19*Salaries!S19+S20*Salaries!S20</f>
        <v>1758000</v>
      </c>
      <c r="T22" s="12">
        <f>T13*Salaries!T13+T14*Salaries!T14+T15*Salaries!T15+T16*Salaries!T16+T17*Salaries!T17+T18*Salaries!T18+T19*Salaries!T19+T20*Salaries!T20</f>
        <v>1793000</v>
      </c>
      <c r="U22" s="12">
        <f>U13*Salaries!U13+U14*Salaries!U14+U15*Salaries!U15+U16*Salaries!U16+U17*Salaries!U17+U18*Salaries!U18+U19*Salaries!U19+U20*Salaries!U20</f>
        <v>2074000</v>
      </c>
      <c r="V22" s="12">
        <f>V13*Salaries!V13+V14*Salaries!V14+V15*Salaries!V15+V16*Salaries!V16+V17*Salaries!V17+V18*Salaries!V18+V19*Salaries!V19+V20*Salaries!V20</f>
        <v>2109000</v>
      </c>
      <c r="W22" s="12">
        <f>W13*Salaries!W13+W14*Salaries!W14+W15*Salaries!W15+W16*Salaries!W16+W17*Salaries!W17+W18*Salaries!W18+W19*Salaries!W19+W20*Salaries!W20</f>
        <v>2322000</v>
      </c>
      <c r="X22" s="12">
        <f>X13*Salaries!X13+X14*Salaries!X14+X15*Salaries!X15+X16*Salaries!X16+X17*Salaries!X17+X18*Salaries!X18+X19*Salaries!X19+X20*Salaries!X20</f>
        <v>2357000</v>
      </c>
      <c r="Y22" s="12">
        <f>Y13*Salaries!Y13+Y14*Salaries!Y14+Y15*Salaries!Y15+Y16*Salaries!Y16+Y17*Salaries!Y17+Y18*Salaries!Y18+Y19*Salaries!Y19+Y20*Salaries!Y20</f>
        <v>2392000</v>
      </c>
      <c r="Z22" s="12">
        <f>Z13*Salaries!Z13+Z14*Salaries!Z14+Z15*Salaries!Z15+Z16*Salaries!Z16+Z17*Salaries!Z17+Z18*Salaries!Z18+Z19*Salaries!Z19+Z20*Salaries!Z20</f>
        <v>2427000</v>
      </c>
      <c r="AA22" s="12">
        <f>AA13*Salaries!AA13+AA14*Salaries!AA14+AA15*Salaries!AA15+AA16*Salaries!AA16+AA17*Salaries!AA17+AA18*Salaries!AA18+AA19*Salaries!AA19+AA20*Salaries!AA20</f>
        <v>1490000</v>
      </c>
      <c r="AB22" s="12">
        <f>AB13*Salaries!AB13+AB14*Salaries!AB14+AB15*Salaries!AB15+AB16*Salaries!AB16+AB17*Salaries!AB17+AB18*Salaries!AB18+AB19*Salaries!AB19+AB20*Salaries!AB20</f>
        <v>1490000</v>
      </c>
      <c r="AC22" s="12">
        <f>AC13*Salaries!AC13+AC14*Salaries!AC14+AC15*Salaries!AC15+AC16*Salaries!AC16+AC17*Salaries!AC17+AC18*Salaries!AC18+AC19*Salaries!AC19+AC20*Salaries!AC20</f>
        <v>1490000</v>
      </c>
      <c r="AD22" s="12">
        <f>AD13*Salaries!AD13+AD14*Salaries!AD14+AD15*Salaries!AD15+AD16*Salaries!AD16+AD17*Salaries!AD17+AD18*Salaries!AD18+AD19*Salaries!AD19+AD20*Salaries!AD20</f>
        <v>1490000</v>
      </c>
      <c r="AE22" s="12">
        <f>AE13*Salaries!AE13+AE14*Salaries!AE14+AE15*Salaries!AE15+AE16*Salaries!AE16+AE17*Salaries!AE17+AE18*Salaries!AE18+AE19*Salaries!AE19+AE20*Salaries!AE20</f>
        <v>1490000</v>
      </c>
      <c r="AF22" s="12">
        <f>AF13*Salaries!AF13+AF14*Salaries!AF14+AF15*Salaries!AF15+AF16*Salaries!AF16+AF17*Salaries!AF17+AF18*Salaries!AF18+AF19*Salaries!AF19+AF20*Salaries!AF20</f>
        <v>1490000</v>
      </c>
      <c r="AG22" s="12">
        <f>AG13*Salaries!AG13+AG14*Salaries!AG14+AG15*Salaries!AG15+AG16*Salaries!AG16+AG17*Salaries!AG17+AG18*Salaries!AG18+AG19*Salaries!AG19+AG20*Salaries!AG20</f>
        <v>1700000</v>
      </c>
      <c r="AH22" s="12">
        <f>AH13*Salaries!AH13+AH14*Salaries!AH14+AH15*Salaries!AH15+AH16*Salaries!AH16+AH17*Salaries!AH17+AH18*Salaries!AH18+AH19*Salaries!AH19+AH20*Salaries!AH20</f>
        <v>1700000</v>
      </c>
      <c r="AI22" s="12">
        <f>AI13*Salaries!AI13+AI14*Salaries!AI14+AI15*Salaries!AI15+AI16*Salaries!AI16+AI17*Salaries!AI17+AI18*Salaries!AI18+AI19*Salaries!AI19+AI20*Salaries!AI20</f>
        <v>1700000</v>
      </c>
      <c r="AJ22" s="12">
        <f>AJ13*Salaries!AJ13+AJ14*Salaries!AJ14+AJ15*Salaries!AJ15+AJ16*Salaries!AJ16+AJ17*Salaries!AJ17+AJ18*Salaries!AJ18+AJ19*Salaries!AJ19+AJ20*Salaries!AJ20</f>
        <v>1700000</v>
      </c>
      <c r="AK22" s="12">
        <f>AK13*Salaries!AK13+AK14*Salaries!AK14+AK15*Salaries!AK15+AK16*Salaries!AK16+AK17*Salaries!AK17+AK18*Salaries!AK18+AK19*Salaries!AK19+AK20*Salaries!AK20</f>
        <v>1700000</v>
      </c>
      <c r="AL22" s="12">
        <f>AL13*Salaries!AL13+AL14*Salaries!AL14+AL15*Salaries!AL15+AL16*Salaries!AL16+AL17*Salaries!AL17+AL18*Salaries!AL18+AL19*Salaries!AL19+AL20*Salaries!AL20</f>
        <v>1700000</v>
      </c>
      <c r="AM22" s="12">
        <f>AM13*Salaries!AM13+AM14*Salaries!AM14+AM15*Salaries!AM15+AM16*Salaries!AM16+AM17*Salaries!AM17+AM18*Salaries!AM18+AM19*Salaries!AM19+AM20*Salaries!AM20</f>
        <v>2579000</v>
      </c>
      <c r="AN22" s="12">
        <f>AN13*Salaries!AN13+AN14*Salaries!AN14+AN15*Salaries!AN15+AN16*Salaries!AN16+AN17*Salaries!AN17+AN18*Salaries!AN18+AN19*Salaries!AN19+AN20*Salaries!AN20</f>
        <v>2579000</v>
      </c>
      <c r="AO22" s="12">
        <f>AO13*Salaries!AO13+AO14*Salaries!AO14+AO15*Salaries!AO15+AO16*Salaries!AO16+AO17*Salaries!AO17+AO18*Salaries!AO18+AO19*Salaries!AO19+AO20*Salaries!AO20</f>
        <v>2579000</v>
      </c>
      <c r="AP22" s="12">
        <f>AP13*Salaries!AP13+AP14*Salaries!AP14+AP15*Salaries!AP15+AP16*Salaries!AP16+AP17*Salaries!AP17+AP18*Salaries!AP18+AP19*Salaries!AP19+AP20*Salaries!AP20</f>
        <v>2579000</v>
      </c>
      <c r="AQ22" s="12">
        <f>AQ13*Salaries!AQ13+AQ14*Salaries!AQ14+AQ15*Salaries!AQ15+AQ16*Salaries!AQ16+AQ17*Salaries!AQ17+AQ18*Salaries!AQ18+AQ19*Salaries!AQ19+AQ20*Salaries!AQ20</f>
        <v>2579000</v>
      </c>
      <c r="AR22" s="12">
        <f>AR13*Salaries!AR13+AR14*Salaries!AR14+AR15*Salaries!AR15+AR16*Salaries!AR16+AR17*Salaries!AR17+AR18*Salaries!AR18+AR19*Salaries!AR19+AR20*Salaries!AR20</f>
        <v>2579000</v>
      </c>
      <c r="AS22" s="12">
        <f>AS13*Salaries!AS13+AS14*Salaries!AS14+AS15*Salaries!AS15+AS16*Salaries!AS16+AS17*Salaries!AS17+AS18*Salaries!AS18+AS19*Salaries!AS19+AS20*Salaries!AS20</f>
        <v>2786000</v>
      </c>
      <c r="AT22" s="12">
        <f>AT13*Salaries!AT13+AT14*Salaries!AT14+AT15*Salaries!AT15+AT16*Salaries!AT16+AT17*Salaries!AT17+AT18*Salaries!AT18+AT19*Salaries!AT19+AT20*Salaries!AT20</f>
        <v>2786000</v>
      </c>
      <c r="AU22" s="12">
        <f>AU13*Salaries!AU13+AU14*Salaries!AU14+AU15*Salaries!AU15+AU16*Salaries!AU16+AU17*Salaries!AU17+AU18*Salaries!AU18+AU19*Salaries!AU19+AU20*Salaries!AU20</f>
        <v>2786000</v>
      </c>
      <c r="AV22" s="12">
        <f>AV13*Salaries!AV13+AV14*Salaries!AV14+AV15*Salaries!AV15+AV16*Salaries!AV16+AV17*Salaries!AV17+AV18*Salaries!AV18+AV19*Salaries!AV19+AV20*Salaries!AV20</f>
        <v>2786000</v>
      </c>
      <c r="AW22" s="12">
        <f>AW13*Salaries!AW13+AW14*Salaries!AW14+AW15*Salaries!AW15+AW16*Salaries!AW16+AW17*Salaries!AW17+AW18*Salaries!AW18+AW19*Salaries!AW19+AW20*Salaries!AW20</f>
        <v>2786000</v>
      </c>
      <c r="AX22" s="12">
        <f>AX13*Salaries!AX13+AX14*Salaries!AX14+AX15*Salaries!AX15+AX16*Salaries!AX16+AX17*Salaries!AX17+AX18*Salaries!AX18+AX19*Salaries!AX19+AX20*Salaries!AX20</f>
        <v>2786000</v>
      </c>
      <c r="AY22" s="12">
        <f>AY13*Salaries!AY13+AY14*Salaries!AY14+AY15*Salaries!AY15+AY16*Salaries!AY16+AY17*Salaries!AY17+AY18*Salaries!AY18+AY19*Salaries!AY19+AY20*Salaries!AY20</f>
        <v>4315000</v>
      </c>
      <c r="AZ22" s="12">
        <f>AZ13*Salaries!AZ13+AZ14*Salaries!AZ14+AZ15*Salaries!AZ15+AZ16*Salaries!AZ16+AZ17*Salaries!AZ17+AZ18*Salaries!AZ18+AZ19*Salaries!AZ19+AZ20*Salaries!AZ20</f>
        <v>4315000</v>
      </c>
      <c r="BA22" s="12">
        <f>BA13*Salaries!BA13+BA14*Salaries!BA14+BA15*Salaries!BA15+BA16*Salaries!BA16+BA17*Salaries!BA17+BA18*Salaries!BA18+BA19*Salaries!BA19+BA20*Salaries!BA20</f>
        <v>4315000</v>
      </c>
      <c r="BB22" s="12">
        <f>BB13*Salaries!BB13+BB14*Salaries!BB14+BB15*Salaries!BB15+BB16*Salaries!BB16+BB17*Salaries!BB17+BB18*Salaries!BB18+BB19*Salaries!BB19+BB20*Salaries!BB20</f>
        <v>4315000</v>
      </c>
      <c r="BC22" s="12">
        <f>BC13*Salaries!BC13+BC14*Salaries!BC14+BC15*Salaries!BC15+BC16*Salaries!BC16+BC17*Salaries!BC17+BC18*Salaries!BC18+BC19*Salaries!BC19+BC20*Salaries!BC20</f>
        <v>4315000</v>
      </c>
      <c r="BD22" s="12">
        <f>BD13*Salaries!BD13+BD14*Salaries!BD14+BD15*Salaries!BD15+BD16*Salaries!BD16+BD17*Salaries!BD17+BD18*Salaries!BD18+BD19*Salaries!BD19+BD20*Salaries!BD20</f>
        <v>4315000</v>
      </c>
      <c r="BE22" s="12">
        <f>BE13*Salaries!BE13+BE14*Salaries!BE14+BE15*Salaries!BE15+BE16*Salaries!BE16+BE17*Salaries!BE17+BE18*Salaries!BE18+BE19*Salaries!BE19+BE20*Salaries!BE20</f>
        <v>4805000</v>
      </c>
      <c r="BF22" s="12">
        <f>BF13*Salaries!BF13+BF14*Salaries!BF14+BF15*Salaries!BF15+BF16*Salaries!BF16+BF17*Salaries!BF17+BF18*Salaries!BF18+BF19*Salaries!BF19+BF20*Salaries!BF20</f>
        <v>4805000</v>
      </c>
      <c r="BG22" s="12">
        <f>BG13*Salaries!BG13+BG14*Salaries!BG14+BG15*Salaries!BG15+BG16*Salaries!BG16+BG17*Salaries!BG17+BG18*Salaries!BG18+BG19*Salaries!BG19+BG20*Salaries!BG20</f>
        <v>4805000</v>
      </c>
      <c r="BH22" s="12">
        <f>BH13*Salaries!BH13+BH14*Salaries!BH14+BH15*Salaries!BH15+BH16*Salaries!BH16+BH17*Salaries!BH17+BH18*Salaries!BH18+BH19*Salaries!BH19+BH20*Salaries!BH20</f>
        <v>4805000</v>
      </c>
      <c r="BI22" s="12">
        <f>BI13*Salaries!BI13+BI14*Salaries!BI14+BI15*Salaries!BI15+BI16*Salaries!BI16+BI17*Salaries!BI17+BI18*Salaries!BI18+BI19*Salaries!BI19+BI20*Salaries!BI20</f>
        <v>4805000</v>
      </c>
      <c r="BJ22" s="12">
        <f>BJ13*Salaries!BJ13+BJ14*Salaries!BJ14+BJ15*Salaries!BJ15+BJ16*Salaries!BJ16+BJ17*Salaries!BJ17+BJ18*Salaries!BJ18+BJ19*Salaries!BJ19+BJ20*Salaries!BJ20</f>
        <v>4805000</v>
      </c>
    </row>
    <row r="23" spans="2:62" ht="15.75" customHeight="1" x14ac:dyDescent="0.15">
      <c r="B23" s="1" t="s">
        <v>55</v>
      </c>
      <c r="C23" s="12">
        <f>C20*Salaries!C20</f>
        <v>24000</v>
      </c>
      <c r="D23" s="12">
        <f>D20*Salaries!D20</f>
        <v>24000</v>
      </c>
      <c r="E23" s="12">
        <f>E20*Salaries!E20</f>
        <v>24000</v>
      </c>
      <c r="F23" s="12">
        <f>F20*Salaries!F20</f>
        <v>30000</v>
      </c>
      <c r="G23" s="12">
        <f>G20*Salaries!G20</f>
        <v>30000</v>
      </c>
      <c r="H23" s="12">
        <f>H20*Salaries!H20</f>
        <v>30000</v>
      </c>
      <c r="I23" s="12">
        <f>I20*Salaries!I20</f>
        <v>42000</v>
      </c>
      <c r="J23" s="12">
        <f>J20*Salaries!J20</f>
        <v>42000</v>
      </c>
      <c r="K23" s="12">
        <f>K20*Salaries!K20</f>
        <v>42000</v>
      </c>
      <c r="L23" s="12">
        <f>L20*Salaries!L20</f>
        <v>48000</v>
      </c>
      <c r="M23" s="12">
        <f>M20*Salaries!M20</f>
        <v>48000</v>
      </c>
      <c r="N23" s="12">
        <f>N20*Salaries!N20</f>
        <v>54000</v>
      </c>
      <c r="O23" s="12">
        <f>O20*Salaries!O20</f>
        <v>80000</v>
      </c>
      <c r="P23" s="12">
        <f>P20*Salaries!P20</f>
        <v>112000</v>
      </c>
      <c r="Q23" s="12">
        <f>Q20*Salaries!Q20</f>
        <v>112000</v>
      </c>
      <c r="R23" s="12">
        <f>R20*Salaries!R20</f>
        <v>120000</v>
      </c>
      <c r="S23" s="12">
        <f>S20*Salaries!S20</f>
        <v>128000</v>
      </c>
      <c r="T23" s="12">
        <f>T20*Salaries!T20</f>
        <v>128000</v>
      </c>
      <c r="U23" s="12">
        <f>U20*Salaries!U20</f>
        <v>144000</v>
      </c>
      <c r="V23" s="12">
        <f>V20*Salaries!V20</f>
        <v>144000</v>
      </c>
      <c r="W23" s="12">
        <f>W20*Salaries!W20</f>
        <v>152000</v>
      </c>
      <c r="X23" s="12">
        <f>X20*Salaries!X20</f>
        <v>152000</v>
      </c>
      <c r="Y23" s="12">
        <f>Y20*Salaries!Y20</f>
        <v>152000</v>
      </c>
      <c r="Z23" s="12">
        <f>Z20*Salaries!Z20</f>
        <v>152000</v>
      </c>
      <c r="AA23" s="12">
        <f>AA20*Salaries!AA20</f>
        <v>140000</v>
      </c>
      <c r="AB23" s="12">
        <f>AB20*Salaries!AB20</f>
        <v>140000</v>
      </c>
      <c r="AC23" s="12">
        <f>AC20*Salaries!AC20</f>
        <v>140000</v>
      </c>
      <c r="AD23" s="12">
        <f>AD20*Salaries!AD20</f>
        <v>140000</v>
      </c>
      <c r="AE23" s="12">
        <f>AE20*Salaries!AE20</f>
        <v>140000</v>
      </c>
      <c r="AF23" s="12">
        <f>AF20*Salaries!AF20</f>
        <v>140000</v>
      </c>
      <c r="AG23" s="12">
        <f>AG20*Salaries!AG20</f>
        <v>150000</v>
      </c>
      <c r="AH23" s="12">
        <f>AH20*Salaries!AH20</f>
        <v>150000</v>
      </c>
      <c r="AI23" s="12">
        <f>AI20*Salaries!AI20</f>
        <v>150000</v>
      </c>
      <c r="AJ23" s="12">
        <f>AJ20*Salaries!AJ20</f>
        <v>150000</v>
      </c>
      <c r="AK23" s="12">
        <f>AK20*Salaries!AK20</f>
        <v>150000</v>
      </c>
      <c r="AL23" s="12">
        <f>AL20*Salaries!AL20</f>
        <v>150000</v>
      </c>
      <c r="AM23" s="12">
        <f>AM20*Salaries!AM20</f>
        <v>204000</v>
      </c>
      <c r="AN23" s="12">
        <f>AN20*Salaries!AN20</f>
        <v>204000</v>
      </c>
      <c r="AO23" s="12">
        <f>AO20*Salaries!AO20</f>
        <v>204000</v>
      </c>
      <c r="AP23" s="12">
        <f>AP20*Salaries!AP20</f>
        <v>204000</v>
      </c>
      <c r="AQ23" s="12">
        <f>AQ20*Salaries!AQ20</f>
        <v>204000</v>
      </c>
      <c r="AR23" s="12">
        <f>AR20*Salaries!AR20</f>
        <v>204000</v>
      </c>
      <c r="AS23" s="12">
        <f>AS20*Salaries!AS20</f>
        <v>216000</v>
      </c>
      <c r="AT23" s="12">
        <f>AT20*Salaries!AT20</f>
        <v>216000</v>
      </c>
      <c r="AU23" s="12">
        <f>AU20*Salaries!AU20</f>
        <v>216000</v>
      </c>
      <c r="AV23" s="12">
        <f>AV20*Salaries!AV20</f>
        <v>216000</v>
      </c>
      <c r="AW23" s="12">
        <f>AW20*Salaries!AW20</f>
        <v>216000</v>
      </c>
      <c r="AX23" s="12">
        <f>AX20*Salaries!AX20</f>
        <v>216000</v>
      </c>
      <c r="AY23" s="12">
        <f>AY20*Salaries!AY20</f>
        <v>345000</v>
      </c>
      <c r="AZ23" s="12">
        <f>AZ20*Salaries!AZ20</f>
        <v>345000</v>
      </c>
      <c r="BA23" s="12">
        <f>BA20*Salaries!BA20</f>
        <v>345000</v>
      </c>
      <c r="BB23" s="12">
        <f>BB20*Salaries!BB20</f>
        <v>345000</v>
      </c>
      <c r="BC23" s="12">
        <f>BC20*Salaries!BC20</f>
        <v>345000</v>
      </c>
      <c r="BD23" s="12">
        <f>BD20*Salaries!BD20</f>
        <v>345000</v>
      </c>
      <c r="BE23" s="12">
        <f>BE20*Salaries!BE20</f>
        <v>375000</v>
      </c>
      <c r="BF23" s="12">
        <f>BF20*Salaries!BF20</f>
        <v>375000</v>
      </c>
      <c r="BG23" s="12">
        <f>BG20*Salaries!BG20</f>
        <v>375000</v>
      </c>
      <c r="BH23" s="12">
        <f>BH20*Salaries!BH20</f>
        <v>375000</v>
      </c>
      <c r="BI23" s="12">
        <f>BI20*Salaries!BI20</f>
        <v>375000</v>
      </c>
      <c r="BJ23" s="12">
        <f>BJ20*Salaries!BJ20</f>
        <v>375000</v>
      </c>
    </row>
    <row r="24" spans="2:62" ht="15" x14ac:dyDescent="0.2">
      <c r="B24" s="1" t="s">
        <v>56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15000</v>
      </c>
      <c r="P24" s="5">
        <v>15000</v>
      </c>
      <c r="Q24" s="5">
        <v>15000</v>
      </c>
      <c r="R24" s="5">
        <v>15000</v>
      </c>
      <c r="S24" s="5">
        <v>15000</v>
      </c>
      <c r="T24" s="5">
        <v>15000</v>
      </c>
      <c r="U24" s="5">
        <v>15000</v>
      </c>
      <c r="V24" s="5">
        <v>15000</v>
      </c>
      <c r="W24" s="5">
        <v>15000</v>
      </c>
      <c r="X24" s="5">
        <v>15000</v>
      </c>
      <c r="Y24" s="5">
        <v>15000</v>
      </c>
      <c r="Z24" s="5">
        <v>15000</v>
      </c>
      <c r="AA24" s="5">
        <v>30000</v>
      </c>
      <c r="AB24" s="5">
        <v>30000</v>
      </c>
      <c r="AC24" s="5">
        <v>30000</v>
      </c>
      <c r="AD24" s="5">
        <v>30000</v>
      </c>
      <c r="AE24" s="5">
        <v>30000</v>
      </c>
      <c r="AF24" s="5">
        <v>30000</v>
      </c>
      <c r="AG24" s="5">
        <v>30000</v>
      </c>
      <c r="AH24" s="5">
        <v>30000</v>
      </c>
      <c r="AI24" s="5">
        <v>30000</v>
      </c>
      <c r="AJ24" s="5">
        <v>30000</v>
      </c>
      <c r="AK24" s="5">
        <v>30000</v>
      </c>
      <c r="AL24" s="5">
        <v>30000</v>
      </c>
      <c r="AM24" s="5">
        <v>40000</v>
      </c>
      <c r="AN24" s="5">
        <v>40000</v>
      </c>
      <c r="AO24" s="5">
        <v>40000</v>
      </c>
      <c r="AP24" s="5">
        <v>40000</v>
      </c>
      <c r="AQ24" s="5">
        <v>40000</v>
      </c>
      <c r="AR24" s="5">
        <v>40000</v>
      </c>
      <c r="AS24" s="5">
        <v>40000</v>
      </c>
      <c r="AT24" s="5">
        <v>40000</v>
      </c>
      <c r="AU24" s="5">
        <v>40000</v>
      </c>
      <c r="AV24" s="5">
        <v>40000</v>
      </c>
      <c r="AW24" s="5">
        <v>40000</v>
      </c>
      <c r="AX24" s="5">
        <v>40000</v>
      </c>
      <c r="AY24" s="5">
        <v>60000</v>
      </c>
      <c r="AZ24" s="5">
        <v>60000</v>
      </c>
      <c r="BA24" s="5">
        <v>60000</v>
      </c>
      <c r="BB24" s="5">
        <v>60000</v>
      </c>
      <c r="BC24" s="5">
        <v>60000</v>
      </c>
      <c r="BD24" s="5">
        <v>60000</v>
      </c>
      <c r="BE24" s="5">
        <v>60000</v>
      </c>
      <c r="BF24" s="5">
        <v>60000</v>
      </c>
      <c r="BG24" s="5">
        <v>60000</v>
      </c>
      <c r="BH24" s="5">
        <v>60000</v>
      </c>
      <c r="BI24" s="5">
        <v>60000</v>
      </c>
      <c r="BJ24" s="5">
        <v>60000</v>
      </c>
    </row>
    <row r="25" spans="2:62" ht="15.75" customHeight="1" x14ac:dyDescent="0.15">
      <c r="B25" s="21" t="s">
        <v>15</v>
      </c>
      <c r="C25" s="12">
        <f t="shared" ref="C25:BJ25" si="10">SUM(C22:C24)</f>
        <v>248000</v>
      </c>
      <c r="D25" s="12">
        <f t="shared" si="10"/>
        <v>248000</v>
      </c>
      <c r="E25" s="12">
        <f t="shared" si="10"/>
        <v>248000</v>
      </c>
      <c r="F25" s="12">
        <f t="shared" si="10"/>
        <v>280000</v>
      </c>
      <c r="G25" s="12">
        <f t="shared" si="10"/>
        <v>280000</v>
      </c>
      <c r="H25" s="12">
        <f t="shared" si="10"/>
        <v>280000</v>
      </c>
      <c r="I25" s="12">
        <f t="shared" si="10"/>
        <v>464000</v>
      </c>
      <c r="J25" s="12">
        <f t="shared" si="10"/>
        <v>494000</v>
      </c>
      <c r="K25" s="12">
        <f t="shared" si="10"/>
        <v>524000</v>
      </c>
      <c r="L25" s="12">
        <f t="shared" si="10"/>
        <v>706000</v>
      </c>
      <c r="M25" s="12">
        <f t="shared" si="10"/>
        <v>736000</v>
      </c>
      <c r="N25" s="12">
        <f t="shared" si="10"/>
        <v>828000</v>
      </c>
      <c r="O25" s="12">
        <f t="shared" si="10"/>
        <v>1155000</v>
      </c>
      <c r="P25" s="12">
        <f t="shared" si="10"/>
        <v>1494000</v>
      </c>
      <c r="Q25" s="12">
        <f t="shared" si="10"/>
        <v>1494000</v>
      </c>
      <c r="R25" s="12">
        <f t="shared" si="10"/>
        <v>1785000</v>
      </c>
      <c r="S25" s="12">
        <f t="shared" si="10"/>
        <v>1901000</v>
      </c>
      <c r="T25" s="12">
        <f t="shared" si="10"/>
        <v>1936000</v>
      </c>
      <c r="U25" s="12">
        <f t="shared" si="10"/>
        <v>2233000</v>
      </c>
      <c r="V25" s="12">
        <f t="shared" si="10"/>
        <v>2268000</v>
      </c>
      <c r="W25" s="12">
        <f t="shared" si="10"/>
        <v>2489000</v>
      </c>
      <c r="X25" s="12">
        <f t="shared" si="10"/>
        <v>2524000</v>
      </c>
      <c r="Y25" s="12">
        <f t="shared" si="10"/>
        <v>2559000</v>
      </c>
      <c r="Z25" s="12">
        <f t="shared" si="10"/>
        <v>2594000</v>
      </c>
      <c r="AA25" s="12">
        <f t="shared" si="10"/>
        <v>1660000</v>
      </c>
      <c r="AB25" s="12">
        <f t="shared" si="10"/>
        <v>1660000</v>
      </c>
      <c r="AC25" s="12">
        <f t="shared" si="10"/>
        <v>1660000</v>
      </c>
      <c r="AD25" s="12">
        <f t="shared" si="10"/>
        <v>1660000</v>
      </c>
      <c r="AE25" s="12">
        <f t="shared" si="10"/>
        <v>1660000</v>
      </c>
      <c r="AF25" s="12">
        <f t="shared" si="10"/>
        <v>1660000</v>
      </c>
      <c r="AG25" s="12">
        <f t="shared" si="10"/>
        <v>1880000</v>
      </c>
      <c r="AH25" s="12">
        <f t="shared" si="10"/>
        <v>1880000</v>
      </c>
      <c r="AI25" s="12">
        <f t="shared" si="10"/>
        <v>1880000</v>
      </c>
      <c r="AJ25" s="12">
        <f t="shared" si="10"/>
        <v>1880000</v>
      </c>
      <c r="AK25" s="12">
        <f t="shared" si="10"/>
        <v>1880000</v>
      </c>
      <c r="AL25" s="12">
        <f t="shared" si="10"/>
        <v>1880000</v>
      </c>
      <c r="AM25" s="12">
        <f t="shared" si="10"/>
        <v>2823000</v>
      </c>
      <c r="AN25" s="12">
        <f t="shared" si="10"/>
        <v>2823000</v>
      </c>
      <c r="AO25" s="12">
        <f t="shared" si="10"/>
        <v>2823000</v>
      </c>
      <c r="AP25" s="12">
        <f t="shared" si="10"/>
        <v>2823000</v>
      </c>
      <c r="AQ25" s="12">
        <f t="shared" si="10"/>
        <v>2823000</v>
      </c>
      <c r="AR25" s="12">
        <f t="shared" si="10"/>
        <v>2823000</v>
      </c>
      <c r="AS25" s="12">
        <f t="shared" si="10"/>
        <v>3042000</v>
      </c>
      <c r="AT25" s="12">
        <f t="shared" si="10"/>
        <v>3042000</v>
      </c>
      <c r="AU25" s="12">
        <f t="shared" si="10"/>
        <v>3042000</v>
      </c>
      <c r="AV25" s="12">
        <f t="shared" si="10"/>
        <v>3042000</v>
      </c>
      <c r="AW25" s="12">
        <f t="shared" si="10"/>
        <v>3042000</v>
      </c>
      <c r="AX25" s="12">
        <f t="shared" si="10"/>
        <v>3042000</v>
      </c>
      <c r="AY25" s="12">
        <f t="shared" si="10"/>
        <v>4720000</v>
      </c>
      <c r="AZ25" s="12">
        <f t="shared" si="10"/>
        <v>4720000</v>
      </c>
      <c r="BA25" s="12">
        <f t="shared" si="10"/>
        <v>4720000</v>
      </c>
      <c r="BB25" s="12">
        <f t="shared" si="10"/>
        <v>4720000</v>
      </c>
      <c r="BC25" s="12">
        <f t="shared" si="10"/>
        <v>4720000</v>
      </c>
      <c r="BD25" s="12">
        <f t="shared" si="10"/>
        <v>4720000</v>
      </c>
      <c r="BE25" s="12">
        <f t="shared" si="10"/>
        <v>5240000</v>
      </c>
      <c r="BF25" s="12">
        <f t="shared" si="10"/>
        <v>5240000</v>
      </c>
      <c r="BG25" s="12">
        <f t="shared" si="10"/>
        <v>5240000</v>
      </c>
      <c r="BH25" s="12">
        <f t="shared" si="10"/>
        <v>5240000</v>
      </c>
      <c r="BI25" s="12">
        <f t="shared" si="10"/>
        <v>5240000</v>
      </c>
      <c r="BJ25" s="12">
        <f t="shared" si="10"/>
        <v>5240000</v>
      </c>
    </row>
    <row r="27" spans="2:62" ht="15" x14ac:dyDescent="0.2">
      <c r="B27" s="2" t="s">
        <v>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2">
        <f t="shared" ref="I27:N27" si="11">I6*100*20</f>
        <v>120000</v>
      </c>
      <c r="J27" s="12">
        <f t="shared" si="11"/>
        <v>180000</v>
      </c>
      <c r="K27" s="12">
        <f t="shared" si="11"/>
        <v>240000</v>
      </c>
      <c r="L27" s="12">
        <f t="shared" si="11"/>
        <v>400000</v>
      </c>
      <c r="M27" s="12">
        <f t="shared" si="11"/>
        <v>450000</v>
      </c>
      <c r="N27" s="12">
        <f t="shared" si="11"/>
        <v>500000</v>
      </c>
      <c r="O27" s="12">
        <f t="shared" ref="O27:Z27" si="12">O6*100*25</f>
        <v>750000</v>
      </c>
      <c r="P27" s="12">
        <f t="shared" si="12"/>
        <v>875000</v>
      </c>
      <c r="Q27" s="12">
        <f t="shared" si="12"/>
        <v>937500</v>
      </c>
      <c r="R27" s="12">
        <f t="shared" si="12"/>
        <v>1350000</v>
      </c>
      <c r="S27" s="12">
        <f t="shared" si="12"/>
        <v>1425000</v>
      </c>
      <c r="T27" s="12">
        <f t="shared" si="12"/>
        <v>1500000</v>
      </c>
      <c r="U27" s="12">
        <f t="shared" si="12"/>
        <v>1760000</v>
      </c>
      <c r="V27" s="12">
        <f t="shared" si="12"/>
        <v>1925000</v>
      </c>
      <c r="W27" s="12">
        <f t="shared" si="12"/>
        <v>2187500</v>
      </c>
      <c r="X27" s="12">
        <f t="shared" si="12"/>
        <v>2250000</v>
      </c>
      <c r="Y27" s="12">
        <f t="shared" si="12"/>
        <v>2375000</v>
      </c>
      <c r="Z27" s="12">
        <f t="shared" si="12"/>
        <v>2500000</v>
      </c>
      <c r="AA27" s="12">
        <f t="shared" ref="AA27:AL27" si="13">AA6*80*30</f>
        <v>480000</v>
      </c>
      <c r="AB27" s="12">
        <f t="shared" si="13"/>
        <v>480000</v>
      </c>
      <c r="AC27" s="12">
        <f t="shared" si="13"/>
        <v>480000</v>
      </c>
      <c r="AD27" s="12">
        <f t="shared" si="13"/>
        <v>480000</v>
      </c>
      <c r="AE27" s="12">
        <f t="shared" si="13"/>
        <v>480000</v>
      </c>
      <c r="AF27" s="12">
        <f t="shared" si="13"/>
        <v>480000</v>
      </c>
      <c r="AG27" s="12">
        <f t="shared" si="13"/>
        <v>720000</v>
      </c>
      <c r="AH27" s="12">
        <f t="shared" si="13"/>
        <v>720000</v>
      </c>
      <c r="AI27" s="12">
        <f t="shared" si="13"/>
        <v>720000</v>
      </c>
      <c r="AJ27" s="12">
        <f t="shared" si="13"/>
        <v>720000</v>
      </c>
      <c r="AK27" s="12">
        <f t="shared" si="13"/>
        <v>720000</v>
      </c>
      <c r="AL27" s="12">
        <f t="shared" si="13"/>
        <v>720000</v>
      </c>
      <c r="AM27" s="12">
        <f t="shared" ref="AM27:AX27" si="14">AM6*60*35</f>
        <v>882000</v>
      </c>
      <c r="AN27" s="12">
        <f t="shared" si="14"/>
        <v>882000</v>
      </c>
      <c r="AO27" s="12">
        <f t="shared" si="14"/>
        <v>882000</v>
      </c>
      <c r="AP27" s="12">
        <f t="shared" si="14"/>
        <v>882000</v>
      </c>
      <c r="AQ27" s="12">
        <f t="shared" si="14"/>
        <v>882000</v>
      </c>
      <c r="AR27" s="12">
        <f t="shared" si="14"/>
        <v>882000</v>
      </c>
      <c r="AS27" s="12">
        <f t="shared" si="14"/>
        <v>1029000</v>
      </c>
      <c r="AT27" s="12">
        <f t="shared" si="14"/>
        <v>1029000</v>
      </c>
      <c r="AU27" s="12">
        <f t="shared" si="14"/>
        <v>1029000</v>
      </c>
      <c r="AV27" s="12">
        <f t="shared" si="14"/>
        <v>1029000</v>
      </c>
      <c r="AW27" s="12">
        <f t="shared" si="14"/>
        <v>1029000</v>
      </c>
      <c r="AX27" s="12">
        <f t="shared" si="14"/>
        <v>1029000</v>
      </c>
      <c r="AY27" s="12">
        <f t="shared" ref="AY27:BJ27" si="15">AY6*50*40</f>
        <v>1600000</v>
      </c>
      <c r="AZ27" s="12">
        <f t="shared" si="15"/>
        <v>1600000</v>
      </c>
      <c r="BA27" s="12">
        <f t="shared" si="15"/>
        <v>1600000</v>
      </c>
      <c r="BB27" s="12">
        <f t="shared" si="15"/>
        <v>1600000</v>
      </c>
      <c r="BC27" s="12">
        <f t="shared" si="15"/>
        <v>1600000</v>
      </c>
      <c r="BD27" s="12">
        <f t="shared" si="15"/>
        <v>1600000</v>
      </c>
      <c r="BE27" s="12">
        <f t="shared" si="15"/>
        <v>2000000</v>
      </c>
      <c r="BF27" s="12">
        <f t="shared" si="15"/>
        <v>2000000</v>
      </c>
      <c r="BG27" s="12">
        <f t="shared" si="15"/>
        <v>2000000</v>
      </c>
      <c r="BH27" s="12">
        <f t="shared" si="15"/>
        <v>2000000</v>
      </c>
      <c r="BI27" s="12">
        <f t="shared" si="15"/>
        <v>2000000</v>
      </c>
      <c r="BJ27" s="12">
        <f t="shared" si="15"/>
        <v>2000000</v>
      </c>
    </row>
    <row r="28" spans="2:62" ht="15" x14ac:dyDescent="0.2">
      <c r="B28" s="2" t="s">
        <v>57</v>
      </c>
      <c r="C28" s="22">
        <v>30000</v>
      </c>
      <c r="D28" s="22">
        <v>30000</v>
      </c>
      <c r="E28" s="22">
        <v>30000</v>
      </c>
      <c r="F28" s="22">
        <v>30000</v>
      </c>
      <c r="G28" s="22">
        <v>30000</v>
      </c>
      <c r="H28" s="22">
        <v>30000</v>
      </c>
      <c r="I28" s="22">
        <v>30000</v>
      </c>
      <c r="J28" s="22">
        <v>30000</v>
      </c>
      <c r="K28" s="22">
        <v>30000</v>
      </c>
      <c r="L28" s="22">
        <v>80000</v>
      </c>
      <c r="M28" s="22">
        <v>80000</v>
      </c>
      <c r="N28" s="22">
        <v>80000</v>
      </c>
      <c r="O28" s="22">
        <v>80000</v>
      </c>
      <c r="P28" s="22">
        <v>80000</v>
      </c>
      <c r="Q28" s="22">
        <v>80000</v>
      </c>
      <c r="R28" s="22">
        <v>80000</v>
      </c>
      <c r="S28" s="22">
        <v>80000</v>
      </c>
      <c r="T28" s="22">
        <v>80000</v>
      </c>
      <c r="U28" s="22">
        <v>100000</v>
      </c>
      <c r="V28" s="22">
        <v>100000</v>
      </c>
      <c r="W28" s="22">
        <v>100000</v>
      </c>
      <c r="X28" s="22">
        <v>100000</v>
      </c>
      <c r="Y28" s="22">
        <v>100000</v>
      </c>
      <c r="Z28" s="22">
        <v>100000</v>
      </c>
      <c r="AA28" s="22">
        <v>120000</v>
      </c>
      <c r="AB28" s="22">
        <v>120000</v>
      </c>
      <c r="AC28" s="22">
        <v>120000</v>
      </c>
      <c r="AD28" s="22">
        <v>120000</v>
      </c>
      <c r="AE28" s="22">
        <v>120000</v>
      </c>
      <c r="AF28" s="22">
        <v>120000</v>
      </c>
      <c r="AG28" s="22">
        <v>120000</v>
      </c>
      <c r="AH28" s="22">
        <v>120000</v>
      </c>
      <c r="AI28" s="22">
        <v>120000</v>
      </c>
      <c r="AJ28" s="22">
        <v>120000</v>
      </c>
      <c r="AK28" s="22">
        <v>120000</v>
      </c>
      <c r="AL28" s="22">
        <v>120000</v>
      </c>
      <c r="AM28" s="22">
        <v>140000</v>
      </c>
      <c r="AN28" s="22">
        <v>140000</v>
      </c>
      <c r="AO28" s="22">
        <v>140000</v>
      </c>
      <c r="AP28" s="22">
        <v>140000</v>
      </c>
      <c r="AQ28" s="22">
        <v>140000</v>
      </c>
      <c r="AR28" s="22">
        <v>140000</v>
      </c>
      <c r="AS28" s="22">
        <v>140000</v>
      </c>
      <c r="AT28" s="22">
        <v>140000</v>
      </c>
      <c r="AU28" s="22">
        <v>140000</v>
      </c>
      <c r="AV28" s="22">
        <v>140000</v>
      </c>
      <c r="AW28" s="22">
        <v>140000</v>
      </c>
      <c r="AX28" s="22">
        <v>140000</v>
      </c>
      <c r="AY28" s="22">
        <v>150000</v>
      </c>
      <c r="AZ28" s="22">
        <v>150000</v>
      </c>
      <c r="BA28" s="22">
        <v>150000</v>
      </c>
      <c r="BB28" s="22">
        <v>150000</v>
      </c>
      <c r="BC28" s="22">
        <v>150000</v>
      </c>
      <c r="BD28" s="22">
        <v>150000</v>
      </c>
      <c r="BE28" s="22">
        <v>150000</v>
      </c>
      <c r="BF28" s="22">
        <v>150000</v>
      </c>
      <c r="BG28" s="22">
        <v>150000</v>
      </c>
      <c r="BH28" s="22">
        <v>150000</v>
      </c>
      <c r="BI28" s="22">
        <v>150000</v>
      </c>
      <c r="BJ28" s="22">
        <v>150000</v>
      </c>
    </row>
    <row r="29" spans="2:62" ht="15" x14ac:dyDescent="0.2">
      <c r="B29" s="6" t="s">
        <v>58</v>
      </c>
      <c r="C29" s="12">
        <f t="shared" ref="C29:BJ29" si="16">SUM(C27:C28)</f>
        <v>30000</v>
      </c>
      <c r="D29" s="12">
        <f t="shared" si="16"/>
        <v>30000</v>
      </c>
      <c r="E29" s="12">
        <f t="shared" si="16"/>
        <v>30000</v>
      </c>
      <c r="F29" s="12">
        <f t="shared" si="16"/>
        <v>30000</v>
      </c>
      <c r="G29" s="12">
        <f t="shared" si="16"/>
        <v>30000</v>
      </c>
      <c r="H29" s="12">
        <f t="shared" si="16"/>
        <v>30000</v>
      </c>
      <c r="I29" s="12">
        <f t="shared" si="16"/>
        <v>150000</v>
      </c>
      <c r="J29" s="12">
        <f t="shared" si="16"/>
        <v>210000</v>
      </c>
      <c r="K29" s="12">
        <f t="shared" si="16"/>
        <v>270000</v>
      </c>
      <c r="L29" s="12">
        <f t="shared" si="16"/>
        <v>480000</v>
      </c>
      <c r="M29" s="12">
        <f t="shared" si="16"/>
        <v>530000</v>
      </c>
      <c r="N29" s="12">
        <f t="shared" si="16"/>
        <v>580000</v>
      </c>
      <c r="O29" s="12">
        <f t="shared" si="16"/>
        <v>830000</v>
      </c>
      <c r="P29" s="12">
        <f t="shared" si="16"/>
        <v>955000</v>
      </c>
      <c r="Q29" s="12">
        <f t="shared" si="16"/>
        <v>1017500</v>
      </c>
      <c r="R29" s="12">
        <f t="shared" si="16"/>
        <v>1430000</v>
      </c>
      <c r="S29" s="12">
        <f t="shared" si="16"/>
        <v>1505000</v>
      </c>
      <c r="T29" s="12">
        <f t="shared" si="16"/>
        <v>1580000</v>
      </c>
      <c r="U29" s="12">
        <f t="shared" si="16"/>
        <v>1860000</v>
      </c>
      <c r="V29" s="12">
        <f t="shared" si="16"/>
        <v>2025000</v>
      </c>
      <c r="W29" s="12">
        <f t="shared" si="16"/>
        <v>2287500</v>
      </c>
      <c r="X29" s="12">
        <f t="shared" si="16"/>
        <v>2350000</v>
      </c>
      <c r="Y29" s="12">
        <f t="shared" si="16"/>
        <v>2475000</v>
      </c>
      <c r="Z29" s="12">
        <f t="shared" si="16"/>
        <v>2600000</v>
      </c>
      <c r="AA29" s="12">
        <f t="shared" si="16"/>
        <v>600000</v>
      </c>
      <c r="AB29" s="12">
        <f t="shared" si="16"/>
        <v>600000</v>
      </c>
      <c r="AC29" s="12">
        <f t="shared" si="16"/>
        <v>600000</v>
      </c>
      <c r="AD29" s="12">
        <f t="shared" si="16"/>
        <v>600000</v>
      </c>
      <c r="AE29" s="12">
        <f t="shared" si="16"/>
        <v>600000</v>
      </c>
      <c r="AF29" s="12">
        <f t="shared" si="16"/>
        <v>600000</v>
      </c>
      <c r="AG29" s="12">
        <f t="shared" si="16"/>
        <v>840000</v>
      </c>
      <c r="AH29" s="12">
        <f t="shared" si="16"/>
        <v>840000</v>
      </c>
      <c r="AI29" s="12">
        <f t="shared" si="16"/>
        <v>840000</v>
      </c>
      <c r="AJ29" s="12">
        <f t="shared" si="16"/>
        <v>840000</v>
      </c>
      <c r="AK29" s="12">
        <f t="shared" si="16"/>
        <v>840000</v>
      </c>
      <c r="AL29" s="12">
        <f t="shared" si="16"/>
        <v>840000</v>
      </c>
      <c r="AM29" s="12">
        <f t="shared" si="16"/>
        <v>1022000</v>
      </c>
      <c r="AN29" s="12">
        <f t="shared" si="16"/>
        <v>1022000</v>
      </c>
      <c r="AO29" s="12">
        <f t="shared" si="16"/>
        <v>1022000</v>
      </c>
      <c r="AP29" s="12">
        <f t="shared" si="16"/>
        <v>1022000</v>
      </c>
      <c r="AQ29" s="12">
        <f t="shared" si="16"/>
        <v>1022000</v>
      </c>
      <c r="AR29" s="12">
        <f t="shared" si="16"/>
        <v>1022000</v>
      </c>
      <c r="AS29" s="12">
        <f t="shared" si="16"/>
        <v>1169000</v>
      </c>
      <c r="AT29" s="12">
        <f t="shared" si="16"/>
        <v>1169000</v>
      </c>
      <c r="AU29" s="12">
        <f t="shared" si="16"/>
        <v>1169000</v>
      </c>
      <c r="AV29" s="12">
        <f t="shared" si="16"/>
        <v>1169000</v>
      </c>
      <c r="AW29" s="12">
        <f t="shared" si="16"/>
        <v>1169000</v>
      </c>
      <c r="AX29" s="12">
        <f t="shared" si="16"/>
        <v>1169000</v>
      </c>
      <c r="AY29" s="12">
        <f t="shared" si="16"/>
        <v>1750000</v>
      </c>
      <c r="AZ29" s="12">
        <f t="shared" si="16"/>
        <v>1750000</v>
      </c>
      <c r="BA29" s="12">
        <f t="shared" si="16"/>
        <v>1750000</v>
      </c>
      <c r="BB29" s="12">
        <f t="shared" si="16"/>
        <v>1750000</v>
      </c>
      <c r="BC29" s="12">
        <f t="shared" si="16"/>
        <v>1750000</v>
      </c>
      <c r="BD29" s="12">
        <f t="shared" si="16"/>
        <v>1750000</v>
      </c>
      <c r="BE29" s="12">
        <f t="shared" si="16"/>
        <v>2150000</v>
      </c>
      <c r="BF29" s="12">
        <f t="shared" si="16"/>
        <v>2150000</v>
      </c>
      <c r="BG29" s="12">
        <f t="shared" si="16"/>
        <v>2150000</v>
      </c>
      <c r="BH29" s="12">
        <f t="shared" si="16"/>
        <v>2150000</v>
      </c>
      <c r="BI29" s="12">
        <f t="shared" si="16"/>
        <v>2150000</v>
      </c>
      <c r="BJ29" s="12">
        <f t="shared" si="16"/>
        <v>2150000</v>
      </c>
    </row>
    <row r="31" spans="2:62" ht="15" x14ac:dyDescent="0.2">
      <c r="B31" s="2" t="s">
        <v>31</v>
      </c>
      <c r="C31" s="1">
        <v>1000</v>
      </c>
      <c r="D31" s="1">
        <v>1000</v>
      </c>
      <c r="E31" s="1">
        <v>1000</v>
      </c>
      <c r="F31" s="1">
        <v>1000</v>
      </c>
      <c r="G31" s="1">
        <v>1000</v>
      </c>
      <c r="H31" s="1">
        <v>1000</v>
      </c>
      <c r="I31" s="1">
        <v>1000</v>
      </c>
      <c r="J31" s="1">
        <v>1000</v>
      </c>
      <c r="K31" s="1">
        <v>1000</v>
      </c>
      <c r="L31" s="1">
        <v>1000</v>
      </c>
      <c r="M31" s="1">
        <v>1000</v>
      </c>
      <c r="N31" s="1">
        <v>1000</v>
      </c>
      <c r="O31" s="12">
        <f t="shared" ref="O31:Z31" si="17">($O$32/60)+$N$31</f>
        <v>2333.333333333333</v>
      </c>
      <c r="P31" s="12">
        <f t="shared" si="17"/>
        <v>2333.333333333333</v>
      </c>
      <c r="Q31" s="12">
        <f t="shared" si="17"/>
        <v>2333.333333333333</v>
      </c>
      <c r="R31" s="12">
        <f t="shared" si="17"/>
        <v>2333.333333333333</v>
      </c>
      <c r="S31" s="12">
        <f t="shared" si="17"/>
        <v>2333.333333333333</v>
      </c>
      <c r="T31" s="12">
        <f t="shared" si="17"/>
        <v>2333.333333333333</v>
      </c>
      <c r="U31" s="12">
        <f t="shared" si="17"/>
        <v>2333.333333333333</v>
      </c>
      <c r="V31" s="12">
        <f t="shared" si="17"/>
        <v>2333.333333333333</v>
      </c>
      <c r="W31" s="12">
        <f t="shared" si="17"/>
        <v>2333.333333333333</v>
      </c>
      <c r="X31" s="12">
        <f t="shared" si="17"/>
        <v>2333.333333333333</v>
      </c>
      <c r="Y31" s="12">
        <f t="shared" si="17"/>
        <v>2333.333333333333</v>
      </c>
      <c r="Z31" s="12">
        <f t="shared" si="17"/>
        <v>2333.333333333333</v>
      </c>
      <c r="AA31" s="12">
        <f t="shared" ref="AA31:AL31" si="18">($AA$32/60)+$Z$31</f>
        <v>4000</v>
      </c>
      <c r="AB31" s="12">
        <f t="shared" si="18"/>
        <v>4000</v>
      </c>
      <c r="AC31" s="12">
        <f t="shared" si="18"/>
        <v>4000</v>
      </c>
      <c r="AD31" s="12">
        <f t="shared" si="18"/>
        <v>4000</v>
      </c>
      <c r="AE31" s="12">
        <f t="shared" si="18"/>
        <v>4000</v>
      </c>
      <c r="AF31" s="12">
        <f t="shared" si="18"/>
        <v>4000</v>
      </c>
      <c r="AG31" s="12">
        <f t="shared" si="18"/>
        <v>4000</v>
      </c>
      <c r="AH31" s="12">
        <f t="shared" si="18"/>
        <v>4000</v>
      </c>
      <c r="AI31" s="12">
        <f t="shared" si="18"/>
        <v>4000</v>
      </c>
      <c r="AJ31" s="12">
        <f t="shared" si="18"/>
        <v>4000</v>
      </c>
      <c r="AK31" s="12">
        <f t="shared" si="18"/>
        <v>4000</v>
      </c>
      <c r="AL31" s="12">
        <f t="shared" si="18"/>
        <v>4000</v>
      </c>
      <c r="AM31" s="12">
        <f t="shared" ref="AM31:AX31" si="19">($AM$32/60)+$AL$31</f>
        <v>6000</v>
      </c>
      <c r="AN31" s="12">
        <f t="shared" si="19"/>
        <v>6000</v>
      </c>
      <c r="AO31" s="12">
        <f t="shared" si="19"/>
        <v>6000</v>
      </c>
      <c r="AP31" s="12">
        <f t="shared" si="19"/>
        <v>6000</v>
      </c>
      <c r="AQ31" s="12">
        <f t="shared" si="19"/>
        <v>6000</v>
      </c>
      <c r="AR31" s="12">
        <f t="shared" si="19"/>
        <v>6000</v>
      </c>
      <c r="AS31" s="12">
        <f t="shared" si="19"/>
        <v>6000</v>
      </c>
      <c r="AT31" s="12">
        <f t="shared" si="19"/>
        <v>6000</v>
      </c>
      <c r="AU31" s="12">
        <f t="shared" si="19"/>
        <v>6000</v>
      </c>
      <c r="AV31" s="12">
        <f t="shared" si="19"/>
        <v>6000</v>
      </c>
      <c r="AW31" s="12">
        <f t="shared" si="19"/>
        <v>6000</v>
      </c>
      <c r="AX31" s="12">
        <f t="shared" si="19"/>
        <v>6000</v>
      </c>
      <c r="AY31" s="12">
        <f t="shared" ref="AY31:BJ31" si="20">($AY$32/60)+$AX$31</f>
        <v>8500</v>
      </c>
      <c r="AZ31" s="12">
        <f t="shared" si="20"/>
        <v>8500</v>
      </c>
      <c r="BA31" s="12">
        <f t="shared" si="20"/>
        <v>8500</v>
      </c>
      <c r="BB31" s="12">
        <f t="shared" si="20"/>
        <v>8500</v>
      </c>
      <c r="BC31" s="12">
        <f t="shared" si="20"/>
        <v>8500</v>
      </c>
      <c r="BD31" s="12">
        <f t="shared" si="20"/>
        <v>8500</v>
      </c>
      <c r="BE31" s="12">
        <f t="shared" si="20"/>
        <v>8500</v>
      </c>
      <c r="BF31" s="12">
        <f t="shared" si="20"/>
        <v>8500</v>
      </c>
      <c r="BG31" s="12">
        <f t="shared" si="20"/>
        <v>8500</v>
      </c>
      <c r="BH31" s="12">
        <f t="shared" si="20"/>
        <v>8500</v>
      </c>
      <c r="BI31" s="12">
        <f t="shared" si="20"/>
        <v>8500</v>
      </c>
      <c r="BJ31" s="12">
        <f t="shared" si="20"/>
        <v>8500</v>
      </c>
    </row>
    <row r="32" spans="2:62" ht="15" x14ac:dyDescent="0.2">
      <c r="B32" s="2" t="s">
        <v>59</v>
      </c>
      <c r="C32" s="1">
        <v>60000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80000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100000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120000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150000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</row>
    <row r="35" spans="2:62" ht="15" x14ac:dyDescent="0.2">
      <c r="B35" s="2" t="s">
        <v>60</v>
      </c>
      <c r="C35" s="12">
        <f t="shared" ref="C35:BJ35" si="21">C8-C25-C29</f>
        <v>-278000</v>
      </c>
      <c r="D35" s="12">
        <f t="shared" si="21"/>
        <v>-278000</v>
      </c>
      <c r="E35" s="12">
        <f t="shared" si="21"/>
        <v>-278000</v>
      </c>
      <c r="F35" s="12">
        <f t="shared" si="21"/>
        <v>-160000</v>
      </c>
      <c r="G35" s="12">
        <f t="shared" si="21"/>
        <v>-160000</v>
      </c>
      <c r="H35" s="12">
        <f t="shared" si="21"/>
        <v>-160000</v>
      </c>
      <c r="I35" s="12">
        <f t="shared" si="21"/>
        <v>-164000</v>
      </c>
      <c r="J35" s="12">
        <f t="shared" si="21"/>
        <v>-29000</v>
      </c>
      <c r="K35" s="12">
        <f t="shared" si="21"/>
        <v>106000</v>
      </c>
      <c r="L35" s="12">
        <f t="shared" si="21"/>
        <v>814000</v>
      </c>
      <c r="M35" s="12">
        <f t="shared" si="21"/>
        <v>984000</v>
      </c>
      <c r="N35" s="12">
        <f t="shared" si="21"/>
        <v>1092000</v>
      </c>
      <c r="O35" s="12">
        <f t="shared" si="21"/>
        <v>1315000</v>
      </c>
      <c r="P35" s="12">
        <f t="shared" si="21"/>
        <v>1401000</v>
      </c>
      <c r="Q35" s="12">
        <f t="shared" si="21"/>
        <v>1613500</v>
      </c>
      <c r="R35" s="12">
        <f t="shared" si="21"/>
        <v>3265000</v>
      </c>
      <c r="S35" s="12">
        <f t="shared" si="21"/>
        <v>3434000</v>
      </c>
      <c r="T35" s="12">
        <f t="shared" si="21"/>
        <v>3984000</v>
      </c>
      <c r="U35" s="12">
        <f t="shared" si="21"/>
        <v>4707000</v>
      </c>
      <c r="V35" s="12">
        <f t="shared" si="21"/>
        <v>5332000</v>
      </c>
      <c r="W35" s="12">
        <f t="shared" si="21"/>
        <v>6161000</v>
      </c>
      <c r="X35" s="12">
        <f t="shared" si="21"/>
        <v>8626000</v>
      </c>
      <c r="Y35" s="12">
        <f t="shared" si="21"/>
        <v>9216000</v>
      </c>
      <c r="Z35" s="12">
        <f t="shared" si="21"/>
        <v>9806000</v>
      </c>
      <c r="AA35" s="12">
        <f t="shared" si="21"/>
        <v>240000</v>
      </c>
      <c r="AB35" s="12">
        <f t="shared" si="21"/>
        <v>240000</v>
      </c>
      <c r="AC35" s="12">
        <f t="shared" si="21"/>
        <v>240000</v>
      </c>
      <c r="AD35" s="12">
        <f t="shared" si="21"/>
        <v>240000</v>
      </c>
      <c r="AE35" s="12">
        <f t="shared" si="21"/>
        <v>240000</v>
      </c>
      <c r="AF35" s="12">
        <f t="shared" si="21"/>
        <v>240000</v>
      </c>
      <c r="AG35" s="12">
        <f t="shared" si="21"/>
        <v>1030000</v>
      </c>
      <c r="AH35" s="12">
        <f t="shared" si="21"/>
        <v>1030000</v>
      </c>
      <c r="AI35" s="12">
        <f t="shared" si="21"/>
        <v>1030000</v>
      </c>
      <c r="AJ35" s="12">
        <f t="shared" si="21"/>
        <v>1030000</v>
      </c>
      <c r="AK35" s="12">
        <f t="shared" si="21"/>
        <v>1030000</v>
      </c>
      <c r="AL35" s="12">
        <f t="shared" si="21"/>
        <v>1030000</v>
      </c>
      <c r="AM35" s="12">
        <f t="shared" si="21"/>
        <v>2455000</v>
      </c>
      <c r="AN35" s="12">
        <f t="shared" si="21"/>
        <v>2455000</v>
      </c>
      <c r="AO35" s="12">
        <f t="shared" si="21"/>
        <v>2455000</v>
      </c>
      <c r="AP35" s="12">
        <f t="shared" si="21"/>
        <v>2455000</v>
      </c>
      <c r="AQ35" s="12">
        <f t="shared" si="21"/>
        <v>2455000</v>
      </c>
      <c r="AR35" s="12">
        <f t="shared" si="21"/>
        <v>2455000</v>
      </c>
      <c r="AS35" s="12">
        <f t="shared" si="21"/>
        <v>3139000</v>
      </c>
      <c r="AT35" s="12">
        <f t="shared" si="21"/>
        <v>3139000</v>
      </c>
      <c r="AU35" s="12">
        <f t="shared" si="21"/>
        <v>3139000</v>
      </c>
      <c r="AV35" s="12">
        <f t="shared" si="21"/>
        <v>3139000</v>
      </c>
      <c r="AW35" s="12">
        <f t="shared" si="21"/>
        <v>3139000</v>
      </c>
      <c r="AX35" s="12">
        <f t="shared" si="21"/>
        <v>3139000</v>
      </c>
      <c r="AY35" s="12">
        <f t="shared" si="21"/>
        <v>9530000</v>
      </c>
      <c r="AZ35" s="12">
        <f t="shared" si="21"/>
        <v>9530000</v>
      </c>
      <c r="BA35" s="12">
        <f t="shared" si="21"/>
        <v>9530000</v>
      </c>
      <c r="BB35" s="12">
        <f t="shared" si="21"/>
        <v>9530000</v>
      </c>
      <c r="BC35" s="12">
        <f t="shared" si="21"/>
        <v>9530000</v>
      </c>
      <c r="BD35" s="12">
        <f t="shared" si="21"/>
        <v>9530000</v>
      </c>
      <c r="BE35" s="12">
        <f t="shared" si="21"/>
        <v>12610000</v>
      </c>
      <c r="BF35" s="12">
        <f t="shared" si="21"/>
        <v>12610000</v>
      </c>
      <c r="BG35" s="12">
        <f t="shared" si="21"/>
        <v>12610000</v>
      </c>
      <c r="BH35" s="12">
        <f t="shared" si="21"/>
        <v>12610000</v>
      </c>
      <c r="BI35" s="12">
        <f t="shared" si="21"/>
        <v>12610000</v>
      </c>
      <c r="BJ35" s="12">
        <f t="shared" si="21"/>
        <v>12610000</v>
      </c>
    </row>
    <row r="36" spans="2:62" ht="15" x14ac:dyDescent="0.2">
      <c r="B36" s="2" t="s">
        <v>61</v>
      </c>
      <c r="C36" s="12">
        <f t="shared" ref="C36:BJ36" si="22">IF(C35&gt;0,C35*0.3,0)</f>
        <v>0</v>
      </c>
      <c r="D36" s="12">
        <f t="shared" si="22"/>
        <v>0</v>
      </c>
      <c r="E36" s="12">
        <f t="shared" si="22"/>
        <v>0</v>
      </c>
      <c r="F36" s="12">
        <f t="shared" si="22"/>
        <v>0</v>
      </c>
      <c r="G36" s="12">
        <f t="shared" si="22"/>
        <v>0</v>
      </c>
      <c r="H36" s="12">
        <f t="shared" si="22"/>
        <v>0</v>
      </c>
      <c r="I36" s="12">
        <f t="shared" si="22"/>
        <v>0</v>
      </c>
      <c r="J36" s="12">
        <f t="shared" si="22"/>
        <v>0</v>
      </c>
      <c r="K36" s="12">
        <f t="shared" si="22"/>
        <v>31800</v>
      </c>
      <c r="L36" s="12">
        <f t="shared" si="22"/>
        <v>244200</v>
      </c>
      <c r="M36" s="12">
        <f t="shared" si="22"/>
        <v>295200</v>
      </c>
      <c r="N36" s="12">
        <f t="shared" si="22"/>
        <v>327600</v>
      </c>
      <c r="O36" s="12">
        <f t="shared" si="22"/>
        <v>394500</v>
      </c>
      <c r="P36" s="12">
        <f t="shared" si="22"/>
        <v>420300</v>
      </c>
      <c r="Q36" s="12">
        <f t="shared" si="22"/>
        <v>484050</v>
      </c>
      <c r="R36" s="12">
        <f t="shared" si="22"/>
        <v>979500</v>
      </c>
      <c r="S36" s="12">
        <f t="shared" si="22"/>
        <v>1030200</v>
      </c>
      <c r="T36" s="12">
        <f t="shared" si="22"/>
        <v>1195200</v>
      </c>
      <c r="U36" s="12">
        <f t="shared" si="22"/>
        <v>1412100</v>
      </c>
      <c r="V36" s="12">
        <f t="shared" si="22"/>
        <v>1599600</v>
      </c>
      <c r="W36" s="12">
        <f t="shared" si="22"/>
        <v>1848300</v>
      </c>
      <c r="X36" s="12">
        <f t="shared" si="22"/>
        <v>2587800</v>
      </c>
      <c r="Y36" s="12">
        <f t="shared" si="22"/>
        <v>2764800</v>
      </c>
      <c r="Z36" s="12">
        <f t="shared" si="22"/>
        <v>2941800</v>
      </c>
      <c r="AA36" s="12">
        <f t="shared" si="22"/>
        <v>72000</v>
      </c>
      <c r="AB36" s="12">
        <f t="shared" si="22"/>
        <v>72000</v>
      </c>
      <c r="AC36" s="12">
        <f t="shared" si="22"/>
        <v>72000</v>
      </c>
      <c r="AD36" s="12">
        <f t="shared" si="22"/>
        <v>72000</v>
      </c>
      <c r="AE36" s="12">
        <f t="shared" si="22"/>
        <v>72000</v>
      </c>
      <c r="AF36" s="12">
        <f t="shared" si="22"/>
        <v>72000</v>
      </c>
      <c r="AG36" s="12">
        <f t="shared" si="22"/>
        <v>309000</v>
      </c>
      <c r="AH36" s="12">
        <f t="shared" si="22"/>
        <v>309000</v>
      </c>
      <c r="AI36" s="12">
        <f t="shared" si="22"/>
        <v>309000</v>
      </c>
      <c r="AJ36" s="12">
        <f t="shared" si="22"/>
        <v>309000</v>
      </c>
      <c r="AK36" s="12">
        <f t="shared" si="22"/>
        <v>309000</v>
      </c>
      <c r="AL36" s="12">
        <f t="shared" si="22"/>
        <v>309000</v>
      </c>
      <c r="AM36" s="12">
        <f t="shared" si="22"/>
        <v>736500</v>
      </c>
      <c r="AN36" s="12">
        <f t="shared" si="22"/>
        <v>736500</v>
      </c>
      <c r="AO36" s="12">
        <f t="shared" si="22"/>
        <v>736500</v>
      </c>
      <c r="AP36" s="12">
        <f t="shared" si="22"/>
        <v>736500</v>
      </c>
      <c r="AQ36" s="12">
        <f t="shared" si="22"/>
        <v>736500</v>
      </c>
      <c r="AR36" s="12">
        <f t="shared" si="22"/>
        <v>736500</v>
      </c>
      <c r="AS36" s="12">
        <f t="shared" si="22"/>
        <v>941700</v>
      </c>
      <c r="AT36" s="12">
        <f t="shared" si="22"/>
        <v>941700</v>
      </c>
      <c r="AU36" s="12">
        <f t="shared" si="22"/>
        <v>941700</v>
      </c>
      <c r="AV36" s="12">
        <f t="shared" si="22"/>
        <v>941700</v>
      </c>
      <c r="AW36" s="12">
        <f t="shared" si="22"/>
        <v>941700</v>
      </c>
      <c r="AX36" s="12">
        <f t="shared" si="22"/>
        <v>941700</v>
      </c>
      <c r="AY36" s="12">
        <f t="shared" si="22"/>
        <v>2859000</v>
      </c>
      <c r="AZ36" s="12">
        <f t="shared" si="22"/>
        <v>2859000</v>
      </c>
      <c r="BA36" s="12">
        <f t="shared" si="22"/>
        <v>2859000</v>
      </c>
      <c r="BB36" s="12">
        <f t="shared" si="22"/>
        <v>2859000</v>
      </c>
      <c r="BC36" s="12">
        <f t="shared" si="22"/>
        <v>2859000</v>
      </c>
      <c r="BD36" s="12">
        <f t="shared" si="22"/>
        <v>2859000</v>
      </c>
      <c r="BE36" s="12">
        <f t="shared" si="22"/>
        <v>3783000</v>
      </c>
      <c r="BF36" s="12">
        <f t="shared" si="22"/>
        <v>3783000</v>
      </c>
      <c r="BG36" s="12">
        <f t="shared" si="22"/>
        <v>3783000</v>
      </c>
      <c r="BH36" s="12">
        <f t="shared" si="22"/>
        <v>3783000</v>
      </c>
      <c r="BI36" s="12">
        <f t="shared" si="22"/>
        <v>3783000</v>
      </c>
      <c r="BJ36" s="12">
        <f t="shared" si="22"/>
        <v>3783000</v>
      </c>
    </row>
    <row r="37" spans="2:62" ht="15" x14ac:dyDescent="0.2">
      <c r="B37" s="6" t="s">
        <v>62</v>
      </c>
      <c r="C37" s="12">
        <f t="shared" ref="C37:BJ37" si="23">C35-C31</f>
        <v>-279000</v>
      </c>
      <c r="D37" s="12">
        <f t="shared" si="23"/>
        <v>-279000</v>
      </c>
      <c r="E37" s="12">
        <f t="shared" si="23"/>
        <v>-279000</v>
      </c>
      <c r="F37" s="12">
        <f t="shared" si="23"/>
        <v>-161000</v>
      </c>
      <c r="G37" s="12">
        <f t="shared" si="23"/>
        <v>-161000</v>
      </c>
      <c r="H37" s="12">
        <f t="shared" si="23"/>
        <v>-161000</v>
      </c>
      <c r="I37" s="12">
        <f t="shared" si="23"/>
        <v>-165000</v>
      </c>
      <c r="J37" s="12">
        <f t="shared" si="23"/>
        <v>-30000</v>
      </c>
      <c r="K37" s="12">
        <f t="shared" si="23"/>
        <v>105000</v>
      </c>
      <c r="L37" s="12">
        <f t="shared" si="23"/>
        <v>813000</v>
      </c>
      <c r="M37" s="12">
        <f t="shared" si="23"/>
        <v>983000</v>
      </c>
      <c r="N37" s="12">
        <f t="shared" si="23"/>
        <v>1091000</v>
      </c>
      <c r="O37" s="12">
        <f t="shared" si="23"/>
        <v>1312666.6666666667</v>
      </c>
      <c r="P37" s="12">
        <f t="shared" si="23"/>
        <v>1398666.6666666667</v>
      </c>
      <c r="Q37" s="12">
        <f t="shared" si="23"/>
        <v>1611166.6666666667</v>
      </c>
      <c r="R37" s="12">
        <f t="shared" si="23"/>
        <v>3262666.6666666665</v>
      </c>
      <c r="S37" s="12">
        <f t="shared" si="23"/>
        <v>3431666.6666666665</v>
      </c>
      <c r="T37" s="12">
        <f t="shared" si="23"/>
        <v>3981666.6666666665</v>
      </c>
      <c r="U37" s="12">
        <f t="shared" si="23"/>
        <v>4704666.666666667</v>
      </c>
      <c r="V37" s="12">
        <f t="shared" si="23"/>
        <v>5329666.666666667</v>
      </c>
      <c r="W37" s="12">
        <f t="shared" si="23"/>
        <v>6158666.666666667</v>
      </c>
      <c r="X37" s="12">
        <f t="shared" si="23"/>
        <v>8623666.666666666</v>
      </c>
      <c r="Y37" s="12">
        <f t="shared" si="23"/>
        <v>9213666.666666666</v>
      </c>
      <c r="Z37" s="12">
        <f t="shared" si="23"/>
        <v>9803666.666666666</v>
      </c>
      <c r="AA37" s="12">
        <f t="shared" si="23"/>
        <v>236000</v>
      </c>
      <c r="AB37" s="12">
        <f t="shared" si="23"/>
        <v>236000</v>
      </c>
      <c r="AC37" s="12">
        <f t="shared" si="23"/>
        <v>236000</v>
      </c>
      <c r="AD37" s="12">
        <f t="shared" si="23"/>
        <v>236000</v>
      </c>
      <c r="AE37" s="12">
        <f t="shared" si="23"/>
        <v>236000</v>
      </c>
      <c r="AF37" s="12">
        <f t="shared" si="23"/>
        <v>236000</v>
      </c>
      <c r="AG37" s="12">
        <f t="shared" si="23"/>
        <v>1026000</v>
      </c>
      <c r="AH37" s="12">
        <f t="shared" si="23"/>
        <v>1026000</v>
      </c>
      <c r="AI37" s="12">
        <f t="shared" si="23"/>
        <v>1026000</v>
      </c>
      <c r="AJ37" s="12">
        <f t="shared" si="23"/>
        <v>1026000</v>
      </c>
      <c r="AK37" s="12">
        <f t="shared" si="23"/>
        <v>1026000</v>
      </c>
      <c r="AL37" s="12">
        <f t="shared" si="23"/>
        <v>1026000</v>
      </c>
      <c r="AM37" s="12">
        <f t="shared" si="23"/>
        <v>2449000</v>
      </c>
      <c r="AN37" s="12">
        <f t="shared" si="23"/>
        <v>2449000</v>
      </c>
      <c r="AO37" s="12">
        <f t="shared" si="23"/>
        <v>2449000</v>
      </c>
      <c r="AP37" s="12">
        <f t="shared" si="23"/>
        <v>2449000</v>
      </c>
      <c r="AQ37" s="12">
        <f t="shared" si="23"/>
        <v>2449000</v>
      </c>
      <c r="AR37" s="12">
        <f t="shared" si="23"/>
        <v>2449000</v>
      </c>
      <c r="AS37" s="12">
        <f t="shared" si="23"/>
        <v>3133000</v>
      </c>
      <c r="AT37" s="12">
        <f t="shared" si="23"/>
        <v>3133000</v>
      </c>
      <c r="AU37" s="12">
        <f t="shared" si="23"/>
        <v>3133000</v>
      </c>
      <c r="AV37" s="12">
        <f t="shared" si="23"/>
        <v>3133000</v>
      </c>
      <c r="AW37" s="12">
        <f t="shared" si="23"/>
        <v>3133000</v>
      </c>
      <c r="AX37" s="12">
        <f t="shared" si="23"/>
        <v>3133000</v>
      </c>
      <c r="AY37" s="12">
        <f t="shared" si="23"/>
        <v>9521500</v>
      </c>
      <c r="AZ37" s="12">
        <f t="shared" si="23"/>
        <v>9521500</v>
      </c>
      <c r="BA37" s="12">
        <f t="shared" si="23"/>
        <v>9521500</v>
      </c>
      <c r="BB37" s="12">
        <f t="shared" si="23"/>
        <v>9521500</v>
      </c>
      <c r="BC37" s="12">
        <f t="shared" si="23"/>
        <v>9521500</v>
      </c>
      <c r="BD37" s="12">
        <f t="shared" si="23"/>
        <v>9521500</v>
      </c>
      <c r="BE37" s="12">
        <f t="shared" si="23"/>
        <v>12601500</v>
      </c>
      <c r="BF37" s="12">
        <f t="shared" si="23"/>
        <v>12601500</v>
      </c>
      <c r="BG37" s="12">
        <f t="shared" si="23"/>
        <v>12601500</v>
      </c>
      <c r="BH37" s="12">
        <f t="shared" si="23"/>
        <v>12601500</v>
      </c>
      <c r="BI37" s="12">
        <f t="shared" si="23"/>
        <v>12601500</v>
      </c>
      <c r="BJ37" s="12">
        <f t="shared" si="23"/>
        <v>12601500</v>
      </c>
    </row>
    <row r="41" spans="2:62" ht="15.75" customHeight="1" x14ac:dyDescent="0.15">
      <c r="B41" s="1" t="s">
        <v>63</v>
      </c>
      <c r="C41" s="12">
        <f t="shared" ref="C41:BJ41" si="24">C35/C6</f>
        <v>-13900</v>
      </c>
      <c r="D41" s="12">
        <f t="shared" si="24"/>
        <v>-13900</v>
      </c>
      <c r="E41" s="12">
        <f t="shared" si="24"/>
        <v>-13900</v>
      </c>
      <c r="F41" s="12">
        <f t="shared" si="24"/>
        <v>-5333.333333333333</v>
      </c>
      <c r="G41" s="12">
        <f t="shared" si="24"/>
        <v>-5333.333333333333</v>
      </c>
      <c r="H41" s="12">
        <f t="shared" si="24"/>
        <v>-5333.333333333333</v>
      </c>
      <c r="I41" s="12">
        <f t="shared" si="24"/>
        <v>-2733.3333333333335</v>
      </c>
      <c r="J41" s="12">
        <f t="shared" si="24"/>
        <v>-322.22222222222223</v>
      </c>
      <c r="K41" s="12">
        <f t="shared" si="24"/>
        <v>883.33333333333337</v>
      </c>
      <c r="L41" s="12">
        <f t="shared" si="24"/>
        <v>4070</v>
      </c>
      <c r="M41" s="12">
        <f t="shared" si="24"/>
        <v>4373.333333333333</v>
      </c>
      <c r="N41" s="12">
        <f t="shared" si="24"/>
        <v>4368</v>
      </c>
      <c r="O41" s="12">
        <f t="shared" si="24"/>
        <v>4383.333333333333</v>
      </c>
      <c r="P41" s="12">
        <f t="shared" si="24"/>
        <v>4002.8571428571427</v>
      </c>
      <c r="Q41" s="12">
        <f t="shared" si="24"/>
        <v>4302.666666666667</v>
      </c>
      <c r="R41" s="12">
        <f t="shared" si="24"/>
        <v>6046.2962962962965</v>
      </c>
      <c r="S41" s="12">
        <f t="shared" si="24"/>
        <v>6024.5614035087719</v>
      </c>
      <c r="T41" s="12">
        <f t="shared" si="24"/>
        <v>6640</v>
      </c>
      <c r="U41" s="12">
        <f t="shared" si="24"/>
        <v>6686.079545454545</v>
      </c>
      <c r="V41" s="12">
        <f t="shared" si="24"/>
        <v>6924.6753246753251</v>
      </c>
      <c r="W41" s="12">
        <f t="shared" si="24"/>
        <v>7041.1428571428569</v>
      </c>
      <c r="X41" s="12">
        <f t="shared" si="24"/>
        <v>9584.4444444444453</v>
      </c>
      <c r="Y41" s="12">
        <f t="shared" si="24"/>
        <v>9701.0526315789466</v>
      </c>
      <c r="Z41" s="12">
        <f t="shared" si="24"/>
        <v>9806</v>
      </c>
      <c r="AA41" s="12">
        <f t="shared" si="24"/>
        <v>1200</v>
      </c>
      <c r="AB41" s="12">
        <f t="shared" si="24"/>
        <v>1200</v>
      </c>
      <c r="AC41" s="12">
        <f t="shared" si="24"/>
        <v>1200</v>
      </c>
      <c r="AD41" s="12">
        <f t="shared" si="24"/>
        <v>1200</v>
      </c>
      <c r="AE41" s="12">
        <f t="shared" si="24"/>
        <v>1200</v>
      </c>
      <c r="AF41" s="12">
        <f t="shared" si="24"/>
        <v>1200</v>
      </c>
      <c r="AG41" s="12">
        <f t="shared" si="24"/>
        <v>3433.3333333333335</v>
      </c>
      <c r="AH41" s="12">
        <f t="shared" si="24"/>
        <v>3433.3333333333335</v>
      </c>
      <c r="AI41" s="12">
        <f t="shared" si="24"/>
        <v>3433.3333333333335</v>
      </c>
      <c r="AJ41" s="12">
        <f t="shared" si="24"/>
        <v>3433.3333333333335</v>
      </c>
      <c r="AK41" s="12">
        <f t="shared" si="24"/>
        <v>3433.3333333333335</v>
      </c>
      <c r="AL41" s="12">
        <f t="shared" si="24"/>
        <v>3433.3333333333335</v>
      </c>
      <c r="AM41" s="12">
        <f t="shared" si="24"/>
        <v>5845.2380952380954</v>
      </c>
      <c r="AN41" s="12">
        <f t="shared" si="24"/>
        <v>5845.2380952380954</v>
      </c>
      <c r="AO41" s="12">
        <f t="shared" si="24"/>
        <v>5845.2380952380954</v>
      </c>
      <c r="AP41" s="12">
        <f t="shared" si="24"/>
        <v>5845.2380952380954</v>
      </c>
      <c r="AQ41" s="12">
        <f t="shared" si="24"/>
        <v>5845.2380952380954</v>
      </c>
      <c r="AR41" s="12">
        <f t="shared" si="24"/>
        <v>5845.2380952380954</v>
      </c>
      <c r="AS41" s="12">
        <f t="shared" si="24"/>
        <v>6406.1224489795923</v>
      </c>
      <c r="AT41" s="12">
        <f t="shared" si="24"/>
        <v>6406.1224489795923</v>
      </c>
      <c r="AU41" s="12">
        <f t="shared" si="24"/>
        <v>6406.1224489795923</v>
      </c>
      <c r="AV41" s="12">
        <f t="shared" si="24"/>
        <v>6406.1224489795923</v>
      </c>
      <c r="AW41" s="12">
        <f t="shared" si="24"/>
        <v>6406.1224489795923</v>
      </c>
      <c r="AX41" s="12">
        <f t="shared" si="24"/>
        <v>6406.1224489795923</v>
      </c>
      <c r="AY41" s="12">
        <f t="shared" si="24"/>
        <v>11912.5</v>
      </c>
      <c r="AZ41" s="12">
        <f t="shared" si="24"/>
        <v>11912.5</v>
      </c>
      <c r="BA41" s="12">
        <f t="shared" si="24"/>
        <v>11912.5</v>
      </c>
      <c r="BB41" s="12">
        <f t="shared" si="24"/>
        <v>11912.5</v>
      </c>
      <c r="BC41" s="12">
        <f t="shared" si="24"/>
        <v>11912.5</v>
      </c>
      <c r="BD41" s="12">
        <f t="shared" si="24"/>
        <v>11912.5</v>
      </c>
      <c r="BE41" s="12">
        <f t="shared" si="24"/>
        <v>12610</v>
      </c>
      <c r="BF41" s="12">
        <f t="shared" si="24"/>
        <v>12610</v>
      </c>
      <c r="BG41" s="12">
        <f t="shared" si="24"/>
        <v>12610</v>
      </c>
      <c r="BH41" s="12">
        <f t="shared" si="24"/>
        <v>12610</v>
      </c>
      <c r="BI41" s="12">
        <f t="shared" si="24"/>
        <v>12610</v>
      </c>
      <c r="BJ41" s="12">
        <f t="shared" si="24"/>
        <v>12610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124D2-E276-E543-BC8E-56D9A8B8BFAB}">
  <dimension ref="B2:Z27"/>
  <sheetViews>
    <sheetView workbookViewId="0"/>
  </sheetViews>
  <sheetFormatPr baseColWidth="10" defaultRowHeight="13" x14ac:dyDescent="0.15"/>
  <cols>
    <col min="3" max="3" width="11.33203125" bestFit="1" customWidth="1"/>
    <col min="4" max="4" width="12.1640625" bestFit="1" customWidth="1"/>
    <col min="5" max="5" width="16.33203125" bestFit="1" customWidth="1"/>
    <col min="6" max="6" width="14.6640625" bestFit="1" customWidth="1"/>
    <col min="7" max="7" width="16.5" bestFit="1" customWidth="1"/>
    <col min="8" max="8" width="15.6640625" bestFit="1" customWidth="1"/>
  </cols>
  <sheetData>
    <row r="2" spans="2:26" ht="15" x14ac:dyDescent="0.2"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2:26" x14ac:dyDescent="0.15">
      <c r="C3" t="s">
        <v>64</v>
      </c>
      <c r="D3" t="s">
        <v>65</v>
      </c>
      <c r="E3" t="s">
        <v>14</v>
      </c>
      <c r="F3" t="s">
        <v>66</v>
      </c>
      <c r="G3" t="s">
        <v>67</v>
      </c>
      <c r="H3" t="s">
        <v>68</v>
      </c>
    </row>
    <row r="4" spans="2:26" ht="15" x14ac:dyDescent="0.2">
      <c r="B4" s="7">
        <v>43831</v>
      </c>
      <c r="C4" s="23">
        <v>20</v>
      </c>
      <c r="D4" s="23">
        <v>0</v>
      </c>
      <c r="E4" s="23">
        <v>0</v>
      </c>
      <c r="F4" s="23">
        <v>224000</v>
      </c>
      <c r="G4" s="23">
        <v>0</v>
      </c>
      <c r="H4" s="23">
        <v>-278000</v>
      </c>
    </row>
    <row r="5" spans="2:26" ht="15" x14ac:dyDescent="0.2">
      <c r="B5" s="7">
        <v>43862</v>
      </c>
      <c r="C5" s="23">
        <v>20</v>
      </c>
      <c r="D5" s="23">
        <v>0</v>
      </c>
      <c r="E5" s="23">
        <v>0</v>
      </c>
      <c r="F5" s="23">
        <v>224000</v>
      </c>
      <c r="G5" s="23">
        <v>0</v>
      </c>
      <c r="H5" s="23">
        <v>-278000</v>
      </c>
    </row>
    <row r="6" spans="2:26" ht="15" x14ac:dyDescent="0.2">
      <c r="B6" s="7">
        <v>43891</v>
      </c>
      <c r="C6" s="23">
        <v>20</v>
      </c>
      <c r="D6" s="23">
        <v>0</v>
      </c>
      <c r="E6" s="23">
        <v>0</v>
      </c>
      <c r="F6" s="23">
        <v>224000</v>
      </c>
      <c r="G6" s="23">
        <v>0</v>
      </c>
      <c r="H6" s="23">
        <v>-278000</v>
      </c>
    </row>
    <row r="7" spans="2:26" ht="15" x14ac:dyDescent="0.2">
      <c r="B7" s="7">
        <v>43922</v>
      </c>
      <c r="C7" s="23">
        <v>30</v>
      </c>
      <c r="D7" s="23">
        <v>5000</v>
      </c>
      <c r="E7" s="23">
        <v>150000</v>
      </c>
      <c r="F7" s="23">
        <v>250000</v>
      </c>
      <c r="G7" s="23">
        <v>0</v>
      </c>
      <c r="H7" s="23">
        <v>-160000</v>
      </c>
    </row>
    <row r="8" spans="2:26" ht="15" x14ac:dyDescent="0.2">
      <c r="B8" s="7">
        <v>43952</v>
      </c>
      <c r="C8" s="23">
        <v>30</v>
      </c>
      <c r="D8" s="23">
        <v>5000</v>
      </c>
      <c r="E8" s="23">
        <v>150000</v>
      </c>
      <c r="F8" s="23">
        <v>250000</v>
      </c>
      <c r="G8" s="23">
        <v>0</v>
      </c>
      <c r="H8" s="23">
        <v>-160000</v>
      </c>
    </row>
    <row r="9" spans="2:26" ht="15" x14ac:dyDescent="0.2">
      <c r="B9" s="7">
        <v>43983</v>
      </c>
      <c r="C9" s="23">
        <v>30</v>
      </c>
      <c r="D9" s="23">
        <v>5000</v>
      </c>
      <c r="E9" s="23">
        <v>150000</v>
      </c>
      <c r="F9" s="23">
        <v>250000</v>
      </c>
      <c r="G9" s="23">
        <v>0</v>
      </c>
      <c r="H9" s="23">
        <v>-160000</v>
      </c>
    </row>
    <row r="10" spans="2:26" ht="15" x14ac:dyDescent="0.2">
      <c r="B10" s="7">
        <v>44013</v>
      </c>
      <c r="C10" s="23">
        <v>60</v>
      </c>
      <c r="D10" s="23">
        <v>7500</v>
      </c>
      <c r="E10" s="23">
        <v>450000</v>
      </c>
      <c r="F10" s="23">
        <v>422000</v>
      </c>
      <c r="G10" s="23">
        <v>120000</v>
      </c>
      <c r="H10" s="23">
        <v>-164000</v>
      </c>
    </row>
    <row r="11" spans="2:26" ht="15" x14ac:dyDescent="0.2">
      <c r="B11" s="7">
        <v>44044</v>
      </c>
      <c r="C11" s="23">
        <v>90</v>
      </c>
      <c r="D11" s="23">
        <v>7500</v>
      </c>
      <c r="E11" s="23">
        <v>675000</v>
      </c>
      <c r="F11" s="23">
        <v>452000</v>
      </c>
      <c r="G11" s="23">
        <v>180000</v>
      </c>
      <c r="H11" s="23">
        <v>-29000</v>
      </c>
    </row>
    <row r="12" spans="2:26" ht="15" x14ac:dyDescent="0.2">
      <c r="B12" s="7">
        <v>44075</v>
      </c>
      <c r="C12" s="23">
        <v>120</v>
      </c>
      <c r="D12" s="23">
        <v>7500</v>
      </c>
      <c r="E12" s="23">
        <v>900000</v>
      </c>
      <c r="F12" s="23">
        <v>482000</v>
      </c>
      <c r="G12" s="23">
        <v>240000</v>
      </c>
      <c r="H12" s="23">
        <v>106000</v>
      </c>
    </row>
    <row r="13" spans="2:26" ht="15" x14ac:dyDescent="0.2">
      <c r="B13" s="7">
        <v>44105</v>
      </c>
      <c r="C13" s="23">
        <v>200</v>
      </c>
      <c r="D13" s="23">
        <v>10000</v>
      </c>
      <c r="E13" s="23">
        <v>2000000</v>
      </c>
      <c r="F13" s="23">
        <v>658000</v>
      </c>
      <c r="G13" s="23">
        <v>400000</v>
      </c>
      <c r="H13" s="23">
        <v>814000</v>
      </c>
    </row>
    <row r="14" spans="2:26" ht="15" x14ac:dyDescent="0.2">
      <c r="B14" s="7">
        <v>44136</v>
      </c>
      <c r="C14" s="23">
        <v>225</v>
      </c>
      <c r="D14" s="23">
        <v>10000</v>
      </c>
      <c r="E14" s="23">
        <v>2250000</v>
      </c>
      <c r="F14" s="23">
        <v>688000</v>
      </c>
      <c r="G14" s="23">
        <v>450000</v>
      </c>
      <c r="H14" s="23">
        <v>984000</v>
      </c>
    </row>
    <row r="15" spans="2:26" ht="15" x14ac:dyDescent="0.2">
      <c r="B15" s="7">
        <v>44166</v>
      </c>
      <c r="C15" s="23">
        <v>250</v>
      </c>
      <c r="D15" s="23">
        <v>10000</v>
      </c>
      <c r="E15" s="23">
        <v>2500000</v>
      </c>
      <c r="F15" s="23">
        <v>774000</v>
      </c>
      <c r="G15" s="23">
        <v>500000</v>
      </c>
      <c r="H15" s="23">
        <v>1092000</v>
      </c>
    </row>
    <row r="16" spans="2:26" ht="15" x14ac:dyDescent="0.2">
      <c r="B16" s="7">
        <v>44197</v>
      </c>
      <c r="C16" s="23">
        <v>300</v>
      </c>
      <c r="D16" s="23">
        <v>11000</v>
      </c>
      <c r="E16" s="23">
        <v>3300000</v>
      </c>
      <c r="F16" s="23">
        <v>1060000</v>
      </c>
      <c r="G16" s="23">
        <v>750000</v>
      </c>
      <c r="H16" s="23">
        <v>1315000</v>
      </c>
    </row>
    <row r="17" spans="2:8" ht="15" x14ac:dyDescent="0.2">
      <c r="B17" s="7">
        <v>44228</v>
      </c>
      <c r="C17" s="23">
        <v>350</v>
      </c>
      <c r="D17" s="23">
        <v>11000</v>
      </c>
      <c r="E17" s="23">
        <v>3850000</v>
      </c>
      <c r="F17" s="23">
        <v>1367000</v>
      </c>
      <c r="G17" s="23">
        <v>875000</v>
      </c>
      <c r="H17" s="23">
        <v>1401000</v>
      </c>
    </row>
    <row r="18" spans="2:8" ht="15" x14ac:dyDescent="0.2">
      <c r="B18" s="7">
        <v>44256</v>
      </c>
      <c r="C18" s="23">
        <v>375</v>
      </c>
      <c r="D18" s="23">
        <v>11000</v>
      </c>
      <c r="E18" s="23">
        <v>4125000</v>
      </c>
      <c r="F18" s="23">
        <v>1367000</v>
      </c>
      <c r="G18" s="23">
        <v>937500</v>
      </c>
      <c r="H18" s="23">
        <v>1613500</v>
      </c>
    </row>
    <row r="19" spans="2:8" ht="15" x14ac:dyDescent="0.2">
      <c r="B19" s="7">
        <v>44287</v>
      </c>
      <c r="C19" s="23">
        <v>540</v>
      </c>
      <c r="D19" s="23">
        <v>12000</v>
      </c>
      <c r="E19" s="23">
        <v>6480000</v>
      </c>
      <c r="F19" s="23">
        <v>1650000</v>
      </c>
      <c r="G19" s="23">
        <v>1350000</v>
      </c>
      <c r="H19" s="23">
        <v>3265000</v>
      </c>
    </row>
    <row r="20" spans="2:8" ht="15" x14ac:dyDescent="0.2">
      <c r="B20" s="7">
        <v>44317</v>
      </c>
      <c r="C20" s="23">
        <v>570</v>
      </c>
      <c r="D20" s="23">
        <v>12000</v>
      </c>
      <c r="E20" s="23">
        <v>6840000</v>
      </c>
      <c r="F20" s="23">
        <v>1758000</v>
      </c>
      <c r="G20" s="23">
        <v>1425000</v>
      </c>
      <c r="H20" s="23">
        <v>3434000</v>
      </c>
    </row>
    <row r="21" spans="2:8" ht="15" x14ac:dyDescent="0.2">
      <c r="B21" s="7">
        <v>44348</v>
      </c>
      <c r="C21" s="23">
        <v>600</v>
      </c>
      <c r="D21" s="23">
        <v>12500</v>
      </c>
      <c r="E21" s="23">
        <v>7500000</v>
      </c>
      <c r="F21" s="23">
        <v>1793000</v>
      </c>
      <c r="G21" s="23">
        <v>1500000</v>
      </c>
      <c r="H21" s="23">
        <v>3984000</v>
      </c>
    </row>
    <row r="22" spans="2:8" ht="15" x14ac:dyDescent="0.2">
      <c r="B22" s="7">
        <v>44378</v>
      </c>
      <c r="C22" s="23">
        <v>704</v>
      </c>
      <c r="D22" s="23">
        <v>12500</v>
      </c>
      <c r="E22" s="23">
        <v>8800000</v>
      </c>
      <c r="F22" s="23">
        <v>2074000</v>
      </c>
      <c r="G22" s="23">
        <v>1760000</v>
      </c>
      <c r="H22" s="23">
        <v>4707000</v>
      </c>
    </row>
    <row r="23" spans="2:8" ht="15" x14ac:dyDescent="0.2">
      <c r="B23" s="7">
        <v>44409</v>
      </c>
      <c r="C23" s="23">
        <v>770</v>
      </c>
      <c r="D23" s="23">
        <v>12500</v>
      </c>
      <c r="E23" s="23">
        <v>9625000</v>
      </c>
      <c r="F23" s="23">
        <v>2109000</v>
      </c>
      <c r="G23" s="23">
        <v>1925000</v>
      </c>
      <c r="H23" s="23">
        <v>5332000</v>
      </c>
    </row>
    <row r="24" spans="2:8" ht="15" x14ac:dyDescent="0.2">
      <c r="B24" s="7">
        <v>44440</v>
      </c>
      <c r="C24" s="23">
        <v>875</v>
      </c>
      <c r="D24" s="23">
        <v>12500</v>
      </c>
      <c r="E24" s="23">
        <v>10937500</v>
      </c>
      <c r="F24" s="23">
        <v>2322000</v>
      </c>
      <c r="G24" s="23">
        <v>2187500</v>
      </c>
      <c r="H24" s="23">
        <v>6161000</v>
      </c>
    </row>
    <row r="25" spans="2:8" ht="15" x14ac:dyDescent="0.2">
      <c r="B25" s="7">
        <v>44470</v>
      </c>
      <c r="C25" s="23">
        <v>900</v>
      </c>
      <c r="D25" s="23">
        <v>15000</v>
      </c>
      <c r="E25" s="23">
        <v>13500000</v>
      </c>
      <c r="F25" s="23">
        <v>2357000</v>
      </c>
      <c r="G25" s="23">
        <v>2250000</v>
      </c>
      <c r="H25" s="23">
        <v>8626000</v>
      </c>
    </row>
    <row r="26" spans="2:8" ht="15" x14ac:dyDescent="0.2">
      <c r="B26" s="7">
        <v>44501</v>
      </c>
      <c r="C26" s="23">
        <v>950</v>
      </c>
      <c r="D26" s="23">
        <v>15000</v>
      </c>
      <c r="E26" s="23">
        <v>14250000</v>
      </c>
      <c r="F26" s="23">
        <v>2392000</v>
      </c>
      <c r="G26" s="23">
        <v>2375000</v>
      </c>
      <c r="H26" s="23">
        <v>9216000</v>
      </c>
    </row>
    <row r="27" spans="2:8" ht="15" x14ac:dyDescent="0.2">
      <c r="B27" s="7">
        <v>44531</v>
      </c>
      <c r="C27" s="23">
        <v>1000</v>
      </c>
      <c r="D27" s="23">
        <v>15000</v>
      </c>
      <c r="E27" s="23">
        <v>15000000</v>
      </c>
      <c r="F27" s="23">
        <v>2427000</v>
      </c>
      <c r="G27" s="23">
        <v>2500000</v>
      </c>
      <c r="H27" s="23">
        <v>9806000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O29"/>
  <sheetViews>
    <sheetView workbookViewId="0"/>
  </sheetViews>
  <sheetFormatPr baseColWidth="10" defaultColWidth="14.5" defaultRowHeight="15.75" customHeight="1" x14ac:dyDescent="0.15"/>
  <cols>
    <col min="1" max="1" width="18.1640625" customWidth="1"/>
    <col min="9" max="9" width="13.6640625" customWidth="1"/>
  </cols>
  <sheetData>
    <row r="2" spans="1:15" x14ac:dyDescent="0.2">
      <c r="B2" s="3">
        <v>2020</v>
      </c>
      <c r="C2" s="3">
        <f t="shared" ref="C2:F2" si="0">B2+1</f>
        <v>2021</v>
      </c>
      <c r="D2" s="3">
        <f t="shared" si="0"/>
        <v>2022</v>
      </c>
      <c r="E2" s="3">
        <f t="shared" si="0"/>
        <v>2023</v>
      </c>
      <c r="F2" s="3">
        <f t="shared" si="0"/>
        <v>2024</v>
      </c>
    </row>
    <row r="3" spans="1:15" x14ac:dyDescent="0.2">
      <c r="A3" s="6" t="s">
        <v>10</v>
      </c>
      <c r="B3" s="8">
        <f>SUM(Sheet1!C8:N8)</f>
        <v>9225000</v>
      </c>
      <c r="C3" s="8">
        <f>SUM(Sheet1!O8:'Sheet1'!Z8)</f>
        <v>104207500</v>
      </c>
      <c r="D3" s="9">
        <f>SUM(Sheet1!AA8:'Sheet1'!AL8)</f>
        <v>37500000</v>
      </c>
      <c r="E3" s="9">
        <f>SUM(Sheet1!AM8:'Sheet1'!AX8)</f>
        <v>81900000</v>
      </c>
      <c r="F3" s="9">
        <f>SUM(Sheet1!AY8:'Sheet1'!BJ8)</f>
        <v>216000000</v>
      </c>
      <c r="I3" s="10" t="s">
        <v>11</v>
      </c>
    </row>
    <row r="4" spans="1:15" x14ac:dyDescent="0.2">
      <c r="A4" s="11" t="s">
        <v>12</v>
      </c>
      <c r="I4" s="2"/>
      <c r="J4" s="3">
        <v>2020</v>
      </c>
      <c r="K4" s="3">
        <f t="shared" ref="K4:O4" si="1">J4+1</f>
        <v>2021</v>
      </c>
      <c r="L4" s="3">
        <f t="shared" si="1"/>
        <v>2022</v>
      </c>
      <c r="M4" s="3">
        <f t="shared" si="1"/>
        <v>2023</v>
      </c>
      <c r="N4" s="3">
        <f t="shared" si="1"/>
        <v>2024</v>
      </c>
      <c r="O4" s="3">
        <f t="shared" si="1"/>
        <v>2025</v>
      </c>
    </row>
    <row r="5" spans="1:15" x14ac:dyDescent="0.2">
      <c r="A5" s="11"/>
      <c r="I5" s="2" t="s">
        <v>13</v>
      </c>
      <c r="J5" s="9">
        <f t="shared" ref="J5:N5" si="2">B18</f>
        <v>1477000</v>
      </c>
      <c r="K5" s="9">
        <f t="shared" si="2"/>
        <v>58832500</v>
      </c>
      <c r="L5" s="9">
        <f t="shared" si="2"/>
        <v>7572000</v>
      </c>
      <c r="M5" s="9">
        <f t="shared" si="2"/>
        <v>33492000</v>
      </c>
      <c r="N5" s="9">
        <f t="shared" si="2"/>
        <v>132738000</v>
      </c>
    </row>
    <row r="6" spans="1:15" x14ac:dyDescent="0.2">
      <c r="A6" s="11" t="s">
        <v>15</v>
      </c>
      <c r="B6" s="8">
        <f>SUM(Sheet1!C25:N25)</f>
        <v>5336000</v>
      </c>
      <c r="C6" s="8">
        <f>SUM(Sheet1!O25:'Sheet1'!Z25)</f>
        <v>24432000</v>
      </c>
      <c r="D6" s="9">
        <f>SUM(Sheet1!AA25:'Sheet1'!AL25)</f>
        <v>21240000</v>
      </c>
      <c r="E6" s="9">
        <f>SUM(Sheet1!AM25:'Sheet1'!AX25)</f>
        <v>35190000</v>
      </c>
      <c r="F6" s="9">
        <f>SUM(Sheet1!AY25:'Sheet1'!BJ25)</f>
        <v>59760000</v>
      </c>
      <c r="I6" s="2" t="s">
        <v>16</v>
      </c>
      <c r="J6" s="13">
        <f t="shared" ref="J6:N6" si="3">B25</f>
        <v>443100</v>
      </c>
      <c r="K6" s="13">
        <f t="shared" si="3"/>
        <v>17649750</v>
      </c>
      <c r="L6" s="9">
        <f t="shared" si="3"/>
        <v>2271600</v>
      </c>
      <c r="M6" s="9">
        <f t="shared" si="3"/>
        <v>10047600</v>
      </c>
      <c r="N6" s="9">
        <f t="shared" si="3"/>
        <v>39821400</v>
      </c>
    </row>
    <row r="7" spans="1:15" x14ac:dyDescent="0.2">
      <c r="A7" s="11" t="s">
        <v>18</v>
      </c>
      <c r="I7" s="11" t="s">
        <v>19</v>
      </c>
    </row>
    <row r="8" spans="1:15" x14ac:dyDescent="0.2">
      <c r="A8" s="11"/>
      <c r="I8" s="2" t="s">
        <v>20</v>
      </c>
      <c r="J8" s="9">
        <f t="shared" ref="J8:N8" si="4">B28</f>
        <v>1033900</v>
      </c>
      <c r="K8" s="9">
        <f t="shared" si="4"/>
        <v>41182750</v>
      </c>
      <c r="L8" s="9">
        <f t="shared" si="4"/>
        <v>5300400</v>
      </c>
      <c r="M8" s="9">
        <f t="shared" si="4"/>
        <v>23444400</v>
      </c>
      <c r="N8" s="9">
        <f t="shared" si="4"/>
        <v>92916600</v>
      </c>
    </row>
    <row r="9" spans="1:15" x14ac:dyDescent="0.2">
      <c r="A9" s="14" t="s">
        <v>22</v>
      </c>
      <c r="B9" s="9">
        <f t="shared" ref="B9:F9" si="5">B3-B6</f>
        <v>3889000</v>
      </c>
      <c r="C9" s="9">
        <f t="shared" si="5"/>
        <v>79775500</v>
      </c>
      <c r="D9" s="9">
        <f t="shared" si="5"/>
        <v>16260000</v>
      </c>
      <c r="E9" s="9">
        <f t="shared" si="5"/>
        <v>46710000</v>
      </c>
      <c r="F9" s="9">
        <f t="shared" si="5"/>
        <v>156240000</v>
      </c>
      <c r="I9" s="11" t="s">
        <v>23</v>
      </c>
    </row>
    <row r="10" spans="1:15" x14ac:dyDescent="0.2">
      <c r="A10" s="11" t="s">
        <v>24</v>
      </c>
      <c r="I10" s="11"/>
    </row>
    <row r="11" spans="1:15" x14ac:dyDescent="0.2">
      <c r="A11" s="2"/>
      <c r="I11" s="15" t="s">
        <v>26</v>
      </c>
      <c r="J11" s="9">
        <f t="shared" ref="J11:N11" si="6">B15</f>
        <v>12000</v>
      </c>
      <c r="K11" s="9">
        <f t="shared" si="6"/>
        <v>27999.999999999989</v>
      </c>
      <c r="L11" s="9">
        <f t="shared" si="6"/>
        <v>48000</v>
      </c>
      <c r="M11" s="9">
        <f t="shared" si="6"/>
        <v>72000</v>
      </c>
      <c r="N11" s="9">
        <f t="shared" si="6"/>
        <v>102000</v>
      </c>
    </row>
    <row r="12" spans="1:15" x14ac:dyDescent="0.2">
      <c r="A12" s="2" t="s">
        <v>27</v>
      </c>
      <c r="B12" s="8">
        <f>SUM(Sheet1!C29:N29)</f>
        <v>2400000</v>
      </c>
      <c r="C12" s="8">
        <f>SUM(Sheet1!O29:'Sheet1'!Z29)</f>
        <v>20915000</v>
      </c>
      <c r="D12" s="9">
        <f>SUM(Sheet1!AA29:'Sheet1'!AL29)</f>
        <v>8640000</v>
      </c>
      <c r="E12" s="9">
        <f>SUM(Sheet1!AM29:'Sheet1'!AX29)</f>
        <v>13146000</v>
      </c>
      <c r="F12" s="9">
        <f>SUM(Sheet1!AY29:'Sheet1'!BJ29)</f>
        <v>23400000</v>
      </c>
      <c r="I12" s="15" t="s">
        <v>28</v>
      </c>
      <c r="J12" s="9">
        <f>SUM(Sheet1!C32:'Sheet1'!N32)</f>
        <v>60000</v>
      </c>
      <c r="K12" s="9">
        <f>SUM(Sheet1!O32:'Sheet1'!Z32)</f>
        <v>80000</v>
      </c>
      <c r="L12" s="9">
        <f>SUM(Sheet1!AA32:'Sheet1'!AL32)</f>
        <v>100000</v>
      </c>
      <c r="M12" s="9">
        <f>SUM(Sheet1!AM32:'Sheet1'!AX32)</f>
        <v>120000</v>
      </c>
      <c r="N12" s="9">
        <f>SUM(Sheet1!AY32:'Sheet1'!BJ32)</f>
        <v>150000</v>
      </c>
    </row>
    <row r="13" spans="1:15" x14ac:dyDescent="0.2">
      <c r="A13" s="11" t="s">
        <v>12</v>
      </c>
      <c r="I13" s="2" t="s">
        <v>30</v>
      </c>
      <c r="J13" s="9">
        <f t="shared" ref="J13:N13" si="7">J8+J11-J12</f>
        <v>985900</v>
      </c>
      <c r="K13" s="9">
        <f t="shared" si="7"/>
        <v>41130750</v>
      </c>
      <c r="L13" s="9">
        <f t="shared" si="7"/>
        <v>5248400</v>
      </c>
      <c r="M13" s="9">
        <f t="shared" si="7"/>
        <v>23396400</v>
      </c>
      <c r="N13" s="9">
        <f t="shared" si="7"/>
        <v>92868600</v>
      </c>
      <c r="O13" s="9">
        <f>N13*(1+O14)</f>
        <v>93797286</v>
      </c>
    </row>
    <row r="14" spans="1:15" x14ac:dyDescent="0.2">
      <c r="A14" s="2"/>
      <c r="I14" s="2"/>
      <c r="O14" s="16">
        <v>0.01</v>
      </c>
    </row>
    <row r="15" spans="1:15" x14ac:dyDescent="0.2">
      <c r="A15" s="2" t="s">
        <v>31</v>
      </c>
      <c r="B15" s="8">
        <f>SUM(Sheet1!C31:N31)</f>
        <v>12000</v>
      </c>
      <c r="C15" s="8">
        <f>SUM(Sheet1!O31:'Sheet1'!Z31)</f>
        <v>27999.999999999989</v>
      </c>
      <c r="D15" s="9">
        <f>SUM(Sheet1!AA31:'Sheet1'!AL31)</f>
        <v>48000</v>
      </c>
      <c r="E15" s="9">
        <f>SUM(Sheet1!AM31:'Sheet1'!AX31)</f>
        <v>72000</v>
      </c>
      <c r="F15" s="9">
        <f>SUM(Sheet1!AY31:'Sheet1'!BJ31)</f>
        <v>102000</v>
      </c>
      <c r="I15" s="2" t="s">
        <v>32</v>
      </c>
      <c r="J15" s="1">
        <v>1</v>
      </c>
      <c r="K15" s="12">
        <f>POWER(1+$J$24,1)</f>
        <v>1.1233</v>
      </c>
      <c r="L15" s="12">
        <f>POWER(1+$J$24,2)</f>
        <v>1.26180289</v>
      </c>
      <c r="M15" s="12">
        <f>POWER(1+$J$24,3)</f>
        <v>1.4173831863369999</v>
      </c>
      <c r="N15" s="12">
        <f>POWER(1+$J$24,4)</f>
        <v>1.5921465332123521</v>
      </c>
    </row>
    <row r="16" spans="1:15" x14ac:dyDescent="0.2">
      <c r="A16" s="11" t="s">
        <v>12</v>
      </c>
      <c r="I16" s="2"/>
    </row>
    <row r="17" spans="1:15" x14ac:dyDescent="0.2">
      <c r="A17" s="2"/>
      <c r="I17" s="2" t="s">
        <v>33</v>
      </c>
      <c r="J17" s="9">
        <f t="shared" ref="J17:N17" si="8">J13/J15</f>
        <v>985900</v>
      </c>
      <c r="K17" s="9">
        <f t="shared" si="8"/>
        <v>36615997.507344432</v>
      </c>
      <c r="L17" s="9">
        <f t="shared" si="8"/>
        <v>4159445.2204813068</v>
      </c>
      <c r="M17" s="9">
        <f t="shared" si="8"/>
        <v>16506757.117998734</v>
      </c>
      <c r="N17" s="9">
        <f t="shared" si="8"/>
        <v>58329178.91836635</v>
      </c>
    </row>
    <row r="18" spans="1:15" x14ac:dyDescent="0.2">
      <c r="A18" s="2" t="s">
        <v>13</v>
      </c>
      <c r="B18" s="9">
        <f t="shared" ref="B18:F18" si="9">B9-B12-B15</f>
        <v>1477000</v>
      </c>
      <c r="C18" s="9">
        <f t="shared" si="9"/>
        <v>58832500</v>
      </c>
      <c r="D18" s="9">
        <f t="shared" si="9"/>
        <v>7572000</v>
      </c>
      <c r="E18" s="9">
        <f t="shared" si="9"/>
        <v>33492000</v>
      </c>
      <c r="F18" s="9">
        <f t="shared" si="9"/>
        <v>132738000</v>
      </c>
      <c r="I18" s="2"/>
    </row>
    <row r="19" spans="1:15" x14ac:dyDescent="0.2">
      <c r="A19" s="11" t="s">
        <v>35</v>
      </c>
      <c r="I19" s="2"/>
    </row>
    <row r="20" spans="1:15" x14ac:dyDescent="0.2">
      <c r="A20" s="11" t="s">
        <v>12</v>
      </c>
      <c r="I20" s="2" t="s">
        <v>36</v>
      </c>
      <c r="O20" s="9">
        <f>O13/(J24-O14)</f>
        <v>827866601.94174743</v>
      </c>
    </row>
    <row r="21" spans="1:15" x14ac:dyDescent="0.2">
      <c r="A21" s="11"/>
      <c r="I21" s="17" t="s">
        <v>38</v>
      </c>
      <c r="J21" s="9">
        <f>SUM(J17:N17,O20)</f>
        <v>944463880.70593822</v>
      </c>
      <c r="K21" s="1" t="s">
        <v>40</v>
      </c>
    </row>
    <row r="22" spans="1:15" x14ac:dyDescent="0.2">
      <c r="A22" s="11" t="s">
        <v>41</v>
      </c>
      <c r="B22" s="9">
        <f t="shared" ref="B22:F22" si="10">B18+B15</f>
        <v>1489000</v>
      </c>
      <c r="C22" s="9">
        <f t="shared" si="10"/>
        <v>58860500</v>
      </c>
      <c r="D22" s="9">
        <f t="shared" si="10"/>
        <v>7620000</v>
      </c>
      <c r="E22" s="9">
        <f t="shared" si="10"/>
        <v>33564000</v>
      </c>
      <c r="F22" s="9">
        <f t="shared" si="10"/>
        <v>132840000</v>
      </c>
      <c r="I22" s="18" t="s">
        <v>42</v>
      </c>
      <c r="J22" s="9">
        <f>J21/70</f>
        <v>13492341.152941974</v>
      </c>
      <c r="K22" s="1" t="s">
        <v>44</v>
      </c>
    </row>
    <row r="23" spans="1:15" x14ac:dyDescent="0.2">
      <c r="A23" s="11" t="s">
        <v>35</v>
      </c>
      <c r="I23" s="2"/>
    </row>
    <row r="24" spans="1:15" x14ac:dyDescent="0.2">
      <c r="A24" s="11"/>
      <c r="I24" s="10" t="s">
        <v>45</v>
      </c>
      <c r="J24" s="19">
        <v>0.12330000000000001</v>
      </c>
    </row>
    <row r="25" spans="1:15" x14ac:dyDescent="0.2">
      <c r="A25" s="11" t="s">
        <v>46</v>
      </c>
      <c r="B25" s="13">
        <f t="shared" ref="B25:F25" si="11">IF(B18&gt;0,B18*0.3,0)</f>
        <v>443100</v>
      </c>
      <c r="C25" s="13">
        <f t="shared" si="11"/>
        <v>17649750</v>
      </c>
      <c r="D25" s="9">
        <f t="shared" si="11"/>
        <v>2271600</v>
      </c>
      <c r="E25" s="9">
        <f t="shared" si="11"/>
        <v>10047600</v>
      </c>
      <c r="F25" s="9">
        <f t="shared" si="11"/>
        <v>39821400</v>
      </c>
      <c r="J25" s="1" t="s">
        <v>47</v>
      </c>
    </row>
    <row r="26" spans="1:15" x14ac:dyDescent="0.2">
      <c r="A26" s="11" t="s">
        <v>19</v>
      </c>
    </row>
    <row r="27" spans="1:15" x14ac:dyDescent="0.2">
      <c r="A27" s="2"/>
    </row>
    <row r="28" spans="1:15" x14ac:dyDescent="0.2">
      <c r="A28" s="14" t="s">
        <v>48</v>
      </c>
      <c r="B28" s="9">
        <f t="shared" ref="B28:F28" si="12">B18-B25</f>
        <v>1033900</v>
      </c>
      <c r="C28" s="9">
        <f t="shared" si="12"/>
        <v>41182750</v>
      </c>
      <c r="D28" s="9">
        <f t="shared" si="12"/>
        <v>5300400</v>
      </c>
      <c r="E28" s="9">
        <f t="shared" si="12"/>
        <v>23444400</v>
      </c>
      <c r="F28" s="9">
        <f t="shared" si="12"/>
        <v>92916600</v>
      </c>
    </row>
    <row r="29" spans="1:15" x14ac:dyDescent="0.2">
      <c r="A29" s="11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BJ20"/>
  <sheetViews>
    <sheetView workbookViewId="0">
      <selection activeCell="C3" sqref="C3"/>
    </sheetView>
  </sheetViews>
  <sheetFormatPr baseColWidth="10" defaultColWidth="14.5" defaultRowHeight="15.75" customHeight="1" x14ac:dyDescent="0.15"/>
  <cols>
    <col min="2" max="2" width="18.1640625" customWidth="1"/>
  </cols>
  <sheetData>
    <row r="2" spans="2:62" ht="15.75" customHeight="1" x14ac:dyDescent="0.15">
      <c r="C2" s="1">
        <v>2020</v>
      </c>
      <c r="D2" s="1">
        <v>2021</v>
      </c>
      <c r="E2" s="1">
        <v>2022</v>
      </c>
      <c r="F2" s="1">
        <v>2023</v>
      </c>
      <c r="G2" s="1">
        <v>2024</v>
      </c>
    </row>
    <row r="3" spans="2:62" ht="15.75" customHeight="1" x14ac:dyDescent="0.15">
      <c r="B3" s="1" t="s">
        <v>1</v>
      </c>
      <c r="C3" s="1">
        <v>50000</v>
      </c>
      <c r="D3" s="1">
        <v>60000</v>
      </c>
      <c r="E3" s="1">
        <v>100000</v>
      </c>
      <c r="F3" s="1">
        <v>200000</v>
      </c>
      <c r="G3" s="1">
        <v>300000</v>
      </c>
    </row>
    <row r="4" spans="2:62" ht="15.75" customHeight="1" x14ac:dyDescent="0.15">
      <c r="B4" s="1" t="s">
        <v>2</v>
      </c>
      <c r="C4" s="1">
        <v>90000</v>
      </c>
      <c r="D4" s="1">
        <v>100000</v>
      </c>
      <c r="E4" s="1">
        <v>120000</v>
      </c>
      <c r="F4" s="1">
        <v>150000</v>
      </c>
      <c r="G4" s="1">
        <v>180000</v>
      </c>
    </row>
    <row r="5" spans="2:62" ht="15.75" customHeight="1" x14ac:dyDescent="0.15">
      <c r="B5" s="1" t="s">
        <v>3</v>
      </c>
      <c r="C5" s="1">
        <v>80000</v>
      </c>
      <c r="D5" s="1">
        <v>100000</v>
      </c>
      <c r="E5" s="1">
        <v>120000</v>
      </c>
      <c r="F5" s="1">
        <v>150000</v>
      </c>
      <c r="G5" s="1">
        <v>180000</v>
      </c>
    </row>
    <row r="6" spans="2:62" ht="15.75" customHeight="1" x14ac:dyDescent="0.15">
      <c r="B6" s="1" t="s">
        <v>4</v>
      </c>
      <c r="C6" s="1">
        <v>20000</v>
      </c>
      <c r="D6" s="1">
        <v>40000</v>
      </c>
      <c r="E6" s="1">
        <v>60000</v>
      </c>
      <c r="F6" s="1">
        <v>80000</v>
      </c>
      <c r="G6" s="1">
        <v>100000</v>
      </c>
    </row>
    <row r="7" spans="2:62" ht="15.75" customHeight="1" x14ac:dyDescent="0.15">
      <c r="B7" s="1" t="s">
        <v>5</v>
      </c>
      <c r="C7" s="1">
        <v>10000</v>
      </c>
      <c r="D7" s="1">
        <v>20000</v>
      </c>
      <c r="E7" s="1">
        <v>50000</v>
      </c>
      <c r="F7" s="1">
        <v>100000</v>
      </c>
      <c r="G7" s="1">
        <v>150000</v>
      </c>
    </row>
    <row r="8" spans="2:62" ht="15.75" customHeight="1" x14ac:dyDescent="0.15">
      <c r="B8" s="1" t="s">
        <v>6</v>
      </c>
      <c r="C8" s="1">
        <v>50000</v>
      </c>
      <c r="D8" s="1">
        <v>60000</v>
      </c>
      <c r="E8" s="1">
        <v>70000</v>
      </c>
      <c r="F8" s="1">
        <v>80000</v>
      </c>
      <c r="G8" s="1">
        <v>90000</v>
      </c>
    </row>
    <row r="9" spans="2:62" ht="15.75" customHeight="1" x14ac:dyDescent="0.15">
      <c r="B9" s="1" t="s">
        <v>7</v>
      </c>
      <c r="C9" s="1">
        <v>30000</v>
      </c>
      <c r="D9" s="1">
        <v>35000</v>
      </c>
      <c r="E9" s="1">
        <v>40000</v>
      </c>
      <c r="F9" s="1">
        <v>45000</v>
      </c>
      <c r="G9" s="1">
        <v>50000</v>
      </c>
    </row>
    <row r="10" spans="2:62" ht="15.75" customHeight="1" x14ac:dyDescent="0.15">
      <c r="B10" s="1" t="s">
        <v>8</v>
      </c>
      <c r="C10" s="1">
        <v>6000</v>
      </c>
      <c r="D10" s="1">
        <v>8000</v>
      </c>
      <c r="E10" s="1">
        <v>10000</v>
      </c>
      <c r="F10" s="1">
        <v>12000</v>
      </c>
      <c r="G10" s="1">
        <v>15000</v>
      </c>
    </row>
    <row r="12" spans="2:62" ht="15" x14ac:dyDescent="0.2">
      <c r="B12" s="1" t="s">
        <v>9</v>
      </c>
      <c r="C12" s="7">
        <v>43831</v>
      </c>
      <c r="D12" s="7">
        <v>43862</v>
      </c>
      <c r="E12" s="7">
        <v>43891</v>
      </c>
      <c r="F12" s="7">
        <v>43922</v>
      </c>
      <c r="G12" s="7">
        <v>43952</v>
      </c>
      <c r="H12" s="7">
        <v>43983</v>
      </c>
      <c r="I12" s="7">
        <v>44013</v>
      </c>
      <c r="J12" s="7">
        <v>44044</v>
      </c>
      <c r="K12" s="7">
        <v>44075</v>
      </c>
      <c r="L12" s="7">
        <v>44105</v>
      </c>
      <c r="M12" s="7">
        <v>44136</v>
      </c>
      <c r="N12" s="7">
        <v>44166</v>
      </c>
      <c r="O12" s="7">
        <v>44197</v>
      </c>
      <c r="P12" s="7">
        <v>44228</v>
      </c>
      <c r="Q12" s="7">
        <v>44256</v>
      </c>
      <c r="R12" s="7">
        <v>44287</v>
      </c>
      <c r="S12" s="7">
        <v>44317</v>
      </c>
      <c r="T12" s="7">
        <v>44348</v>
      </c>
      <c r="U12" s="7">
        <v>44378</v>
      </c>
      <c r="V12" s="7">
        <v>44409</v>
      </c>
      <c r="W12" s="7">
        <v>44440</v>
      </c>
      <c r="X12" s="7">
        <v>44470</v>
      </c>
      <c r="Y12" s="7">
        <v>44501</v>
      </c>
      <c r="Z12" s="7">
        <v>44531</v>
      </c>
      <c r="AA12" s="7">
        <v>44562</v>
      </c>
      <c r="AB12" s="7">
        <v>44593</v>
      </c>
      <c r="AC12" s="7">
        <v>44621</v>
      </c>
      <c r="AD12" s="7">
        <v>44652</v>
      </c>
      <c r="AE12" s="7">
        <v>44682</v>
      </c>
      <c r="AF12" s="7">
        <v>44713</v>
      </c>
      <c r="AG12" s="7">
        <v>44743</v>
      </c>
      <c r="AH12" s="7">
        <v>44774</v>
      </c>
      <c r="AI12" s="7">
        <v>44805</v>
      </c>
      <c r="AJ12" s="7">
        <v>44835</v>
      </c>
      <c r="AK12" s="7">
        <v>44866</v>
      </c>
      <c r="AL12" s="7">
        <v>44896</v>
      </c>
      <c r="AM12" s="7">
        <v>44927</v>
      </c>
      <c r="AN12" s="7">
        <v>44958</v>
      </c>
      <c r="AO12" s="7">
        <v>44986</v>
      </c>
      <c r="AP12" s="7">
        <v>45017</v>
      </c>
      <c r="AQ12" s="7">
        <v>45047</v>
      </c>
      <c r="AR12" s="7">
        <v>45078</v>
      </c>
      <c r="AS12" s="7">
        <v>45108</v>
      </c>
      <c r="AT12" s="7">
        <v>45139</v>
      </c>
      <c r="AU12" s="7">
        <v>45170</v>
      </c>
      <c r="AV12" s="7">
        <v>45200</v>
      </c>
      <c r="AW12" s="7">
        <v>45231</v>
      </c>
      <c r="AX12" s="7">
        <v>45261</v>
      </c>
      <c r="AY12" s="7">
        <v>45292</v>
      </c>
      <c r="AZ12" s="7">
        <v>45323</v>
      </c>
      <c r="BA12" s="7">
        <v>45352</v>
      </c>
      <c r="BB12" s="7">
        <v>45383</v>
      </c>
      <c r="BC12" s="7">
        <v>45413</v>
      </c>
      <c r="BD12" s="7">
        <v>45444</v>
      </c>
      <c r="BE12" s="7">
        <v>45474</v>
      </c>
      <c r="BF12" s="7">
        <v>45505</v>
      </c>
      <c r="BG12" s="7">
        <v>45536</v>
      </c>
      <c r="BH12" s="7">
        <v>45566</v>
      </c>
      <c r="BI12" s="7">
        <v>45597</v>
      </c>
      <c r="BJ12" s="7">
        <v>45627</v>
      </c>
    </row>
    <row r="13" spans="2:62" ht="15.75" customHeight="1" x14ac:dyDescent="0.15">
      <c r="B13" s="1" t="s">
        <v>1</v>
      </c>
      <c r="C13" s="12">
        <f t="shared" ref="C13:N13" si="0">$C$3</f>
        <v>50000</v>
      </c>
      <c r="D13" s="12">
        <f t="shared" si="0"/>
        <v>50000</v>
      </c>
      <c r="E13" s="12">
        <f t="shared" si="0"/>
        <v>50000</v>
      </c>
      <c r="F13" s="12">
        <f t="shared" si="0"/>
        <v>50000</v>
      </c>
      <c r="G13" s="12">
        <f t="shared" si="0"/>
        <v>50000</v>
      </c>
      <c r="H13" s="12">
        <f t="shared" si="0"/>
        <v>50000</v>
      </c>
      <c r="I13" s="12">
        <f t="shared" si="0"/>
        <v>50000</v>
      </c>
      <c r="J13" s="12">
        <f t="shared" si="0"/>
        <v>50000</v>
      </c>
      <c r="K13" s="12">
        <f t="shared" si="0"/>
        <v>50000</v>
      </c>
      <c r="L13" s="12">
        <f t="shared" si="0"/>
        <v>50000</v>
      </c>
      <c r="M13" s="12">
        <f t="shared" si="0"/>
        <v>50000</v>
      </c>
      <c r="N13" s="12">
        <f t="shared" si="0"/>
        <v>50000</v>
      </c>
      <c r="O13" s="12">
        <f t="shared" ref="O13:Z13" si="1">$D$3</f>
        <v>60000</v>
      </c>
      <c r="P13" s="12">
        <f t="shared" si="1"/>
        <v>60000</v>
      </c>
      <c r="Q13" s="12">
        <f t="shared" si="1"/>
        <v>60000</v>
      </c>
      <c r="R13" s="12">
        <f t="shared" si="1"/>
        <v>60000</v>
      </c>
      <c r="S13" s="12">
        <f t="shared" si="1"/>
        <v>60000</v>
      </c>
      <c r="T13" s="12">
        <f t="shared" si="1"/>
        <v>60000</v>
      </c>
      <c r="U13" s="12">
        <f t="shared" si="1"/>
        <v>60000</v>
      </c>
      <c r="V13" s="12">
        <f t="shared" si="1"/>
        <v>60000</v>
      </c>
      <c r="W13" s="12">
        <f t="shared" si="1"/>
        <v>60000</v>
      </c>
      <c r="X13" s="12">
        <f t="shared" si="1"/>
        <v>60000</v>
      </c>
      <c r="Y13" s="12">
        <f t="shared" si="1"/>
        <v>60000</v>
      </c>
      <c r="Z13" s="12">
        <f t="shared" si="1"/>
        <v>60000</v>
      </c>
      <c r="AA13" s="12">
        <f t="shared" ref="AA13:AL13" si="2">$E$3</f>
        <v>100000</v>
      </c>
      <c r="AB13" s="12">
        <f t="shared" si="2"/>
        <v>100000</v>
      </c>
      <c r="AC13" s="12">
        <f t="shared" si="2"/>
        <v>100000</v>
      </c>
      <c r="AD13" s="12">
        <f t="shared" si="2"/>
        <v>100000</v>
      </c>
      <c r="AE13" s="12">
        <f t="shared" si="2"/>
        <v>100000</v>
      </c>
      <c r="AF13" s="12">
        <f t="shared" si="2"/>
        <v>100000</v>
      </c>
      <c r="AG13" s="12">
        <f t="shared" si="2"/>
        <v>100000</v>
      </c>
      <c r="AH13" s="12">
        <f t="shared" si="2"/>
        <v>100000</v>
      </c>
      <c r="AI13" s="12">
        <f t="shared" si="2"/>
        <v>100000</v>
      </c>
      <c r="AJ13" s="12">
        <f t="shared" si="2"/>
        <v>100000</v>
      </c>
      <c r="AK13" s="12">
        <f t="shared" si="2"/>
        <v>100000</v>
      </c>
      <c r="AL13" s="12">
        <f t="shared" si="2"/>
        <v>100000</v>
      </c>
      <c r="AM13" s="12">
        <f t="shared" ref="AM13:AX13" si="3">$F$3</f>
        <v>200000</v>
      </c>
      <c r="AN13" s="12">
        <f t="shared" si="3"/>
        <v>200000</v>
      </c>
      <c r="AO13" s="12">
        <f t="shared" si="3"/>
        <v>200000</v>
      </c>
      <c r="AP13" s="12">
        <f t="shared" si="3"/>
        <v>200000</v>
      </c>
      <c r="AQ13" s="12">
        <f t="shared" si="3"/>
        <v>200000</v>
      </c>
      <c r="AR13" s="12">
        <f t="shared" si="3"/>
        <v>200000</v>
      </c>
      <c r="AS13" s="12">
        <f t="shared" si="3"/>
        <v>200000</v>
      </c>
      <c r="AT13" s="12">
        <f t="shared" si="3"/>
        <v>200000</v>
      </c>
      <c r="AU13" s="12">
        <f t="shared" si="3"/>
        <v>200000</v>
      </c>
      <c r="AV13" s="12">
        <f t="shared" si="3"/>
        <v>200000</v>
      </c>
      <c r="AW13" s="12">
        <f t="shared" si="3"/>
        <v>200000</v>
      </c>
      <c r="AX13" s="12">
        <f t="shared" si="3"/>
        <v>200000</v>
      </c>
      <c r="AY13" s="12">
        <f t="shared" ref="AY13:BJ13" si="4">$G$3</f>
        <v>300000</v>
      </c>
      <c r="AZ13" s="12">
        <f t="shared" si="4"/>
        <v>300000</v>
      </c>
      <c r="BA13" s="12">
        <f t="shared" si="4"/>
        <v>300000</v>
      </c>
      <c r="BB13" s="12">
        <f t="shared" si="4"/>
        <v>300000</v>
      </c>
      <c r="BC13" s="12">
        <f t="shared" si="4"/>
        <v>300000</v>
      </c>
      <c r="BD13" s="12">
        <f t="shared" si="4"/>
        <v>300000</v>
      </c>
      <c r="BE13" s="12">
        <f t="shared" si="4"/>
        <v>300000</v>
      </c>
      <c r="BF13" s="12">
        <f t="shared" si="4"/>
        <v>300000</v>
      </c>
      <c r="BG13" s="12">
        <f t="shared" si="4"/>
        <v>300000</v>
      </c>
      <c r="BH13" s="12">
        <f t="shared" si="4"/>
        <v>300000</v>
      </c>
      <c r="BI13" s="12">
        <f t="shared" si="4"/>
        <v>300000</v>
      </c>
      <c r="BJ13" s="12">
        <f t="shared" si="4"/>
        <v>300000</v>
      </c>
    </row>
    <row r="14" spans="2:62" ht="15.75" customHeight="1" x14ac:dyDescent="0.15">
      <c r="B14" s="1" t="s">
        <v>2</v>
      </c>
      <c r="C14" s="12">
        <f t="shared" ref="C14:N14" si="5">$C$4</f>
        <v>90000</v>
      </c>
      <c r="D14" s="12">
        <f t="shared" si="5"/>
        <v>90000</v>
      </c>
      <c r="E14" s="12">
        <f t="shared" si="5"/>
        <v>90000</v>
      </c>
      <c r="F14" s="12">
        <f t="shared" si="5"/>
        <v>90000</v>
      </c>
      <c r="G14" s="12">
        <f t="shared" si="5"/>
        <v>90000</v>
      </c>
      <c r="H14" s="12">
        <f t="shared" si="5"/>
        <v>90000</v>
      </c>
      <c r="I14" s="12">
        <f t="shared" si="5"/>
        <v>90000</v>
      </c>
      <c r="J14" s="12">
        <f t="shared" si="5"/>
        <v>90000</v>
      </c>
      <c r="K14" s="12">
        <f t="shared" si="5"/>
        <v>90000</v>
      </c>
      <c r="L14" s="12">
        <f t="shared" si="5"/>
        <v>90000</v>
      </c>
      <c r="M14" s="12">
        <f t="shared" si="5"/>
        <v>90000</v>
      </c>
      <c r="N14" s="12">
        <f t="shared" si="5"/>
        <v>90000</v>
      </c>
      <c r="O14" s="12">
        <f t="shared" ref="O14:Z14" si="6">$D$4</f>
        <v>100000</v>
      </c>
      <c r="P14" s="12">
        <f t="shared" si="6"/>
        <v>100000</v>
      </c>
      <c r="Q14" s="12">
        <f t="shared" si="6"/>
        <v>100000</v>
      </c>
      <c r="R14" s="12">
        <f t="shared" si="6"/>
        <v>100000</v>
      </c>
      <c r="S14" s="12">
        <f t="shared" si="6"/>
        <v>100000</v>
      </c>
      <c r="T14" s="12">
        <f t="shared" si="6"/>
        <v>100000</v>
      </c>
      <c r="U14" s="12">
        <f t="shared" si="6"/>
        <v>100000</v>
      </c>
      <c r="V14" s="12">
        <f t="shared" si="6"/>
        <v>100000</v>
      </c>
      <c r="W14" s="12">
        <f t="shared" si="6"/>
        <v>100000</v>
      </c>
      <c r="X14" s="12">
        <f t="shared" si="6"/>
        <v>100000</v>
      </c>
      <c r="Y14" s="12">
        <f t="shared" si="6"/>
        <v>100000</v>
      </c>
      <c r="Z14" s="12">
        <f t="shared" si="6"/>
        <v>100000</v>
      </c>
      <c r="AA14" s="12">
        <f t="shared" ref="AA14:AL14" si="7">$E$4</f>
        <v>120000</v>
      </c>
      <c r="AB14" s="12">
        <f t="shared" si="7"/>
        <v>120000</v>
      </c>
      <c r="AC14" s="12">
        <f t="shared" si="7"/>
        <v>120000</v>
      </c>
      <c r="AD14" s="12">
        <f t="shared" si="7"/>
        <v>120000</v>
      </c>
      <c r="AE14" s="12">
        <f t="shared" si="7"/>
        <v>120000</v>
      </c>
      <c r="AF14" s="12">
        <f t="shared" si="7"/>
        <v>120000</v>
      </c>
      <c r="AG14" s="12">
        <f t="shared" si="7"/>
        <v>120000</v>
      </c>
      <c r="AH14" s="12">
        <f t="shared" si="7"/>
        <v>120000</v>
      </c>
      <c r="AI14" s="12">
        <f t="shared" si="7"/>
        <v>120000</v>
      </c>
      <c r="AJ14" s="12">
        <f t="shared" si="7"/>
        <v>120000</v>
      </c>
      <c r="AK14" s="12">
        <f t="shared" si="7"/>
        <v>120000</v>
      </c>
      <c r="AL14" s="12">
        <f t="shared" si="7"/>
        <v>120000</v>
      </c>
      <c r="AM14" s="12">
        <f t="shared" ref="AM14:AX14" si="8">$F$4</f>
        <v>150000</v>
      </c>
      <c r="AN14" s="12">
        <f t="shared" si="8"/>
        <v>150000</v>
      </c>
      <c r="AO14" s="12">
        <f t="shared" si="8"/>
        <v>150000</v>
      </c>
      <c r="AP14" s="12">
        <f t="shared" si="8"/>
        <v>150000</v>
      </c>
      <c r="AQ14" s="12">
        <f t="shared" si="8"/>
        <v>150000</v>
      </c>
      <c r="AR14" s="12">
        <f t="shared" si="8"/>
        <v>150000</v>
      </c>
      <c r="AS14" s="12">
        <f t="shared" si="8"/>
        <v>150000</v>
      </c>
      <c r="AT14" s="12">
        <f t="shared" si="8"/>
        <v>150000</v>
      </c>
      <c r="AU14" s="12">
        <f t="shared" si="8"/>
        <v>150000</v>
      </c>
      <c r="AV14" s="12">
        <f t="shared" si="8"/>
        <v>150000</v>
      </c>
      <c r="AW14" s="12">
        <f t="shared" si="8"/>
        <v>150000</v>
      </c>
      <c r="AX14" s="12">
        <f t="shared" si="8"/>
        <v>150000</v>
      </c>
      <c r="AY14" s="12">
        <f t="shared" ref="AY14:BJ14" si="9">$G$4</f>
        <v>180000</v>
      </c>
      <c r="AZ14" s="12">
        <f t="shared" si="9"/>
        <v>180000</v>
      </c>
      <c r="BA14" s="12">
        <f t="shared" si="9"/>
        <v>180000</v>
      </c>
      <c r="BB14" s="12">
        <f t="shared" si="9"/>
        <v>180000</v>
      </c>
      <c r="BC14" s="12">
        <f t="shared" si="9"/>
        <v>180000</v>
      </c>
      <c r="BD14" s="12">
        <f t="shared" si="9"/>
        <v>180000</v>
      </c>
      <c r="BE14" s="12">
        <f t="shared" si="9"/>
        <v>180000</v>
      </c>
      <c r="BF14" s="12">
        <f t="shared" si="9"/>
        <v>180000</v>
      </c>
      <c r="BG14" s="12">
        <f t="shared" si="9"/>
        <v>180000</v>
      </c>
      <c r="BH14" s="12">
        <f t="shared" si="9"/>
        <v>180000</v>
      </c>
      <c r="BI14" s="12">
        <f t="shared" si="9"/>
        <v>180000</v>
      </c>
      <c r="BJ14" s="12">
        <f t="shared" si="9"/>
        <v>180000</v>
      </c>
    </row>
    <row r="15" spans="2:62" ht="15.75" customHeight="1" x14ac:dyDescent="0.15">
      <c r="B15" s="1" t="s">
        <v>3</v>
      </c>
      <c r="C15" s="12">
        <f t="shared" ref="C15:N15" si="10">$C$5</f>
        <v>80000</v>
      </c>
      <c r="D15" s="12">
        <f t="shared" si="10"/>
        <v>80000</v>
      </c>
      <c r="E15" s="12">
        <f t="shared" si="10"/>
        <v>80000</v>
      </c>
      <c r="F15" s="12">
        <f t="shared" si="10"/>
        <v>80000</v>
      </c>
      <c r="G15" s="12">
        <f t="shared" si="10"/>
        <v>80000</v>
      </c>
      <c r="H15" s="12">
        <f t="shared" si="10"/>
        <v>80000</v>
      </c>
      <c r="I15" s="12">
        <f t="shared" si="10"/>
        <v>80000</v>
      </c>
      <c r="J15" s="12">
        <f t="shared" si="10"/>
        <v>80000</v>
      </c>
      <c r="K15" s="12">
        <f t="shared" si="10"/>
        <v>80000</v>
      </c>
      <c r="L15" s="12">
        <f t="shared" si="10"/>
        <v>80000</v>
      </c>
      <c r="M15" s="12">
        <f t="shared" si="10"/>
        <v>80000</v>
      </c>
      <c r="N15" s="12">
        <f t="shared" si="10"/>
        <v>80000</v>
      </c>
      <c r="O15" s="12">
        <f t="shared" ref="O15:Z15" si="11">$D$5</f>
        <v>100000</v>
      </c>
      <c r="P15" s="12">
        <f t="shared" si="11"/>
        <v>100000</v>
      </c>
      <c r="Q15" s="12">
        <f t="shared" si="11"/>
        <v>100000</v>
      </c>
      <c r="R15" s="12">
        <f t="shared" si="11"/>
        <v>100000</v>
      </c>
      <c r="S15" s="12">
        <f t="shared" si="11"/>
        <v>100000</v>
      </c>
      <c r="T15" s="12">
        <f t="shared" si="11"/>
        <v>100000</v>
      </c>
      <c r="U15" s="12">
        <f t="shared" si="11"/>
        <v>100000</v>
      </c>
      <c r="V15" s="12">
        <f t="shared" si="11"/>
        <v>100000</v>
      </c>
      <c r="W15" s="12">
        <f t="shared" si="11"/>
        <v>100000</v>
      </c>
      <c r="X15" s="12">
        <f t="shared" si="11"/>
        <v>100000</v>
      </c>
      <c r="Y15" s="12">
        <f t="shared" si="11"/>
        <v>100000</v>
      </c>
      <c r="Z15" s="12">
        <f t="shared" si="11"/>
        <v>100000</v>
      </c>
      <c r="AA15" s="12">
        <f t="shared" ref="AA15:AL15" si="12">$E$5</f>
        <v>120000</v>
      </c>
      <c r="AB15" s="12">
        <f t="shared" si="12"/>
        <v>120000</v>
      </c>
      <c r="AC15" s="12">
        <f t="shared" si="12"/>
        <v>120000</v>
      </c>
      <c r="AD15" s="12">
        <f t="shared" si="12"/>
        <v>120000</v>
      </c>
      <c r="AE15" s="12">
        <f t="shared" si="12"/>
        <v>120000</v>
      </c>
      <c r="AF15" s="12">
        <f t="shared" si="12"/>
        <v>120000</v>
      </c>
      <c r="AG15" s="12">
        <f t="shared" si="12"/>
        <v>120000</v>
      </c>
      <c r="AH15" s="12">
        <f t="shared" si="12"/>
        <v>120000</v>
      </c>
      <c r="AI15" s="12">
        <f t="shared" si="12"/>
        <v>120000</v>
      </c>
      <c r="AJ15" s="12">
        <f t="shared" si="12"/>
        <v>120000</v>
      </c>
      <c r="AK15" s="12">
        <f t="shared" si="12"/>
        <v>120000</v>
      </c>
      <c r="AL15" s="12">
        <f t="shared" si="12"/>
        <v>120000</v>
      </c>
      <c r="AM15" s="12">
        <f t="shared" ref="AM15:AX15" si="13">$F$5</f>
        <v>150000</v>
      </c>
      <c r="AN15" s="12">
        <f t="shared" si="13"/>
        <v>150000</v>
      </c>
      <c r="AO15" s="12">
        <f t="shared" si="13"/>
        <v>150000</v>
      </c>
      <c r="AP15" s="12">
        <f t="shared" si="13"/>
        <v>150000</v>
      </c>
      <c r="AQ15" s="12">
        <f t="shared" si="13"/>
        <v>150000</v>
      </c>
      <c r="AR15" s="12">
        <f t="shared" si="13"/>
        <v>150000</v>
      </c>
      <c r="AS15" s="12">
        <f t="shared" si="13"/>
        <v>150000</v>
      </c>
      <c r="AT15" s="12">
        <f t="shared" si="13"/>
        <v>150000</v>
      </c>
      <c r="AU15" s="12">
        <f t="shared" si="13"/>
        <v>150000</v>
      </c>
      <c r="AV15" s="12">
        <f t="shared" si="13"/>
        <v>150000</v>
      </c>
      <c r="AW15" s="12">
        <f t="shared" si="13"/>
        <v>150000</v>
      </c>
      <c r="AX15" s="12">
        <f t="shared" si="13"/>
        <v>150000</v>
      </c>
      <c r="AY15" s="12">
        <f t="shared" ref="AY15:BJ15" si="14">$G$5</f>
        <v>180000</v>
      </c>
      <c r="AZ15" s="12">
        <f t="shared" si="14"/>
        <v>180000</v>
      </c>
      <c r="BA15" s="12">
        <f t="shared" si="14"/>
        <v>180000</v>
      </c>
      <c r="BB15" s="12">
        <f t="shared" si="14"/>
        <v>180000</v>
      </c>
      <c r="BC15" s="12">
        <f t="shared" si="14"/>
        <v>180000</v>
      </c>
      <c r="BD15" s="12">
        <f t="shared" si="14"/>
        <v>180000</v>
      </c>
      <c r="BE15" s="12">
        <f t="shared" si="14"/>
        <v>180000</v>
      </c>
      <c r="BF15" s="12">
        <f t="shared" si="14"/>
        <v>180000</v>
      </c>
      <c r="BG15" s="12">
        <f t="shared" si="14"/>
        <v>180000</v>
      </c>
      <c r="BH15" s="12">
        <f t="shared" si="14"/>
        <v>180000</v>
      </c>
      <c r="BI15" s="12">
        <f t="shared" si="14"/>
        <v>180000</v>
      </c>
      <c r="BJ15" s="12">
        <f t="shared" si="14"/>
        <v>180000</v>
      </c>
    </row>
    <row r="16" spans="2:62" ht="15.75" customHeight="1" x14ac:dyDescent="0.15">
      <c r="B16" s="1" t="s">
        <v>4</v>
      </c>
      <c r="C16" s="12">
        <f t="shared" ref="C16:N16" si="15">$C$6</f>
        <v>20000</v>
      </c>
      <c r="D16" s="12">
        <f t="shared" si="15"/>
        <v>20000</v>
      </c>
      <c r="E16" s="12">
        <f t="shared" si="15"/>
        <v>20000</v>
      </c>
      <c r="F16" s="12">
        <f t="shared" si="15"/>
        <v>20000</v>
      </c>
      <c r="G16" s="12">
        <f t="shared" si="15"/>
        <v>20000</v>
      </c>
      <c r="H16" s="12">
        <f t="shared" si="15"/>
        <v>20000</v>
      </c>
      <c r="I16" s="12">
        <f t="shared" si="15"/>
        <v>20000</v>
      </c>
      <c r="J16" s="12">
        <f t="shared" si="15"/>
        <v>20000</v>
      </c>
      <c r="K16" s="12">
        <f t="shared" si="15"/>
        <v>20000</v>
      </c>
      <c r="L16" s="12">
        <f t="shared" si="15"/>
        <v>20000</v>
      </c>
      <c r="M16" s="12">
        <f t="shared" si="15"/>
        <v>20000</v>
      </c>
      <c r="N16" s="12">
        <f t="shared" si="15"/>
        <v>20000</v>
      </c>
      <c r="O16" s="12">
        <f t="shared" ref="O16:Z16" si="16">$D$6</f>
        <v>40000</v>
      </c>
      <c r="P16" s="12">
        <f t="shared" si="16"/>
        <v>40000</v>
      </c>
      <c r="Q16" s="12">
        <f t="shared" si="16"/>
        <v>40000</v>
      </c>
      <c r="R16" s="12">
        <f t="shared" si="16"/>
        <v>40000</v>
      </c>
      <c r="S16" s="12">
        <f t="shared" si="16"/>
        <v>40000</v>
      </c>
      <c r="T16" s="12">
        <f t="shared" si="16"/>
        <v>40000</v>
      </c>
      <c r="U16" s="12">
        <f t="shared" si="16"/>
        <v>40000</v>
      </c>
      <c r="V16" s="12">
        <f t="shared" si="16"/>
        <v>40000</v>
      </c>
      <c r="W16" s="12">
        <f t="shared" si="16"/>
        <v>40000</v>
      </c>
      <c r="X16" s="12">
        <f t="shared" si="16"/>
        <v>40000</v>
      </c>
      <c r="Y16" s="12">
        <f t="shared" si="16"/>
        <v>40000</v>
      </c>
      <c r="Z16" s="12">
        <f t="shared" si="16"/>
        <v>40000</v>
      </c>
      <c r="AA16" s="12">
        <f t="shared" ref="AA16:AL16" si="17">$E$6</f>
        <v>60000</v>
      </c>
      <c r="AB16" s="12">
        <f t="shared" si="17"/>
        <v>60000</v>
      </c>
      <c r="AC16" s="12">
        <f t="shared" si="17"/>
        <v>60000</v>
      </c>
      <c r="AD16" s="12">
        <f t="shared" si="17"/>
        <v>60000</v>
      </c>
      <c r="AE16" s="12">
        <f t="shared" si="17"/>
        <v>60000</v>
      </c>
      <c r="AF16" s="12">
        <f t="shared" si="17"/>
        <v>60000</v>
      </c>
      <c r="AG16" s="12">
        <f t="shared" si="17"/>
        <v>60000</v>
      </c>
      <c r="AH16" s="12">
        <f t="shared" si="17"/>
        <v>60000</v>
      </c>
      <c r="AI16" s="12">
        <f t="shared" si="17"/>
        <v>60000</v>
      </c>
      <c r="AJ16" s="12">
        <f t="shared" si="17"/>
        <v>60000</v>
      </c>
      <c r="AK16" s="12">
        <f t="shared" si="17"/>
        <v>60000</v>
      </c>
      <c r="AL16" s="12">
        <f t="shared" si="17"/>
        <v>60000</v>
      </c>
      <c r="AM16" s="12">
        <f t="shared" ref="AM16:AX16" si="18">$F$6</f>
        <v>80000</v>
      </c>
      <c r="AN16" s="12">
        <f t="shared" si="18"/>
        <v>80000</v>
      </c>
      <c r="AO16" s="12">
        <f t="shared" si="18"/>
        <v>80000</v>
      </c>
      <c r="AP16" s="12">
        <f t="shared" si="18"/>
        <v>80000</v>
      </c>
      <c r="AQ16" s="12">
        <f t="shared" si="18"/>
        <v>80000</v>
      </c>
      <c r="AR16" s="12">
        <f t="shared" si="18"/>
        <v>80000</v>
      </c>
      <c r="AS16" s="12">
        <f t="shared" si="18"/>
        <v>80000</v>
      </c>
      <c r="AT16" s="12">
        <f t="shared" si="18"/>
        <v>80000</v>
      </c>
      <c r="AU16" s="12">
        <f t="shared" si="18"/>
        <v>80000</v>
      </c>
      <c r="AV16" s="12">
        <f t="shared" si="18"/>
        <v>80000</v>
      </c>
      <c r="AW16" s="12">
        <f t="shared" si="18"/>
        <v>80000</v>
      </c>
      <c r="AX16" s="12">
        <f t="shared" si="18"/>
        <v>80000</v>
      </c>
      <c r="AY16" s="12">
        <f t="shared" ref="AY16:BJ16" si="19">$G$6</f>
        <v>100000</v>
      </c>
      <c r="AZ16" s="12">
        <f t="shared" si="19"/>
        <v>100000</v>
      </c>
      <c r="BA16" s="12">
        <f t="shared" si="19"/>
        <v>100000</v>
      </c>
      <c r="BB16" s="12">
        <f t="shared" si="19"/>
        <v>100000</v>
      </c>
      <c r="BC16" s="12">
        <f t="shared" si="19"/>
        <v>100000</v>
      </c>
      <c r="BD16" s="12">
        <f t="shared" si="19"/>
        <v>100000</v>
      </c>
      <c r="BE16" s="12">
        <f t="shared" si="19"/>
        <v>100000</v>
      </c>
      <c r="BF16" s="12">
        <f t="shared" si="19"/>
        <v>100000</v>
      </c>
      <c r="BG16" s="12">
        <f t="shared" si="19"/>
        <v>100000</v>
      </c>
      <c r="BH16" s="12">
        <f t="shared" si="19"/>
        <v>100000</v>
      </c>
      <c r="BI16" s="12">
        <f t="shared" si="19"/>
        <v>100000</v>
      </c>
      <c r="BJ16" s="12">
        <f t="shared" si="19"/>
        <v>100000</v>
      </c>
    </row>
    <row r="17" spans="2:62" ht="15.75" customHeight="1" x14ac:dyDescent="0.15">
      <c r="B17" s="1" t="s">
        <v>5</v>
      </c>
      <c r="C17" s="12">
        <f t="shared" ref="C17:N17" si="20">$C$7</f>
        <v>10000</v>
      </c>
      <c r="D17" s="12">
        <f t="shared" si="20"/>
        <v>10000</v>
      </c>
      <c r="E17" s="12">
        <f t="shared" si="20"/>
        <v>10000</v>
      </c>
      <c r="F17" s="12">
        <f t="shared" si="20"/>
        <v>10000</v>
      </c>
      <c r="G17" s="12">
        <f t="shared" si="20"/>
        <v>10000</v>
      </c>
      <c r="H17" s="12">
        <f t="shared" si="20"/>
        <v>10000</v>
      </c>
      <c r="I17" s="12">
        <f t="shared" si="20"/>
        <v>10000</v>
      </c>
      <c r="J17" s="12">
        <f t="shared" si="20"/>
        <v>10000</v>
      </c>
      <c r="K17" s="12">
        <f t="shared" si="20"/>
        <v>10000</v>
      </c>
      <c r="L17" s="12">
        <f t="shared" si="20"/>
        <v>10000</v>
      </c>
      <c r="M17" s="12">
        <f t="shared" si="20"/>
        <v>10000</v>
      </c>
      <c r="N17" s="12">
        <f t="shared" si="20"/>
        <v>10000</v>
      </c>
      <c r="O17" s="12">
        <f t="shared" ref="O17:Z17" si="21">$D$7</f>
        <v>20000</v>
      </c>
      <c r="P17" s="12">
        <f t="shared" si="21"/>
        <v>20000</v>
      </c>
      <c r="Q17" s="12">
        <f t="shared" si="21"/>
        <v>20000</v>
      </c>
      <c r="R17" s="12">
        <f t="shared" si="21"/>
        <v>20000</v>
      </c>
      <c r="S17" s="12">
        <f t="shared" si="21"/>
        <v>20000</v>
      </c>
      <c r="T17" s="12">
        <f t="shared" si="21"/>
        <v>20000</v>
      </c>
      <c r="U17" s="12">
        <f t="shared" si="21"/>
        <v>20000</v>
      </c>
      <c r="V17" s="12">
        <f t="shared" si="21"/>
        <v>20000</v>
      </c>
      <c r="W17" s="12">
        <f t="shared" si="21"/>
        <v>20000</v>
      </c>
      <c r="X17" s="12">
        <f t="shared" si="21"/>
        <v>20000</v>
      </c>
      <c r="Y17" s="12">
        <f t="shared" si="21"/>
        <v>20000</v>
      </c>
      <c r="Z17" s="12">
        <f t="shared" si="21"/>
        <v>20000</v>
      </c>
      <c r="AA17" s="12">
        <f t="shared" ref="AA17:AL17" si="22">$E$7</f>
        <v>50000</v>
      </c>
      <c r="AB17" s="12">
        <f t="shared" si="22"/>
        <v>50000</v>
      </c>
      <c r="AC17" s="12">
        <f t="shared" si="22"/>
        <v>50000</v>
      </c>
      <c r="AD17" s="12">
        <f t="shared" si="22"/>
        <v>50000</v>
      </c>
      <c r="AE17" s="12">
        <f t="shared" si="22"/>
        <v>50000</v>
      </c>
      <c r="AF17" s="12">
        <f t="shared" si="22"/>
        <v>50000</v>
      </c>
      <c r="AG17" s="12">
        <f t="shared" si="22"/>
        <v>50000</v>
      </c>
      <c r="AH17" s="12">
        <f t="shared" si="22"/>
        <v>50000</v>
      </c>
      <c r="AI17" s="12">
        <f t="shared" si="22"/>
        <v>50000</v>
      </c>
      <c r="AJ17" s="12">
        <f t="shared" si="22"/>
        <v>50000</v>
      </c>
      <c r="AK17" s="12">
        <f t="shared" si="22"/>
        <v>50000</v>
      </c>
      <c r="AL17" s="12">
        <f t="shared" si="22"/>
        <v>50000</v>
      </c>
      <c r="AM17" s="12">
        <f t="shared" ref="AM17:AX17" si="23">$F$7</f>
        <v>100000</v>
      </c>
      <c r="AN17" s="12">
        <f t="shared" si="23"/>
        <v>100000</v>
      </c>
      <c r="AO17" s="12">
        <f t="shared" si="23"/>
        <v>100000</v>
      </c>
      <c r="AP17" s="12">
        <f t="shared" si="23"/>
        <v>100000</v>
      </c>
      <c r="AQ17" s="12">
        <f t="shared" si="23"/>
        <v>100000</v>
      </c>
      <c r="AR17" s="12">
        <f t="shared" si="23"/>
        <v>100000</v>
      </c>
      <c r="AS17" s="12">
        <f t="shared" si="23"/>
        <v>100000</v>
      </c>
      <c r="AT17" s="12">
        <f t="shared" si="23"/>
        <v>100000</v>
      </c>
      <c r="AU17" s="12">
        <f t="shared" si="23"/>
        <v>100000</v>
      </c>
      <c r="AV17" s="12">
        <f t="shared" si="23"/>
        <v>100000</v>
      </c>
      <c r="AW17" s="12">
        <f t="shared" si="23"/>
        <v>100000</v>
      </c>
      <c r="AX17" s="12">
        <f t="shared" si="23"/>
        <v>100000</v>
      </c>
      <c r="AY17" s="12">
        <f t="shared" ref="AY17:BJ17" si="24">$G$7</f>
        <v>150000</v>
      </c>
      <c r="AZ17" s="12">
        <f t="shared" si="24"/>
        <v>150000</v>
      </c>
      <c r="BA17" s="12">
        <f t="shared" si="24"/>
        <v>150000</v>
      </c>
      <c r="BB17" s="12">
        <f t="shared" si="24"/>
        <v>150000</v>
      </c>
      <c r="BC17" s="12">
        <f t="shared" si="24"/>
        <v>150000</v>
      </c>
      <c r="BD17" s="12">
        <f t="shared" si="24"/>
        <v>150000</v>
      </c>
      <c r="BE17" s="12">
        <f t="shared" si="24"/>
        <v>150000</v>
      </c>
      <c r="BF17" s="12">
        <f t="shared" si="24"/>
        <v>150000</v>
      </c>
      <c r="BG17" s="12">
        <f t="shared" si="24"/>
        <v>150000</v>
      </c>
      <c r="BH17" s="12">
        <f t="shared" si="24"/>
        <v>150000</v>
      </c>
      <c r="BI17" s="12">
        <f t="shared" si="24"/>
        <v>150000</v>
      </c>
      <c r="BJ17" s="12">
        <f t="shared" si="24"/>
        <v>150000</v>
      </c>
    </row>
    <row r="18" spans="2:62" ht="15.75" customHeight="1" x14ac:dyDescent="0.15">
      <c r="B18" s="1" t="s">
        <v>6</v>
      </c>
      <c r="C18" s="12">
        <f t="shared" ref="C18:N18" si="25">$C$8</f>
        <v>50000</v>
      </c>
      <c r="D18" s="12">
        <f t="shared" si="25"/>
        <v>50000</v>
      </c>
      <c r="E18" s="12">
        <f t="shared" si="25"/>
        <v>50000</v>
      </c>
      <c r="F18" s="12">
        <f t="shared" si="25"/>
        <v>50000</v>
      </c>
      <c r="G18" s="12">
        <f t="shared" si="25"/>
        <v>50000</v>
      </c>
      <c r="H18" s="12">
        <f t="shared" si="25"/>
        <v>50000</v>
      </c>
      <c r="I18" s="12">
        <f t="shared" si="25"/>
        <v>50000</v>
      </c>
      <c r="J18" s="12">
        <f t="shared" si="25"/>
        <v>50000</v>
      </c>
      <c r="K18" s="12">
        <f t="shared" si="25"/>
        <v>50000</v>
      </c>
      <c r="L18" s="12">
        <f t="shared" si="25"/>
        <v>50000</v>
      </c>
      <c r="M18" s="12">
        <f t="shared" si="25"/>
        <v>50000</v>
      </c>
      <c r="N18" s="12">
        <f t="shared" si="25"/>
        <v>50000</v>
      </c>
      <c r="O18" s="12">
        <f t="shared" ref="O18:Z18" si="26">$D$8</f>
        <v>60000</v>
      </c>
      <c r="P18" s="12">
        <f t="shared" si="26"/>
        <v>60000</v>
      </c>
      <c r="Q18" s="12">
        <f t="shared" si="26"/>
        <v>60000</v>
      </c>
      <c r="R18" s="12">
        <f t="shared" si="26"/>
        <v>60000</v>
      </c>
      <c r="S18" s="12">
        <f t="shared" si="26"/>
        <v>60000</v>
      </c>
      <c r="T18" s="12">
        <f t="shared" si="26"/>
        <v>60000</v>
      </c>
      <c r="U18" s="12">
        <f t="shared" si="26"/>
        <v>60000</v>
      </c>
      <c r="V18" s="12">
        <f t="shared" si="26"/>
        <v>60000</v>
      </c>
      <c r="W18" s="12">
        <f t="shared" si="26"/>
        <v>60000</v>
      </c>
      <c r="X18" s="12">
        <f t="shared" si="26"/>
        <v>60000</v>
      </c>
      <c r="Y18" s="12">
        <f t="shared" si="26"/>
        <v>60000</v>
      </c>
      <c r="Z18" s="12">
        <f t="shared" si="26"/>
        <v>60000</v>
      </c>
      <c r="AA18" s="12">
        <f t="shared" ref="AA18:AL18" si="27">$E$8</f>
        <v>70000</v>
      </c>
      <c r="AB18" s="12">
        <f t="shared" si="27"/>
        <v>70000</v>
      </c>
      <c r="AC18" s="12">
        <f t="shared" si="27"/>
        <v>70000</v>
      </c>
      <c r="AD18" s="12">
        <f t="shared" si="27"/>
        <v>70000</v>
      </c>
      <c r="AE18" s="12">
        <f t="shared" si="27"/>
        <v>70000</v>
      </c>
      <c r="AF18" s="12">
        <f t="shared" si="27"/>
        <v>70000</v>
      </c>
      <c r="AG18" s="12">
        <f t="shared" si="27"/>
        <v>70000</v>
      </c>
      <c r="AH18" s="12">
        <f t="shared" si="27"/>
        <v>70000</v>
      </c>
      <c r="AI18" s="12">
        <f t="shared" si="27"/>
        <v>70000</v>
      </c>
      <c r="AJ18" s="12">
        <f t="shared" si="27"/>
        <v>70000</v>
      </c>
      <c r="AK18" s="12">
        <f t="shared" si="27"/>
        <v>70000</v>
      </c>
      <c r="AL18" s="12">
        <f t="shared" si="27"/>
        <v>70000</v>
      </c>
      <c r="AM18" s="12">
        <f t="shared" ref="AM18:AX18" si="28">$F$8</f>
        <v>80000</v>
      </c>
      <c r="AN18" s="12">
        <f t="shared" si="28"/>
        <v>80000</v>
      </c>
      <c r="AO18" s="12">
        <f t="shared" si="28"/>
        <v>80000</v>
      </c>
      <c r="AP18" s="12">
        <f t="shared" si="28"/>
        <v>80000</v>
      </c>
      <c r="AQ18" s="12">
        <f t="shared" si="28"/>
        <v>80000</v>
      </c>
      <c r="AR18" s="12">
        <f t="shared" si="28"/>
        <v>80000</v>
      </c>
      <c r="AS18" s="12">
        <f t="shared" si="28"/>
        <v>80000</v>
      </c>
      <c r="AT18" s="12">
        <f t="shared" si="28"/>
        <v>80000</v>
      </c>
      <c r="AU18" s="12">
        <f t="shared" si="28"/>
        <v>80000</v>
      </c>
      <c r="AV18" s="12">
        <f t="shared" si="28"/>
        <v>80000</v>
      </c>
      <c r="AW18" s="12">
        <f t="shared" si="28"/>
        <v>80000</v>
      </c>
      <c r="AX18" s="12">
        <f t="shared" si="28"/>
        <v>80000</v>
      </c>
      <c r="AY18" s="12">
        <f t="shared" ref="AY18:BJ18" si="29">$G$8</f>
        <v>90000</v>
      </c>
      <c r="AZ18" s="12">
        <f t="shared" si="29"/>
        <v>90000</v>
      </c>
      <c r="BA18" s="12">
        <f t="shared" si="29"/>
        <v>90000</v>
      </c>
      <c r="BB18" s="12">
        <f t="shared" si="29"/>
        <v>90000</v>
      </c>
      <c r="BC18" s="12">
        <f t="shared" si="29"/>
        <v>90000</v>
      </c>
      <c r="BD18" s="12">
        <f t="shared" si="29"/>
        <v>90000</v>
      </c>
      <c r="BE18" s="12">
        <f t="shared" si="29"/>
        <v>90000</v>
      </c>
      <c r="BF18" s="12">
        <f t="shared" si="29"/>
        <v>90000</v>
      </c>
      <c r="BG18" s="12">
        <f t="shared" si="29"/>
        <v>90000</v>
      </c>
      <c r="BH18" s="12">
        <f t="shared" si="29"/>
        <v>90000</v>
      </c>
      <c r="BI18" s="12">
        <f t="shared" si="29"/>
        <v>90000</v>
      </c>
      <c r="BJ18" s="12">
        <f t="shared" si="29"/>
        <v>90000</v>
      </c>
    </row>
    <row r="19" spans="2:62" ht="15.75" customHeight="1" x14ac:dyDescent="0.15">
      <c r="B19" s="1" t="s">
        <v>7</v>
      </c>
      <c r="C19" s="12">
        <f t="shared" ref="C19:N19" si="30">$C$9</f>
        <v>30000</v>
      </c>
      <c r="D19" s="12">
        <f t="shared" si="30"/>
        <v>30000</v>
      </c>
      <c r="E19" s="12">
        <f t="shared" si="30"/>
        <v>30000</v>
      </c>
      <c r="F19" s="12">
        <f t="shared" si="30"/>
        <v>30000</v>
      </c>
      <c r="G19" s="12">
        <f t="shared" si="30"/>
        <v>30000</v>
      </c>
      <c r="H19" s="12">
        <f t="shared" si="30"/>
        <v>30000</v>
      </c>
      <c r="I19" s="12">
        <f t="shared" si="30"/>
        <v>30000</v>
      </c>
      <c r="J19" s="12">
        <f t="shared" si="30"/>
        <v>30000</v>
      </c>
      <c r="K19" s="12">
        <f t="shared" si="30"/>
        <v>30000</v>
      </c>
      <c r="L19" s="12">
        <f t="shared" si="30"/>
        <v>30000</v>
      </c>
      <c r="M19" s="12">
        <f t="shared" si="30"/>
        <v>30000</v>
      </c>
      <c r="N19" s="12">
        <f t="shared" si="30"/>
        <v>30000</v>
      </c>
      <c r="O19" s="12">
        <f t="shared" ref="O19:Z19" si="31">$D$9</f>
        <v>35000</v>
      </c>
      <c r="P19" s="12">
        <f t="shared" si="31"/>
        <v>35000</v>
      </c>
      <c r="Q19" s="12">
        <f t="shared" si="31"/>
        <v>35000</v>
      </c>
      <c r="R19" s="12">
        <f t="shared" si="31"/>
        <v>35000</v>
      </c>
      <c r="S19" s="12">
        <f t="shared" si="31"/>
        <v>35000</v>
      </c>
      <c r="T19" s="12">
        <f t="shared" si="31"/>
        <v>35000</v>
      </c>
      <c r="U19" s="12">
        <f t="shared" si="31"/>
        <v>35000</v>
      </c>
      <c r="V19" s="12">
        <f t="shared" si="31"/>
        <v>35000</v>
      </c>
      <c r="W19" s="12">
        <f t="shared" si="31"/>
        <v>35000</v>
      </c>
      <c r="X19" s="12">
        <f t="shared" si="31"/>
        <v>35000</v>
      </c>
      <c r="Y19" s="12">
        <f t="shared" si="31"/>
        <v>35000</v>
      </c>
      <c r="Z19" s="12">
        <f t="shared" si="31"/>
        <v>35000</v>
      </c>
      <c r="AA19" s="12">
        <f t="shared" ref="AA19:AL19" si="32">$E$9</f>
        <v>40000</v>
      </c>
      <c r="AB19" s="12">
        <f t="shared" si="32"/>
        <v>40000</v>
      </c>
      <c r="AC19" s="12">
        <f t="shared" si="32"/>
        <v>40000</v>
      </c>
      <c r="AD19" s="12">
        <f t="shared" si="32"/>
        <v>40000</v>
      </c>
      <c r="AE19" s="12">
        <f t="shared" si="32"/>
        <v>40000</v>
      </c>
      <c r="AF19" s="12">
        <f t="shared" si="32"/>
        <v>40000</v>
      </c>
      <c r="AG19" s="12">
        <f t="shared" si="32"/>
        <v>40000</v>
      </c>
      <c r="AH19" s="12">
        <f t="shared" si="32"/>
        <v>40000</v>
      </c>
      <c r="AI19" s="12">
        <f t="shared" si="32"/>
        <v>40000</v>
      </c>
      <c r="AJ19" s="12">
        <f t="shared" si="32"/>
        <v>40000</v>
      </c>
      <c r="AK19" s="12">
        <f t="shared" si="32"/>
        <v>40000</v>
      </c>
      <c r="AL19" s="12">
        <f t="shared" si="32"/>
        <v>40000</v>
      </c>
      <c r="AM19" s="12">
        <f t="shared" ref="AM19:AX19" si="33">$F$9</f>
        <v>45000</v>
      </c>
      <c r="AN19" s="12">
        <f t="shared" si="33"/>
        <v>45000</v>
      </c>
      <c r="AO19" s="12">
        <f t="shared" si="33"/>
        <v>45000</v>
      </c>
      <c r="AP19" s="12">
        <f t="shared" si="33"/>
        <v>45000</v>
      </c>
      <c r="AQ19" s="12">
        <f t="shared" si="33"/>
        <v>45000</v>
      </c>
      <c r="AR19" s="12">
        <f t="shared" si="33"/>
        <v>45000</v>
      </c>
      <c r="AS19" s="12">
        <f t="shared" si="33"/>
        <v>45000</v>
      </c>
      <c r="AT19" s="12">
        <f t="shared" si="33"/>
        <v>45000</v>
      </c>
      <c r="AU19" s="12">
        <f t="shared" si="33"/>
        <v>45000</v>
      </c>
      <c r="AV19" s="12">
        <f t="shared" si="33"/>
        <v>45000</v>
      </c>
      <c r="AW19" s="12">
        <f t="shared" si="33"/>
        <v>45000</v>
      </c>
      <c r="AX19" s="12">
        <f t="shared" si="33"/>
        <v>45000</v>
      </c>
      <c r="AY19" s="12">
        <f t="shared" ref="AY19:BJ19" si="34">$G$9</f>
        <v>50000</v>
      </c>
      <c r="AZ19" s="12">
        <f t="shared" si="34"/>
        <v>50000</v>
      </c>
      <c r="BA19" s="12">
        <f t="shared" si="34"/>
        <v>50000</v>
      </c>
      <c r="BB19" s="12">
        <f t="shared" si="34"/>
        <v>50000</v>
      </c>
      <c r="BC19" s="12">
        <f t="shared" si="34"/>
        <v>50000</v>
      </c>
      <c r="BD19" s="12">
        <f t="shared" si="34"/>
        <v>50000</v>
      </c>
      <c r="BE19" s="12">
        <f t="shared" si="34"/>
        <v>50000</v>
      </c>
      <c r="BF19" s="12">
        <f t="shared" si="34"/>
        <v>50000</v>
      </c>
      <c r="BG19" s="12">
        <f t="shared" si="34"/>
        <v>50000</v>
      </c>
      <c r="BH19" s="12">
        <f t="shared" si="34"/>
        <v>50000</v>
      </c>
      <c r="BI19" s="12">
        <f t="shared" si="34"/>
        <v>50000</v>
      </c>
      <c r="BJ19" s="12">
        <f t="shared" si="34"/>
        <v>50000</v>
      </c>
    </row>
    <row r="20" spans="2:62" ht="15.75" customHeight="1" x14ac:dyDescent="0.15">
      <c r="B20" s="1" t="s">
        <v>8</v>
      </c>
      <c r="C20" s="12">
        <f t="shared" ref="C20:N20" si="35">$C$10</f>
        <v>6000</v>
      </c>
      <c r="D20" s="12">
        <f t="shared" si="35"/>
        <v>6000</v>
      </c>
      <c r="E20" s="12">
        <f t="shared" si="35"/>
        <v>6000</v>
      </c>
      <c r="F20" s="12">
        <f t="shared" si="35"/>
        <v>6000</v>
      </c>
      <c r="G20" s="12">
        <f t="shared" si="35"/>
        <v>6000</v>
      </c>
      <c r="H20" s="12">
        <f t="shared" si="35"/>
        <v>6000</v>
      </c>
      <c r="I20" s="12">
        <f t="shared" si="35"/>
        <v>6000</v>
      </c>
      <c r="J20" s="12">
        <f t="shared" si="35"/>
        <v>6000</v>
      </c>
      <c r="K20" s="12">
        <f t="shared" si="35"/>
        <v>6000</v>
      </c>
      <c r="L20" s="12">
        <f t="shared" si="35"/>
        <v>6000</v>
      </c>
      <c r="M20" s="12">
        <f t="shared" si="35"/>
        <v>6000</v>
      </c>
      <c r="N20" s="12">
        <f t="shared" si="35"/>
        <v>6000</v>
      </c>
      <c r="O20" s="12">
        <f t="shared" ref="O20:Z20" si="36">$D$10</f>
        <v>8000</v>
      </c>
      <c r="P20" s="12">
        <f t="shared" si="36"/>
        <v>8000</v>
      </c>
      <c r="Q20" s="12">
        <f t="shared" si="36"/>
        <v>8000</v>
      </c>
      <c r="R20" s="12">
        <f t="shared" si="36"/>
        <v>8000</v>
      </c>
      <c r="S20" s="12">
        <f t="shared" si="36"/>
        <v>8000</v>
      </c>
      <c r="T20" s="12">
        <f t="shared" si="36"/>
        <v>8000</v>
      </c>
      <c r="U20" s="12">
        <f t="shared" si="36"/>
        <v>8000</v>
      </c>
      <c r="V20" s="12">
        <f t="shared" si="36"/>
        <v>8000</v>
      </c>
      <c r="W20" s="12">
        <f t="shared" si="36"/>
        <v>8000</v>
      </c>
      <c r="X20" s="12">
        <f t="shared" si="36"/>
        <v>8000</v>
      </c>
      <c r="Y20" s="12">
        <f t="shared" si="36"/>
        <v>8000</v>
      </c>
      <c r="Z20" s="12">
        <f t="shared" si="36"/>
        <v>8000</v>
      </c>
      <c r="AA20" s="12">
        <f t="shared" ref="AA20:AL20" si="37">$E$10</f>
        <v>10000</v>
      </c>
      <c r="AB20" s="12">
        <f t="shared" si="37"/>
        <v>10000</v>
      </c>
      <c r="AC20" s="12">
        <f t="shared" si="37"/>
        <v>10000</v>
      </c>
      <c r="AD20" s="12">
        <f t="shared" si="37"/>
        <v>10000</v>
      </c>
      <c r="AE20" s="12">
        <f t="shared" si="37"/>
        <v>10000</v>
      </c>
      <c r="AF20" s="12">
        <f t="shared" si="37"/>
        <v>10000</v>
      </c>
      <c r="AG20" s="12">
        <f t="shared" si="37"/>
        <v>10000</v>
      </c>
      <c r="AH20" s="12">
        <f t="shared" si="37"/>
        <v>10000</v>
      </c>
      <c r="AI20" s="12">
        <f t="shared" si="37"/>
        <v>10000</v>
      </c>
      <c r="AJ20" s="12">
        <f t="shared" si="37"/>
        <v>10000</v>
      </c>
      <c r="AK20" s="12">
        <f t="shared" si="37"/>
        <v>10000</v>
      </c>
      <c r="AL20" s="12">
        <f t="shared" si="37"/>
        <v>10000</v>
      </c>
      <c r="AM20" s="12">
        <f t="shared" ref="AM20:AX20" si="38">$F$10</f>
        <v>12000</v>
      </c>
      <c r="AN20" s="12">
        <f t="shared" si="38"/>
        <v>12000</v>
      </c>
      <c r="AO20" s="12">
        <f t="shared" si="38"/>
        <v>12000</v>
      </c>
      <c r="AP20" s="12">
        <f t="shared" si="38"/>
        <v>12000</v>
      </c>
      <c r="AQ20" s="12">
        <f t="shared" si="38"/>
        <v>12000</v>
      </c>
      <c r="AR20" s="12">
        <f t="shared" si="38"/>
        <v>12000</v>
      </c>
      <c r="AS20" s="12">
        <f t="shared" si="38"/>
        <v>12000</v>
      </c>
      <c r="AT20" s="12">
        <f t="shared" si="38"/>
        <v>12000</v>
      </c>
      <c r="AU20" s="12">
        <f t="shared" si="38"/>
        <v>12000</v>
      </c>
      <c r="AV20" s="12">
        <f t="shared" si="38"/>
        <v>12000</v>
      </c>
      <c r="AW20" s="12">
        <f t="shared" si="38"/>
        <v>12000</v>
      </c>
      <c r="AX20" s="12">
        <f t="shared" si="38"/>
        <v>12000</v>
      </c>
      <c r="AY20" s="12">
        <f t="shared" ref="AY20:BJ20" si="39">$G$10</f>
        <v>15000</v>
      </c>
      <c r="AZ20" s="12">
        <f t="shared" si="39"/>
        <v>15000</v>
      </c>
      <c r="BA20" s="12">
        <f t="shared" si="39"/>
        <v>15000</v>
      </c>
      <c r="BB20" s="12">
        <f t="shared" si="39"/>
        <v>15000</v>
      </c>
      <c r="BC20" s="12">
        <f t="shared" si="39"/>
        <v>15000</v>
      </c>
      <c r="BD20" s="12">
        <f t="shared" si="39"/>
        <v>15000</v>
      </c>
      <c r="BE20" s="12">
        <f t="shared" si="39"/>
        <v>15000</v>
      </c>
      <c r="BF20" s="12">
        <f t="shared" si="39"/>
        <v>15000</v>
      </c>
      <c r="BG20" s="12">
        <f t="shared" si="39"/>
        <v>15000</v>
      </c>
      <c r="BH20" s="12">
        <f t="shared" si="39"/>
        <v>15000</v>
      </c>
      <c r="BI20" s="12">
        <f t="shared" si="39"/>
        <v>15000</v>
      </c>
      <c r="BJ20" s="12">
        <f t="shared" si="39"/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Chart</vt:lpstr>
      <vt:lpstr>Income Statement</vt:lpstr>
      <vt:lpstr>Salaries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wiztute</cp:lastModifiedBy>
  <dcterms:created xsi:type="dcterms:W3CDTF">2020-04-02T12:54:30Z</dcterms:created>
  <dcterms:modified xsi:type="dcterms:W3CDTF">2020-04-02T14:32:47Z</dcterms:modified>
</cp:coreProperties>
</file>