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Overview_Instructions" state="visible" r:id="rId5"/>
    <sheet sheetId="3" name="Ex1_Loan_Interest_EMI" state="visible" r:id="rId6"/>
    <sheet sheetId="4" name="Ex2_Product_Pricing_Margin" state="visible" r:id="rId7"/>
    <sheet sheetId="5" name="Ex3_BreakEven_Production" state="visible" r:id="rId8"/>
    <sheet sheetId="6" name="Ex4_Capex_WACC_NPV" state="visible" r:id="rId9"/>
    <sheet sheetId="7" name="Ex5_RealEstate_Occupancy" state="visible" r:id="rId10"/>
    <sheet sheetId="8" name="Ex6_Multi_Output_FX" state="visible" r:id="rId11"/>
    <sheet sheetId="9" name="Ex7_Row_Oriented_Table" state="visible" r:id="rId12"/>
  </sheets>
  <calcPr calcId="171027"/>
</workbook>
</file>

<file path=xl/sharedStrings.xml><?xml version="1.0" encoding="utf-8"?>
<sst xmlns="http://schemas.openxmlformats.org/spreadsheetml/2006/main" count="421" uniqueCount="323">
  <si>
    <t>CODER &amp; ACCOTAX</t>
  </si>
  <si>
    <t>ISO 9001:2015 Certified Centre of Excellence in Computer Science &amp; Financial Modeling</t>
  </si>
  <si>
    <t>Interactive Chapter Practice Workbook · Mentored by Sukanta Hui (28+ Years Exp.) · Barrackpore</t>
  </si>
  <si>
    <t>🏢 1. ORGANISATION PROFILE &amp; CONTACT DETAILS</t>
  </si>
  <si>
    <t>Institute Name</t>
  </si>
  <si>
    <t>Coder &amp; AccoTax (Centre of Excellence)</t>
  </si>
  <si>
    <t>Campus Address</t>
  </si>
  <si>
    <t>25(10/A) Shibtala Road, Nona Chandan Pukur, Barrackpore, Kolkata 700122, WB, India</t>
  </si>
  <si>
    <t>Contact Numbers</t>
  </si>
  <si>
    <t>+91 70037 56860 / +91 84202 04207 (WhatsApp Available)</t>
  </si>
  <si>
    <t>Official Email</t>
  </si>
  <si>
    <t>sukantahui@codernaccotax.co.in | info@codernaccotax.co.in</t>
  </si>
  <si>
    <t>Web Portal</t>
  </si>
  <si>
    <t>https://www.codernaccotax.co.in</t>
  </si>
  <si>
    <t>Core Domains</t>
  </si>
  <si>
    <t>Full Stack Engineering, Python &amp; Data Science, Advanced Excel, Power BI, Financial Modeling &amp; Taxation</t>
  </si>
  <si>
    <t>👨‍🏫 2. LEAD INSTRUCTOR &amp; MASTER MENTOR PROFILE</t>
  </si>
  <si>
    <t>Lead Instructor</t>
  </si>
  <si>
    <t>Sukanta Hui</t>
  </si>
  <si>
    <t>Designation</t>
  </si>
  <si>
    <t>Senior Software Architect, Corporate Financial Consultant &amp; Lead Academic Mentor</t>
  </si>
  <si>
    <t>Experience</t>
  </si>
  <si>
    <t>28+ Years of Industrial &amp; Academic Mentoring Experience (Since May 1998)</t>
  </si>
  <si>
    <t>GitHub Portfolio</t>
  </si>
  <si>
    <t>https://github.com/sukantahui</t>
  </si>
  <si>
    <t>Teaching Focus</t>
  </si>
  <si>
    <t>Deep mechanical intuition, edge-case analysis, and production-grade spreadsheet architecture</t>
  </si>
  <si>
    <t>🎓 3. CHAPTER ACADEMIC &amp; MODULE SPECIFICATIONS</t>
  </si>
  <si>
    <t>Course Code &amp; Title</t>
  </si>
  <si>
    <t>EXCEL-PRO-901: Microsoft Excel From Zero to Ultra Expert</t>
  </si>
  <si>
    <t>Active Module</t>
  </si>
  <si>
    <t>WHAT IF ANALYSIS AND SCENARIO PLANNING</t>
  </si>
  <si>
    <t>Bloom's Taxonomy</t>
  </si>
  <si>
    <t>Level 4 (Analyze), Level 5 (Evaluate) &amp; Level 6 (Create)</t>
  </si>
  <si>
    <t>📑 4. WORKBOOK SHEET DIRECTORY &amp; QUICK-JUMP NAVIGATION</t>
  </si>
  <si>
    <t>SL #</t>
  </si>
  <si>
    <t>Target Sheet / Topic</t>
  </si>
  <si>
    <t>Primary Formula / Technique</t>
  </si>
  <si>
    <t>Business Context / Dataset</t>
  </si>
  <si>
    <t>🚀 Instant Jump Action</t>
  </si>
  <si>
    <t>Status</t>
  </si>
  <si>
    <t>Overview_Instructions</t>
  </si>
  <si>
    <t>Overview Instructions</t>
  </si>
  <si>
    <t>Interactive Lab Exercise (003_003_what-if-analysis-and-scenario-planning)</t>
  </si>
  <si>
    <t>👉 Open Overview_Instructions Sheet</t>
  </si>
  <si>
    <t>Practice Lab</t>
  </si>
  <si>
    <t>Ex1_Loan_Interest_EMI</t>
  </si>
  <si>
    <t>Ex1 Loan Interest EMI</t>
  </si>
  <si>
    <t>👉 Open Ex1_Loan_Interest_EMI Sheet</t>
  </si>
  <si>
    <t>Ex2_Product_Pricing_Margin</t>
  </si>
  <si>
    <t>Ex2 Product Pricing Margin</t>
  </si>
  <si>
    <t>👉 Open Ex2_Product_Pricing_Margin Sheet</t>
  </si>
  <si>
    <t>Ex3_BreakEven_Production</t>
  </si>
  <si>
    <t>Ex3 BreakEven Production</t>
  </si>
  <si>
    <t>👉 Open Ex3_BreakEven_Production Sheet</t>
  </si>
  <si>
    <t>Ex4_Capex_WACC_NPV</t>
  </si>
  <si>
    <t>Ex4 Capex WACC NPV</t>
  </si>
  <si>
    <t>👉 Open Ex4_Capex_WACC_NPV Sheet</t>
  </si>
  <si>
    <t>Ex5_RealEstate_Occupancy</t>
  </si>
  <si>
    <t>Ex5 RealEstate Occupancy</t>
  </si>
  <si>
    <t>👉 Open Ex5_RealEstate_Occupancy Sheet</t>
  </si>
  <si>
    <t>Ex6_Multi_Output_FX</t>
  </si>
  <si>
    <t>Ex6 Multi Output FX</t>
  </si>
  <si>
    <t>👉 Open Ex6_Multi_Output_FX Sheet</t>
  </si>
  <si>
    <t>Ex7_Row_Oriented_Table</t>
  </si>
  <si>
    <t>Ex7 Row Oriented Table</t>
  </si>
  <si>
    <t>👉 Open Ex7_Row_Oriented_Table Sheet</t>
  </si>
  <si>
    <t>EXCEL WHAT-IF SENSITIVITY SUITE: ONE-VARIABLE DATA TABLES</t>
  </si>
  <si>
    <t>Professional Sensitivity &amp; Scenario Planning Suite with Live Formulas</t>
  </si>
  <si>
    <t>Accreditation: Coder &amp; AccoTax Centre of Excellence | Master Instructor: Sukanta Hui</t>
  </si>
  <si>
    <t>1. WHAT IS A ONE-VARIABLE DATA TABLE?</t>
  </si>
  <si>
    <t>A One-Variable Data Table is a native Excel sensitivity engine that tests how varying a single parameter (interest rate, unit price, production volume, discount rate, or forex rate) impacts one or more dependent calculation formulas simultaneously.</t>
  </si>
  <si>
    <t>2. STRATEGIC IMPORTANCE IN FINANCIAL MODELING:</t>
  </si>
  <si>
    <t>• High-Speed Sensitivity Testing: Replaces manual re-entry of 15 scenarios with an automated instantaneous pass.</t>
  </si>
  <si>
    <t>• Non-Destructive Shadow Calculation: Evaluates formula outcomes in shadow memory without altering or corrupting base model input cells.</t>
  </si>
  <si>
    <t>• Multi-Output Parallelism: A single input list can drive unlimited parallel output columns (e.g. Monthly EMI, Total Outflow, Net Margin, and DSCR).</t>
  </si>
  <si>
    <t>• Dynamic Model Coupling: When base model parameters update (e.g. Principal increases from ₹50L to ₹75L), the entire sensitivity table recalculates in real time.</t>
  </si>
  <si>
    <t>• Anti-Sprawl Architecture: Prevents the bad habit of creating 10 separate duplicate tabs just to test 10 scenarios.</t>
  </si>
  <si>
    <t>3. HOW TO CONSTRUCT IN MICROSOFT EXCEL (PRACTICE STEPS):</t>
  </si>
  <si>
    <t>Step 1: Check the Base Financial Model in Columns A:C (Cells B5:B11). All calculation rows have live formulas!</t>
  </si>
  <si>
    <t>Step 2: Notice the Sensitivity Table in Columns E:H. The header row (F5, G5, H5) links directly to =B9, =B10, =B11.</t>
  </si>
  <si>
    <t>Step 3: To practice applying the Data Table command yourself:</t>
  </si>
  <si>
    <t xml:space="preserve">        a. Select range E5:H16 (both input rates and header formulas).</t>
  </si>
  <si>
    <t xml:space="preserve">        b. Go to Ribbon &gt; Data Tab &gt; What-If Analysis &gt; Data Table (Shortcut: Alt + A + W + T).</t>
  </si>
  <si>
    <t xml:space="preserve">        c. Leave 'Row input cell' BLANK.</t>
  </si>
  <si>
    <t xml:space="preserve">        d. In 'Column input cell', select $B$6 (Annual Interest Rate). Click OK!</t>
  </si>
  <si>
    <t>Step 4: Pro Tip: Format cells F5, G5, H5 as Custom: ;;;"Header Name" to mask the raw numbers with clean titles!</t>
  </si>
  <si>
    <t>4. WORKBOOK DIRECTORY:</t>
  </si>
  <si>
    <t>Sheet Name</t>
  </si>
  <si>
    <t>Domain Area</t>
  </si>
  <si>
    <t>Scenario Input Target</t>
  </si>
  <si>
    <t>Output Formulas Linked</t>
  </si>
  <si>
    <t>Target Array Syntax</t>
  </si>
  <si>
    <t>Debt Financing</t>
  </si>
  <si>
    <t>B6 (Annual Rate 8.50%)</t>
  </si>
  <si>
    <t>=B9 (EMI), =B10 (Outflow), =B11 (Interest)</t>
  </si>
  <si>
    <t>{=TABLE(, B6)}</t>
  </si>
  <si>
    <t>Pricing Strategy</t>
  </si>
  <si>
    <t>B5 (Selling Price ₹1,200)</t>
  </si>
  <si>
    <t>=B10 (Revenue), =B11 (Total Cost), =B12 (Profit)</t>
  </si>
  <si>
    <t>{=TABLE(, B5)}</t>
  </si>
  <si>
    <t>Cost Accounting</t>
  </si>
  <si>
    <t>B8 (Units 15,000)</t>
  </si>
  <si>
    <t>=B9 (Contribution), =B10 (Overhead), =B11 (EBIT)</t>
  </si>
  <si>
    <t>{=TABLE(, B8)}</t>
  </si>
  <si>
    <t>Corporate Finance</t>
  </si>
  <si>
    <t>B12 (WACC 12.00%)</t>
  </si>
  <si>
    <t>=B13 (5-Year Project NPV with 21.4% IRR)</t>
  </si>
  <si>
    <t>{=TABLE(, B12)}</t>
  </si>
  <si>
    <t>Asset Management</t>
  </si>
  <si>
    <t>B7 (Occupancy 85.0%)</t>
  </si>
  <si>
    <t>=B9 (Rental Income), =B11 (NOI), =B13 (DSCR)</t>
  </si>
  <si>
    <t>{=TABLE(, B7)}</t>
  </si>
  <si>
    <t>Global Treasury</t>
  </si>
  <si>
    <t>B8 (USD/INR 84.50)</t>
  </si>
  <si>
    <t>=B9 (Landed Cost), =B10 (Revenue), =B11 (Margin)</t>
  </si>
  <si>
    <t>Corporate Planning</t>
  </si>
  <si>
    <t>B6 (Growth Rate 6.0%)</t>
  </si>
  <si>
    <t>=B11 (EBITDA in Leading Column D5)</t>
  </si>
  <si>
    <t>{=TABLE(B6, )}</t>
  </si>
  <si>
    <t>EXAMPLE 1: COMMERCIAL TERM LOAN INTEREST RATE SENSITIVITY TABLE</t>
  </si>
  <si>
    <t>Evaluating Monthly EMI, Total Outflow, and Lifetime Interest across 10 Rate Scenarios (7.0% to 12.0%)</t>
  </si>
  <si>
    <t>BASE LOAN MODEL (INPUTS &amp; FORMULAS)</t>
  </si>
  <si>
    <t>Value / Formula</t>
  </si>
  <si>
    <t>Unit / Cell Ref</t>
  </si>
  <si>
    <t>SENSITIVITY DATA TABLE</t>
  </si>
  <si>
    <t>FORMULA INSPECTOR &amp; AUDIT MAP</t>
  </si>
  <si>
    <t>Loan Principal Amount (₹)</t>
  </si>
  <si>
    <t>INR (Principal in B5)</t>
  </si>
  <si>
    <t>Rate_Scenario</t>
  </si>
  <si>
    <t>Coordinate</t>
  </si>
  <si>
    <t>Formula String</t>
  </si>
  <si>
    <t>Business Purpose</t>
  </si>
  <si>
    <t>Annual Interest Rate (%)</t>
  </si>
  <si>
    <t>Annual % (BASE INPUT in B6)</t>
  </si>
  <si>
    <t>B8</t>
  </si>
  <si>
    <t>=B7*12</t>
  </si>
  <si>
    <t>Calculates total monthly payment periods (240 mths)</t>
  </si>
  <si>
    <t>Loan Tenure (Years)</t>
  </si>
  <si>
    <t>Years (Tenure in B7)</t>
  </si>
  <si>
    <t>B9</t>
  </si>
  <si>
    <t>=PMT(B6/12, B8, -B5)</t>
  </si>
  <si>
    <t>Calculates monthly debt service installment (₹43,391.13)</t>
  </si>
  <si>
    <t>Loan Tenure (Months)</t>
  </si>
  <si>
    <t>B10</t>
  </si>
  <si>
    <t>=B9*B8</t>
  </si>
  <si>
    <t>Calculates total cash outflow over 20 years (₹1.04 Cr)</t>
  </si>
  <si>
    <t>Monthly EMI Outflow (₹)</t>
  </si>
  <si>
    <t>B11</t>
  </si>
  <si>
    <t>=B10-B5</t>
  </si>
  <si>
    <t>Calculates lifetime cumulative interest cost (₹54.13 Lakh)</t>
  </si>
  <si>
    <t>Total Loan Outflow (₹)</t>
  </si>
  <si>
    <t>F5</t>
  </si>
  <si>
    <t>=B9</t>
  </si>
  <si>
    <t>Header link to Monthly EMI (masked with ;;;"Monthly EMI")</t>
  </si>
  <si>
    <t>Total Interest Paid (₹)</t>
  </si>
  <si>
    <t>G5</t>
  </si>
  <si>
    <t>=B10</t>
  </si>
  <si>
    <t>Header link to Total Payment (masked with ;;;"Total Payment")</t>
  </si>
  <si>
    <t>H5</t>
  </si>
  <si>
    <t>=B11</t>
  </si>
  <si>
    <t>Header link to Total Interest (masked with ;;;"Total Interest")</t>
  </si>
  <si>
    <t>F6:H16</t>
  </si>
  <si>
    <t>Iterates Column E rates into cell B6 to calculate output matrix</t>
  </si>
  <si>
    <t>EXAMPLE 2: PRODUCT UNIT SELLING PRICE VS OPERATING PROFIT MARGIN</t>
  </si>
  <si>
    <t>Testing Selling Prices ₹800 to ₹1,600 on Gross Revenue, COGS, and Net Operating Margin</t>
  </si>
  <si>
    <t>BASE PRICING &amp; COST MODEL</t>
  </si>
  <si>
    <t>Model Value</t>
  </si>
  <si>
    <t>Formula / Reference</t>
  </si>
  <si>
    <t>PRICING SENSITIVITY TABLE</t>
  </si>
  <si>
    <t>FORMULA INSPECTOR</t>
  </si>
  <si>
    <t>Unit Selling Price (₹)</t>
  </si>
  <si>
    <t>INR / Unit (BASE INPUT in B5)</t>
  </si>
  <si>
    <t>Selling_Price</t>
  </si>
  <si>
    <t>Business Logic</t>
  </si>
  <si>
    <t>Sales Volume (Units)</t>
  </si>
  <si>
    <t>Units Sold (B6)</t>
  </si>
  <si>
    <t>=B6*B7</t>
  </si>
  <si>
    <t>Calculates variable manufacturing cost at volume</t>
  </si>
  <si>
    <t>Variable Cost / Unit (₹)</t>
  </si>
  <si>
    <t>INR / Unit (B7)</t>
  </si>
  <si>
    <t>=B5*B6</t>
  </si>
  <si>
    <t>Calculates gross top-line commercial turnover</t>
  </si>
  <si>
    <t>Total Variable COGS (₹)</t>
  </si>
  <si>
    <t>=B8+B9</t>
  </si>
  <si>
    <t>Calculates total operating expense structure</t>
  </si>
  <si>
    <t>Fixed Operating Overhead (₹)</t>
  </si>
  <si>
    <t>INR (B9)</t>
  </si>
  <si>
    <t>B12</t>
  </si>
  <si>
    <t>=B10-B11</t>
  </si>
  <si>
    <t>Calculates bottom-line operating profit</t>
  </si>
  <si>
    <t>Gross Sales Revenue (₹)</t>
  </si>
  <si>
    <t>F6:H14</t>
  </si>
  <si>
    <t>Iterates Column E prices into cell B5 to model elasticity</t>
  </si>
  <si>
    <t>Total Operating Cost (₹)</t>
  </si>
  <si>
    <t>Net Operating Profit (₹)</t>
  </si>
  <si>
    <t>Operating Margin (%)</t>
  </si>
  <si>
    <t>=B12/B10</t>
  </si>
  <si>
    <t>EXAMPLE 3: MANUFACTURING PRODUCTION VOLUME &amp; BREAK-EVEN ANALYSIS</t>
  </si>
  <si>
    <t>Testing Operating Leverage &amp; Fixed Overhead Absorption (5,000 to 25,000 Units)</t>
  </si>
  <si>
    <t>BASE COST ACCOUNTING MODEL</t>
  </si>
  <si>
    <t>Formula / Ref</t>
  </si>
  <si>
    <t>VOLUME SENSITIVITY TABLE</t>
  </si>
  <si>
    <t>INR / Unit (B5)</t>
  </si>
  <si>
    <t>Volume_Units</t>
  </si>
  <si>
    <t>INR / Unit (B6)</t>
  </si>
  <si>
    <t>B7</t>
  </si>
  <si>
    <t>=B5-B6</t>
  </si>
  <si>
    <t>Calculates per-unit gross contribution margin (₹1,100)</t>
  </si>
  <si>
    <t>Unit Contribution Margin (₹)</t>
  </si>
  <si>
    <t>=B8*B7</t>
  </si>
  <si>
    <t>Calculates total factory contribution pool</t>
  </si>
  <si>
    <t>Units Produced &amp; Sold</t>
  </si>
  <si>
    <t>Units (BASE INPUT in B8)</t>
  </si>
  <si>
    <t>=B9-B10</t>
  </si>
  <si>
    <t>Calculates net EBIT after full overhead absorption</t>
  </si>
  <si>
    <t>Total Contribution Margin (₹)</t>
  </si>
  <si>
    <t>=B10/B7</t>
  </si>
  <si>
    <t>Direct break-even formula = 15,000 units</t>
  </si>
  <si>
    <t>Fixed Factory Overheads (₹)</t>
  </si>
  <si>
    <t>INR (B10)</t>
  </si>
  <si>
    <t>Identifies that every unit above 15,000 adds ₹1,100 to EBIT</t>
  </si>
  <si>
    <t>Net Operating EBIT (₹)</t>
  </si>
  <si>
    <t>Break-Even Volume (Units)</t>
  </si>
  <si>
    <t>EXAMPLE 4: CAPITAL BUDGETING - WACC DISCOUNT RATE SENSITIVITY ON PROJECT NPV</t>
  </si>
  <si>
    <t>Evaluating ₹1 Crore Plant Expansion across Discount Rates (8.0% to 22.0%)</t>
  </si>
  <si>
    <t>PROJECT CASH FLOW TIMELINE</t>
  </si>
  <si>
    <t>Cash Flow (INR)</t>
  </si>
  <si>
    <t>Description</t>
  </si>
  <si>
    <t>DISCOUNT RATE SENSITIVITY</t>
  </si>
  <si>
    <t>Year 0 (Initial Capex)</t>
  </si>
  <si>
    <t>Plant Machinery (B5)</t>
  </si>
  <si>
    <t>WACC_Scenario</t>
  </si>
  <si>
    <t>Boardroom Decision</t>
  </si>
  <si>
    <t>Year 1 (Cash Inflow)</t>
  </si>
  <si>
    <t>Operating Cash (B6)</t>
  </si>
  <si>
    <t>ACCEPT (Creates Value)</t>
  </si>
  <si>
    <t>B13</t>
  </si>
  <si>
    <t>=NPV(B12, B6:B10)+B5</t>
  </si>
  <si>
    <t>Calculates net present value of 5-year discounted cash flow</t>
  </si>
  <si>
    <t>Year 2 (Cash Inflow)</t>
  </si>
  <si>
    <t>Operating Cash (B7)</t>
  </si>
  <si>
    <t>F6:F14</t>
  </si>
  <si>
    <t>Identifies that project creates shareholder value up to 21.4% WACC</t>
  </si>
  <si>
    <t>Year 3 (Cash Inflow)</t>
  </si>
  <si>
    <t>Operating Cash (B8)</t>
  </si>
  <si>
    <t>Year 4 (Cash Inflow)</t>
  </si>
  <si>
    <t>Operating Cash (B9)</t>
  </si>
  <si>
    <t>Year 5 (Cash Inflow)</t>
  </si>
  <si>
    <t>Operating Cash (B10)</t>
  </si>
  <si>
    <t>Baseline Discount Rate (WACC)</t>
  </si>
  <si>
    <t>Cost of Capital (BASE INPUT in B12)</t>
  </si>
  <si>
    <t>Project Net Present Value (NPV)</t>
  </si>
  <si>
    <t>IRR CROSSOVER (21.4%)</t>
  </si>
  <si>
    <t>REJECT (Destroys Value)</t>
  </si>
  <si>
    <t>EXAMPLE 5: COMMERCIAL REAL ESTATE OCCUPANCY VS NET OPERATING INCOME (NOI)</t>
  </si>
  <si>
    <t>Stress-Testing Tenant Vacancy on Debt Service Coverage Ratio (DSCR)</t>
  </si>
  <si>
    <t>COMMERCIAL PROPERTY MODEL</t>
  </si>
  <si>
    <t>OCCUPANCY SENSITIVITY TABLE</t>
  </si>
  <si>
    <t>Total Leasable Area (Sq.Ft.)</t>
  </si>
  <si>
    <t>Sq.Ft. (B5)</t>
  </si>
  <si>
    <t>Occupancy_Rate</t>
  </si>
  <si>
    <t>Monthly Rent / Sq.Ft. (₹)</t>
  </si>
  <si>
    <t>INR / Sq.Ft. / Month (B6)</t>
  </si>
  <si>
    <t>=B5*B6*12</t>
  </si>
  <si>
    <t>Calculates maximum 100% capacity annual rent pool</t>
  </si>
  <si>
    <t>Occupancy Rate (%)</t>
  </si>
  <si>
    <t>% Leased (BASE INPUT in B7)</t>
  </si>
  <si>
    <t>Calculates realized gross rental revenue based on active tenant occupancy</t>
  </si>
  <si>
    <t>Total Potential Annual Rent (₹)</t>
  </si>
  <si>
    <t>Calculates Net Operating Income (NOI) after property maintenance</t>
  </si>
  <si>
    <t>Actual Gross Rental Income (₹)</t>
  </si>
  <si>
    <t>=B11/B12</t>
  </si>
  <si>
    <t>Underwriting coverage ratio: Benchmark &gt; 1.35x bankable threshold</t>
  </si>
  <si>
    <t>Annual Operating Expenses (₹)</t>
  </si>
  <si>
    <t>Shows building remains fully solvent down to 65% occupancy</t>
  </si>
  <si>
    <t>Net Operating Income (NOI) (₹)</t>
  </si>
  <si>
    <t>Annual Debt Service (Bank EMI) (₹)</t>
  </si>
  <si>
    <t>INR / Year (B12)</t>
  </si>
  <si>
    <t>Debt Service Coverage (DSCR)</t>
  </si>
  <si>
    <t>EXAMPLE 6: MULTI-OUTPUT USD/INR EXCHANGE RATE SENSITIVITY MATRIX</t>
  </si>
  <si>
    <t>Testing Currency Volatility Driving Landed Cost, Export Realization, and Net Margin in Parallel</t>
  </si>
  <si>
    <t>GLOBAL TRADE MODEL</t>
  </si>
  <si>
    <t>Formula / Unit</t>
  </si>
  <si>
    <t>FOREX SENSITIVITY TABLE</t>
  </si>
  <si>
    <t>Export Contract Volume ($)</t>
  </si>
  <si>
    <t>USD (B5)</t>
  </si>
  <si>
    <t>USD_INR_Rate</t>
  </si>
  <si>
    <t>Imported Raw Materials ($)</t>
  </si>
  <si>
    <t>USD (B6)</t>
  </si>
  <si>
    <t>=B6*B8</t>
  </si>
  <si>
    <t>Calculates rupee cost of imported raw materials at current spot FX rate</t>
  </si>
  <si>
    <t>Domestic Processing Costs (₹)</t>
  </si>
  <si>
    <t>INR (B7)</t>
  </si>
  <si>
    <t>=B5*B8</t>
  </si>
  <si>
    <t>Calculates converted rupee revenue realized from overseas export shipments</t>
  </si>
  <si>
    <t>USD/INR Spot Exchange Rate</t>
  </si>
  <si>
    <t>INR per USD (BASE INPUT in B8)</t>
  </si>
  <si>
    <t>=B10-B9-B7</t>
  </si>
  <si>
    <t>Net margin in INR after accounting for domestic value-addition expenses</t>
  </si>
  <si>
    <t>Landed Material Cost (₹)</t>
  </si>
  <si>
    <t>F6:H15</t>
  </si>
  <si>
    <t>Demonstrates 1 single FX rate driving 3 parallel output calculations</t>
  </si>
  <si>
    <t>Gross Export Revenue (₹)</t>
  </si>
  <si>
    <t>Net Operating Margin (₹)</t>
  </si>
  <si>
    <t>EXAMPLE 7: ROW-ORIENTED (HORIZONTAL) SENSITIVITY DATA TABLE</t>
  </si>
  <si>
    <t>Testing Revenue Growth Rates Across Row 4 Driving Net EBITDA in Leading Column D5</t>
  </si>
  <si>
    <t>BASE MODEL INPUTS &amp; LOGIC</t>
  </si>
  <si>
    <t>Formula</t>
  </si>
  <si>
    <t>GROWTH SCENARIOS -&gt;</t>
  </si>
  <si>
    <t>Base Annual Revenue (₹)</t>
  </si>
  <si>
    <t>INR (B5)</t>
  </si>
  <si>
    <t>Revenue Growth Rate (%)</t>
  </si>
  <si>
    <t>% Growth (BASE INPUT in B6)</t>
  </si>
  <si>
    <t>Forecasted Gross Revenue (₹)</t>
  </si>
  <si>
    <t>=B5*(1+B6)</t>
  </si>
  <si>
    <t>Operating Expense Ratio (%)</t>
  </si>
  <si>
    <t>65% of Revenue (B8)</t>
  </si>
  <si>
    <t>Total Operating Expenses (₹)</t>
  </si>
  <si>
    <t>=B7*B8</t>
  </si>
  <si>
    <t>Fixed Corporate Overhead (₹)</t>
  </si>
  <si>
    <t>Net Operating EBITDA (₹)</t>
  </si>
  <si>
    <t>=B7-B9-B10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</si>
</sst>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₹#,##0.00"/>
    <numFmt numFmtId="165" formatCode="0.00x"/>
    <numFmt numFmtId="166" formatCode="$#,##0.00"/>
  </numFmts>
  <fonts count="14" x14ac:knownFonts="1">
    <font>
      <color theme="1"/>
      <family val="2"/>
      <scheme val="minor"/>
      <sz val="11"/>
      <name val="Calibri"/>
    </font>
    <font>
      <b/>
      <color rgb="FFFFFFFF"/>
      <sz val="18"/>
      <name val="Segoe UI"/>
    </font>
    <font>
      <b/>
      <color rgb="FF38BDF8"/>
      <sz val="10"/>
      <name val="Segoe UI"/>
    </font>
    <font>
      <i/>
      <color rgb="FFF59E0B"/>
      <sz val="9"/>
      <name val="Segoe UI"/>
    </font>
    <font>
      <b/>
      <color rgb="FFFFFFFF"/>
      <sz val="11"/>
      <name val="Segoe UI"/>
    </font>
    <font>
      <b/>
      <color rgb="FF1E293B"/>
      <sz val="9.5"/>
      <name val="Segoe UI"/>
    </font>
    <font>
      <color rgb="FF334155"/>
      <sz val="9.5"/>
      <name val="Segoe UI"/>
    </font>
    <font>
      <b/>
      <color rgb="FFFFFFFF"/>
      <sz val="9.5"/>
      <name val="Segoe UI"/>
    </font>
    <font>
      <b/>
      <color rgb="FF0F172A"/>
      <sz val="9.5"/>
      <name val="Segoe UI"/>
    </font>
    <font>
      <color rgb="FF0284C7"/>
      <sz val="9"/>
      <name val="Consolas"/>
    </font>
    <font>
      <color rgb="FF475569"/>
      <sz val="9"/>
      <name val="Segoe UI"/>
    </font>
    <font>
      <b/>
      <u/>
      <color rgb="FF0284C7"/>
      <sz val="9.5"/>
      <name val="Segoe UI"/>
    </font>
    <font>
      <b/>
      <color rgb="FF059669"/>
      <sz val="8.5"/>
      <name val="Segoe UI"/>
    </font>
    <font>
      <color theme="1"/>
      <family val="2"/>
      <scheme val="minor"/>
      <sz val="12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0284C7"/>
      </patternFill>
    </fill>
    <fill>
      <patternFill patternType="solid">
        <fgColor rgb="FFF1F5F9"/>
      </patternFill>
    </fill>
    <fill>
      <patternFill patternType="solid">
        <fgColor rgb="FF059669"/>
      </patternFill>
    </fill>
    <fill>
      <patternFill patternType="solid">
        <fgColor rgb="FF7C3AED"/>
      </patternFill>
    </fill>
    <fill>
      <patternFill patternType="solid">
        <fgColor rgb="FFD97706"/>
      </patternFill>
    </fill>
    <fill>
      <patternFill patternType="solid">
        <fgColor rgb="FF334155"/>
      </patternFill>
    </fill>
    <fill>
      <patternFill patternType="solid">
        <fgColor rgb="FFFFFFFF"/>
      </patternFill>
    </fill>
    <fill>
      <patternFill patternType="solid">
        <fgColor rgb="FFF0F9FF"/>
      </patternFill>
    </fill>
    <fill>
      <patternFill patternType="solid">
        <fgColor rgb="FFF8FAFC"/>
      </patternFill>
    </fill>
    <fill>
      <patternFill patternType="solid">
        <fgColor rgb="FFE0F2FE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 applyProtection="1">
      <alignment horizontal="left" vertical="center" indent="2"/>
    </xf>
    <xf numFmtId="0" fontId="2" fillId="3" borderId="0" xfId="0" applyFont="1" applyFill="1" applyAlignment="1" applyProtection="1">
      <alignment horizontal="left" vertical="center" indent="2"/>
    </xf>
    <xf numFmtId="0" fontId="3" fillId="3" borderId="0" xfId="0" applyFont="1" applyFill="1" applyAlignment="1" applyProtection="1">
      <alignment horizontal="left" vertical="center" indent="2"/>
    </xf>
    <xf numFmtId="0" fontId="4" fillId="4" borderId="0" xfId="0" applyFont="1" applyFill="1" applyAlignment="1" applyProtection="1">
      <alignment vertical="center" indent="1"/>
    </xf>
    <xf numFmtId="0" fontId="5" fillId="5" borderId="0" xfId="0" applyFont="1" applyFill="1" applyAlignment="1" applyProtection="1">
      <alignment vertical="center" indent="1"/>
    </xf>
    <xf numFmtId="0" fontId="6" fillId="0" borderId="0" xfId="0" applyFont="1" applyAlignment="1" applyProtection="1">
      <alignment vertical="center" indent="1"/>
    </xf>
    <xf numFmtId="0" fontId="4" fillId="6" borderId="0" xfId="0" applyFont="1" applyFill="1" applyAlignment="1" applyProtection="1">
      <alignment vertical="center" indent="1"/>
    </xf>
    <xf numFmtId="0" fontId="4" fillId="7" borderId="0" xfId="0" applyFont="1" applyFill="1" applyAlignment="1" applyProtection="1">
      <alignment vertical="center" indent="1"/>
    </xf>
    <xf numFmtId="0" fontId="4" fillId="8" borderId="0" xfId="0" applyFont="1" applyFill="1" applyAlignment="1" applyProtection="1">
      <alignment vertical="center" indent="1"/>
    </xf>
    <xf numFmtId="0" fontId="7" fillId="9" borderId="0" xfId="0" applyFont="1" applyFill="1" applyAlignment="1" applyProtection="1">
      <alignment horizontal="center" vertical="center"/>
    </xf>
    <xf numFmtId="0" fontId="7" fillId="9" borderId="0" xfId="0" applyFont="1" applyFill="1" applyAlignment="1" applyProtection="1">
      <alignment horizontal="left" vertical="center" indent="1"/>
    </xf>
    <xf numFmtId="0" fontId="0" fillId="10" borderId="1" xfId="0" applyFill="1" applyBorder="1" applyAlignment="1" applyProtection="1">
      <alignment horizontal="center" vertical="center"/>
    </xf>
    <xf numFmtId="0" fontId="8" fillId="10" borderId="1" xfId="0" applyFont="1" applyFill="1" applyBorder="1" applyAlignment="1" applyProtection="1">
      <alignment vertical="center" indent="1"/>
    </xf>
    <xf numFmtId="0" fontId="9" fillId="10" borderId="1" xfId="0" applyFont="1" applyFill="1" applyBorder="1" applyAlignment="1" applyProtection="1">
      <alignment vertical="center" indent="1"/>
    </xf>
    <xf numFmtId="0" fontId="10" fillId="10" borderId="1" xfId="0" applyFont="1" applyFill="1" applyBorder="1" applyAlignment="1" applyProtection="1">
      <alignment vertical="center" indent="1"/>
    </xf>
    <xf numFmtId="0" fontId="11" fillId="11" borderId="1" xfId="0" applyFont="1" applyFill="1" applyBorder="1" applyAlignment="1" applyProtection="1">
      <alignment vertical="center" indent="1"/>
    </xf>
    <xf numFmtId="0" fontId="12" fillId="10" borderId="1" xfId="0" applyFont="1" applyFill="1" applyBorder="1" applyAlignment="1" applyProtection="1">
      <alignment horizontal="center" vertical="center"/>
    </xf>
    <xf numFmtId="0" fontId="0" fillId="12" borderId="1" xfId="0" applyFill="1" applyBorder="1" applyAlignment="1" applyProtection="1">
      <alignment horizontal="center" vertical="center"/>
    </xf>
    <xf numFmtId="0" fontId="8" fillId="12" borderId="1" xfId="0" applyFont="1" applyFill="1" applyBorder="1" applyAlignment="1" applyProtection="1">
      <alignment vertical="center" indent="1"/>
    </xf>
    <xf numFmtId="0" fontId="9" fillId="12" borderId="1" xfId="0" applyFont="1" applyFill="1" applyBorder="1" applyAlignment="1" applyProtection="1">
      <alignment vertical="center" indent="1"/>
    </xf>
    <xf numFmtId="0" fontId="10" fillId="12" borderId="1" xfId="0" applyFont="1" applyFill="1" applyBorder="1" applyAlignment="1" applyProtection="1">
      <alignment vertical="center" indent="1"/>
    </xf>
    <xf numFmtId="0" fontId="11" fillId="13" borderId="1" xfId="0" applyFont="1" applyFill="1" applyBorder="1" applyAlignment="1" applyProtection="1">
      <alignment vertical="center" indent="1"/>
    </xf>
    <xf numFmtId="0" fontId="12" fillId="12" borderId="1" xfId="0" applyFont="1" applyFill="1" applyBorder="1" applyAlignment="1" applyProtection="1">
      <alignment horizontal="center" vertical="center"/>
    </xf>
    <xf numFmtId="164" fontId="13" fillId="0" borderId="0" xfId="0" applyNumberFormat="1" applyFont="1"/>
    <xf numFmtId="10" fontId="13" fillId="0" borderId="0" xfId="0" applyNumberFormat="1" applyFont="1"/>
    <xf numFmtId="1" fontId="13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166" fontId="13" fillId="0" borderId="0" xfId="0" applyNumberFormat="1" applyFont="1"/>
    <xf numFmtId="2" fontId="1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14400</xdr:colOff>
      <xdr:row>0</xdr:row>
      <xdr:rowOff>27000</xdr:rowOff>
    </xdr:from>
    <xdr:ext cx="1047750" cy="1047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5</xdr:row>
      <xdr:rowOff>36000</xdr:rowOff>
    </xdr:from>
    <xdr:ext cx="5715000" cy="38100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Overview_Instructions&apos;!A1" TargetMode="External"/><Relationship Id="rId2" Type="http://schemas.openxmlformats.org/officeDocument/2006/relationships/hyperlink" Target="#&apos;Ex1_Loan_Interest_EMI&apos;!A1" TargetMode="External"/><Relationship Id="rId3" Type="http://schemas.openxmlformats.org/officeDocument/2006/relationships/hyperlink" Target="#&apos;Ex2_Product_Pricing_Margin&apos;!A1" TargetMode="External"/><Relationship Id="rId4" Type="http://schemas.openxmlformats.org/officeDocument/2006/relationships/hyperlink" Target="#&apos;Ex3_BreakEven_Production&apos;!A1" TargetMode="External"/><Relationship Id="rId5" Type="http://schemas.openxmlformats.org/officeDocument/2006/relationships/hyperlink" Target="#&apos;Ex4_Capex_WACC_NPV&apos;!A1" TargetMode="External"/><Relationship Id="rId6" Type="http://schemas.openxmlformats.org/officeDocument/2006/relationships/hyperlink" Target="#&apos;Ex5_RealEstate_Occupancy&apos;!A1" TargetMode="External"/><Relationship Id="rId7" Type="http://schemas.openxmlformats.org/officeDocument/2006/relationships/hyperlink" Target="#&apos;Ex6_Multi_Output_FX&apos;!A1" TargetMode="External"/><Relationship Id="rId8" Type="http://schemas.openxmlformats.org/officeDocument/2006/relationships/hyperlink" Target="#&apos;Ex7_Row_Oriented_Table&apos;!A1" TargetMode="Externa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"/>
  <sheetViews>
    <sheetView workbookViewId="0"/>
  </sheetViews>
  <sheetFormatPr defaultRowHeight="15" outlineLevelRow="0" outlineLevelCol="0" x14ac:dyDescent="55"/>
  <cols>
    <col min="1" max="1" width="18" customWidth="1"/>
    <col min="2" max="2" width="32" customWidth="1"/>
    <col min="3" max="3" width="34" customWidth="1"/>
    <col min="4" max="4" width="40" customWidth="1"/>
    <col min="5" max="5" width="30" customWidth="1"/>
    <col min="6" max="6" width="14" customWidth="1"/>
  </cols>
  <sheetData>
    <row r="1" ht="24" customHeight="1" spans="2:6" x14ac:dyDescent="0.25">
      <c r="B1" s="1" t="s">
        <v>0</v>
      </c>
      <c r="C1" s="1"/>
      <c r="D1" s="1"/>
      <c r="E1" s="1"/>
      <c r="F1" s="1"/>
    </row>
    <row r="2" ht="24" customHeight="1" spans="2:6" x14ac:dyDescent="0.25">
      <c r="B2" s="1"/>
      <c r="C2" s="1"/>
      <c r="D2" s="1"/>
      <c r="E2" s="1"/>
      <c r="F2" s="1"/>
    </row>
    <row r="3" ht="20" customHeight="1" spans="2:6" x14ac:dyDescent="0.25">
      <c r="B3" s="2" t="s">
        <v>1</v>
      </c>
      <c r="C3" s="2"/>
      <c r="D3" s="2"/>
      <c r="E3" s="2"/>
      <c r="F3" s="2"/>
    </row>
    <row r="4" ht="20" customHeight="1" spans="2:6" x14ac:dyDescent="0.25">
      <c r="B4" s="3" t="s">
        <v>2</v>
      </c>
      <c r="C4" s="3"/>
      <c r="D4" s="3"/>
      <c r="E4" s="3"/>
      <c r="F4" s="3"/>
    </row>
    <row r="5" ht="12" customHeight="1" x14ac:dyDescent="0.25"/>
    <row r="6" ht="20" customHeight="1" x14ac:dyDescent="0.25"/>
    <row r="7" ht="20" customHeight="1" x14ac:dyDescent="0.25"/>
    <row r="8" ht="20" customHeight="1" x14ac:dyDescent="0.25"/>
    <row r="9" ht="20" customHeight="1" x14ac:dyDescent="0.25"/>
    <row r="10" ht="20" customHeight="1" x14ac:dyDescent="0.25"/>
    <row r="11" ht="20" customHeight="1" x14ac:dyDescent="0.25"/>
    <row r="12" ht="20" customHeight="1" x14ac:dyDescent="0.25"/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x14ac:dyDescent="0.25"/>
    <row r="18" ht="20" customHeight="1" x14ac:dyDescent="0.25"/>
    <row r="19" ht="20" customHeight="1" x14ac:dyDescent="0.25"/>
    <row r="20" ht="20" customHeight="1" x14ac:dyDescent="0.25"/>
    <row r="21" ht="20" customHeight="1" x14ac:dyDescent="0.25"/>
    <row r="22" ht="20" customHeight="1" x14ac:dyDescent="0.25"/>
    <row r="23" ht="20" customHeight="1" x14ac:dyDescent="0.25"/>
    <row r="24" ht="20" customHeight="1" x14ac:dyDescent="0.25"/>
    <row r="25" ht="20" customHeight="1" x14ac:dyDescent="0.25"/>
    <row r="26" ht="12" customHeight="1" x14ac:dyDescent="0.25"/>
    <row r="27" ht="24" customHeight="1" spans="1:6" x14ac:dyDescent="0.25">
      <c r="A27" s="4" t="s">
        <v>3</v>
      </c>
      <c r="B27" s="4"/>
      <c r="C27" s="4"/>
      <c r="D27" s="4"/>
      <c r="E27" s="4"/>
      <c r="F27" s="4"/>
    </row>
    <row r="28" ht="19" customHeight="1" spans="1:6" x14ac:dyDescent="0.25">
      <c r="A28" s="5" t="s">
        <v>4</v>
      </c>
      <c r="B28" s="5"/>
      <c r="C28" s="6" t="s">
        <v>5</v>
      </c>
      <c r="D28" s="6"/>
      <c r="E28" s="6"/>
      <c r="F28" s="6"/>
    </row>
    <row r="29" ht="19" customHeight="1" spans="1:6" x14ac:dyDescent="0.25">
      <c r="A29" s="5" t="s">
        <v>6</v>
      </c>
      <c r="B29" s="5"/>
      <c r="C29" s="6" t="s">
        <v>7</v>
      </c>
      <c r="D29" s="6"/>
      <c r="E29" s="6"/>
      <c r="F29" s="6"/>
    </row>
    <row r="30" ht="19" customHeight="1" spans="1:6" x14ac:dyDescent="0.25">
      <c r="A30" s="5" t="s">
        <v>8</v>
      </c>
      <c r="B30" s="5"/>
      <c r="C30" s="6" t="s">
        <v>9</v>
      </c>
      <c r="D30" s="6"/>
      <c r="E30" s="6"/>
      <c r="F30" s="6"/>
    </row>
    <row r="31" ht="19" customHeight="1" spans="1:6" x14ac:dyDescent="0.25">
      <c r="A31" s="5" t="s">
        <v>10</v>
      </c>
      <c r="B31" s="5"/>
      <c r="C31" s="6" t="s">
        <v>11</v>
      </c>
      <c r="D31" s="6"/>
      <c r="E31" s="6"/>
      <c r="F31" s="6"/>
    </row>
    <row r="32" ht="19" customHeight="1" spans="1:6" x14ac:dyDescent="0.25">
      <c r="A32" s="5" t="s">
        <v>12</v>
      </c>
      <c r="B32" s="5"/>
      <c r="C32" s="6" t="s">
        <v>13</v>
      </c>
      <c r="D32" s="6"/>
      <c r="E32" s="6"/>
      <c r="F32" s="6"/>
    </row>
    <row r="33" ht="19" customHeight="1" spans="1:6" x14ac:dyDescent="0.25">
      <c r="A33" s="5" t="s">
        <v>14</v>
      </c>
      <c r="B33" s="5"/>
      <c r="C33" s="6" t="s">
        <v>15</v>
      </c>
      <c r="D33" s="6"/>
      <c r="E33" s="6"/>
      <c r="F33" s="6"/>
    </row>
    <row r="35" ht="24" customHeight="1" spans="1:6" x14ac:dyDescent="0.25">
      <c r="A35" s="7" t="s">
        <v>16</v>
      </c>
      <c r="B35" s="7"/>
      <c r="C35" s="7"/>
      <c r="D35" s="7"/>
      <c r="E35" s="7"/>
      <c r="F35" s="7"/>
    </row>
    <row r="36" ht="19" customHeight="1" spans="1:6" x14ac:dyDescent="0.25">
      <c r="A36" s="5" t="s">
        <v>17</v>
      </c>
      <c r="B36" s="5"/>
      <c r="C36" s="6" t="s">
        <v>18</v>
      </c>
      <c r="D36" s="6"/>
      <c r="E36" s="6"/>
      <c r="F36" s="6"/>
    </row>
    <row r="37" ht="19" customHeight="1" spans="1:6" x14ac:dyDescent="0.25">
      <c r="A37" s="5" t="s">
        <v>19</v>
      </c>
      <c r="B37" s="5"/>
      <c r="C37" s="6" t="s">
        <v>20</v>
      </c>
      <c r="D37" s="6"/>
      <c r="E37" s="6"/>
      <c r="F37" s="6"/>
    </row>
    <row r="38" ht="19" customHeight="1" spans="1:6" x14ac:dyDescent="0.25">
      <c r="A38" s="5" t="s">
        <v>21</v>
      </c>
      <c r="B38" s="5"/>
      <c r="C38" s="6" t="s">
        <v>22</v>
      </c>
      <c r="D38" s="6"/>
      <c r="E38" s="6"/>
      <c r="F38" s="6"/>
    </row>
    <row r="39" ht="19" customHeight="1" spans="1:6" x14ac:dyDescent="0.25">
      <c r="A39" s="5" t="s">
        <v>23</v>
      </c>
      <c r="B39" s="5"/>
      <c r="C39" s="6" t="s">
        <v>24</v>
      </c>
      <c r="D39" s="6"/>
      <c r="E39" s="6"/>
      <c r="F39" s="6"/>
    </row>
    <row r="40" ht="19" customHeight="1" spans="1:6" x14ac:dyDescent="0.25">
      <c r="A40" s="5" t="s">
        <v>25</v>
      </c>
      <c r="B40" s="5"/>
      <c r="C40" s="6" t="s">
        <v>26</v>
      </c>
      <c r="D40" s="6"/>
      <c r="E40" s="6"/>
      <c r="F40" s="6"/>
    </row>
    <row r="42" ht="24" customHeight="1" spans="1:6" x14ac:dyDescent="0.25">
      <c r="A42" s="8" t="s">
        <v>27</v>
      </c>
      <c r="B42" s="8"/>
      <c r="C42" s="8"/>
      <c r="D42" s="8"/>
      <c r="E42" s="8"/>
      <c r="F42" s="8"/>
    </row>
    <row r="43" ht="19" customHeight="1" spans="1:6" x14ac:dyDescent="0.25">
      <c r="A43" s="5" t="s">
        <v>28</v>
      </c>
      <c r="B43" s="5"/>
      <c r="C43" s="6" t="s">
        <v>29</v>
      </c>
      <c r="D43" s="6"/>
      <c r="E43" s="6"/>
      <c r="F43" s="6"/>
    </row>
    <row r="44" ht="19" customHeight="1" spans="1:6" x14ac:dyDescent="0.25">
      <c r="A44" s="5" t="s">
        <v>30</v>
      </c>
      <c r="B44" s="5"/>
      <c r="C44" s="6" t="s">
        <v>31</v>
      </c>
      <c r="D44" s="6"/>
      <c r="E44" s="6"/>
      <c r="F44" s="6"/>
    </row>
    <row r="45" ht="19" customHeight="1" spans="1:6" x14ac:dyDescent="0.25">
      <c r="A45" s="5" t="s">
        <v>32</v>
      </c>
      <c r="B45" s="5"/>
      <c r="C45" s="6" t="s">
        <v>33</v>
      </c>
      <c r="D45" s="6"/>
      <c r="E45" s="6"/>
      <c r="F45" s="6"/>
    </row>
    <row r="47" ht="24" customHeight="1" spans="1:6" x14ac:dyDescent="0.25">
      <c r="A47" s="9" t="s">
        <v>34</v>
      </c>
      <c r="B47" s="9"/>
      <c r="C47" s="9"/>
      <c r="D47" s="9"/>
      <c r="E47" s="9"/>
      <c r="F47" s="9"/>
    </row>
    <row r="48" ht="22" customHeight="1" spans="1:6" x14ac:dyDescent="0.25">
      <c r="A48" s="10" t="s">
        <v>35</v>
      </c>
      <c r="B48" s="11" t="s">
        <v>36</v>
      </c>
      <c r="C48" s="11" t="s">
        <v>37</v>
      </c>
      <c r="D48" s="11" t="s">
        <v>38</v>
      </c>
      <c r="E48" s="11" t="s">
        <v>39</v>
      </c>
      <c r="F48" s="10" t="s">
        <v>40</v>
      </c>
    </row>
    <row r="49" ht="20" customHeight="1" spans="1:6" x14ac:dyDescent="0.25">
      <c r="A49" s="12">
        <v>1</v>
      </c>
      <c r="B49" s="13" t="s">
        <v>41</v>
      </c>
      <c r="C49" s="14" t="s">
        <v>42</v>
      </c>
      <c r="D49" s="15" t="s">
        <v>43</v>
      </c>
      <c r="E49" s="16" t="s">
        <v>44</v>
      </c>
      <c r="F49" s="17" t="s">
        <v>45</v>
      </c>
    </row>
    <row r="50" ht="20" customHeight="1" spans="1:6" x14ac:dyDescent="0.25">
      <c r="A50" s="18">
        <v>2</v>
      </c>
      <c r="B50" s="19" t="s">
        <v>46</v>
      </c>
      <c r="C50" s="20" t="s">
        <v>47</v>
      </c>
      <c r="D50" s="21" t="s">
        <v>43</v>
      </c>
      <c r="E50" s="22" t="s">
        <v>48</v>
      </c>
      <c r="F50" s="23" t="s">
        <v>45</v>
      </c>
    </row>
    <row r="51" ht="20" customHeight="1" spans="1:6" x14ac:dyDescent="0.25">
      <c r="A51" s="12">
        <v>3</v>
      </c>
      <c r="B51" s="13" t="s">
        <v>49</v>
      </c>
      <c r="C51" s="14" t="s">
        <v>50</v>
      </c>
      <c r="D51" s="15" t="s">
        <v>43</v>
      </c>
      <c r="E51" s="16" t="s">
        <v>51</v>
      </c>
      <c r="F51" s="17" t="s">
        <v>45</v>
      </c>
    </row>
    <row r="52" ht="20" customHeight="1" spans="1:6" x14ac:dyDescent="0.25">
      <c r="A52" s="18">
        <v>4</v>
      </c>
      <c r="B52" s="19" t="s">
        <v>52</v>
      </c>
      <c r="C52" s="20" t="s">
        <v>53</v>
      </c>
      <c r="D52" s="21" t="s">
        <v>43</v>
      </c>
      <c r="E52" s="22" t="s">
        <v>54</v>
      </c>
      <c r="F52" s="23" t="s">
        <v>45</v>
      </c>
    </row>
    <row r="53" ht="20" customHeight="1" spans="1:6" x14ac:dyDescent="0.25">
      <c r="A53" s="12">
        <v>5</v>
      </c>
      <c r="B53" s="13" t="s">
        <v>55</v>
      </c>
      <c r="C53" s="14" t="s">
        <v>56</v>
      </c>
      <c r="D53" s="15" t="s">
        <v>43</v>
      </c>
      <c r="E53" s="16" t="s">
        <v>57</v>
      </c>
      <c r="F53" s="17" t="s">
        <v>45</v>
      </c>
    </row>
    <row r="54" ht="20" customHeight="1" spans="1:6" x14ac:dyDescent="0.25">
      <c r="A54" s="18">
        <v>6</v>
      </c>
      <c r="B54" s="19" t="s">
        <v>58</v>
      </c>
      <c r="C54" s="20" t="s">
        <v>59</v>
      </c>
      <c r="D54" s="21" t="s">
        <v>43</v>
      </c>
      <c r="E54" s="22" t="s">
        <v>60</v>
      </c>
      <c r="F54" s="23" t="s">
        <v>45</v>
      </c>
    </row>
    <row r="55" ht="20" customHeight="1" spans="1:6" x14ac:dyDescent="0.25">
      <c r="A55" s="12">
        <v>7</v>
      </c>
      <c r="B55" s="13" t="s">
        <v>61</v>
      </c>
      <c r="C55" s="14" t="s">
        <v>62</v>
      </c>
      <c r="D55" s="15" t="s">
        <v>43</v>
      </c>
      <c r="E55" s="16" t="s">
        <v>63</v>
      </c>
      <c r="F55" s="17" t="s">
        <v>45</v>
      </c>
    </row>
    <row r="56" ht="20" customHeight="1" spans="1:6" x14ac:dyDescent="0.25">
      <c r="A56" s="18">
        <v>8</v>
      </c>
      <c r="B56" s="19" t="s">
        <v>64</v>
      </c>
      <c r="C56" s="20" t="s">
        <v>65</v>
      </c>
      <c r="D56" s="21" t="s">
        <v>43</v>
      </c>
      <c r="E56" s="22" t="s">
        <v>66</v>
      </c>
      <c r="F56" s="23" t="s">
        <v>45</v>
      </c>
    </row>
  </sheetData>
  <sheetProtection sheet="1" algorithmName="SHA-512" hashValue="SN/XkcC8uW/1ZGSQea98CO99KyNl9FzRTRCovvH6JJLHgWJJh+6ewDjqtYbEFD2kEFLD87zI8NTcr4OLpe4sug==" saltValue="IFlXiZh8LC8HZaVuL0GJHg==" spinCount="100000" objects="1" scenarios="1"/>
  <mergeCells count="35">
    <mergeCell ref="B1:F2"/>
    <mergeCell ref="B3:F3"/>
    <mergeCell ref="B4:F4"/>
    <mergeCell ref="A27:F27"/>
    <mergeCell ref="A28:B28"/>
    <mergeCell ref="C28:F28"/>
    <mergeCell ref="A29:B29"/>
    <mergeCell ref="C29:F29"/>
    <mergeCell ref="A30:B30"/>
    <mergeCell ref="C30:F30"/>
    <mergeCell ref="A31:B31"/>
    <mergeCell ref="C31:F31"/>
    <mergeCell ref="A32:B32"/>
    <mergeCell ref="C32:F32"/>
    <mergeCell ref="A33:B33"/>
    <mergeCell ref="C33:F33"/>
    <mergeCell ref="A35:F35"/>
    <mergeCell ref="A36:B36"/>
    <mergeCell ref="C36:F36"/>
    <mergeCell ref="A37:B37"/>
    <mergeCell ref="C37:F37"/>
    <mergeCell ref="A38:B38"/>
    <mergeCell ref="C38:F38"/>
    <mergeCell ref="A39:B39"/>
    <mergeCell ref="C39:F39"/>
    <mergeCell ref="A40:B40"/>
    <mergeCell ref="C40:F40"/>
    <mergeCell ref="A42:F42"/>
    <mergeCell ref="A43:B43"/>
    <mergeCell ref="C43:F43"/>
    <mergeCell ref="A44:B44"/>
    <mergeCell ref="C44:F44"/>
    <mergeCell ref="A45:B45"/>
    <mergeCell ref="C45:F45"/>
    <mergeCell ref="A47:F47"/>
  </mergeCells>
  <hyperlinks>
    <hyperlink ref="E49" r:id="rId1" tooltip="Click to navigate to Overview_Instructions" location="#'Overview_Instructions'!A1"/>
    <hyperlink ref="E50" r:id="rId2" tooltip="Click to navigate to Ex1_Loan_Interest_EMI" location="#'Ex1_Loan_Interest_EMI'!A1"/>
    <hyperlink ref="E51" r:id="rId3" tooltip="Click to navigate to Ex2_Product_Pricing_Margin" location="#'Ex2_Product_Pricing_Margin'!A1"/>
    <hyperlink ref="E52" r:id="rId4" tooltip="Click to navigate to Ex3_BreakEven_Production" location="#'Ex3_BreakEven_Production'!A1"/>
    <hyperlink ref="E53" r:id="rId5" tooltip="Click to navigate to Ex4_Capex_WACC_NPV" location="#'Ex4_Capex_WACC_NPV'!A1"/>
    <hyperlink ref="E54" r:id="rId6" tooltip="Click to navigate to Ex5_RealEstate_Occupancy" location="#'Ex5_RealEstate_Occupancy'!A1"/>
    <hyperlink ref="E55" r:id="rId7" tooltip="Click to navigate to Ex6_Multi_Output_FX" location="#'Ex6_Multi_Output_FX'!A1"/>
    <hyperlink ref="E56" r:id="rId8" tooltip="Click to navigate to Ex7_Row_Oriented_Table" location="#'Ex7_Row_Oriented_Table'!A1"/>
  </hyperlinks>
  <pageMargins left="0.7" right="0.7" top="0.75" bottom="0.75" header="0.3" footer="0.3"/>
  <pageSetup orientation="portrait" horizontalDpi="4294967295" verticalDpi="4294967295" scale="100" fitToWidth="1" fitToHeight="1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/>
  </sheetViews>
  <sheetFormatPr defaultRowHeight="15" outlineLevelRow="0" outlineLevelCol="0" x14ac:dyDescent="55"/>
  <sheetData>
    <row r="1" spans="1:1" x14ac:dyDescent="0.25">
      <c r="A1" t="s">
        <v>67</v>
      </c>
    </row>
    <row r="2" spans="1:1" x14ac:dyDescent="0.25">
      <c r="A2" t="s">
        <v>68</v>
      </c>
    </row>
    <row r="3" spans="1:1" x14ac:dyDescent="0.25">
      <c r="A3" t="s">
        <v>69</v>
      </c>
    </row>
    <row r="5" spans="1:1" x14ac:dyDescent="0.25">
      <c r="A5" t="s">
        <v>70</v>
      </c>
    </row>
    <row r="6" spans="1:1" x14ac:dyDescent="0.25">
      <c r="A6" t="s">
        <v>71</v>
      </c>
    </row>
    <row r="8" spans="1:1" x14ac:dyDescent="0.25">
      <c r="A8" t="s">
        <v>72</v>
      </c>
    </row>
    <row r="9" spans="1:1" x14ac:dyDescent="0.25">
      <c r="A9" t="s">
        <v>73</v>
      </c>
    </row>
    <row r="10" spans="1:1" x14ac:dyDescent="0.25">
      <c r="A10" t="s">
        <v>74</v>
      </c>
    </row>
    <row r="11" spans="1:1" x14ac:dyDescent="0.25">
      <c r="A11" t="s">
        <v>75</v>
      </c>
    </row>
    <row r="12" spans="1:1" x14ac:dyDescent="0.25">
      <c r="A12" t="s">
        <v>76</v>
      </c>
    </row>
    <row r="13" spans="1:1" x14ac:dyDescent="0.25">
      <c r="A13" t="s">
        <v>77</v>
      </c>
    </row>
    <row r="15" spans="1:1" x14ac:dyDescent="0.25">
      <c r="A15" t="s">
        <v>78</v>
      </c>
    </row>
    <row r="16" spans="1:1" x14ac:dyDescent="0.25">
      <c r="A16" t="s">
        <v>79</v>
      </c>
    </row>
    <row r="17" spans="1:1" x14ac:dyDescent="0.25">
      <c r="A17" t="s">
        <v>80</v>
      </c>
    </row>
    <row r="18" spans="1:1" x14ac:dyDescent="0.25">
      <c r="A18" t="s">
        <v>81</v>
      </c>
    </row>
    <row r="19" spans="1:1" x14ac:dyDescent="0.25">
      <c r="A19" t="s">
        <v>82</v>
      </c>
    </row>
    <row r="20" spans="1:1" x14ac:dyDescent="0.25">
      <c r="A20" t="s">
        <v>83</v>
      </c>
    </row>
    <row r="21" spans="1:1" x14ac:dyDescent="0.25">
      <c r="A21" t="s">
        <v>84</v>
      </c>
    </row>
    <row r="22" spans="1:1" x14ac:dyDescent="0.25">
      <c r="A22" t="s">
        <v>85</v>
      </c>
    </row>
    <row r="23" spans="1:1" x14ac:dyDescent="0.25">
      <c r="A23" t="s">
        <v>86</v>
      </c>
    </row>
    <row r="25" spans="1:1" x14ac:dyDescent="0.25">
      <c r="A25" t="s">
        <v>87</v>
      </c>
    </row>
    <row r="26" spans="1:5" x14ac:dyDescent="0.25">
      <c r="A26" t="s">
        <v>88</v>
      </c>
      <c r="B26" t="s">
        <v>89</v>
      </c>
      <c r="C26" t="s">
        <v>90</v>
      </c>
      <c r="D26" t="s">
        <v>91</v>
      </c>
      <c r="E26" t="s">
        <v>92</v>
      </c>
    </row>
    <row r="27" spans="1:5" x14ac:dyDescent="0.25">
      <c r="A27" t="s">
        <v>46</v>
      </c>
      <c r="B27" t="s">
        <v>93</v>
      </c>
      <c r="C27" t="s">
        <v>94</v>
      </c>
      <c r="D27" t="s">
        <v>95</v>
      </c>
      <c r="E27" t="s">
        <v>96</v>
      </c>
    </row>
    <row r="28" spans="1:5" x14ac:dyDescent="0.25">
      <c r="A28" t="s">
        <v>49</v>
      </c>
      <c r="B28" t="s">
        <v>97</v>
      </c>
      <c r="C28" t="s">
        <v>98</v>
      </c>
      <c r="D28" t="s">
        <v>99</v>
      </c>
      <c r="E28" t="s">
        <v>100</v>
      </c>
    </row>
    <row r="29" spans="1:5" x14ac:dyDescent="0.25">
      <c r="A29" t="s">
        <v>52</v>
      </c>
      <c r="B29" t="s">
        <v>101</v>
      </c>
      <c r="C29" t="s">
        <v>102</v>
      </c>
      <c r="D29" t="s">
        <v>103</v>
      </c>
      <c r="E29" t="s">
        <v>104</v>
      </c>
    </row>
    <row r="30" spans="1:5" x14ac:dyDescent="0.25">
      <c r="A30" t="s">
        <v>55</v>
      </c>
      <c r="B30" t="s">
        <v>105</v>
      </c>
      <c r="C30" t="s">
        <v>106</v>
      </c>
      <c r="D30" t="s">
        <v>107</v>
      </c>
      <c r="E30" t="s">
        <v>108</v>
      </c>
    </row>
    <row r="31" spans="1:5" x14ac:dyDescent="0.25">
      <c r="A31" t="s">
        <v>58</v>
      </c>
      <c r="B31" t="s">
        <v>109</v>
      </c>
      <c r="C31" t="s">
        <v>110</v>
      </c>
      <c r="D31" t="s">
        <v>111</v>
      </c>
      <c r="E31" t="s">
        <v>112</v>
      </c>
    </row>
    <row r="32" spans="1:5" x14ac:dyDescent="0.25">
      <c r="A32" t="s">
        <v>61</v>
      </c>
      <c r="B32" t="s">
        <v>113</v>
      </c>
      <c r="C32" t="s">
        <v>114</v>
      </c>
      <c r="D32" t="s">
        <v>115</v>
      </c>
      <c r="E32" t="s">
        <v>104</v>
      </c>
    </row>
    <row r="33" spans="1:5" x14ac:dyDescent="0.25">
      <c r="A33" t="s">
        <v>64</v>
      </c>
      <c r="B33" t="s">
        <v>116</v>
      </c>
      <c r="C33" t="s">
        <v>117</v>
      </c>
      <c r="D33" t="s">
        <v>118</v>
      </c>
      <c r="E33" t="s">
        <v>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/>
  </sheetViews>
  <sheetFormatPr defaultRowHeight="15" outlineLevelRow="0" outlineLevelCol="0" x14ac:dyDescent="55"/>
  <sheetData>
    <row r="1" spans="1:1" x14ac:dyDescent="0.25">
      <c r="A1" t="s">
        <v>120</v>
      </c>
    </row>
    <row r="2" spans="1:1" x14ac:dyDescent="0.25">
      <c r="A2" t="s">
        <v>121</v>
      </c>
    </row>
    <row r="4" spans="1:10" x14ac:dyDescent="0.25">
      <c r="A4" t="s">
        <v>122</v>
      </c>
      <c r="B4" t="s">
        <v>123</v>
      </c>
      <c r="C4" t="s">
        <v>124</v>
      </c>
      <c r="E4" t="s">
        <v>125</v>
      </c>
      <c r="J4" t="s">
        <v>126</v>
      </c>
    </row>
    <row r="5" spans="1:12" x14ac:dyDescent="0.25">
      <c r="A5" t="s">
        <v>127</v>
      </c>
      <c r="B5" s="24">
        <v>5000000</v>
      </c>
      <c r="C5" t="s">
        <v>128</v>
      </c>
      <c r="E5" t="s">
        <v>129</v>
      </c>
      <c r="F5" s="24">
        <f>B9</f>
        <v>43391.13</v>
      </c>
      <c r="G5" s="24">
        <f>B10</f>
        <v>10413871.2</v>
      </c>
      <c r="H5" s="24">
        <f>B11</f>
        <v>5413871.2</v>
      </c>
      <c r="J5" t="s">
        <v>130</v>
      </c>
      <c r="K5" t="s">
        <v>131</v>
      </c>
      <c r="L5" t="s">
        <v>132</v>
      </c>
    </row>
    <row r="6" spans="1:12" x14ac:dyDescent="0.25">
      <c r="A6" t="s">
        <v>133</v>
      </c>
      <c r="B6" s="25">
        <v>0.085</v>
      </c>
      <c r="C6" t="s">
        <v>134</v>
      </c>
      <c r="E6" s="25">
        <v>0.07</v>
      </c>
      <c r="F6" s="24">
        <v>38764.95</v>
      </c>
      <c r="G6" s="24">
        <v>9303587.23</v>
      </c>
      <c r="H6" s="24">
        <v>4303587.23</v>
      </c>
      <c r="J6" t="s">
        <v>135</v>
      </c>
      <c r="K6" t="s">
        <v>136</v>
      </c>
      <c r="L6" t="s">
        <v>137</v>
      </c>
    </row>
    <row r="7" spans="1:12" x14ac:dyDescent="0.25">
      <c r="A7" t="s">
        <v>138</v>
      </c>
      <c r="B7" s="26">
        <v>20</v>
      </c>
      <c r="C7" t="s">
        <v>139</v>
      </c>
      <c r="E7" s="25">
        <v>0.075</v>
      </c>
      <c r="F7" s="24">
        <v>40279.66</v>
      </c>
      <c r="G7" s="24">
        <v>9667118.32</v>
      </c>
      <c r="H7" s="24">
        <v>4667118.32</v>
      </c>
      <c r="J7" t="s">
        <v>140</v>
      </c>
      <c r="K7" t="s">
        <v>141</v>
      </c>
      <c r="L7" t="s">
        <v>142</v>
      </c>
    </row>
    <row r="8" spans="1:12" x14ac:dyDescent="0.25">
      <c r="A8" t="s">
        <v>143</v>
      </c>
      <c r="B8" s="26">
        <f>B7*12</f>
        <v>240</v>
      </c>
      <c r="C8" t="s">
        <v>136</v>
      </c>
      <c r="E8" s="25">
        <v>0.08</v>
      </c>
      <c r="F8" s="24">
        <v>41822</v>
      </c>
      <c r="G8" s="24">
        <v>10037280.83</v>
      </c>
      <c r="H8" s="24">
        <v>5037280.83</v>
      </c>
      <c r="J8" t="s">
        <v>144</v>
      </c>
      <c r="K8" t="s">
        <v>145</v>
      </c>
      <c r="L8" t="s">
        <v>146</v>
      </c>
    </row>
    <row r="9" spans="1:12" x14ac:dyDescent="0.25">
      <c r="A9" t="s">
        <v>147</v>
      </c>
      <c r="B9" s="24">
        <f>PMT(B6/12, B8, -B5)</f>
        <v>43391.13</v>
      </c>
      <c r="C9" t="s">
        <v>141</v>
      </c>
      <c r="E9" s="25">
        <v>0.085</v>
      </c>
      <c r="F9" s="24">
        <v>43391.16</v>
      </c>
      <c r="G9" s="24">
        <v>10413878.8</v>
      </c>
      <c r="H9" s="24">
        <v>5413878.8</v>
      </c>
      <c r="J9" t="s">
        <v>148</v>
      </c>
      <c r="K9" t="s">
        <v>149</v>
      </c>
      <c r="L9" t="s">
        <v>150</v>
      </c>
    </row>
    <row r="10" spans="1:12" x14ac:dyDescent="0.25">
      <c r="A10" t="s">
        <v>151</v>
      </c>
      <c r="B10" s="24">
        <f>B9*B8</f>
        <v>10413871.2</v>
      </c>
      <c r="C10" t="s">
        <v>145</v>
      </c>
      <c r="E10" s="25">
        <v>0.09</v>
      </c>
      <c r="F10" s="24">
        <v>44986.3</v>
      </c>
      <c r="G10" s="24">
        <v>10796711.47</v>
      </c>
      <c r="H10" s="24">
        <v>5796711.47</v>
      </c>
      <c r="J10" t="s">
        <v>152</v>
      </c>
      <c r="K10" t="s">
        <v>153</v>
      </c>
      <c r="L10" t="s">
        <v>154</v>
      </c>
    </row>
    <row r="11" spans="1:12" x14ac:dyDescent="0.25">
      <c r="A11" t="s">
        <v>155</v>
      </c>
      <c r="B11" s="24">
        <f>B10-B5</f>
        <v>5413871.2</v>
      </c>
      <c r="C11" t="s">
        <v>149</v>
      </c>
      <c r="E11" s="25">
        <v>0.095</v>
      </c>
      <c r="F11" s="24">
        <v>46606.56</v>
      </c>
      <c r="G11" s="24">
        <v>11185574.25</v>
      </c>
      <c r="H11" s="24">
        <v>6185574.25</v>
      </c>
      <c r="J11" t="s">
        <v>156</v>
      </c>
      <c r="K11" t="s">
        <v>157</v>
      </c>
      <c r="L11" t="s">
        <v>158</v>
      </c>
    </row>
    <row r="12" spans="1:12" x14ac:dyDescent="0.25">
      <c r="E12" s="25">
        <v>0.1</v>
      </c>
      <c r="F12" s="24">
        <v>48251.08</v>
      </c>
      <c r="G12" s="24">
        <v>11580259.74</v>
      </c>
      <c r="H12" s="24">
        <v>6580259.74</v>
      </c>
      <c r="J12" t="s">
        <v>159</v>
      </c>
      <c r="K12" t="s">
        <v>160</v>
      </c>
      <c r="L12" t="s">
        <v>161</v>
      </c>
    </row>
    <row r="13" spans="1:12" x14ac:dyDescent="0.25">
      <c r="E13" s="25">
        <v>0.105</v>
      </c>
      <c r="F13" s="24">
        <v>49918.99</v>
      </c>
      <c r="G13" s="24">
        <v>11980558.64</v>
      </c>
      <c r="H13" s="24">
        <v>6980558.64</v>
      </c>
      <c r="J13" t="s">
        <v>162</v>
      </c>
      <c r="K13" t="s">
        <v>96</v>
      </c>
      <c r="L13" t="s">
        <v>163</v>
      </c>
    </row>
    <row r="14" spans="1:8" x14ac:dyDescent="0.25">
      <c r="E14" s="25">
        <v>0.11</v>
      </c>
      <c r="F14" s="24">
        <v>51609.42</v>
      </c>
      <c r="G14" s="24">
        <v>12386260.71</v>
      </c>
      <c r="H14" s="24">
        <v>7386260.71</v>
      </c>
    </row>
    <row r="15" spans="1:8" x14ac:dyDescent="0.25">
      <c r="E15" s="25">
        <v>0.115</v>
      </c>
      <c r="F15" s="24">
        <v>53321.48</v>
      </c>
      <c r="G15" s="24">
        <v>12797155.58</v>
      </c>
      <c r="H15" s="24">
        <v>7797155.58</v>
      </c>
    </row>
    <row r="16" spans="1:8" x14ac:dyDescent="0.25">
      <c r="E16" s="25">
        <v>0.12</v>
      </c>
      <c r="F16" s="24">
        <v>55054.31</v>
      </c>
      <c r="G16" s="24">
        <v>13213033.6</v>
      </c>
      <c r="H16" s="24">
        <v>8213033.6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workbookViewId="0"/>
  </sheetViews>
  <sheetFormatPr defaultRowHeight="15" outlineLevelRow="0" outlineLevelCol="0" x14ac:dyDescent="55"/>
  <sheetData>
    <row r="1" spans="1:1" x14ac:dyDescent="0.25">
      <c r="A1" t="s">
        <v>164</v>
      </c>
    </row>
    <row r="2" spans="1:1" x14ac:dyDescent="0.25">
      <c r="A2" t="s">
        <v>165</v>
      </c>
    </row>
    <row r="4" spans="1:10" x14ac:dyDescent="0.25">
      <c r="A4" t="s">
        <v>166</v>
      </c>
      <c r="B4" t="s">
        <v>167</v>
      </c>
      <c r="C4" t="s">
        <v>168</v>
      </c>
      <c r="E4" t="s">
        <v>169</v>
      </c>
      <c r="J4" t="s">
        <v>170</v>
      </c>
    </row>
    <row r="5" spans="1:12" x14ac:dyDescent="0.25">
      <c r="A5" t="s">
        <v>171</v>
      </c>
      <c r="B5" s="24">
        <v>1200</v>
      </c>
      <c r="C5" t="s">
        <v>172</v>
      </c>
      <c r="E5" t="s">
        <v>173</v>
      </c>
      <c r="F5" s="24">
        <f>B10</f>
        <v>12000000</v>
      </c>
      <c r="G5" s="24">
        <f>B11</f>
        <v>9000000</v>
      </c>
      <c r="H5" s="24">
        <f>B12</f>
        <v>3000000</v>
      </c>
      <c r="J5" t="s">
        <v>130</v>
      </c>
      <c r="K5" t="s">
        <v>131</v>
      </c>
      <c r="L5" t="s">
        <v>174</v>
      </c>
    </row>
    <row r="6" spans="1:12" x14ac:dyDescent="0.25">
      <c r="A6" t="s">
        <v>175</v>
      </c>
      <c r="B6" s="27">
        <v>10000</v>
      </c>
      <c r="C6" t="s">
        <v>176</v>
      </c>
      <c r="E6" s="24">
        <v>800</v>
      </c>
      <c r="F6" s="24">
        <v>8000000</v>
      </c>
      <c r="G6" s="24">
        <v>9000000</v>
      </c>
      <c r="H6" s="24">
        <v>-1000000</v>
      </c>
      <c r="J6" t="s">
        <v>135</v>
      </c>
      <c r="K6" t="s">
        <v>177</v>
      </c>
      <c r="L6" t="s">
        <v>178</v>
      </c>
    </row>
    <row r="7" spans="1:12" x14ac:dyDescent="0.25">
      <c r="A7" t="s">
        <v>179</v>
      </c>
      <c r="B7" s="24">
        <v>650</v>
      </c>
      <c r="C7" t="s">
        <v>180</v>
      </c>
      <c r="E7" s="24">
        <v>900</v>
      </c>
      <c r="F7" s="24">
        <v>9000000</v>
      </c>
      <c r="G7" s="24">
        <v>9000000</v>
      </c>
      <c r="H7" s="24">
        <v>0</v>
      </c>
      <c r="J7" t="s">
        <v>144</v>
      </c>
      <c r="K7" t="s">
        <v>181</v>
      </c>
      <c r="L7" t="s">
        <v>182</v>
      </c>
    </row>
    <row r="8" spans="1:12" x14ac:dyDescent="0.25">
      <c r="A8" t="s">
        <v>183</v>
      </c>
      <c r="B8" s="24">
        <f>B6*B7</f>
        <v>6500000</v>
      </c>
      <c r="C8" t="s">
        <v>177</v>
      </c>
      <c r="E8" s="24">
        <v>1000</v>
      </c>
      <c r="F8" s="24">
        <v>10000000</v>
      </c>
      <c r="G8" s="24">
        <v>9000000</v>
      </c>
      <c r="H8" s="24">
        <v>1000000</v>
      </c>
      <c r="J8" t="s">
        <v>148</v>
      </c>
      <c r="K8" t="s">
        <v>184</v>
      </c>
      <c r="L8" t="s">
        <v>185</v>
      </c>
    </row>
    <row r="9" spans="1:12" x14ac:dyDescent="0.25">
      <c r="A9" t="s">
        <v>186</v>
      </c>
      <c r="B9" s="24">
        <v>2500000</v>
      </c>
      <c r="C9" t="s">
        <v>187</v>
      </c>
      <c r="E9" s="24">
        <v>1100</v>
      </c>
      <c r="F9" s="24">
        <v>11000000</v>
      </c>
      <c r="G9" s="24">
        <v>9000000</v>
      </c>
      <c r="H9" s="24">
        <v>2000000</v>
      </c>
      <c r="J9" t="s">
        <v>188</v>
      </c>
      <c r="K9" t="s">
        <v>189</v>
      </c>
      <c r="L9" t="s">
        <v>190</v>
      </c>
    </row>
    <row r="10" spans="1:12" x14ac:dyDescent="0.25">
      <c r="A10" t="s">
        <v>191</v>
      </c>
      <c r="B10" s="24">
        <f>B5*B6</f>
        <v>12000000</v>
      </c>
      <c r="C10" t="s">
        <v>181</v>
      </c>
      <c r="E10" s="24">
        <v>1200</v>
      </c>
      <c r="F10" s="24">
        <v>12000000</v>
      </c>
      <c r="G10" s="24">
        <v>9000000</v>
      </c>
      <c r="H10" s="24">
        <v>3000000</v>
      </c>
      <c r="J10" t="s">
        <v>192</v>
      </c>
      <c r="K10" t="s">
        <v>100</v>
      </c>
      <c r="L10" t="s">
        <v>193</v>
      </c>
    </row>
    <row r="11" spans="1:8" x14ac:dyDescent="0.25">
      <c r="A11" t="s">
        <v>194</v>
      </c>
      <c r="B11" s="24">
        <f>B8+B9</f>
        <v>9000000</v>
      </c>
      <c r="C11" t="s">
        <v>184</v>
      </c>
      <c r="E11" s="24">
        <v>1300</v>
      </c>
      <c r="F11" s="24">
        <v>13000000</v>
      </c>
      <c r="G11" s="24">
        <v>9000000</v>
      </c>
      <c r="H11" s="24">
        <v>4000000</v>
      </c>
    </row>
    <row r="12" spans="1:8" x14ac:dyDescent="0.25">
      <c r="A12" t="s">
        <v>195</v>
      </c>
      <c r="B12" s="24">
        <f>B10-B11</f>
        <v>3000000</v>
      </c>
      <c r="C12" t="s">
        <v>189</v>
      </c>
      <c r="E12" s="24">
        <v>1400</v>
      </c>
      <c r="F12" s="24">
        <v>14000000</v>
      </c>
      <c r="G12" s="24">
        <v>9000000</v>
      </c>
      <c r="H12" s="24">
        <v>5000000</v>
      </c>
    </row>
    <row r="13" spans="1:8" x14ac:dyDescent="0.25">
      <c r="A13" t="s">
        <v>196</v>
      </c>
      <c r="B13" s="25">
        <f>B12/B10</f>
        <v>0.25</v>
      </c>
      <c r="C13" t="s">
        <v>197</v>
      </c>
      <c r="E13" s="24">
        <v>1500</v>
      </c>
      <c r="F13" s="24">
        <v>15000000</v>
      </c>
      <c r="G13" s="24">
        <v>9000000</v>
      </c>
      <c r="H13" s="24">
        <v>6000000</v>
      </c>
    </row>
    <row r="14" spans="1:8" x14ac:dyDescent="0.25">
      <c r="E14" s="24">
        <v>1600</v>
      </c>
      <c r="F14" s="24">
        <v>16000000</v>
      </c>
      <c r="G14" s="24">
        <v>9000000</v>
      </c>
      <c r="H14" s="24">
        <v>7000000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workbookViewId="0"/>
  </sheetViews>
  <sheetFormatPr defaultRowHeight="15" outlineLevelRow="0" outlineLevelCol="0" x14ac:dyDescent="55"/>
  <sheetData>
    <row r="1" spans="1:1" x14ac:dyDescent="0.25">
      <c r="A1" t="s">
        <v>198</v>
      </c>
    </row>
    <row r="2" spans="1:1" x14ac:dyDescent="0.25">
      <c r="A2" t="s">
        <v>199</v>
      </c>
    </row>
    <row r="4" spans="1:10" x14ac:dyDescent="0.25">
      <c r="A4" t="s">
        <v>200</v>
      </c>
      <c r="B4" t="s">
        <v>167</v>
      </c>
      <c r="C4" t="s">
        <v>201</v>
      </c>
      <c r="E4" t="s">
        <v>202</v>
      </c>
      <c r="J4" t="s">
        <v>170</v>
      </c>
    </row>
    <row r="5" spans="1:12" x14ac:dyDescent="0.25">
      <c r="A5" t="s">
        <v>171</v>
      </c>
      <c r="B5" s="24">
        <v>2500</v>
      </c>
      <c r="C5" t="s">
        <v>203</v>
      </c>
      <c r="E5" t="s">
        <v>204</v>
      </c>
      <c r="F5" s="24">
        <f>B9</f>
        <v>16500000</v>
      </c>
      <c r="G5" s="24">
        <f>B10</f>
        <v>16500000</v>
      </c>
      <c r="H5" s="24">
        <f>B11</f>
      </c>
      <c r="J5" t="s">
        <v>130</v>
      </c>
      <c r="K5" t="s">
        <v>131</v>
      </c>
      <c r="L5" t="s">
        <v>174</v>
      </c>
    </row>
    <row r="6" spans="1:12" x14ac:dyDescent="0.25">
      <c r="A6" t="s">
        <v>179</v>
      </c>
      <c r="B6" s="24">
        <v>1400</v>
      </c>
      <c r="C6" t="s">
        <v>205</v>
      </c>
      <c r="E6" s="27">
        <v>5000</v>
      </c>
      <c r="F6" s="24">
        <v>5500000</v>
      </c>
      <c r="G6" s="24">
        <v>16500000</v>
      </c>
      <c r="H6" s="24">
        <v>-11000000</v>
      </c>
      <c r="J6" t="s">
        <v>206</v>
      </c>
      <c r="K6" t="s">
        <v>207</v>
      </c>
      <c r="L6" t="s">
        <v>208</v>
      </c>
    </row>
    <row r="7" spans="1:12" x14ac:dyDescent="0.25">
      <c r="A7" t="s">
        <v>209</v>
      </c>
      <c r="B7" s="24">
        <f>B5-B6</f>
        <v>1100</v>
      </c>
      <c r="C7" t="s">
        <v>207</v>
      </c>
      <c r="E7" s="27">
        <v>7500</v>
      </c>
      <c r="F7" s="24">
        <v>8250000</v>
      </c>
      <c r="G7" s="24">
        <v>16500000</v>
      </c>
      <c r="H7" s="24">
        <v>-8250000</v>
      </c>
      <c r="J7" t="s">
        <v>140</v>
      </c>
      <c r="K7" t="s">
        <v>210</v>
      </c>
      <c r="L7" t="s">
        <v>211</v>
      </c>
    </row>
    <row r="8" spans="1:12" x14ac:dyDescent="0.25">
      <c r="A8" t="s">
        <v>212</v>
      </c>
      <c r="B8" s="27">
        <v>15000</v>
      </c>
      <c r="C8" t="s">
        <v>213</v>
      </c>
      <c r="E8" s="27">
        <v>10000</v>
      </c>
      <c r="F8" s="24">
        <v>11000000</v>
      </c>
      <c r="G8" s="24">
        <v>16500000</v>
      </c>
      <c r="H8" s="24">
        <v>-5500000</v>
      </c>
      <c r="J8" t="s">
        <v>148</v>
      </c>
      <c r="K8" t="s">
        <v>214</v>
      </c>
      <c r="L8" t="s">
        <v>215</v>
      </c>
    </row>
    <row r="9" spans="1:12" x14ac:dyDescent="0.25">
      <c r="A9" t="s">
        <v>216</v>
      </c>
      <c r="B9" s="24">
        <f>B8*B7</f>
        <v>16500000</v>
      </c>
      <c r="C9" t="s">
        <v>210</v>
      </c>
      <c r="E9" s="27">
        <v>12500</v>
      </c>
      <c r="F9" s="24">
        <v>13750000</v>
      </c>
      <c r="G9" s="24">
        <v>16500000</v>
      </c>
      <c r="H9" s="24">
        <v>-2750000</v>
      </c>
      <c r="J9" t="s">
        <v>188</v>
      </c>
      <c r="K9" t="s">
        <v>217</v>
      </c>
      <c r="L9" t="s">
        <v>218</v>
      </c>
    </row>
    <row r="10" spans="1:12" x14ac:dyDescent="0.25">
      <c r="A10" t="s">
        <v>219</v>
      </c>
      <c r="B10" s="24">
        <v>16500000</v>
      </c>
      <c r="C10" t="s">
        <v>220</v>
      </c>
      <c r="E10" s="27">
        <v>15000</v>
      </c>
      <c r="F10" s="24">
        <v>16500000</v>
      </c>
      <c r="G10" s="24">
        <v>16500000</v>
      </c>
      <c r="H10" s="24">
        <v>0</v>
      </c>
      <c r="J10" t="s">
        <v>192</v>
      </c>
      <c r="K10" t="s">
        <v>104</v>
      </c>
      <c r="L10" t="s">
        <v>221</v>
      </c>
    </row>
    <row r="11" spans="1:8" x14ac:dyDescent="0.25">
      <c r="A11" t="s">
        <v>222</v>
      </c>
      <c r="B11" s="24">
        <f>B9-B10</f>
      </c>
      <c r="C11" t="s">
        <v>214</v>
      </c>
      <c r="E11" s="27">
        <v>17500</v>
      </c>
      <c r="F11" s="24">
        <v>19250000</v>
      </c>
      <c r="G11" s="24">
        <v>16500000</v>
      </c>
      <c r="H11" s="24">
        <v>2750000</v>
      </c>
    </row>
    <row r="12" spans="1:8" x14ac:dyDescent="0.25">
      <c r="A12" t="s">
        <v>223</v>
      </c>
      <c r="B12" s="27">
        <f>B10/B7</f>
        <v>15000</v>
      </c>
      <c r="C12" t="s">
        <v>217</v>
      </c>
      <c r="E12" s="27">
        <v>20000</v>
      </c>
      <c r="F12" s="24">
        <v>22000000</v>
      </c>
      <c r="G12" s="24">
        <v>16500000</v>
      </c>
      <c r="H12" s="24">
        <v>5500000</v>
      </c>
    </row>
    <row r="13" spans="1:8" x14ac:dyDescent="0.25">
      <c r="E13" s="27">
        <v>22500</v>
      </c>
      <c r="F13" s="24">
        <v>24750000</v>
      </c>
      <c r="G13" s="24">
        <v>16500000</v>
      </c>
      <c r="H13" s="24">
        <v>8250000</v>
      </c>
    </row>
    <row r="14" spans="1:8" x14ac:dyDescent="0.25">
      <c r="E14" s="27">
        <v>25000</v>
      </c>
      <c r="F14" s="24">
        <v>27500000</v>
      </c>
      <c r="G14" s="24">
        <v>16500000</v>
      </c>
      <c r="H14" s="24">
        <v>11000000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workbookViewId="0"/>
  </sheetViews>
  <sheetFormatPr defaultRowHeight="15" outlineLevelRow="0" outlineLevelCol="0" x14ac:dyDescent="55"/>
  <sheetData>
    <row r="1" spans="1:1" x14ac:dyDescent="0.25">
      <c r="A1" t="s">
        <v>224</v>
      </c>
    </row>
    <row r="2" spans="1:1" x14ac:dyDescent="0.25">
      <c r="A2" t="s">
        <v>225</v>
      </c>
    </row>
    <row r="4" spans="1:10" x14ac:dyDescent="0.25">
      <c r="A4" t="s">
        <v>226</v>
      </c>
      <c r="B4" t="s">
        <v>227</v>
      </c>
      <c r="C4" t="s">
        <v>228</v>
      </c>
      <c r="E4" t="s">
        <v>229</v>
      </c>
      <c r="J4" t="s">
        <v>170</v>
      </c>
    </row>
    <row r="5" spans="1:12" x14ac:dyDescent="0.25">
      <c r="A5" t="s">
        <v>230</v>
      </c>
      <c r="B5" s="24">
        <v>-10000000</v>
      </c>
      <c r="C5" t="s">
        <v>231</v>
      </c>
      <c r="E5" t="s">
        <v>232</v>
      </c>
      <c r="F5" s="24">
        <f>B13</f>
        <v>2226927.4</v>
      </c>
      <c r="G5" t="s">
        <v>233</v>
      </c>
      <c r="J5" t="s">
        <v>130</v>
      </c>
      <c r="K5" t="s">
        <v>131</v>
      </c>
      <c r="L5" t="s">
        <v>174</v>
      </c>
    </row>
    <row r="6" spans="1:12" x14ac:dyDescent="0.25">
      <c r="A6" t="s">
        <v>234</v>
      </c>
      <c r="B6" s="24">
        <v>2800000</v>
      </c>
      <c r="C6" t="s">
        <v>235</v>
      </c>
      <c r="E6" s="25">
        <v>0.08</v>
      </c>
      <c r="F6" s="24">
        <v>3629935.89</v>
      </c>
      <c r="G6" t="s">
        <v>236</v>
      </c>
      <c r="J6" t="s">
        <v>237</v>
      </c>
      <c r="K6" t="s">
        <v>238</v>
      </c>
      <c r="L6" t="s">
        <v>239</v>
      </c>
    </row>
    <row r="7" spans="1:12" x14ac:dyDescent="0.25">
      <c r="A7" t="s">
        <v>240</v>
      </c>
      <c r="B7" s="24">
        <v>3200000</v>
      </c>
      <c r="C7" t="s">
        <v>241</v>
      </c>
      <c r="E7" s="25">
        <v>0.1</v>
      </c>
      <c r="F7" s="24">
        <v>2898820.87</v>
      </c>
      <c r="G7" t="s">
        <v>236</v>
      </c>
      <c r="J7" t="s">
        <v>242</v>
      </c>
      <c r="K7" t="s">
        <v>108</v>
      </c>
      <c r="L7" t="s">
        <v>243</v>
      </c>
    </row>
    <row r="8" spans="1:7" x14ac:dyDescent="0.25">
      <c r="A8" t="s">
        <v>244</v>
      </c>
      <c r="B8" s="24">
        <v>3500000</v>
      </c>
      <c r="C8" t="s">
        <v>245</v>
      </c>
      <c r="E8" s="25">
        <v>0.12</v>
      </c>
      <c r="F8" s="24">
        <v>2226927.4</v>
      </c>
      <c r="G8" t="s">
        <v>236</v>
      </c>
    </row>
    <row r="9" spans="1:7" x14ac:dyDescent="0.25">
      <c r="A9" t="s">
        <v>246</v>
      </c>
      <c r="B9" s="24">
        <v>3800000</v>
      </c>
      <c r="C9" t="s">
        <v>247</v>
      </c>
      <c r="E9" s="25">
        <v>0.14</v>
      </c>
      <c r="F9" s="24">
        <v>1608216.46</v>
      </c>
      <c r="G9" t="s">
        <v>236</v>
      </c>
    </row>
    <row r="10" spans="1:7" x14ac:dyDescent="0.25">
      <c r="A10" t="s">
        <v>248</v>
      </c>
      <c r="B10" s="24">
        <v>4000000</v>
      </c>
      <c r="C10" t="s">
        <v>249</v>
      </c>
      <c r="E10" s="25">
        <v>0.16</v>
      </c>
      <c r="F10" s="24">
        <v>1037374.48</v>
      </c>
      <c r="G10" t="s">
        <v>236</v>
      </c>
    </row>
    <row r="11" spans="1:7" x14ac:dyDescent="0.25">
      <c r="E11" s="25">
        <v>0.18</v>
      </c>
      <c r="F11" s="24">
        <v>509714.18</v>
      </c>
      <c r="G11" t="s">
        <v>236</v>
      </c>
    </row>
    <row r="12" spans="1:7" x14ac:dyDescent="0.25">
      <c r="A12" t="s">
        <v>250</v>
      </c>
      <c r="B12" s="25">
        <v>0.12</v>
      </c>
      <c r="C12" t="s">
        <v>251</v>
      </c>
      <c r="E12" s="25">
        <v>0.2</v>
      </c>
      <c r="F12" s="24">
        <v>21090.53</v>
      </c>
      <c r="G12" t="s">
        <v>236</v>
      </c>
    </row>
    <row r="13" spans="1:7" x14ac:dyDescent="0.25">
      <c r="A13" t="s">
        <v>252</v>
      </c>
      <c r="B13" s="24">
        <f>NPV(B12, B6:B10)+B5</f>
        <v>2226927.396322958</v>
      </c>
      <c r="C13" t="s">
        <v>238</v>
      </c>
      <c r="E13" s="25">
        <v>0.214</v>
      </c>
      <c r="F13" s="24">
        <v>-299703.8</v>
      </c>
      <c r="G13" t="s">
        <v>253</v>
      </c>
    </row>
    <row r="14" spans="1:7" x14ac:dyDescent="0.25">
      <c r="E14" s="25">
        <v>0.22</v>
      </c>
      <c r="F14" s="24">
        <v>-432170.69</v>
      </c>
      <c r="G14" t="s">
        <v>254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workbookViewId="0"/>
  </sheetViews>
  <sheetFormatPr defaultRowHeight="15" outlineLevelRow="0" outlineLevelCol="0" x14ac:dyDescent="55"/>
  <sheetData>
    <row r="1" spans="1:1" x14ac:dyDescent="0.25">
      <c r="A1" t="s">
        <v>255</v>
      </c>
    </row>
    <row r="2" spans="1:1" x14ac:dyDescent="0.25">
      <c r="A2" t="s">
        <v>256</v>
      </c>
    </row>
    <row r="4" spans="1:10" x14ac:dyDescent="0.25">
      <c r="A4" t="s">
        <v>257</v>
      </c>
      <c r="B4" t="s">
        <v>167</v>
      </c>
      <c r="C4" t="s">
        <v>201</v>
      </c>
      <c r="E4" t="s">
        <v>258</v>
      </c>
      <c r="J4" t="s">
        <v>170</v>
      </c>
    </row>
    <row r="5" spans="1:12" x14ac:dyDescent="0.25">
      <c r="A5" t="s">
        <v>259</v>
      </c>
      <c r="B5" s="27">
        <v>100000</v>
      </c>
      <c r="C5" t="s">
        <v>260</v>
      </c>
      <c r="E5" t="s">
        <v>261</v>
      </c>
      <c r="F5" s="24">
        <f>B9</f>
        <v>122400000</v>
      </c>
      <c r="G5" s="24">
        <f>B11</f>
        <v>97400000</v>
      </c>
      <c r="H5" s="28">
        <f>B13</f>
        <v>1.948</v>
      </c>
      <c r="J5" t="s">
        <v>130</v>
      </c>
      <c r="K5" t="s">
        <v>131</v>
      </c>
      <c r="L5" t="s">
        <v>174</v>
      </c>
    </row>
    <row r="6" spans="1:12" x14ac:dyDescent="0.25">
      <c r="A6" t="s">
        <v>262</v>
      </c>
      <c r="B6" s="24">
        <v>120</v>
      </c>
      <c r="C6" t="s">
        <v>263</v>
      </c>
      <c r="E6" s="25">
        <v>0.6</v>
      </c>
      <c r="F6" s="24">
        <v>86400000</v>
      </c>
      <c r="G6" s="24">
        <v>61400000</v>
      </c>
      <c r="H6" s="28">
        <v>1.23</v>
      </c>
      <c r="J6" t="s">
        <v>135</v>
      </c>
      <c r="K6" t="s">
        <v>264</v>
      </c>
      <c r="L6" t="s">
        <v>265</v>
      </c>
    </row>
    <row r="7" spans="1:12" x14ac:dyDescent="0.25">
      <c r="A7" t="s">
        <v>266</v>
      </c>
      <c r="B7" s="25">
        <v>0.85</v>
      </c>
      <c r="C7" t="s">
        <v>267</v>
      </c>
      <c r="E7" s="25">
        <v>0.65</v>
      </c>
      <c r="F7" s="24">
        <v>93600000</v>
      </c>
      <c r="G7" s="24">
        <v>68600000</v>
      </c>
      <c r="H7" s="28">
        <v>1.37</v>
      </c>
      <c r="J7" t="s">
        <v>140</v>
      </c>
      <c r="K7" t="s">
        <v>210</v>
      </c>
      <c r="L7" t="s">
        <v>268</v>
      </c>
    </row>
    <row r="8" spans="1:12" x14ac:dyDescent="0.25">
      <c r="A8" t="s">
        <v>269</v>
      </c>
      <c r="B8" s="24">
        <f>B5*B6*12</f>
        <v>144000000</v>
      </c>
      <c r="C8" t="s">
        <v>264</v>
      </c>
      <c r="E8" s="25">
        <v>0.7</v>
      </c>
      <c r="F8" s="24">
        <v>100800000</v>
      </c>
      <c r="G8" s="24">
        <v>75800000</v>
      </c>
      <c r="H8" s="28">
        <v>1.52</v>
      </c>
      <c r="J8" t="s">
        <v>148</v>
      </c>
      <c r="K8" t="s">
        <v>214</v>
      </c>
      <c r="L8" t="s">
        <v>270</v>
      </c>
    </row>
    <row r="9" spans="1:12" x14ac:dyDescent="0.25">
      <c r="A9" t="s">
        <v>271</v>
      </c>
      <c r="B9" s="24">
        <f>B8*B7</f>
        <v>122400000</v>
      </c>
      <c r="C9" t="s">
        <v>210</v>
      </c>
      <c r="E9" s="25">
        <v>0.75</v>
      </c>
      <c r="F9" s="24">
        <v>108000000</v>
      </c>
      <c r="G9" s="24">
        <v>83000000</v>
      </c>
      <c r="H9" s="28">
        <v>1.66</v>
      </c>
      <c r="J9" t="s">
        <v>237</v>
      </c>
      <c r="K9" t="s">
        <v>272</v>
      </c>
      <c r="L9" t="s">
        <v>273</v>
      </c>
    </row>
    <row r="10" spans="1:12" x14ac:dyDescent="0.25">
      <c r="A10" t="s">
        <v>274</v>
      </c>
      <c r="B10" s="24">
        <v>25000000</v>
      </c>
      <c r="C10" t="s">
        <v>220</v>
      </c>
      <c r="E10" s="25">
        <v>0.8</v>
      </c>
      <c r="F10" s="24">
        <v>115200000</v>
      </c>
      <c r="G10" s="24">
        <v>90200000</v>
      </c>
      <c r="H10" s="28">
        <v>1.8</v>
      </c>
      <c r="J10" t="s">
        <v>192</v>
      </c>
      <c r="K10" t="s">
        <v>112</v>
      </c>
      <c r="L10" t="s">
        <v>275</v>
      </c>
    </row>
    <row r="11" spans="1:8" x14ac:dyDescent="0.25">
      <c r="A11" t="s">
        <v>276</v>
      </c>
      <c r="B11" s="24">
        <f>B9-B10</f>
        <v>97400000</v>
      </c>
      <c r="C11" t="s">
        <v>214</v>
      </c>
      <c r="E11" s="25">
        <v>0.85</v>
      </c>
      <c r="F11" s="24">
        <v>122400000</v>
      </c>
      <c r="G11" s="24">
        <v>97400000</v>
      </c>
      <c r="H11" s="28">
        <v>1.95</v>
      </c>
    </row>
    <row r="12" spans="1:8" x14ac:dyDescent="0.25">
      <c r="A12" t="s">
        <v>277</v>
      </c>
      <c r="B12" s="24">
        <v>50000000</v>
      </c>
      <c r="C12" t="s">
        <v>278</v>
      </c>
      <c r="E12" s="25">
        <v>0.9</v>
      </c>
      <c r="F12" s="24">
        <v>129600000</v>
      </c>
      <c r="G12" s="24">
        <v>104600000</v>
      </c>
      <c r="H12" s="28">
        <v>2.09</v>
      </c>
    </row>
    <row r="13" spans="1:8" x14ac:dyDescent="0.25">
      <c r="A13" t="s">
        <v>279</v>
      </c>
      <c r="B13" s="28">
        <f>B11/B12</f>
        <v>1.948</v>
      </c>
      <c r="C13" t="s">
        <v>272</v>
      </c>
      <c r="E13" s="25">
        <v>0.95</v>
      </c>
      <c r="F13" s="24">
        <v>136800000</v>
      </c>
      <c r="G13" s="24">
        <v>111800000</v>
      </c>
      <c r="H13" s="28">
        <v>2.24</v>
      </c>
    </row>
    <row r="14" spans="1:8" x14ac:dyDescent="0.25">
      <c r="E14" s="25">
        <v>1</v>
      </c>
      <c r="F14" s="24">
        <v>144000000</v>
      </c>
      <c r="G14" s="24">
        <v>119000000</v>
      </c>
      <c r="H14" s="28">
        <v>2.38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"/>
  <sheetViews>
    <sheetView workbookViewId="0"/>
  </sheetViews>
  <sheetFormatPr defaultRowHeight="15" outlineLevelRow="0" outlineLevelCol="0" x14ac:dyDescent="55"/>
  <sheetData>
    <row r="1" spans="1:1" x14ac:dyDescent="0.25">
      <c r="A1" t="s">
        <v>280</v>
      </c>
    </row>
    <row r="2" spans="1:1" x14ac:dyDescent="0.25">
      <c r="A2" t="s">
        <v>281</v>
      </c>
    </row>
    <row r="4" spans="1:10" x14ac:dyDescent="0.25">
      <c r="A4" t="s">
        <v>282</v>
      </c>
      <c r="B4" t="s">
        <v>167</v>
      </c>
      <c r="C4" t="s">
        <v>283</v>
      </c>
      <c r="E4" t="s">
        <v>284</v>
      </c>
      <c r="J4" t="s">
        <v>170</v>
      </c>
    </row>
    <row r="5" spans="1:12" x14ac:dyDescent="0.25">
      <c r="A5" t="s">
        <v>285</v>
      </c>
      <c r="B5" s="29">
        <v>500000</v>
      </c>
      <c r="C5" t="s">
        <v>286</v>
      </c>
      <c r="E5" t="s">
        <v>287</v>
      </c>
      <c r="F5" s="24">
        <f>B9</f>
        <v>27040000</v>
      </c>
      <c r="G5" s="24">
        <f>B10</f>
        <v>42250000</v>
      </c>
      <c r="H5" s="24">
        <f>B11</f>
        <v>10210000</v>
      </c>
      <c r="J5" t="s">
        <v>130</v>
      </c>
      <c r="K5" t="s">
        <v>131</v>
      </c>
      <c r="L5" t="s">
        <v>174</v>
      </c>
    </row>
    <row r="6" spans="1:12" x14ac:dyDescent="0.25">
      <c r="A6" t="s">
        <v>288</v>
      </c>
      <c r="B6" s="29">
        <v>320000</v>
      </c>
      <c r="C6" t="s">
        <v>289</v>
      </c>
      <c r="E6" s="30">
        <v>80</v>
      </c>
      <c r="F6" s="24">
        <v>25600000</v>
      </c>
      <c r="G6" s="24">
        <v>40000000</v>
      </c>
      <c r="H6" s="24">
        <v>9400000</v>
      </c>
      <c r="J6" t="s">
        <v>140</v>
      </c>
      <c r="K6" t="s">
        <v>290</v>
      </c>
      <c r="L6" t="s">
        <v>291</v>
      </c>
    </row>
    <row r="7" spans="1:12" x14ac:dyDescent="0.25">
      <c r="A7" t="s">
        <v>292</v>
      </c>
      <c r="B7" s="24">
        <v>5000000</v>
      </c>
      <c r="C7" t="s">
        <v>293</v>
      </c>
      <c r="E7" s="30">
        <v>81</v>
      </c>
      <c r="F7" s="24">
        <v>25920000</v>
      </c>
      <c r="G7" s="24">
        <v>40500000</v>
      </c>
      <c r="H7" s="24">
        <v>9580000</v>
      </c>
      <c r="J7" t="s">
        <v>144</v>
      </c>
      <c r="K7" t="s">
        <v>294</v>
      </c>
      <c r="L7" t="s">
        <v>295</v>
      </c>
    </row>
    <row r="8" spans="1:12" x14ac:dyDescent="0.25">
      <c r="A8" t="s">
        <v>296</v>
      </c>
      <c r="B8" s="30">
        <v>84.5</v>
      </c>
      <c r="C8" t="s">
        <v>297</v>
      </c>
      <c r="E8" s="30">
        <v>82</v>
      </c>
      <c r="F8" s="24">
        <v>26240000</v>
      </c>
      <c r="G8" s="24">
        <v>41000000</v>
      </c>
      <c r="H8" s="24">
        <v>9760000</v>
      </c>
      <c r="J8" t="s">
        <v>148</v>
      </c>
      <c r="K8" t="s">
        <v>298</v>
      </c>
      <c r="L8" t="s">
        <v>299</v>
      </c>
    </row>
    <row r="9" spans="1:12" x14ac:dyDescent="0.25">
      <c r="A9" t="s">
        <v>300</v>
      </c>
      <c r="B9" s="24">
        <f>B6*B8</f>
        <v>27040000</v>
      </c>
      <c r="C9" t="s">
        <v>290</v>
      </c>
      <c r="E9" s="30">
        <v>83</v>
      </c>
      <c r="F9" s="24">
        <v>26560000</v>
      </c>
      <c r="G9" s="24">
        <v>41500000</v>
      </c>
      <c r="H9" s="24">
        <v>9940000</v>
      </c>
      <c r="J9" t="s">
        <v>301</v>
      </c>
      <c r="K9" t="s">
        <v>104</v>
      </c>
      <c r="L9" t="s">
        <v>302</v>
      </c>
    </row>
    <row r="10" spans="1:8" x14ac:dyDescent="0.25">
      <c r="A10" t="s">
        <v>303</v>
      </c>
      <c r="B10" s="24">
        <f>B5*B8</f>
        <v>42250000</v>
      </c>
      <c r="C10" t="s">
        <v>294</v>
      </c>
      <c r="E10" s="30">
        <v>84</v>
      </c>
      <c r="F10" s="24">
        <v>26880000</v>
      </c>
      <c r="G10" s="24">
        <v>42000000</v>
      </c>
      <c r="H10" s="24">
        <v>10120000</v>
      </c>
    </row>
    <row r="11" spans="1:8" x14ac:dyDescent="0.25">
      <c r="A11" t="s">
        <v>304</v>
      </c>
      <c r="B11" s="24">
        <f>B10-B9-B7</f>
        <v>10210000</v>
      </c>
      <c r="C11" t="s">
        <v>298</v>
      </c>
      <c r="E11" s="30">
        <v>84.5</v>
      </c>
      <c r="F11" s="24">
        <v>27040000</v>
      </c>
      <c r="G11" s="24">
        <v>42250000</v>
      </c>
      <c r="H11" s="24">
        <v>10210000</v>
      </c>
    </row>
    <row r="12" spans="1:8" x14ac:dyDescent="0.25">
      <c r="E12" s="30">
        <v>85</v>
      </c>
      <c r="F12" s="24">
        <v>27200000</v>
      </c>
      <c r="G12" s="24">
        <v>42500000</v>
      </c>
      <c r="H12" s="24">
        <v>10300000</v>
      </c>
    </row>
    <row r="13" spans="1:8" x14ac:dyDescent="0.25">
      <c r="E13" s="30">
        <v>86</v>
      </c>
      <c r="F13" s="24">
        <v>27520000</v>
      </c>
      <c r="G13" s="24">
        <v>43000000</v>
      </c>
      <c r="H13" s="24">
        <v>10480000</v>
      </c>
    </row>
    <row r="14" spans="1:8" x14ac:dyDescent="0.25">
      <c r="E14" s="30">
        <v>88</v>
      </c>
      <c r="F14" s="24">
        <v>28160000</v>
      </c>
      <c r="G14" s="24">
        <v>44000000</v>
      </c>
      <c r="H14" s="24">
        <v>10840000</v>
      </c>
    </row>
    <row r="15" spans="1:8" x14ac:dyDescent="0.25">
      <c r="E15" s="30">
        <v>90</v>
      </c>
      <c r="F15" s="24">
        <v>28800000</v>
      </c>
      <c r="G15" s="24">
        <v>45000000</v>
      </c>
      <c r="H15" s="24">
        <v>11200000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/>
  </sheetViews>
  <sheetFormatPr defaultRowHeight="15" outlineLevelRow="0" outlineLevelCol="0" x14ac:dyDescent="55"/>
  <sheetData>
    <row r="1" spans="1:1" x14ac:dyDescent="0.25">
      <c r="A1" t="s">
        <v>305</v>
      </c>
    </row>
    <row r="2" spans="1:1" x14ac:dyDescent="0.25">
      <c r="A2" t="s">
        <v>306</v>
      </c>
    </row>
    <row r="4" spans="1:9" x14ac:dyDescent="0.25">
      <c r="A4" t="s">
        <v>307</v>
      </c>
      <c r="B4" t="s">
        <v>167</v>
      </c>
      <c r="C4" t="s">
        <v>308</v>
      </c>
      <c r="D4" t="s">
        <v>309</v>
      </c>
      <c r="E4" s="25">
        <v>0.02</v>
      </c>
      <c r="F4" s="25">
        <v>0.04</v>
      </c>
      <c r="G4" s="25">
        <v>0.06</v>
      </c>
      <c r="H4" s="25">
        <v>0.08</v>
      </c>
      <c r="I4" s="25">
        <v>0.1</v>
      </c>
    </row>
    <row r="5" spans="1:9" x14ac:dyDescent="0.25">
      <c r="A5" t="s">
        <v>310</v>
      </c>
      <c r="B5" s="24">
        <v>50000000</v>
      </c>
      <c r="C5" t="s">
        <v>311</v>
      </c>
      <c r="D5" s="24">
        <f>B11</f>
        <v>14650000</v>
      </c>
      <c r="E5" s="24">
        <v>13950000</v>
      </c>
      <c r="F5" s="24">
        <v>14300000</v>
      </c>
      <c r="G5" s="24">
        <v>14650000</v>
      </c>
      <c r="H5" s="24">
        <v>15000000</v>
      </c>
      <c r="I5" s="24">
        <v>15350000</v>
      </c>
    </row>
    <row r="6" spans="1:3" x14ac:dyDescent="0.25">
      <c r="A6" t="s">
        <v>312</v>
      </c>
      <c r="B6" s="25">
        <v>0.06</v>
      </c>
      <c r="C6" t="s">
        <v>313</v>
      </c>
    </row>
    <row r="7" spans="1:3" x14ac:dyDescent="0.25">
      <c r="A7" t="s">
        <v>314</v>
      </c>
      <c r="B7" s="24">
        <f>B5*(1+B6)</f>
        <v>53000000</v>
      </c>
      <c r="C7" t="s">
        <v>315</v>
      </c>
    </row>
    <row r="8" spans="1:3" x14ac:dyDescent="0.25">
      <c r="A8" t="s">
        <v>316</v>
      </c>
      <c r="B8" s="25">
        <v>0.65</v>
      </c>
      <c r="C8" t="s">
        <v>317</v>
      </c>
    </row>
    <row r="9" spans="1:3" x14ac:dyDescent="0.25">
      <c r="A9" t="s">
        <v>318</v>
      </c>
      <c r="B9" s="24">
        <f>B7*B8</f>
        <v>34450000</v>
      </c>
      <c r="C9" t="s">
        <v>319</v>
      </c>
    </row>
    <row r="10" spans="1:3" x14ac:dyDescent="0.25">
      <c r="A10" t="s">
        <v>320</v>
      </c>
      <c r="B10" s="24">
        <v>3900000</v>
      </c>
      <c r="C10" t="s">
        <v>220</v>
      </c>
    </row>
    <row r="11" spans="1:3" x14ac:dyDescent="0.25">
      <c r="A11" t="s">
        <v>321</v>
      </c>
      <c r="B11" s="24">
        <f>B7-B9-B10</f>
        <v>14650000</v>
      </c>
      <c r="C11" t="s">
        <v>322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Overview_Instructions</vt:lpstr>
      <vt:lpstr>Ex1_Loan_Interest_EMI</vt:lpstr>
      <vt:lpstr>Ex2_Product_Pricing_Margin</vt:lpstr>
      <vt:lpstr>Ex3_BreakEven_Production</vt:lpstr>
      <vt:lpstr>Ex4_Capex_WACC_NPV</vt:lpstr>
      <vt:lpstr>Ex5_RealEstate_Occupancy</vt:lpstr>
      <vt:lpstr>Ex6_Multi_Output_FX</vt:lpstr>
      <vt:lpstr>Ex7_Row_Oriented_Table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Coder &amp; AccoTax</dc:creator>
  <dc:title/>
  <dc:subject/>
  <dc:description/>
  <cp:keywords/>
  <cp:category/>
  <cp:lastModifiedBy>Sukanta Hui</cp:lastModifiedBy>
  <dcterms:created xsi:type="dcterms:W3CDTF">2026-08-29T21:01:36Z</dcterms:created>
  <dcterms:modified xsi:type="dcterms:W3CDTF">2026-08-29T21:01:36Z</dcterms:modified>
</cp:coreProperties>
</file>