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ivotTables/pivotTable3.xml" ContentType="application/vnd.openxmlformats-officedocument.spreadsheetml.pivotTable+xml"/>
  <Override PartName="/xl/tables/table8.xml" ContentType="application/vnd.openxmlformats-officedocument.spreadsheetml.table+xml"/>
  <Override PartName="/xl/pivotTables/pivotTable4.xml" ContentType="application/vnd.openxmlformats-officedocument.spreadsheetml.pivotTable+xml"/>
  <Override PartName="/xl/tables/table9.xml" ContentType="application/vnd.openxmlformats-officedocument.spreadsheetml.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4.xml" ContentType="application/vnd.openxmlformats-officedocument.drawing+xml"/>
  <Override PartName="/xl/pivotTables/pivotTable7.xml" ContentType="application/vnd.openxmlformats-officedocument.spreadsheetml.pivotTable+xml"/>
  <Override PartName="/xl/drawings/drawing5.xml" ContentType="application/vnd.openxmlformats-officedocument.drawing+xml"/>
  <Override PartName="/xl/tables/table12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8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zarmeen\Bernard\"/>
    </mc:Choice>
  </mc:AlternateContent>
  <xr:revisionPtr revIDLastSave="0" documentId="8_{A980E3DB-DF63-4CA3-86EB-8A5A2A9084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shboard" sheetId="18" r:id="rId1"/>
    <sheet name="Sheet1" sheetId="32" r:id="rId2"/>
    <sheet name="Month Average of boxes sold" sheetId="30" r:id="rId3"/>
    <sheet name="Average_cost" sheetId="21" r:id="rId4"/>
    <sheet name="Top 5 products" sheetId="20" r:id="rId5"/>
    <sheet name="Geography " sheetId="25" r:id="rId6"/>
    <sheet name="Sheet5" sheetId="26" r:id="rId7"/>
    <sheet name="Margin%" sheetId="27" r:id="rId8"/>
    <sheet name="Sheet7" sheetId="24" r:id="rId9"/>
    <sheet name="Data" sheetId="1" r:id="rId10"/>
    <sheet name="Net sales" sheetId="22" r:id="rId11"/>
    <sheet name="Average box category sales" sheetId="29" r:id="rId12"/>
    <sheet name="clean_data" sheetId="19" r:id="rId13"/>
    <sheet name="OtherData" sheetId="14" r:id="rId14"/>
    <sheet name="Other Data" sheetId="2" state="hidden" r:id="rId15"/>
  </sheets>
  <definedNames>
    <definedName name="_xlnm._FilterDatabase" localSheetId="12" hidden="1">clean_data!$A$1:$P$631</definedName>
    <definedName name="_xlnm._FilterDatabase" localSheetId="9" hidden="1">Data!$C$10:$G$717</definedName>
  </definedNames>
  <calcPr calcId="191029"/>
  <pivotCaches>
    <pivotCache cacheId="3" r:id="rId16"/>
    <pivotCache cacheId="4" r:id="rId17"/>
    <pivotCache cacheId="5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" i="24" l="1"/>
  <c r="U5" i="24"/>
  <c r="M43" i="18"/>
  <c r="M44" i="18"/>
  <c r="L43" i="18"/>
  <c r="L44" i="18"/>
  <c r="L42" i="18"/>
  <c r="M42" i="18"/>
  <c r="K43" i="18"/>
  <c r="K44" i="18"/>
  <c r="K42" i="18"/>
  <c r="M34" i="18"/>
  <c r="M35" i="18"/>
  <c r="M36" i="18"/>
  <c r="M37" i="18"/>
  <c r="M38" i="18"/>
  <c r="L34" i="18"/>
  <c r="L35" i="18"/>
  <c r="L36" i="18"/>
  <c r="L37" i="18"/>
  <c r="L38" i="18"/>
  <c r="L33" i="18"/>
  <c r="M33" i="18"/>
  <c r="K34" i="18"/>
  <c r="K35" i="18"/>
  <c r="K36" i="18"/>
  <c r="K37" i="18"/>
  <c r="K38" i="18"/>
  <c r="K33" i="18"/>
  <c r="K21" i="18"/>
  <c r="L21" i="18"/>
  <c r="K22" i="18"/>
  <c r="L22" i="18"/>
  <c r="K23" i="18"/>
  <c r="L23" i="18"/>
  <c r="K24" i="18"/>
  <c r="L24" i="18"/>
  <c r="K25" i="18"/>
  <c r="L25" i="18"/>
  <c r="K26" i="18"/>
  <c r="L26" i="18"/>
  <c r="K27" i="18"/>
  <c r="L27" i="18"/>
  <c r="J21" i="18"/>
  <c r="J22" i="18"/>
  <c r="J23" i="18"/>
  <c r="J24" i="18"/>
  <c r="J25" i="18"/>
  <c r="J26" i="18"/>
  <c r="J27" i="18"/>
  <c r="I21" i="18"/>
  <c r="I22" i="18"/>
  <c r="I23" i="18"/>
  <c r="I24" i="18"/>
  <c r="I25" i="18"/>
  <c r="I26" i="18"/>
  <c r="I27" i="18"/>
  <c r="H21" i="18"/>
  <c r="H22" i="18"/>
  <c r="H23" i="18"/>
  <c r="H24" i="18"/>
  <c r="H25" i="18"/>
  <c r="H26" i="18"/>
  <c r="H27" i="18"/>
  <c r="G27" i="18"/>
  <c r="G21" i="18"/>
  <c r="G22" i="18"/>
  <c r="G23" i="18"/>
  <c r="G24" i="18"/>
  <c r="G25" i="18"/>
  <c r="G26" i="18"/>
  <c r="D23" i="18" l="1"/>
  <c r="E23" i="18"/>
  <c r="D24" i="18"/>
  <c r="E24" i="18"/>
  <c r="D25" i="18"/>
  <c r="E25" i="18"/>
  <c r="D26" i="18"/>
  <c r="E26" i="18"/>
  <c r="D27" i="18"/>
  <c r="E27" i="18"/>
  <c r="C23" i="18"/>
  <c r="C24" i="18"/>
  <c r="C25" i="18"/>
  <c r="C26" i="18"/>
  <c r="C27" i="18"/>
  <c r="D19" i="18"/>
  <c r="E19" i="18"/>
  <c r="D18" i="18"/>
  <c r="E18" i="18"/>
  <c r="D17" i="18"/>
  <c r="E17" i="18"/>
  <c r="D16" i="18"/>
  <c r="E16" i="18"/>
  <c r="C18" i="18"/>
  <c r="C19" i="18"/>
  <c r="C16" i="18"/>
  <c r="C17" i="18"/>
  <c r="D15" i="18"/>
  <c r="E15" i="18"/>
  <c r="C15" i="18"/>
  <c r="G20" i="27" l="1"/>
  <c r="M21" i="18" s="1"/>
  <c r="G26" i="27"/>
  <c r="M27" i="18" s="1"/>
  <c r="G25" i="27"/>
  <c r="M26" i="18" s="1"/>
  <c r="G24" i="27"/>
  <c r="M25" i="18" s="1"/>
  <c r="G23" i="27"/>
  <c r="M24" i="18" s="1"/>
  <c r="G22" i="27"/>
  <c r="M23" i="18" s="1"/>
  <c r="G21" i="27"/>
  <c r="M22" i="18" s="1"/>
  <c r="T4" i="24"/>
  <c r="T5" i="24"/>
  <c r="G641" i="24"/>
  <c r="J609" i="19" l="1"/>
  <c r="J538" i="19"/>
  <c r="J479" i="19"/>
  <c r="J458" i="19"/>
  <c r="J438" i="19"/>
  <c r="L438" i="19" s="1"/>
  <c r="J415" i="19"/>
  <c r="J394" i="19"/>
  <c r="J374" i="19"/>
  <c r="J351" i="19"/>
  <c r="J302" i="19"/>
  <c r="L302" i="19" s="1"/>
  <c r="J291" i="19"/>
  <c r="J131" i="19"/>
  <c r="L131" i="19" s="1"/>
  <c r="K600" i="19"/>
  <c r="K384" i="19"/>
  <c r="K184" i="19"/>
  <c r="H631" i="19"/>
  <c r="H630" i="19"/>
  <c r="I630" i="19" s="1"/>
  <c r="H629" i="19"/>
  <c r="H628" i="19"/>
  <c r="H627" i="19"/>
  <c r="H626" i="19"/>
  <c r="H625" i="19"/>
  <c r="H624" i="19"/>
  <c r="H623" i="19"/>
  <c r="H622" i="19"/>
  <c r="H621" i="19"/>
  <c r="H620" i="19"/>
  <c r="H619" i="19"/>
  <c r="H618" i="19"/>
  <c r="H617" i="19"/>
  <c r="H616" i="19"/>
  <c r="H615" i="19"/>
  <c r="H614" i="19"/>
  <c r="H613" i="19"/>
  <c r="H612" i="19"/>
  <c r="H611" i="19"/>
  <c r="H610" i="19"/>
  <c r="H609" i="19"/>
  <c r="I609" i="19" s="1"/>
  <c r="H608" i="19"/>
  <c r="H607" i="19"/>
  <c r="H606" i="19"/>
  <c r="H605" i="19"/>
  <c r="H604" i="19"/>
  <c r="H603" i="19"/>
  <c r="H602" i="19"/>
  <c r="H601" i="19"/>
  <c r="H600" i="19"/>
  <c r="H599" i="19"/>
  <c r="H598" i="19"/>
  <c r="I598" i="19" s="1"/>
  <c r="H597" i="19"/>
  <c r="H596" i="19"/>
  <c r="H595" i="19"/>
  <c r="H594" i="19"/>
  <c r="H593" i="19"/>
  <c r="H592" i="19"/>
  <c r="H591" i="19"/>
  <c r="H590" i="19"/>
  <c r="H589" i="19"/>
  <c r="H588" i="19"/>
  <c r="H587" i="19"/>
  <c r="H586" i="19"/>
  <c r="H585" i="19"/>
  <c r="H584" i="19"/>
  <c r="H583" i="19"/>
  <c r="H582" i="19"/>
  <c r="H581" i="19"/>
  <c r="H580" i="19"/>
  <c r="H579" i="19"/>
  <c r="H578" i="19"/>
  <c r="I578" i="19" s="1"/>
  <c r="H577" i="19"/>
  <c r="H576" i="19"/>
  <c r="H575" i="19"/>
  <c r="H574" i="19"/>
  <c r="H573" i="19"/>
  <c r="H572" i="19"/>
  <c r="H571" i="19"/>
  <c r="H570" i="19"/>
  <c r="I570" i="19" s="1"/>
  <c r="H569" i="19"/>
  <c r="H568" i="19"/>
  <c r="H567" i="19"/>
  <c r="H566" i="19"/>
  <c r="H565" i="19"/>
  <c r="H564" i="19"/>
  <c r="H563" i="19"/>
  <c r="H562" i="19"/>
  <c r="I562" i="19" s="1"/>
  <c r="H561" i="19"/>
  <c r="H560" i="19"/>
  <c r="H559" i="19"/>
  <c r="H558" i="19"/>
  <c r="H557" i="19"/>
  <c r="H556" i="19"/>
  <c r="H555" i="19"/>
  <c r="H554" i="19"/>
  <c r="I554" i="19" s="1"/>
  <c r="H553" i="19"/>
  <c r="H552" i="19"/>
  <c r="H551" i="19"/>
  <c r="H550" i="19"/>
  <c r="H549" i="19"/>
  <c r="H548" i="19"/>
  <c r="H547" i="19"/>
  <c r="H546" i="19"/>
  <c r="I546" i="19" s="1"/>
  <c r="H545" i="19"/>
  <c r="H544" i="19"/>
  <c r="H543" i="19"/>
  <c r="H542" i="19"/>
  <c r="H541" i="19"/>
  <c r="H540" i="19"/>
  <c r="H539" i="19"/>
  <c r="H538" i="19"/>
  <c r="I538" i="19" s="1"/>
  <c r="H537" i="19"/>
  <c r="H536" i="19"/>
  <c r="H535" i="19"/>
  <c r="H534" i="19"/>
  <c r="H533" i="19"/>
  <c r="H532" i="19"/>
  <c r="H531" i="19"/>
  <c r="H530" i="19"/>
  <c r="I530" i="19" s="1"/>
  <c r="H529" i="19"/>
  <c r="H528" i="19"/>
  <c r="H527" i="19"/>
  <c r="H526" i="19"/>
  <c r="H525" i="19"/>
  <c r="H524" i="19"/>
  <c r="H523" i="19"/>
  <c r="H522" i="19"/>
  <c r="I522" i="19" s="1"/>
  <c r="H521" i="19"/>
  <c r="H520" i="19"/>
  <c r="H519" i="19"/>
  <c r="H518" i="19"/>
  <c r="H517" i="19"/>
  <c r="H516" i="19"/>
  <c r="H515" i="19"/>
  <c r="H514" i="19"/>
  <c r="I514" i="19" s="1"/>
  <c r="H513" i="19"/>
  <c r="H512" i="19"/>
  <c r="H511" i="19"/>
  <c r="H510" i="19"/>
  <c r="H509" i="19"/>
  <c r="H508" i="19"/>
  <c r="H507" i="19"/>
  <c r="H506" i="19"/>
  <c r="I506" i="19" s="1"/>
  <c r="H505" i="19"/>
  <c r="H504" i="19"/>
  <c r="H503" i="19"/>
  <c r="H502" i="19"/>
  <c r="H501" i="19"/>
  <c r="H500" i="19"/>
  <c r="H499" i="19"/>
  <c r="H498" i="19"/>
  <c r="I498" i="19" s="1"/>
  <c r="H497" i="19"/>
  <c r="H496" i="19"/>
  <c r="H495" i="19"/>
  <c r="H494" i="19"/>
  <c r="H493" i="19"/>
  <c r="H492" i="19"/>
  <c r="H491" i="19"/>
  <c r="H490" i="19"/>
  <c r="I490" i="19" s="1"/>
  <c r="H489" i="19"/>
  <c r="H488" i="19"/>
  <c r="H487" i="19"/>
  <c r="H486" i="19"/>
  <c r="H485" i="19"/>
  <c r="H484" i="19"/>
  <c r="H483" i="19"/>
  <c r="H482" i="19"/>
  <c r="I482" i="19" s="1"/>
  <c r="H481" i="19"/>
  <c r="H480" i="19"/>
  <c r="H479" i="19"/>
  <c r="I479" i="19" s="1"/>
  <c r="H478" i="19"/>
  <c r="I478" i="19" s="1"/>
  <c r="H477" i="19"/>
  <c r="H476" i="19"/>
  <c r="H475" i="19"/>
  <c r="H474" i="19"/>
  <c r="I474" i="19" s="1"/>
  <c r="H473" i="19"/>
  <c r="H472" i="19"/>
  <c r="H471" i="19"/>
  <c r="I471" i="19" s="1"/>
  <c r="H470" i="19"/>
  <c r="I470" i="19" s="1"/>
  <c r="H469" i="19"/>
  <c r="H468" i="19"/>
  <c r="H467" i="19"/>
  <c r="H466" i="19"/>
  <c r="I466" i="19" s="1"/>
  <c r="H465" i="19"/>
  <c r="H464" i="19"/>
  <c r="H463" i="19"/>
  <c r="I463" i="19" s="1"/>
  <c r="H462" i="19"/>
  <c r="I462" i="19" s="1"/>
  <c r="H461" i="19"/>
  <c r="H460" i="19"/>
  <c r="H459" i="19"/>
  <c r="H458" i="19"/>
  <c r="I458" i="19" s="1"/>
  <c r="H457" i="19"/>
  <c r="H456" i="19"/>
  <c r="H455" i="19"/>
  <c r="I455" i="19" s="1"/>
  <c r="H454" i="19"/>
  <c r="I454" i="19" s="1"/>
  <c r="H453" i="19"/>
  <c r="H452" i="19"/>
  <c r="H451" i="19"/>
  <c r="H450" i="19"/>
  <c r="I450" i="19" s="1"/>
  <c r="H449" i="19"/>
  <c r="H448" i="19"/>
  <c r="H447" i="19"/>
  <c r="I447" i="19" s="1"/>
  <c r="H446" i="19"/>
  <c r="I446" i="19" s="1"/>
  <c r="H445" i="19"/>
  <c r="H444" i="19"/>
  <c r="H443" i="19"/>
  <c r="H442" i="19"/>
  <c r="I442" i="19" s="1"/>
  <c r="H441" i="19"/>
  <c r="H440" i="19"/>
  <c r="H439" i="19"/>
  <c r="I439" i="19" s="1"/>
  <c r="H438" i="19"/>
  <c r="I438" i="19" s="1"/>
  <c r="H437" i="19"/>
  <c r="H436" i="19"/>
  <c r="H435" i="19"/>
  <c r="H434" i="19"/>
  <c r="I434" i="19" s="1"/>
  <c r="H433" i="19"/>
  <c r="H432" i="19"/>
  <c r="H431" i="19"/>
  <c r="I431" i="19" s="1"/>
  <c r="H430" i="19"/>
  <c r="I430" i="19" s="1"/>
  <c r="H429" i="19"/>
  <c r="H428" i="19"/>
  <c r="H427" i="19"/>
  <c r="H426" i="19"/>
  <c r="I426" i="19" s="1"/>
  <c r="H425" i="19"/>
  <c r="H424" i="19"/>
  <c r="H423" i="19"/>
  <c r="I423" i="19" s="1"/>
  <c r="H422" i="19"/>
  <c r="I422" i="19" s="1"/>
  <c r="H421" i="19"/>
  <c r="H420" i="19"/>
  <c r="H419" i="19"/>
  <c r="H418" i="19"/>
  <c r="I418" i="19" s="1"/>
  <c r="H417" i="19"/>
  <c r="H416" i="19"/>
  <c r="H415" i="19"/>
  <c r="I415" i="19" s="1"/>
  <c r="H414" i="19"/>
  <c r="I414" i="19" s="1"/>
  <c r="H413" i="19"/>
  <c r="H412" i="19"/>
  <c r="H411" i="19"/>
  <c r="H410" i="19"/>
  <c r="I410" i="19" s="1"/>
  <c r="H409" i="19"/>
  <c r="H408" i="19"/>
  <c r="H407" i="19"/>
  <c r="I407" i="19" s="1"/>
  <c r="H406" i="19"/>
  <c r="I406" i="19" s="1"/>
  <c r="H405" i="19"/>
  <c r="H404" i="19"/>
  <c r="H403" i="19"/>
  <c r="H402" i="19"/>
  <c r="I402" i="19" s="1"/>
  <c r="H401" i="19"/>
  <c r="H400" i="19"/>
  <c r="H399" i="19"/>
  <c r="I399" i="19" s="1"/>
  <c r="H398" i="19"/>
  <c r="I398" i="19" s="1"/>
  <c r="H397" i="19"/>
  <c r="H396" i="19"/>
  <c r="H395" i="19"/>
  <c r="H394" i="19"/>
  <c r="I394" i="19" s="1"/>
  <c r="H393" i="19"/>
  <c r="H392" i="19"/>
  <c r="H391" i="19"/>
  <c r="I391" i="19" s="1"/>
  <c r="H390" i="19"/>
  <c r="I390" i="19" s="1"/>
  <c r="H389" i="19"/>
  <c r="H388" i="19"/>
  <c r="H387" i="19"/>
  <c r="H386" i="19"/>
  <c r="H385" i="19"/>
  <c r="H384" i="19"/>
  <c r="H383" i="19"/>
  <c r="I383" i="19" s="1"/>
  <c r="H382" i="19"/>
  <c r="I382" i="19" s="1"/>
  <c r="H381" i="19"/>
  <c r="H380" i="19"/>
  <c r="H379" i="19"/>
  <c r="H378" i="19"/>
  <c r="H377" i="19"/>
  <c r="H376" i="19"/>
  <c r="H375" i="19"/>
  <c r="I375" i="19" s="1"/>
  <c r="H374" i="19"/>
  <c r="I374" i="19" s="1"/>
  <c r="H373" i="19"/>
  <c r="H372" i="19"/>
  <c r="H371" i="19"/>
  <c r="H370" i="19"/>
  <c r="H369" i="19"/>
  <c r="H368" i="19"/>
  <c r="H367" i="19"/>
  <c r="I367" i="19" s="1"/>
  <c r="H366" i="19"/>
  <c r="I366" i="19" s="1"/>
  <c r="H365" i="19"/>
  <c r="H364" i="19"/>
  <c r="H363" i="19"/>
  <c r="H362" i="19"/>
  <c r="H361" i="19"/>
  <c r="H360" i="19"/>
  <c r="H359" i="19"/>
  <c r="I359" i="19" s="1"/>
  <c r="H358" i="19"/>
  <c r="I358" i="19" s="1"/>
  <c r="H357" i="19"/>
  <c r="H356" i="19"/>
  <c r="H355" i="19"/>
  <c r="H354" i="19"/>
  <c r="H353" i="19"/>
  <c r="H352" i="19"/>
  <c r="H351" i="19"/>
  <c r="I351" i="19" s="1"/>
  <c r="H350" i="19"/>
  <c r="I350" i="19" s="1"/>
  <c r="H349" i="19"/>
  <c r="H348" i="19"/>
  <c r="H347" i="19"/>
  <c r="H346" i="19"/>
  <c r="H345" i="19"/>
  <c r="H344" i="19"/>
  <c r="H343" i="19"/>
  <c r="I343" i="19" s="1"/>
  <c r="H342" i="19"/>
  <c r="H341" i="19"/>
  <c r="H340" i="19"/>
  <c r="H339" i="19"/>
  <c r="H338" i="19"/>
  <c r="H337" i="19"/>
  <c r="H336" i="19"/>
  <c r="I336" i="19" s="1"/>
  <c r="H335" i="19"/>
  <c r="I335" i="19" s="1"/>
  <c r="H334" i="19"/>
  <c r="H333" i="19"/>
  <c r="H332" i="19"/>
  <c r="H331" i="19"/>
  <c r="H330" i="19"/>
  <c r="H329" i="19"/>
  <c r="H328" i="19"/>
  <c r="H327" i="19"/>
  <c r="H326" i="19"/>
  <c r="H325" i="19"/>
  <c r="H324" i="19"/>
  <c r="I324" i="19" s="1"/>
  <c r="H323" i="19"/>
  <c r="H322" i="19"/>
  <c r="H321" i="19"/>
  <c r="H320" i="19"/>
  <c r="H319" i="19"/>
  <c r="H318" i="19"/>
  <c r="H317" i="19"/>
  <c r="H316" i="19"/>
  <c r="H315" i="19"/>
  <c r="H314" i="19"/>
  <c r="H313" i="19"/>
  <c r="H312" i="19"/>
  <c r="I312" i="19" s="1"/>
  <c r="H311" i="19"/>
  <c r="H310" i="19"/>
  <c r="H309" i="19"/>
  <c r="H308" i="19"/>
  <c r="H307" i="19"/>
  <c r="H306" i="19"/>
  <c r="H305" i="19"/>
  <c r="H304" i="19"/>
  <c r="H303" i="19"/>
  <c r="H302" i="19"/>
  <c r="I302" i="19" s="1"/>
  <c r="H301" i="19"/>
  <c r="H300" i="19"/>
  <c r="H299" i="19"/>
  <c r="H298" i="19"/>
  <c r="H297" i="19"/>
  <c r="H296" i="19"/>
  <c r="H295" i="19"/>
  <c r="H294" i="19"/>
  <c r="H293" i="19"/>
  <c r="H292" i="19"/>
  <c r="H291" i="19"/>
  <c r="I291" i="19" s="1"/>
  <c r="H290" i="19"/>
  <c r="H289" i="19"/>
  <c r="H288" i="19"/>
  <c r="H287" i="19"/>
  <c r="H286" i="19"/>
  <c r="H285" i="19"/>
  <c r="H284" i="19"/>
  <c r="H283" i="19"/>
  <c r="H282" i="19"/>
  <c r="H281" i="19"/>
  <c r="H280" i="19"/>
  <c r="I280" i="19" s="1"/>
  <c r="H279" i="19"/>
  <c r="H278" i="19"/>
  <c r="H277" i="19"/>
  <c r="H276" i="19"/>
  <c r="H275" i="19"/>
  <c r="H274" i="19"/>
  <c r="H273" i="19"/>
  <c r="H272" i="19"/>
  <c r="H271" i="19"/>
  <c r="H270" i="19"/>
  <c r="I270" i="19" s="1"/>
  <c r="H269" i="19"/>
  <c r="H268" i="19"/>
  <c r="H267" i="19"/>
  <c r="H266" i="19"/>
  <c r="H265" i="19"/>
  <c r="H264" i="19"/>
  <c r="H263" i="19"/>
  <c r="H262" i="19"/>
  <c r="H261" i="19"/>
  <c r="H260" i="19"/>
  <c r="H259" i="19"/>
  <c r="I259" i="19" s="1"/>
  <c r="H258" i="19"/>
  <c r="H257" i="19"/>
  <c r="H256" i="19"/>
  <c r="H255" i="19"/>
  <c r="H254" i="19"/>
  <c r="H253" i="19"/>
  <c r="H252" i="19"/>
  <c r="H251" i="19"/>
  <c r="H250" i="19"/>
  <c r="H249" i="19"/>
  <c r="H248" i="19"/>
  <c r="I248" i="19" s="1"/>
  <c r="H247" i="19"/>
  <c r="H246" i="19"/>
  <c r="H245" i="19"/>
  <c r="H244" i="19"/>
  <c r="H243" i="19"/>
  <c r="H242" i="19"/>
  <c r="H241" i="19"/>
  <c r="H240" i="19"/>
  <c r="H239" i="19"/>
  <c r="H238" i="19"/>
  <c r="I238" i="19" s="1"/>
  <c r="H237" i="19"/>
  <c r="H236" i="19"/>
  <c r="H235" i="19"/>
  <c r="H234" i="19"/>
  <c r="H233" i="19"/>
  <c r="H232" i="19"/>
  <c r="H231" i="19"/>
  <c r="H230" i="19"/>
  <c r="H229" i="19"/>
  <c r="H228" i="19"/>
  <c r="H227" i="19"/>
  <c r="I227" i="19" s="1"/>
  <c r="H226" i="19"/>
  <c r="H225" i="19"/>
  <c r="H224" i="19"/>
  <c r="H223" i="19"/>
  <c r="H222" i="19"/>
  <c r="H221" i="19"/>
  <c r="H220" i="19"/>
  <c r="H219" i="19"/>
  <c r="H218" i="19"/>
  <c r="H217" i="19"/>
  <c r="H216" i="19"/>
  <c r="I216" i="19" s="1"/>
  <c r="H215" i="19"/>
  <c r="H214" i="19"/>
  <c r="H213" i="19"/>
  <c r="H212" i="19"/>
  <c r="H211" i="19"/>
  <c r="H210" i="19"/>
  <c r="H209" i="19"/>
  <c r="H208" i="19"/>
  <c r="H207" i="19"/>
  <c r="H206" i="19"/>
  <c r="I206" i="19" s="1"/>
  <c r="H205" i="19"/>
  <c r="H204" i="19"/>
  <c r="H203" i="19"/>
  <c r="H202" i="19"/>
  <c r="H201" i="19"/>
  <c r="H200" i="19"/>
  <c r="H199" i="19"/>
  <c r="H198" i="19"/>
  <c r="H197" i="19"/>
  <c r="H196" i="19"/>
  <c r="H195" i="19"/>
  <c r="I195" i="19" s="1"/>
  <c r="H194" i="19"/>
  <c r="H193" i="19"/>
  <c r="H192" i="19"/>
  <c r="H191" i="19"/>
  <c r="H190" i="19"/>
  <c r="H189" i="19"/>
  <c r="H188" i="19"/>
  <c r="H187" i="19"/>
  <c r="H186" i="19"/>
  <c r="H185" i="19"/>
  <c r="H184" i="19"/>
  <c r="I184" i="19" s="1"/>
  <c r="H183" i="19"/>
  <c r="H182" i="19"/>
  <c r="H181" i="19"/>
  <c r="H180" i="19"/>
  <c r="H179" i="19"/>
  <c r="H178" i="19"/>
  <c r="H177" i="19"/>
  <c r="H176" i="19"/>
  <c r="H175" i="19"/>
  <c r="H174" i="19"/>
  <c r="I174" i="19" s="1"/>
  <c r="H173" i="19"/>
  <c r="H172" i="19"/>
  <c r="H171" i="19"/>
  <c r="H170" i="19"/>
  <c r="H169" i="19"/>
  <c r="H168" i="19"/>
  <c r="H167" i="19"/>
  <c r="H166" i="19"/>
  <c r="H165" i="19"/>
  <c r="H164" i="19"/>
  <c r="H163" i="19"/>
  <c r="I163" i="19" s="1"/>
  <c r="H162" i="19"/>
  <c r="H161" i="19"/>
  <c r="H160" i="19"/>
  <c r="H159" i="19"/>
  <c r="H158" i="19"/>
  <c r="H157" i="19"/>
  <c r="H156" i="19"/>
  <c r="H155" i="19"/>
  <c r="H154" i="19"/>
  <c r="H153" i="19"/>
  <c r="H152" i="19"/>
  <c r="I152" i="19" s="1"/>
  <c r="H151" i="19"/>
  <c r="H150" i="19"/>
  <c r="H149" i="19"/>
  <c r="H148" i="19"/>
  <c r="H147" i="19"/>
  <c r="H146" i="19"/>
  <c r="H145" i="19"/>
  <c r="H144" i="19"/>
  <c r="H143" i="19"/>
  <c r="H142" i="19"/>
  <c r="I142" i="19" s="1"/>
  <c r="H141" i="19"/>
  <c r="H140" i="19"/>
  <c r="H139" i="19"/>
  <c r="H138" i="19"/>
  <c r="H137" i="19"/>
  <c r="H136" i="19"/>
  <c r="H135" i="19"/>
  <c r="H134" i="19"/>
  <c r="H133" i="19"/>
  <c r="H132" i="19"/>
  <c r="H131" i="19"/>
  <c r="I131" i="19" s="1"/>
  <c r="H130" i="19"/>
  <c r="H129" i="19"/>
  <c r="H128" i="19"/>
  <c r="H127" i="19"/>
  <c r="H126" i="19"/>
  <c r="H125" i="19"/>
  <c r="H124" i="19"/>
  <c r="H123" i="19"/>
  <c r="H122" i="19"/>
  <c r="H121" i="19"/>
  <c r="H120" i="19"/>
  <c r="I120" i="19" s="1"/>
  <c r="H119" i="19"/>
  <c r="H118" i="19"/>
  <c r="H117" i="19"/>
  <c r="H116" i="19"/>
  <c r="H115" i="19"/>
  <c r="H114" i="19"/>
  <c r="H113" i="19"/>
  <c r="H112" i="19"/>
  <c r="H111" i="19"/>
  <c r="H110" i="19"/>
  <c r="I110" i="19" s="1"/>
  <c r="H109" i="19"/>
  <c r="H108" i="19"/>
  <c r="H107" i="19"/>
  <c r="H106" i="19"/>
  <c r="H105" i="19"/>
  <c r="H104" i="19"/>
  <c r="H103" i="19"/>
  <c r="H102" i="19"/>
  <c r="H101" i="19"/>
  <c r="H100" i="19"/>
  <c r="I100" i="19" s="1"/>
  <c r="H99" i="19"/>
  <c r="H98" i="19"/>
  <c r="H97" i="19"/>
  <c r="H96" i="19"/>
  <c r="H95" i="19"/>
  <c r="H94" i="19"/>
  <c r="H93" i="19"/>
  <c r="H92" i="19"/>
  <c r="H91" i="19"/>
  <c r="I91" i="19" s="1"/>
  <c r="H90" i="19"/>
  <c r="H89" i="19"/>
  <c r="H88" i="19"/>
  <c r="H87" i="19"/>
  <c r="H86" i="19"/>
  <c r="H85" i="19"/>
  <c r="H84" i="19"/>
  <c r="H83" i="19"/>
  <c r="H82" i="19"/>
  <c r="I82" i="19" s="1"/>
  <c r="H81" i="19"/>
  <c r="H80" i="19"/>
  <c r="H79" i="19"/>
  <c r="H78" i="19"/>
  <c r="H77" i="19"/>
  <c r="H76" i="19"/>
  <c r="H75" i="19"/>
  <c r="H74" i="19"/>
  <c r="H73" i="19"/>
  <c r="I73" i="19" s="1"/>
  <c r="H72" i="19"/>
  <c r="H71" i="19"/>
  <c r="H70" i="19"/>
  <c r="H69" i="19"/>
  <c r="H68" i="19"/>
  <c r="H67" i="19"/>
  <c r="H66" i="19"/>
  <c r="H65" i="19"/>
  <c r="H64" i="19"/>
  <c r="I64" i="19" s="1"/>
  <c r="H63" i="19"/>
  <c r="H62" i="19"/>
  <c r="H61" i="19"/>
  <c r="H60" i="19"/>
  <c r="H59" i="19"/>
  <c r="H58" i="19"/>
  <c r="H57" i="19"/>
  <c r="H56" i="19"/>
  <c r="I56" i="19" s="1"/>
  <c r="H55" i="19"/>
  <c r="H54" i="19"/>
  <c r="H53" i="19"/>
  <c r="H52" i="19"/>
  <c r="H51" i="19"/>
  <c r="H50" i="19"/>
  <c r="H49" i="19"/>
  <c r="H48" i="19"/>
  <c r="I48" i="19" s="1"/>
  <c r="H47" i="19"/>
  <c r="H46" i="19"/>
  <c r="H45" i="19"/>
  <c r="H44" i="19"/>
  <c r="H43" i="19"/>
  <c r="H42" i="19"/>
  <c r="H41" i="19"/>
  <c r="H40" i="19"/>
  <c r="I40" i="19" s="1"/>
  <c r="H39" i="19"/>
  <c r="H38" i="19"/>
  <c r="H37" i="19"/>
  <c r="H36" i="19"/>
  <c r="H35" i="19"/>
  <c r="H34" i="19"/>
  <c r="H33" i="19"/>
  <c r="H32" i="19"/>
  <c r="I32" i="19" s="1"/>
  <c r="H31" i="19"/>
  <c r="H30" i="19"/>
  <c r="H29" i="19"/>
  <c r="H28" i="19"/>
  <c r="H27" i="19"/>
  <c r="H26" i="19"/>
  <c r="H25" i="19"/>
  <c r="H24" i="19"/>
  <c r="I24" i="19" s="1"/>
  <c r="H23" i="19"/>
  <c r="H22" i="19"/>
  <c r="H21" i="19"/>
  <c r="H20" i="19"/>
  <c r="H19" i="19"/>
  <c r="H18" i="19"/>
  <c r="H17" i="19"/>
  <c r="H16" i="19"/>
  <c r="I16" i="19" s="1"/>
  <c r="H15" i="19"/>
  <c r="H14" i="19"/>
  <c r="H13" i="19"/>
  <c r="H12" i="19"/>
  <c r="H11" i="19"/>
  <c r="H10" i="19"/>
  <c r="H9" i="19"/>
  <c r="H8" i="19"/>
  <c r="I8" i="19" s="1"/>
  <c r="H7" i="19"/>
  <c r="H6" i="19"/>
  <c r="H5" i="19"/>
  <c r="H4" i="19"/>
  <c r="H3" i="19"/>
  <c r="H2" i="19"/>
  <c r="D631" i="19"/>
  <c r="D630" i="19"/>
  <c r="D629" i="19"/>
  <c r="D628" i="19"/>
  <c r="D627" i="19"/>
  <c r="D626" i="19"/>
  <c r="D625" i="19"/>
  <c r="D624" i="19"/>
  <c r="D623" i="19"/>
  <c r="D622" i="19"/>
  <c r="D621" i="19"/>
  <c r="D620" i="19"/>
  <c r="D619" i="19"/>
  <c r="D618" i="19"/>
  <c r="D617" i="19"/>
  <c r="D616" i="19"/>
  <c r="D615" i="19"/>
  <c r="D614" i="19"/>
  <c r="D613" i="19"/>
  <c r="D612" i="19"/>
  <c r="D611" i="19"/>
  <c r="D610" i="19"/>
  <c r="D609" i="19"/>
  <c r="D608" i="19"/>
  <c r="D607" i="19"/>
  <c r="D606" i="19"/>
  <c r="D605" i="19"/>
  <c r="D604" i="19"/>
  <c r="D603" i="19"/>
  <c r="D602" i="19"/>
  <c r="D601" i="19"/>
  <c r="D600" i="19"/>
  <c r="D599" i="19"/>
  <c r="D598" i="19"/>
  <c r="D597" i="19"/>
  <c r="D596" i="19"/>
  <c r="D595" i="19"/>
  <c r="D594" i="19"/>
  <c r="D593" i="19"/>
  <c r="D592" i="19"/>
  <c r="D591" i="19"/>
  <c r="D590" i="19"/>
  <c r="D589" i="19"/>
  <c r="D588" i="19"/>
  <c r="D587" i="19"/>
  <c r="D586" i="19"/>
  <c r="D585" i="19"/>
  <c r="D584" i="19"/>
  <c r="D583" i="19"/>
  <c r="D582" i="19"/>
  <c r="D581" i="19"/>
  <c r="D580" i="19"/>
  <c r="D579" i="19"/>
  <c r="D578" i="19"/>
  <c r="D577" i="19"/>
  <c r="D576" i="19"/>
  <c r="D575" i="19"/>
  <c r="D574" i="19"/>
  <c r="D573" i="19"/>
  <c r="D572" i="19"/>
  <c r="D571" i="19"/>
  <c r="D570" i="19"/>
  <c r="D569" i="19"/>
  <c r="D568" i="19"/>
  <c r="D567" i="19"/>
  <c r="D566" i="19"/>
  <c r="D565" i="19"/>
  <c r="D564" i="19"/>
  <c r="D563" i="19"/>
  <c r="D562" i="19"/>
  <c r="D561" i="19"/>
  <c r="D560" i="19"/>
  <c r="D559" i="19"/>
  <c r="D558" i="19"/>
  <c r="D557" i="19"/>
  <c r="D556" i="19"/>
  <c r="D555" i="19"/>
  <c r="D554" i="19"/>
  <c r="D553" i="19"/>
  <c r="D552" i="19"/>
  <c r="D551" i="19"/>
  <c r="D550" i="19"/>
  <c r="D549" i="19"/>
  <c r="D548" i="19"/>
  <c r="D547" i="19"/>
  <c r="D546" i="19"/>
  <c r="D545" i="19"/>
  <c r="D544" i="19"/>
  <c r="D543" i="19"/>
  <c r="D542" i="19"/>
  <c r="D541" i="19"/>
  <c r="D540" i="19"/>
  <c r="D539" i="19"/>
  <c r="D538" i="19"/>
  <c r="D537" i="19"/>
  <c r="D536" i="19"/>
  <c r="D535" i="19"/>
  <c r="D534" i="19"/>
  <c r="D533" i="19"/>
  <c r="D532" i="19"/>
  <c r="D531" i="19"/>
  <c r="D530" i="19"/>
  <c r="D529" i="19"/>
  <c r="D528" i="19"/>
  <c r="D527" i="19"/>
  <c r="D526" i="19"/>
  <c r="D525" i="19"/>
  <c r="D524" i="19"/>
  <c r="D523" i="19"/>
  <c r="D522" i="19"/>
  <c r="D521" i="19"/>
  <c r="D520" i="19"/>
  <c r="D519" i="19"/>
  <c r="D518" i="19"/>
  <c r="D517" i="19"/>
  <c r="D516" i="19"/>
  <c r="D515" i="19"/>
  <c r="D514" i="19"/>
  <c r="D513" i="19"/>
  <c r="D512" i="19"/>
  <c r="D511" i="19"/>
  <c r="D510" i="19"/>
  <c r="D509" i="19"/>
  <c r="D508" i="19"/>
  <c r="D507" i="19"/>
  <c r="D506" i="19"/>
  <c r="D505" i="19"/>
  <c r="D504" i="19"/>
  <c r="D503" i="19"/>
  <c r="D502" i="19"/>
  <c r="D501" i="19"/>
  <c r="D500" i="19"/>
  <c r="D499" i="19"/>
  <c r="D498" i="19"/>
  <c r="D497" i="19"/>
  <c r="D496" i="19"/>
  <c r="D495" i="19"/>
  <c r="D494" i="19"/>
  <c r="D493" i="19"/>
  <c r="D492" i="19"/>
  <c r="D491" i="19"/>
  <c r="D490" i="19"/>
  <c r="D489" i="19"/>
  <c r="D488" i="19"/>
  <c r="D487" i="19"/>
  <c r="D486" i="19"/>
  <c r="D485" i="19"/>
  <c r="D484" i="19"/>
  <c r="D483" i="19"/>
  <c r="D482" i="19"/>
  <c r="D481" i="19"/>
  <c r="D480" i="19"/>
  <c r="D479" i="19"/>
  <c r="D478" i="19"/>
  <c r="D477" i="19"/>
  <c r="D476" i="19"/>
  <c r="D475" i="19"/>
  <c r="D474" i="19"/>
  <c r="D473" i="19"/>
  <c r="D472" i="19"/>
  <c r="D471" i="19"/>
  <c r="D470" i="19"/>
  <c r="D469" i="19"/>
  <c r="D468" i="19"/>
  <c r="D467" i="19"/>
  <c r="D466" i="19"/>
  <c r="D465" i="19"/>
  <c r="D464" i="19"/>
  <c r="D463" i="19"/>
  <c r="D462" i="19"/>
  <c r="D461" i="19"/>
  <c r="D460" i="19"/>
  <c r="D459" i="19"/>
  <c r="D458" i="19"/>
  <c r="D457" i="19"/>
  <c r="D456" i="19"/>
  <c r="D455" i="19"/>
  <c r="D454" i="19"/>
  <c r="D453" i="19"/>
  <c r="D452" i="19"/>
  <c r="D451" i="19"/>
  <c r="D450" i="19"/>
  <c r="D449" i="19"/>
  <c r="D448" i="19"/>
  <c r="D447" i="19"/>
  <c r="D446" i="19"/>
  <c r="D445" i="19"/>
  <c r="D444" i="19"/>
  <c r="D443" i="19"/>
  <c r="D442" i="19"/>
  <c r="D441" i="19"/>
  <c r="D440" i="19"/>
  <c r="D439" i="19"/>
  <c r="D438" i="19"/>
  <c r="D437" i="19"/>
  <c r="D436" i="19"/>
  <c r="D435" i="19"/>
  <c r="D434" i="19"/>
  <c r="D433" i="19"/>
  <c r="D432" i="19"/>
  <c r="D431" i="19"/>
  <c r="D430" i="19"/>
  <c r="D429" i="19"/>
  <c r="D428" i="19"/>
  <c r="D427" i="19"/>
  <c r="D426" i="19"/>
  <c r="D425" i="19"/>
  <c r="D424" i="19"/>
  <c r="D423" i="19"/>
  <c r="D422" i="19"/>
  <c r="D421" i="19"/>
  <c r="D420" i="19"/>
  <c r="D419" i="19"/>
  <c r="D418" i="19"/>
  <c r="D417" i="19"/>
  <c r="D416" i="19"/>
  <c r="D415" i="19"/>
  <c r="D414" i="19"/>
  <c r="D413" i="19"/>
  <c r="D412" i="19"/>
  <c r="D411" i="19"/>
  <c r="D410" i="19"/>
  <c r="D409" i="19"/>
  <c r="D408" i="19"/>
  <c r="D407" i="19"/>
  <c r="D406" i="19"/>
  <c r="D405" i="19"/>
  <c r="D404" i="19"/>
  <c r="D403" i="19"/>
  <c r="D402" i="19"/>
  <c r="D401" i="19"/>
  <c r="D400" i="19"/>
  <c r="D399" i="19"/>
  <c r="D398" i="19"/>
  <c r="D397" i="19"/>
  <c r="D396" i="19"/>
  <c r="D395" i="19"/>
  <c r="D394" i="19"/>
  <c r="D393" i="19"/>
  <c r="D392" i="19"/>
  <c r="D391" i="19"/>
  <c r="D390" i="19"/>
  <c r="D389" i="19"/>
  <c r="D388" i="19"/>
  <c r="D387" i="19"/>
  <c r="D386" i="19"/>
  <c r="D385" i="19"/>
  <c r="D384" i="19"/>
  <c r="D383" i="19"/>
  <c r="D382" i="19"/>
  <c r="D381" i="19"/>
  <c r="D380" i="19"/>
  <c r="D379" i="19"/>
  <c r="D378" i="19"/>
  <c r="D377" i="19"/>
  <c r="D376" i="19"/>
  <c r="D375" i="19"/>
  <c r="D374" i="19"/>
  <c r="D373" i="19"/>
  <c r="D372" i="19"/>
  <c r="D371" i="19"/>
  <c r="D370" i="19"/>
  <c r="D369" i="19"/>
  <c r="D368" i="19"/>
  <c r="D367" i="19"/>
  <c r="D366" i="19"/>
  <c r="D365" i="19"/>
  <c r="D364" i="19"/>
  <c r="D363" i="19"/>
  <c r="D362" i="19"/>
  <c r="D361" i="19"/>
  <c r="D360" i="19"/>
  <c r="D359" i="19"/>
  <c r="D358" i="19"/>
  <c r="D357" i="19"/>
  <c r="D356" i="19"/>
  <c r="D355" i="19"/>
  <c r="D354" i="19"/>
  <c r="D353" i="19"/>
  <c r="D352" i="19"/>
  <c r="D351" i="19"/>
  <c r="D350" i="19"/>
  <c r="D349" i="19"/>
  <c r="D348" i="19"/>
  <c r="D347" i="19"/>
  <c r="D346" i="19"/>
  <c r="D345" i="19"/>
  <c r="D344" i="19"/>
  <c r="D343" i="19"/>
  <c r="D342" i="19"/>
  <c r="D341" i="19"/>
  <c r="D340" i="19"/>
  <c r="D339" i="19"/>
  <c r="D338" i="19"/>
  <c r="D337" i="19"/>
  <c r="D336" i="19"/>
  <c r="D335" i="19"/>
  <c r="D334" i="19"/>
  <c r="D333" i="19"/>
  <c r="D332" i="19"/>
  <c r="D331" i="19"/>
  <c r="D330" i="19"/>
  <c r="D329" i="19"/>
  <c r="D328" i="19"/>
  <c r="D327" i="19"/>
  <c r="D326" i="19"/>
  <c r="D325" i="19"/>
  <c r="D324" i="19"/>
  <c r="D323" i="19"/>
  <c r="D322" i="19"/>
  <c r="D321" i="19"/>
  <c r="D320" i="19"/>
  <c r="D319" i="19"/>
  <c r="D318" i="19"/>
  <c r="D317" i="19"/>
  <c r="D316" i="19"/>
  <c r="D315" i="19"/>
  <c r="D314" i="19"/>
  <c r="D313" i="19"/>
  <c r="D312" i="19"/>
  <c r="D311" i="19"/>
  <c r="D310" i="19"/>
  <c r="D309" i="19"/>
  <c r="D308" i="19"/>
  <c r="D307" i="19"/>
  <c r="D306" i="19"/>
  <c r="D305" i="19"/>
  <c r="D304" i="19"/>
  <c r="D303" i="19"/>
  <c r="D302" i="19"/>
  <c r="D301" i="19"/>
  <c r="D300" i="19"/>
  <c r="D299" i="19"/>
  <c r="D298" i="19"/>
  <c r="D297" i="19"/>
  <c r="D296" i="19"/>
  <c r="D295" i="19"/>
  <c r="D294" i="19"/>
  <c r="D293" i="19"/>
  <c r="D292" i="19"/>
  <c r="D291" i="19"/>
  <c r="D290" i="19"/>
  <c r="D289" i="19"/>
  <c r="D288" i="19"/>
  <c r="D287" i="19"/>
  <c r="D286" i="19"/>
  <c r="D285" i="19"/>
  <c r="D284" i="19"/>
  <c r="D283" i="19"/>
  <c r="D282" i="19"/>
  <c r="D281" i="19"/>
  <c r="D280" i="19"/>
  <c r="D279" i="19"/>
  <c r="D278" i="19"/>
  <c r="D277" i="19"/>
  <c r="D276" i="19"/>
  <c r="D275" i="19"/>
  <c r="D274" i="19"/>
  <c r="D273" i="19"/>
  <c r="D272" i="19"/>
  <c r="D271" i="19"/>
  <c r="D270" i="19"/>
  <c r="D269" i="19"/>
  <c r="D268" i="19"/>
  <c r="D267" i="19"/>
  <c r="D266" i="19"/>
  <c r="D265" i="19"/>
  <c r="D264" i="19"/>
  <c r="D263" i="19"/>
  <c r="D262" i="19"/>
  <c r="D261" i="19"/>
  <c r="D260" i="19"/>
  <c r="D259" i="19"/>
  <c r="D258" i="19"/>
  <c r="D257" i="19"/>
  <c r="D256" i="19"/>
  <c r="D255" i="19"/>
  <c r="D254" i="19"/>
  <c r="D253" i="19"/>
  <c r="D252" i="19"/>
  <c r="D251" i="19"/>
  <c r="D250" i="19"/>
  <c r="D249" i="19"/>
  <c r="D248" i="19"/>
  <c r="D247" i="19"/>
  <c r="D246" i="19"/>
  <c r="D245" i="19"/>
  <c r="D244" i="19"/>
  <c r="D243" i="19"/>
  <c r="D242" i="19"/>
  <c r="D241" i="19"/>
  <c r="D240" i="19"/>
  <c r="D239" i="19"/>
  <c r="D238" i="19"/>
  <c r="D237" i="19"/>
  <c r="D236" i="19"/>
  <c r="D235" i="19"/>
  <c r="D234" i="19"/>
  <c r="D233" i="19"/>
  <c r="D232" i="19"/>
  <c r="D231" i="19"/>
  <c r="D230" i="19"/>
  <c r="D229" i="19"/>
  <c r="D228" i="19"/>
  <c r="D227" i="19"/>
  <c r="D226" i="19"/>
  <c r="D225" i="19"/>
  <c r="D224" i="19"/>
  <c r="D223" i="19"/>
  <c r="D222" i="19"/>
  <c r="D221" i="19"/>
  <c r="D220" i="19"/>
  <c r="D219" i="19"/>
  <c r="D218" i="19"/>
  <c r="D217" i="19"/>
  <c r="D216" i="19"/>
  <c r="D215" i="19"/>
  <c r="D214" i="19"/>
  <c r="D213" i="19"/>
  <c r="D212" i="19"/>
  <c r="D211" i="19"/>
  <c r="D210" i="19"/>
  <c r="D209" i="19"/>
  <c r="D208" i="19"/>
  <c r="D207" i="19"/>
  <c r="D206" i="19"/>
  <c r="D205" i="19"/>
  <c r="D204" i="19"/>
  <c r="D203" i="19"/>
  <c r="D202" i="19"/>
  <c r="D201" i="19"/>
  <c r="D200" i="19"/>
  <c r="D199" i="19"/>
  <c r="D198" i="19"/>
  <c r="D197" i="19"/>
  <c r="D196" i="19"/>
  <c r="D195" i="19"/>
  <c r="D194" i="19"/>
  <c r="D193" i="19"/>
  <c r="D192" i="19"/>
  <c r="D191" i="19"/>
  <c r="D190" i="19"/>
  <c r="D189" i="19"/>
  <c r="D188" i="19"/>
  <c r="D187" i="19"/>
  <c r="D186" i="19"/>
  <c r="D185" i="19"/>
  <c r="D184" i="19"/>
  <c r="D183" i="19"/>
  <c r="D182" i="19"/>
  <c r="D181" i="19"/>
  <c r="D180" i="19"/>
  <c r="D179" i="19"/>
  <c r="D178" i="19"/>
  <c r="D177" i="19"/>
  <c r="D176" i="19"/>
  <c r="D175" i="19"/>
  <c r="D174" i="19"/>
  <c r="D173" i="19"/>
  <c r="D172" i="19"/>
  <c r="D171" i="19"/>
  <c r="D170" i="19"/>
  <c r="D169" i="19"/>
  <c r="D168" i="19"/>
  <c r="D167" i="19"/>
  <c r="D166" i="19"/>
  <c r="D165" i="19"/>
  <c r="D164" i="19"/>
  <c r="D163" i="19"/>
  <c r="D162" i="19"/>
  <c r="D161" i="19"/>
  <c r="D160" i="19"/>
  <c r="D159" i="19"/>
  <c r="D158" i="19"/>
  <c r="D157" i="19"/>
  <c r="D156" i="19"/>
  <c r="D155" i="19"/>
  <c r="D154" i="19"/>
  <c r="D153" i="19"/>
  <c r="D152" i="19"/>
  <c r="D151" i="19"/>
  <c r="D150" i="19"/>
  <c r="D149" i="19"/>
  <c r="D148" i="19"/>
  <c r="D147" i="19"/>
  <c r="D146" i="19"/>
  <c r="D145" i="19"/>
  <c r="D144" i="19"/>
  <c r="D143" i="19"/>
  <c r="D142" i="19"/>
  <c r="D141" i="19"/>
  <c r="D140" i="19"/>
  <c r="D139" i="19"/>
  <c r="D138" i="19"/>
  <c r="D137" i="19"/>
  <c r="D136" i="19"/>
  <c r="D135" i="19"/>
  <c r="D134" i="19"/>
  <c r="D133" i="19"/>
  <c r="D132" i="19"/>
  <c r="D131" i="19"/>
  <c r="D130" i="19"/>
  <c r="D129" i="19"/>
  <c r="D128" i="19"/>
  <c r="D127" i="19"/>
  <c r="D126" i="19"/>
  <c r="D125" i="19"/>
  <c r="D124" i="19"/>
  <c r="D123" i="19"/>
  <c r="D122" i="19"/>
  <c r="D121" i="19"/>
  <c r="D120" i="19"/>
  <c r="D119" i="19"/>
  <c r="D118" i="19"/>
  <c r="D117" i="19"/>
  <c r="D116" i="19"/>
  <c r="D115" i="19"/>
  <c r="D114" i="19"/>
  <c r="D113" i="19"/>
  <c r="D112" i="19"/>
  <c r="D111" i="19"/>
  <c r="D110" i="19"/>
  <c r="D109" i="19"/>
  <c r="D108" i="19"/>
  <c r="D107" i="19"/>
  <c r="D106" i="19"/>
  <c r="D105" i="19"/>
  <c r="D104" i="19"/>
  <c r="D103" i="19"/>
  <c r="D102" i="19"/>
  <c r="D101" i="19"/>
  <c r="D100" i="19"/>
  <c r="D99" i="19"/>
  <c r="D98" i="19"/>
  <c r="D97" i="19"/>
  <c r="D96" i="19"/>
  <c r="D95" i="19"/>
  <c r="D94" i="19"/>
  <c r="D93" i="19"/>
  <c r="D92" i="19"/>
  <c r="D91" i="19"/>
  <c r="D90" i="19"/>
  <c r="D89" i="19"/>
  <c r="D88" i="19"/>
  <c r="D87" i="19"/>
  <c r="D86" i="19"/>
  <c r="D85" i="19"/>
  <c r="D84" i="19"/>
  <c r="D83" i="19"/>
  <c r="D82" i="19"/>
  <c r="D81" i="19"/>
  <c r="D80" i="19"/>
  <c r="D79" i="19"/>
  <c r="D78" i="19"/>
  <c r="D77" i="19"/>
  <c r="D76" i="19"/>
  <c r="D75" i="19"/>
  <c r="D74" i="19"/>
  <c r="D73" i="19"/>
  <c r="D72" i="19"/>
  <c r="D71" i="19"/>
  <c r="D70" i="19"/>
  <c r="D69" i="19"/>
  <c r="D68" i="19"/>
  <c r="D67" i="19"/>
  <c r="D66" i="19"/>
  <c r="D65" i="19"/>
  <c r="D64" i="19"/>
  <c r="D63" i="19"/>
  <c r="D62" i="19"/>
  <c r="D61" i="19"/>
  <c r="D60" i="19"/>
  <c r="D59" i="19"/>
  <c r="D58" i="19"/>
  <c r="D57" i="19"/>
  <c r="D56" i="19"/>
  <c r="D55" i="19"/>
  <c r="D54" i="19"/>
  <c r="D53" i="19"/>
  <c r="D52" i="19"/>
  <c r="D51" i="19"/>
  <c r="D50" i="19"/>
  <c r="D49" i="19"/>
  <c r="D48" i="19"/>
  <c r="D47" i="19"/>
  <c r="D46" i="19"/>
  <c r="D45" i="19"/>
  <c r="D44" i="19"/>
  <c r="D43" i="19"/>
  <c r="D42" i="19"/>
  <c r="D41" i="19"/>
  <c r="D40" i="19"/>
  <c r="D39" i="19"/>
  <c r="D38" i="19"/>
  <c r="D37" i="19"/>
  <c r="D36" i="19"/>
  <c r="D35" i="19"/>
  <c r="D34" i="19"/>
  <c r="D33" i="19"/>
  <c r="D32" i="19"/>
  <c r="D31" i="19"/>
  <c r="D30" i="19"/>
  <c r="D29" i="19"/>
  <c r="D28" i="19"/>
  <c r="D27" i="19"/>
  <c r="D26" i="19"/>
  <c r="D25" i="19"/>
  <c r="D24" i="19"/>
  <c r="D23" i="19"/>
  <c r="D22" i="19"/>
  <c r="D21" i="19"/>
  <c r="D20" i="19"/>
  <c r="D19" i="19"/>
  <c r="D18" i="19"/>
  <c r="D17" i="19"/>
  <c r="D16" i="19"/>
  <c r="D15" i="19"/>
  <c r="D14" i="19"/>
  <c r="D13" i="19"/>
  <c r="D12" i="19"/>
  <c r="D11" i="19"/>
  <c r="D10" i="19"/>
  <c r="D9" i="19"/>
  <c r="D8" i="19"/>
  <c r="D7" i="19"/>
  <c r="D6" i="19"/>
  <c r="D5" i="19"/>
  <c r="D4" i="19"/>
  <c r="D3" i="19"/>
  <c r="D2" i="19"/>
  <c r="P631" i="19"/>
  <c r="K631" i="19" s="1"/>
  <c r="P630" i="19"/>
  <c r="K630" i="19" s="1"/>
  <c r="P629" i="19"/>
  <c r="K629" i="19" s="1"/>
  <c r="P628" i="19"/>
  <c r="K628" i="19" s="1"/>
  <c r="P627" i="19"/>
  <c r="K627" i="19" s="1"/>
  <c r="P626" i="19"/>
  <c r="K626" i="19" s="1"/>
  <c r="P625" i="19"/>
  <c r="K625" i="19" s="1"/>
  <c r="P624" i="19"/>
  <c r="K624" i="19" s="1"/>
  <c r="P623" i="19"/>
  <c r="K623" i="19" s="1"/>
  <c r="P622" i="19"/>
  <c r="K622" i="19" s="1"/>
  <c r="P621" i="19"/>
  <c r="K621" i="19" s="1"/>
  <c r="P620" i="19"/>
  <c r="K620" i="19" s="1"/>
  <c r="P619" i="19"/>
  <c r="K619" i="19" s="1"/>
  <c r="P618" i="19"/>
  <c r="K618" i="19" s="1"/>
  <c r="P617" i="19"/>
  <c r="K617" i="19" s="1"/>
  <c r="P616" i="19"/>
  <c r="K616" i="19" s="1"/>
  <c r="P615" i="19"/>
  <c r="K615" i="19" s="1"/>
  <c r="P614" i="19"/>
  <c r="K614" i="19" s="1"/>
  <c r="P613" i="19"/>
  <c r="K613" i="19" s="1"/>
  <c r="P612" i="19"/>
  <c r="K612" i="19" s="1"/>
  <c r="P611" i="19"/>
  <c r="K611" i="19" s="1"/>
  <c r="P610" i="19"/>
  <c r="K610" i="19" s="1"/>
  <c r="P609" i="19"/>
  <c r="K609" i="19" s="1"/>
  <c r="P608" i="19"/>
  <c r="K608" i="19" s="1"/>
  <c r="P607" i="19"/>
  <c r="K607" i="19" s="1"/>
  <c r="P606" i="19"/>
  <c r="K606" i="19" s="1"/>
  <c r="P605" i="19"/>
  <c r="K605" i="19" s="1"/>
  <c r="P604" i="19"/>
  <c r="K604" i="19" s="1"/>
  <c r="P603" i="19"/>
  <c r="K603" i="19" s="1"/>
  <c r="P602" i="19"/>
  <c r="K602" i="19" s="1"/>
  <c r="P601" i="19"/>
  <c r="K601" i="19" s="1"/>
  <c r="P600" i="19"/>
  <c r="P599" i="19"/>
  <c r="K599" i="19" s="1"/>
  <c r="P598" i="19"/>
  <c r="K598" i="19" s="1"/>
  <c r="P597" i="19"/>
  <c r="K597" i="19" s="1"/>
  <c r="P596" i="19"/>
  <c r="K596" i="19" s="1"/>
  <c r="P595" i="19"/>
  <c r="K595" i="19" s="1"/>
  <c r="P594" i="19"/>
  <c r="K594" i="19" s="1"/>
  <c r="P593" i="19"/>
  <c r="K593" i="19" s="1"/>
  <c r="P592" i="19"/>
  <c r="K592" i="19" s="1"/>
  <c r="P591" i="19"/>
  <c r="K591" i="19" s="1"/>
  <c r="P590" i="19"/>
  <c r="K590" i="19" s="1"/>
  <c r="P589" i="19"/>
  <c r="K589" i="19" s="1"/>
  <c r="P588" i="19"/>
  <c r="K588" i="19" s="1"/>
  <c r="P587" i="19"/>
  <c r="K587" i="19" s="1"/>
  <c r="P586" i="19"/>
  <c r="K586" i="19" s="1"/>
  <c r="P585" i="19"/>
  <c r="K585" i="19" s="1"/>
  <c r="P584" i="19"/>
  <c r="K584" i="19" s="1"/>
  <c r="P583" i="19"/>
  <c r="K583" i="19" s="1"/>
  <c r="P582" i="19"/>
  <c r="K582" i="19" s="1"/>
  <c r="P581" i="19"/>
  <c r="K581" i="19" s="1"/>
  <c r="P580" i="19"/>
  <c r="K580" i="19" s="1"/>
  <c r="P579" i="19"/>
  <c r="K579" i="19" s="1"/>
  <c r="P578" i="19"/>
  <c r="K578" i="19" s="1"/>
  <c r="P577" i="19"/>
  <c r="K577" i="19" s="1"/>
  <c r="P576" i="19"/>
  <c r="K576" i="19" s="1"/>
  <c r="P575" i="19"/>
  <c r="K575" i="19" s="1"/>
  <c r="P574" i="19"/>
  <c r="K574" i="19" s="1"/>
  <c r="P573" i="19"/>
  <c r="K573" i="19" s="1"/>
  <c r="P572" i="19"/>
  <c r="K572" i="19" s="1"/>
  <c r="P571" i="19"/>
  <c r="K571" i="19" s="1"/>
  <c r="P570" i="19"/>
  <c r="K570" i="19" s="1"/>
  <c r="P569" i="19"/>
  <c r="K569" i="19" s="1"/>
  <c r="P568" i="19"/>
  <c r="K568" i="19" s="1"/>
  <c r="P567" i="19"/>
  <c r="K567" i="19" s="1"/>
  <c r="P566" i="19"/>
  <c r="K566" i="19" s="1"/>
  <c r="P565" i="19"/>
  <c r="K565" i="19" s="1"/>
  <c r="P564" i="19"/>
  <c r="K564" i="19" s="1"/>
  <c r="P563" i="19"/>
  <c r="K563" i="19" s="1"/>
  <c r="P562" i="19"/>
  <c r="K562" i="19" s="1"/>
  <c r="P561" i="19"/>
  <c r="K561" i="19" s="1"/>
  <c r="P560" i="19"/>
  <c r="K560" i="19" s="1"/>
  <c r="P559" i="19"/>
  <c r="K559" i="19" s="1"/>
  <c r="P558" i="19"/>
  <c r="K558" i="19" s="1"/>
  <c r="P557" i="19"/>
  <c r="K557" i="19" s="1"/>
  <c r="P556" i="19"/>
  <c r="K556" i="19" s="1"/>
  <c r="P555" i="19"/>
  <c r="K555" i="19" s="1"/>
  <c r="P554" i="19"/>
  <c r="K554" i="19" s="1"/>
  <c r="P553" i="19"/>
  <c r="K553" i="19" s="1"/>
  <c r="P552" i="19"/>
  <c r="K552" i="19" s="1"/>
  <c r="P551" i="19"/>
  <c r="K551" i="19" s="1"/>
  <c r="P550" i="19"/>
  <c r="K550" i="19" s="1"/>
  <c r="P549" i="19"/>
  <c r="K549" i="19" s="1"/>
  <c r="P548" i="19"/>
  <c r="K548" i="19" s="1"/>
  <c r="P547" i="19"/>
  <c r="K547" i="19" s="1"/>
  <c r="P546" i="19"/>
  <c r="K546" i="19" s="1"/>
  <c r="P545" i="19"/>
  <c r="K545" i="19" s="1"/>
  <c r="P544" i="19"/>
  <c r="K544" i="19" s="1"/>
  <c r="P543" i="19"/>
  <c r="K543" i="19" s="1"/>
  <c r="P542" i="19"/>
  <c r="K542" i="19" s="1"/>
  <c r="P541" i="19"/>
  <c r="K541" i="19" s="1"/>
  <c r="P540" i="19"/>
  <c r="K540" i="19" s="1"/>
  <c r="P539" i="19"/>
  <c r="K539" i="19" s="1"/>
  <c r="P538" i="19"/>
  <c r="K538" i="19" s="1"/>
  <c r="P537" i="19"/>
  <c r="K537" i="19" s="1"/>
  <c r="P536" i="19"/>
  <c r="K536" i="19" s="1"/>
  <c r="P535" i="19"/>
  <c r="K535" i="19" s="1"/>
  <c r="P534" i="19"/>
  <c r="K534" i="19" s="1"/>
  <c r="P533" i="19"/>
  <c r="K533" i="19" s="1"/>
  <c r="P532" i="19"/>
  <c r="K532" i="19" s="1"/>
  <c r="P531" i="19"/>
  <c r="K531" i="19" s="1"/>
  <c r="P530" i="19"/>
  <c r="K530" i="19" s="1"/>
  <c r="P529" i="19"/>
  <c r="K529" i="19" s="1"/>
  <c r="P528" i="19"/>
  <c r="K528" i="19" s="1"/>
  <c r="P527" i="19"/>
  <c r="K527" i="19" s="1"/>
  <c r="P526" i="19"/>
  <c r="K526" i="19" s="1"/>
  <c r="P525" i="19"/>
  <c r="K525" i="19" s="1"/>
  <c r="P524" i="19"/>
  <c r="K524" i="19" s="1"/>
  <c r="P523" i="19"/>
  <c r="K523" i="19" s="1"/>
  <c r="P522" i="19"/>
  <c r="K522" i="19" s="1"/>
  <c r="P521" i="19"/>
  <c r="K521" i="19" s="1"/>
  <c r="P520" i="19"/>
  <c r="K520" i="19" s="1"/>
  <c r="P519" i="19"/>
  <c r="K519" i="19" s="1"/>
  <c r="P518" i="19"/>
  <c r="K518" i="19" s="1"/>
  <c r="P517" i="19"/>
  <c r="K517" i="19" s="1"/>
  <c r="P516" i="19"/>
  <c r="K516" i="19" s="1"/>
  <c r="P515" i="19"/>
  <c r="K515" i="19" s="1"/>
  <c r="P514" i="19"/>
  <c r="K514" i="19" s="1"/>
  <c r="P513" i="19"/>
  <c r="K513" i="19" s="1"/>
  <c r="P512" i="19"/>
  <c r="K512" i="19" s="1"/>
  <c r="P511" i="19"/>
  <c r="K511" i="19" s="1"/>
  <c r="P510" i="19"/>
  <c r="K510" i="19" s="1"/>
  <c r="P509" i="19"/>
  <c r="K509" i="19" s="1"/>
  <c r="P508" i="19"/>
  <c r="K508" i="19" s="1"/>
  <c r="P507" i="19"/>
  <c r="K507" i="19" s="1"/>
  <c r="P506" i="19"/>
  <c r="K506" i="19" s="1"/>
  <c r="P505" i="19"/>
  <c r="K505" i="19" s="1"/>
  <c r="P504" i="19"/>
  <c r="K504" i="19" s="1"/>
  <c r="P503" i="19"/>
  <c r="K503" i="19" s="1"/>
  <c r="P502" i="19"/>
  <c r="K502" i="19" s="1"/>
  <c r="P501" i="19"/>
  <c r="K501" i="19" s="1"/>
  <c r="P500" i="19"/>
  <c r="K500" i="19" s="1"/>
  <c r="P499" i="19"/>
  <c r="K499" i="19" s="1"/>
  <c r="P498" i="19"/>
  <c r="K498" i="19" s="1"/>
  <c r="P497" i="19"/>
  <c r="K497" i="19" s="1"/>
  <c r="P496" i="19"/>
  <c r="K496" i="19" s="1"/>
  <c r="P495" i="19"/>
  <c r="K495" i="19" s="1"/>
  <c r="P494" i="19"/>
  <c r="K494" i="19" s="1"/>
  <c r="P493" i="19"/>
  <c r="K493" i="19" s="1"/>
  <c r="P492" i="19"/>
  <c r="K492" i="19" s="1"/>
  <c r="P491" i="19"/>
  <c r="K491" i="19" s="1"/>
  <c r="P490" i="19"/>
  <c r="K490" i="19" s="1"/>
  <c r="P489" i="19"/>
  <c r="K489" i="19" s="1"/>
  <c r="P488" i="19"/>
  <c r="K488" i="19" s="1"/>
  <c r="P487" i="19"/>
  <c r="K487" i="19" s="1"/>
  <c r="P486" i="19"/>
  <c r="K486" i="19" s="1"/>
  <c r="P485" i="19"/>
  <c r="K485" i="19" s="1"/>
  <c r="P484" i="19"/>
  <c r="K484" i="19" s="1"/>
  <c r="P483" i="19"/>
  <c r="K483" i="19" s="1"/>
  <c r="P482" i="19"/>
  <c r="K482" i="19" s="1"/>
  <c r="P481" i="19"/>
  <c r="K481" i="19" s="1"/>
  <c r="P480" i="19"/>
  <c r="K480" i="19" s="1"/>
  <c r="P479" i="19"/>
  <c r="K479" i="19" s="1"/>
  <c r="P478" i="19"/>
  <c r="K478" i="19" s="1"/>
  <c r="P477" i="19"/>
  <c r="K477" i="19" s="1"/>
  <c r="P476" i="19"/>
  <c r="K476" i="19" s="1"/>
  <c r="P475" i="19"/>
  <c r="K475" i="19" s="1"/>
  <c r="P474" i="19"/>
  <c r="K474" i="19" s="1"/>
  <c r="P473" i="19"/>
  <c r="K473" i="19" s="1"/>
  <c r="P472" i="19"/>
  <c r="K472" i="19" s="1"/>
  <c r="P471" i="19"/>
  <c r="K471" i="19" s="1"/>
  <c r="P470" i="19"/>
  <c r="K470" i="19" s="1"/>
  <c r="P469" i="19"/>
  <c r="K469" i="19" s="1"/>
  <c r="P468" i="19"/>
  <c r="K468" i="19" s="1"/>
  <c r="P467" i="19"/>
  <c r="K467" i="19" s="1"/>
  <c r="P466" i="19"/>
  <c r="K466" i="19" s="1"/>
  <c r="P465" i="19"/>
  <c r="K465" i="19" s="1"/>
  <c r="P464" i="19"/>
  <c r="K464" i="19" s="1"/>
  <c r="P463" i="19"/>
  <c r="K463" i="19" s="1"/>
  <c r="P462" i="19"/>
  <c r="K462" i="19" s="1"/>
  <c r="P461" i="19"/>
  <c r="K461" i="19" s="1"/>
  <c r="P460" i="19"/>
  <c r="K460" i="19" s="1"/>
  <c r="P459" i="19"/>
  <c r="K459" i="19" s="1"/>
  <c r="P458" i="19"/>
  <c r="K458" i="19" s="1"/>
  <c r="P457" i="19"/>
  <c r="K457" i="19" s="1"/>
  <c r="P456" i="19"/>
  <c r="K456" i="19" s="1"/>
  <c r="P455" i="19"/>
  <c r="K455" i="19" s="1"/>
  <c r="P454" i="19"/>
  <c r="K454" i="19" s="1"/>
  <c r="P453" i="19"/>
  <c r="K453" i="19" s="1"/>
  <c r="P452" i="19"/>
  <c r="K452" i="19" s="1"/>
  <c r="P451" i="19"/>
  <c r="K451" i="19" s="1"/>
  <c r="P450" i="19"/>
  <c r="K450" i="19" s="1"/>
  <c r="P449" i="19"/>
  <c r="K449" i="19" s="1"/>
  <c r="P448" i="19"/>
  <c r="K448" i="19" s="1"/>
  <c r="P447" i="19"/>
  <c r="K447" i="19" s="1"/>
  <c r="P446" i="19"/>
  <c r="K446" i="19" s="1"/>
  <c r="P445" i="19"/>
  <c r="K445" i="19" s="1"/>
  <c r="P444" i="19"/>
  <c r="K444" i="19" s="1"/>
  <c r="P443" i="19"/>
  <c r="K443" i="19" s="1"/>
  <c r="P442" i="19"/>
  <c r="K442" i="19" s="1"/>
  <c r="P441" i="19"/>
  <c r="K441" i="19" s="1"/>
  <c r="P440" i="19"/>
  <c r="K440" i="19" s="1"/>
  <c r="P439" i="19"/>
  <c r="K439" i="19" s="1"/>
  <c r="P438" i="19"/>
  <c r="K438" i="19" s="1"/>
  <c r="P437" i="19"/>
  <c r="K437" i="19" s="1"/>
  <c r="P436" i="19"/>
  <c r="K436" i="19" s="1"/>
  <c r="P435" i="19"/>
  <c r="K435" i="19" s="1"/>
  <c r="P434" i="19"/>
  <c r="K434" i="19" s="1"/>
  <c r="P433" i="19"/>
  <c r="K433" i="19" s="1"/>
  <c r="P432" i="19"/>
  <c r="K432" i="19" s="1"/>
  <c r="P431" i="19"/>
  <c r="K431" i="19" s="1"/>
  <c r="P430" i="19"/>
  <c r="K430" i="19" s="1"/>
  <c r="P429" i="19"/>
  <c r="K429" i="19" s="1"/>
  <c r="P428" i="19"/>
  <c r="K428" i="19" s="1"/>
  <c r="P427" i="19"/>
  <c r="K427" i="19" s="1"/>
  <c r="P426" i="19"/>
  <c r="K426" i="19" s="1"/>
  <c r="P425" i="19"/>
  <c r="K425" i="19" s="1"/>
  <c r="P424" i="19"/>
  <c r="K424" i="19" s="1"/>
  <c r="P423" i="19"/>
  <c r="K423" i="19" s="1"/>
  <c r="P422" i="19"/>
  <c r="K422" i="19" s="1"/>
  <c r="P421" i="19"/>
  <c r="K421" i="19" s="1"/>
  <c r="P420" i="19"/>
  <c r="K420" i="19" s="1"/>
  <c r="P419" i="19"/>
  <c r="K419" i="19" s="1"/>
  <c r="P418" i="19"/>
  <c r="K418" i="19" s="1"/>
  <c r="P417" i="19"/>
  <c r="K417" i="19" s="1"/>
  <c r="P416" i="19"/>
  <c r="K416" i="19" s="1"/>
  <c r="P415" i="19"/>
  <c r="K415" i="19" s="1"/>
  <c r="P414" i="19"/>
  <c r="K414" i="19" s="1"/>
  <c r="P413" i="19"/>
  <c r="K413" i="19" s="1"/>
  <c r="P412" i="19"/>
  <c r="K412" i="19" s="1"/>
  <c r="P411" i="19"/>
  <c r="K411" i="19" s="1"/>
  <c r="P410" i="19"/>
  <c r="K410" i="19" s="1"/>
  <c r="P409" i="19"/>
  <c r="K409" i="19" s="1"/>
  <c r="P408" i="19"/>
  <c r="K408" i="19" s="1"/>
  <c r="P407" i="19"/>
  <c r="K407" i="19" s="1"/>
  <c r="P406" i="19"/>
  <c r="K406" i="19" s="1"/>
  <c r="P405" i="19"/>
  <c r="K405" i="19" s="1"/>
  <c r="P404" i="19"/>
  <c r="K404" i="19" s="1"/>
  <c r="P403" i="19"/>
  <c r="K403" i="19" s="1"/>
  <c r="P402" i="19"/>
  <c r="K402" i="19" s="1"/>
  <c r="P401" i="19"/>
  <c r="K401" i="19" s="1"/>
  <c r="P400" i="19"/>
  <c r="K400" i="19" s="1"/>
  <c r="P399" i="19"/>
  <c r="K399" i="19" s="1"/>
  <c r="P398" i="19"/>
  <c r="K398" i="19" s="1"/>
  <c r="P397" i="19"/>
  <c r="K397" i="19" s="1"/>
  <c r="P396" i="19"/>
  <c r="K396" i="19" s="1"/>
  <c r="P395" i="19"/>
  <c r="K395" i="19" s="1"/>
  <c r="P394" i="19"/>
  <c r="K394" i="19" s="1"/>
  <c r="P393" i="19"/>
  <c r="K393" i="19" s="1"/>
  <c r="P392" i="19"/>
  <c r="K392" i="19" s="1"/>
  <c r="P391" i="19"/>
  <c r="K391" i="19" s="1"/>
  <c r="P390" i="19"/>
  <c r="K390" i="19" s="1"/>
  <c r="P389" i="19"/>
  <c r="K389" i="19" s="1"/>
  <c r="P388" i="19"/>
  <c r="K388" i="19" s="1"/>
  <c r="P387" i="19"/>
  <c r="K387" i="19" s="1"/>
  <c r="P386" i="19"/>
  <c r="K386" i="19" s="1"/>
  <c r="P385" i="19"/>
  <c r="K385" i="19" s="1"/>
  <c r="P384" i="19"/>
  <c r="P383" i="19"/>
  <c r="K383" i="19" s="1"/>
  <c r="P382" i="19"/>
  <c r="K382" i="19" s="1"/>
  <c r="P381" i="19"/>
  <c r="K381" i="19" s="1"/>
  <c r="P380" i="19"/>
  <c r="K380" i="19" s="1"/>
  <c r="P379" i="19"/>
  <c r="K379" i="19" s="1"/>
  <c r="P378" i="19"/>
  <c r="K378" i="19" s="1"/>
  <c r="P377" i="19"/>
  <c r="K377" i="19" s="1"/>
  <c r="P376" i="19"/>
  <c r="K376" i="19" s="1"/>
  <c r="P375" i="19"/>
  <c r="K375" i="19" s="1"/>
  <c r="P374" i="19"/>
  <c r="K374" i="19" s="1"/>
  <c r="P373" i="19"/>
  <c r="K373" i="19" s="1"/>
  <c r="P372" i="19"/>
  <c r="K372" i="19" s="1"/>
  <c r="P371" i="19"/>
  <c r="K371" i="19" s="1"/>
  <c r="P370" i="19"/>
  <c r="K370" i="19" s="1"/>
  <c r="P369" i="19"/>
  <c r="K369" i="19" s="1"/>
  <c r="P368" i="19"/>
  <c r="K368" i="19" s="1"/>
  <c r="P367" i="19"/>
  <c r="K367" i="19" s="1"/>
  <c r="P366" i="19"/>
  <c r="K366" i="19" s="1"/>
  <c r="P365" i="19"/>
  <c r="K365" i="19" s="1"/>
  <c r="P364" i="19"/>
  <c r="K364" i="19" s="1"/>
  <c r="P363" i="19"/>
  <c r="K363" i="19" s="1"/>
  <c r="P362" i="19"/>
  <c r="K362" i="19" s="1"/>
  <c r="P361" i="19"/>
  <c r="K361" i="19" s="1"/>
  <c r="P360" i="19"/>
  <c r="K360" i="19" s="1"/>
  <c r="P359" i="19"/>
  <c r="K359" i="19" s="1"/>
  <c r="P358" i="19"/>
  <c r="K358" i="19" s="1"/>
  <c r="P357" i="19"/>
  <c r="K357" i="19" s="1"/>
  <c r="P356" i="19"/>
  <c r="K356" i="19" s="1"/>
  <c r="P355" i="19"/>
  <c r="K355" i="19" s="1"/>
  <c r="P354" i="19"/>
  <c r="K354" i="19" s="1"/>
  <c r="P353" i="19"/>
  <c r="K353" i="19" s="1"/>
  <c r="P352" i="19"/>
  <c r="K352" i="19" s="1"/>
  <c r="P351" i="19"/>
  <c r="K351" i="19" s="1"/>
  <c r="P350" i="19"/>
  <c r="K350" i="19" s="1"/>
  <c r="P349" i="19"/>
  <c r="K349" i="19" s="1"/>
  <c r="P348" i="19"/>
  <c r="K348" i="19" s="1"/>
  <c r="P347" i="19"/>
  <c r="K347" i="19" s="1"/>
  <c r="P346" i="19"/>
  <c r="K346" i="19" s="1"/>
  <c r="P345" i="19"/>
  <c r="K345" i="19" s="1"/>
  <c r="P344" i="19"/>
  <c r="K344" i="19" s="1"/>
  <c r="P343" i="19"/>
  <c r="K343" i="19" s="1"/>
  <c r="P342" i="19"/>
  <c r="K342" i="19" s="1"/>
  <c r="P341" i="19"/>
  <c r="K341" i="19" s="1"/>
  <c r="P340" i="19"/>
  <c r="K340" i="19" s="1"/>
  <c r="P339" i="19"/>
  <c r="K339" i="19" s="1"/>
  <c r="P338" i="19"/>
  <c r="K338" i="19" s="1"/>
  <c r="P337" i="19"/>
  <c r="K337" i="19" s="1"/>
  <c r="P336" i="19"/>
  <c r="K336" i="19" s="1"/>
  <c r="P335" i="19"/>
  <c r="K335" i="19" s="1"/>
  <c r="P334" i="19"/>
  <c r="K334" i="19" s="1"/>
  <c r="P333" i="19"/>
  <c r="K333" i="19" s="1"/>
  <c r="P332" i="19"/>
  <c r="K332" i="19" s="1"/>
  <c r="P331" i="19"/>
  <c r="K331" i="19" s="1"/>
  <c r="P330" i="19"/>
  <c r="K330" i="19" s="1"/>
  <c r="P329" i="19"/>
  <c r="K329" i="19" s="1"/>
  <c r="P328" i="19"/>
  <c r="K328" i="19" s="1"/>
  <c r="P327" i="19"/>
  <c r="K327" i="19" s="1"/>
  <c r="P326" i="19"/>
  <c r="K326" i="19" s="1"/>
  <c r="P325" i="19"/>
  <c r="K325" i="19" s="1"/>
  <c r="P324" i="19"/>
  <c r="K324" i="19" s="1"/>
  <c r="P323" i="19"/>
  <c r="K323" i="19" s="1"/>
  <c r="P322" i="19"/>
  <c r="K322" i="19" s="1"/>
  <c r="P321" i="19"/>
  <c r="K321" i="19" s="1"/>
  <c r="P320" i="19"/>
  <c r="K320" i="19" s="1"/>
  <c r="P319" i="19"/>
  <c r="K319" i="19" s="1"/>
  <c r="P318" i="19"/>
  <c r="K318" i="19" s="1"/>
  <c r="P317" i="19"/>
  <c r="K317" i="19" s="1"/>
  <c r="P316" i="19"/>
  <c r="K316" i="19" s="1"/>
  <c r="P315" i="19"/>
  <c r="K315" i="19" s="1"/>
  <c r="P314" i="19"/>
  <c r="K314" i="19" s="1"/>
  <c r="P313" i="19"/>
  <c r="K313" i="19" s="1"/>
  <c r="P312" i="19"/>
  <c r="K312" i="19" s="1"/>
  <c r="P311" i="19"/>
  <c r="K311" i="19" s="1"/>
  <c r="P310" i="19"/>
  <c r="K310" i="19" s="1"/>
  <c r="P309" i="19"/>
  <c r="K309" i="19" s="1"/>
  <c r="P308" i="19"/>
  <c r="K308" i="19" s="1"/>
  <c r="P307" i="19"/>
  <c r="K307" i="19" s="1"/>
  <c r="P306" i="19"/>
  <c r="K306" i="19" s="1"/>
  <c r="P305" i="19"/>
  <c r="K305" i="19" s="1"/>
  <c r="P304" i="19"/>
  <c r="K304" i="19" s="1"/>
  <c r="P303" i="19"/>
  <c r="K303" i="19" s="1"/>
  <c r="P302" i="19"/>
  <c r="K302" i="19" s="1"/>
  <c r="P301" i="19"/>
  <c r="K301" i="19" s="1"/>
  <c r="P300" i="19"/>
  <c r="K300" i="19" s="1"/>
  <c r="P299" i="19"/>
  <c r="K299" i="19" s="1"/>
  <c r="P298" i="19"/>
  <c r="K298" i="19" s="1"/>
  <c r="P297" i="19"/>
  <c r="K297" i="19" s="1"/>
  <c r="P296" i="19"/>
  <c r="K296" i="19" s="1"/>
  <c r="P295" i="19"/>
  <c r="K295" i="19" s="1"/>
  <c r="P294" i="19"/>
  <c r="K294" i="19" s="1"/>
  <c r="P293" i="19"/>
  <c r="K293" i="19" s="1"/>
  <c r="P292" i="19"/>
  <c r="K292" i="19" s="1"/>
  <c r="P291" i="19"/>
  <c r="K291" i="19" s="1"/>
  <c r="P290" i="19"/>
  <c r="K290" i="19" s="1"/>
  <c r="P289" i="19"/>
  <c r="K289" i="19" s="1"/>
  <c r="P288" i="19"/>
  <c r="K288" i="19" s="1"/>
  <c r="P287" i="19"/>
  <c r="K287" i="19" s="1"/>
  <c r="P286" i="19"/>
  <c r="K286" i="19" s="1"/>
  <c r="P285" i="19"/>
  <c r="K285" i="19" s="1"/>
  <c r="P284" i="19"/>
  <c r="K284" i="19" s="1"/>
  <c r="P283" i="19"/>
  <c r="K283" i="19" s="1"/>
  <c r="P282" i="19"/>
  <c r="K282" i="19" s="1"/>
  <c r="P281" i="19"/>
  <c r="K281" i="19" s="1"/>
  <c r="P280" i="19"/>
  <c r="K280" i="19" s="1"/>
  <c r="P279" i="19"/>
  <c r="K279" i="19" s="1"/>
  <c r="P278" i="19"/>
  <c r="K278" i="19" s="1"/>
  <c r="P277" i="19"/>
  <c r="K277" i="19" s="1"/>
  <c r="P276" i="19"/>
  <c r="K276" i="19" s="1"/>
  <c r="P275" i="19"/>
  <c r="K275" i="19" s="1"/>
  <c r="P274" i="19"/>
  <c r="K274" i="19" s="1"/>
  <c r="P273" i="19"/>
  <c r="K273" i="19" s="1"/>
  <c r="P272" i="19"/>
  <c r="K272" i="19" s="1"/>
  <c r="P271" i="19"/>
  <c r="K271" i="19" s="1"/>
  <c r="P270" i="19"/>
  <c r="K270" i="19" s="1"/>
  <c r="P269" i="19"/>
  <c r="K269" i="19" s="1"/>
  <c r="P268" i="19"/>
  <c r="K268" i="19" s="1"/>
  <c r="P267" i="19"/>
  <c r="K267" i="19" s="1"/>
  <c r="P266" i="19"/>
  <c r="K266" i="19" s="1"/>
  <c r="P265" i="19"/>
  <c r="K265" i="19" s="1"/>
  <c r="P264" i="19"/>
  <c r="K264" i="19" s="1"/>
  <c r="P263" i="19"/>
  <c r="K263" i="19" s="1"/>
  <c r="P262" i="19"/>
  <c r="K262" i="19" s="1"/>
  <c r="P261" i="19"/>
  <c r="K261" i="19" s="1"/>
  <c r="P260" i="19"/>
  <c r="K260" i="19" s="1"/>
  <c r="P259" i="19"/>
  <c r="K259" i="19" s="1"/>
  <c r="P258" i="19"/>
  <c r="K258" i="19" s="1"/>
  <c r="P257" i="19"/>
  <c r="K257" i="19" s="1"/>
  <c r="P256" i="19"/>
  <c r="K256" i="19" s="1"/>
  <c r="P255" i="19"/>
  <c r="K255" i="19" s="1"/>
  <c r="P254" i="19"/>
  <c r="K254" i="19" s="1"/>
  <c r="P253" i="19"/>
  <c r="K253" i="19" s="1"/>
  <c r="P252" i="19"/>
  <c r="K252" i="19" s="1"/>
  <c r="P251" i="19"/>
  <c r="K251" i="19" s="1"/>
  <c r="P250" i="19"/>
  <c r="K250" i="19" s="1"/>
  <c r="P249" i="19"/>
  <c r="K249" i="19" s="1"/>
  <c r="P248" i="19"/>
  <c r="K248" i="19" s="1"/>
  <c r="P247" i="19"/>
  <c r="K247" i="19" s="1"/>
  <c r="P246" i="19"/>
  <c r="K246" i="19" s="1"/>
  <c r="P245" i="19"/>
  <c r="K245" i="19" s="1"/>
  <c r="P244" i="19"/>
  <c r="K244" i="19" s="1"/>
  <c r="P243" i="19"/>
  <c r="K243" i="19" s="1"/>
  <c r="P242" i="19"/>
  <c r="K242" i="19" s="1"/>
  <c r="P241" i="19"/>
  <c r="K241" i="19" s="1"/>
  <c r="P240" i="19"/>
  <c r="K240" i="19" s="1"/>
  <c r="P239" i="19"/>
  <c r="K239" i="19" s="1"/>
  <c r="P238" i="19"/>
  <c r="K238" i="19" s="1"/>
  <c r="P237" i="19"/>
  <c r="K237" i="19" s="1"/>
  <c r="P236" i="19"/>
  <c r="K236" i="19" s="1"/>
  <c r="P235" i="19"/>
  <c r="K235" i="19" s="1"/>
  <c r="P234" i="19"/>
  <c r="K234" i="19" s="1"/>
  <c r="P233" i="19"/>
  <c r="K233" i="19" s="1"/>
  <c r="P232" i="19"/>
  <c r="K232" i="19" s="1"/>
  <c r="P231" i="19"/>
  <c r="K231" i="19" s="1"/>
  <c r="P230" i="19"/>
  <c r="K230" i="19" s="1"/>
  <c r="P229" i="19"/>
  <c r="K229" i="19" s="1"/>
  <c r="P228" i="19"/>
  <c r="K228" i="19" s="1"/>
  <c r="P227" i="19"/>
  <c r="K227" i="19" s="1"/>
  <c r="P226" i="19"/>
  <c r="K226" i="19" s="1"/>
  <c r="P225" i="19"/>
  <c r="K225" i="19" s="1"/>
  <c r="P224" i="19"/>
  <c r="K224" i="19" s="1"/>
  <c r="P223" i="19"/>
  <c r="K223" i="19" s="1"/>
  <c r="P222" i="19"/>
  <c r="K222" i="19" s="1"/>
  <c r="P221" i="19"/>
  <c r="K221" i="19" s="1"/>
  <c r="P220" i="19"/>
  <c r="K220" i="19" s="1"/>
  <c r="P219" i="19"/>
  <c r="K219" i="19" s="1"/>
  <c r="P218" i="19"/>
  <c r="K218" i="19" s="1"/>
  <c r="P217" i="19"/>
  <c r="K217" i="19" s="1"/>
  <c r="P216" i="19"/>
  <c r="K216" i="19" s="1"/>
  <c r="P215" i="19"/>
  <c r="K215" i="19" s="1"/>
  <c r="P214" i="19"/>
  <c r="K214" i="19" s="1"/>
  <c r="P213" i="19"/>
  <c r="K213" i="19" s="1"/>
  <c r="P212" i="19"/>
  <c r="K212" i="19" s="1"/>
  <c r="P211" i="19"/>
  <c r="K211" i="19" s="1"/>
  <c r="P210" i="19"/>
  <c r="K210" i="19" s="1"/>
  <c r="P209" i="19"/>
  <c r="K209" i="19" s="1"/>
  <c r="P208" i="19"/>
  <c r="K208" i="19" s="1"/>
  <c r="P207" i="19"/>
  <c r="K207" i="19" s="1"/>
  <c r="P206" i="19"/>
  <c r="K206" i="19" s="1"/>
  <c r="P205" i="19"/>
  <c r="K205" i="19" s="1"/>
  <c r="P204" i="19"/>
  <c r="K204" i="19" s="1"/>
  <c r="P203" i="19"/>
  <c r="K203" i="19" s="1"/>
  <c r="P202" i="19"/>
  <c r="K202" i="19" s="1"/>
  <c r="P201" i="19"/>
  <c r="K201" i="19" s="1"/>
  <c r="P200" i="19"/>
  <c r="K200" i="19" s="1"/>
  <c r="P199" i="19"/>
  <c r="K199" i="19" s="1"/>
  <c r="P198" i="19"/>
  <c r="K198" i="19" s="1"/>
  <c r="P197" i="19"/>
  <c r="K197" i="19" s="1"/>
  <c r="P196" i="19"/>
  <c r="K196" i="19" s="1"/>
  <c r="P195" i="19"/>
  <c r="K195" i="19" s="1"/>
  <c r="P194" i="19"/>
  <c r="K194" i="19" s="1"/>
  <c r="P193" i="19"/>
  <c r="K193" i="19" s="1"/>
  <c r="P192" i="19"/>
  <c r="K192" i="19" s="1"/>
  <c r="P191" i="19"/>
  <c r="K191" i="19" s="1"/>
  <c r="P190" i="19"/>
  <c r="K190" i="19" s="1"/>
  <c r="P189" i="19"/>
  <c r="K189" i="19" s="1"/>
  <c r="P188" i="19"/>
  <c r="K188" i="19" s="1"/>
  <c r="P187" i="19"/>
  <c r="K187" i="19" s="1"/>
  <c r="P186" i="19"/>
  <c r="K186" i="19" s="1"/>
  <c r="P185" i="19"/>
  <c r="K185" i="19" s="1"/>
  <c r="P184" i="19"/>
  <c r="P183" i="19"/>
  <c r="K183" i="19" s="1"/>
  <c r="P182" i="19"/>
  <c r="K182" i="19" s="1"/>
  <c r="P181" i="19"/>
  <c r="K181" i="19" s="1"/>
  <c r="P180" i="19"/>
  <c r="K180" i="19" s="1"/>
  <c r="P179" i="19"/>
  <c r="K179" i="19" s="1"/>
  <c r="P178" i="19"/>
  <c r="K178" i="19" s="1"/>
  <c r="P177" i="19"/>
  <c r="K177" i="19" s="1"/>
  <c r="P176" i="19"/>
  <c r="K176" i="19" s="1"/>
  <c r="P175" i="19"/>
  <c r="K175" i="19" s="1"/>
  <c r="P174" i="19"/>
  <c r="K174" i="19" s="1"/>
  <c r="P173" i="19"/>
  <c r="K173" i="19" s="1"/>
  <c r="P172" i="19"/>
  <c r="K172" i="19" s="1"/>
  <c r="P171" i="19"/>
  <c r="K171" i="19" s="1"/>
  <c r="P170" i="19"/>
  <c r="K170" i="19" s="1"/>
  <c r="P169" i="19"/>
  <c r="K169" i="19" s="1"/>
  <c r="P168" i="19"/>
  <c r="K168" i="19" s="1"/>
  <c r="P167" i="19"/>
  <c r="K167" i="19" s="1"/>
  <c r="P166" i="19"/>
  <c r="K166" i="19" s="1"/>
  <c r="P165" i="19"/>
  <c r="K165" i="19" s="1"/>
  <c r="P164" i="19"/>
  <c r="K164" i="19" s="1"/>
  <c r="P163" i="19"/>
  <c r="K163" i="19" s="1"/>
  <c r="P162" i="19"/>
  <c r="K162" i="19" s="1"/>
  <c r="P161" i="19"/>
  <c r="K161" i="19" s="1"/>
  <c r="P160" i="19"/>
  <c r="K160" i="19" s="1"/>
  <c r="P159" i="19"/>
  <c r="K159" i="19" s="1"/>
  <c r="P158" i="19"/>
  <c r="K158" i="19" s="1"/>
  <c r="P157" i="19"/>
  <c r="K157" i="19" s="1"/>
  <c r="P156" i="19"/>
  <c r="K156" i="19" s="1"/>
  <c r="P155" i="19"/>
  <c r="K155" i="19" s="1"/>
  <c r="P154" i="19"/>
  <c r="K154" i="19" s="1"/>
  <c r="P153" i="19"/>
  <c r="K153" i="19" s="1"/>
  <c r="P152" i="19"/>
  <c r="K152" i="19" s="1"/>
  <c r="P151" i="19"/>
  <c r="K151" i="19" s="1"/>
  <c r="P150" i="19"/>
  <c r="K150" i="19" s="1"/>
  <c r="P149" i="19"/>
  <c r="K149" i="19" s="1"/>
  <c r="P148" i="19"/>
  <c r="K148" i="19" s="1"/>
  <c r="P147" i="19"/>
  <c r="K147" i="19" s="1"/>
  <c r="P146" i="19"/>
  <c r="K146" i="19" s="1"/>
  <c r="P145" i="19"/>
  <c r="K145" i="19" s="1"/>
  <c r="P144" i="19"/>
  <c r="K144" i="19" s="1"/>
  <c r="P143" i="19"/>
  <c r="K143" i="19" s="1"/>
  <c r="P142" i="19"/>
  <c r="K142" i="19" s="1"/>
  <c r="P141" i="19"/>
  <c r="K141" i="19" s="1"/>
  <c r="P140" i="19"/>
  <c r="K140" i="19" s="1"/>
  <c r="P139" i="19"/>
  <c r="K139" i="19" s="1"/>
  <c r="P138" i="19"/>
  <c r="K138" i="19" s="1"/>
  <c r="P137" i="19"/>
  <c r="K137" i="19" s="1"/>
  <c r="P136" i="19"/>
  <c r="K136" i="19" s="1"/>
  <c r="P135" i="19"/>
  <c r="K135" i="19" s="1"/>
  <c r="P134" i="19"/>
  <c r="K134" i="19" s="1"/>
  <c r="P133" i="19"/>
  <c r="K133" i="19" s="1"/>
  <c r="P132" i="19"/>
  <c r="K132" i="19" s="1"/>
  <c r="P131" i="19"/>
  <c r="K131" i="19" s="1"/>
  <c r="P130" i="19"/>
  <c r="K130" i="19" s="1"/>
  <c r="P129" i="19"/>
  <c r="K129" i="19" s="1"/>
  <c r="P128" i="19"/>
  <c r="K128" i="19" s="1"/>
  <c r="P127" i="19"/>
  <c r="K127" i="19" s="1"/>
  <c r="P126" i="19"/>
  <c r="K126" i="19" s="1"/>
  <c r="P125" i="19"/>
  <c r="K125" i="19" s="1"/>
  <c r="P124" i="19"/>
  <c r="K124" i="19" s="1"/>
  <c r="P123" i="19"/>
  <c r="K123" i="19" s="1"/>
  <c r="P122" i="19"/>
  <c r="K122" i="19" s="1"/>
  <c r="P121" i="19"/>
  <c r="K121" i="19" s="1"/>
  <c r="P120" i="19"/>
  <c r="K120" i="19" s="1"/>
  <c r="P119" i="19"/>
  <c r="K119" i="19" s="1"/>
  <c r="P118" i="19"/>
  <c r="K118" i="19" s="1"/>
  <c r="P117" i="19"/>
  <c r="K117" i="19" s="1"/>
  <c r="P116" i="19"/>
  <c r="K116" i="19" s="1"/>
  <c r="P115" i="19"/>
  <c r="K115" i="19" s="1"/>
  <c r="P114" i="19"/>
  <c r="K114" i="19" s="1"/>
  <c r="P113" i="19"/>
  <c r="K113" i="19" s="1"/>
  <c r="P112" i="19"/>
  <c r="K112" i="19" s="1"/>
  <c r="P111" i="19"/>
  <c r="K111" i="19" s="1"/>
  <c r="P110" i="19"/>
  <c r="K110" i="19" s="1"/>
  <c r="P109" i="19"/>
  <c r="K109" i="19" s="1"/>
  <c r="P108" i="19"/>
  <c r="K108" i="19" s="1"/>
  <c r="P107" i="19"/>
  <c r="K107" i="19" s="1"/>
  <c r="P106" i="19"/>
  <c r="K106" i="19" s="1"/>
  <c r="P105" i="19"/>
  <c r="K105" i="19" s="1"/>
  <c r="P104" i="19"/>
  <c r="K104" i="19" s="1"/>
  <c r="P103" i="19"/>
  <c r="K103" i="19" s="1"/>
  <c r="P102" i="19"/>
  <c r="K102" i="19" s="1"/>
  <c r="P101" i="19"/>
  <c r="K101" i="19" s="1"/>
  <c r="P100" i="19"/>
  <c r="K100" i="19" s="1"/>
  <c r="P99" i="19"/>
  <c r="K99" i="19" s="1"/>
  <c r="P98" i="19"/>
  <c r="K98" i="19" s="1"/>
  <c r="P97" i="19"/>
  <c r="K97" i="19" s="1"/>
  <c r="P96" i="19"/>
  <c r="K96" i="19" s="1"/>
  <c r="P95" i="19"/>
  <c r="K95" i="19" s="1"/>
  <c r="P94" i="19"/>
  <c r="K94" i="19" s="1"/>
  <c r="P93" i="19"/>
  <c r="K93" i="19" s="1"/>
  <c r="P92" i="19"/>
  <c r="K92" i="19" s="1"/>
  <c r="P91" i="19"/>
  <c r="K91" i="19" s="1"/>
  <c r="P90" i="19"/>
  <c r="K90" i="19" s="1"/>
  <c r="P89" i="19"/>
  <c r="K89" i="19" s="1"/>
  <c r="P88" i="19"/>
  <c r="K88" i="19" s="1"/>
  <c r="P87" i="19"/>
  <c r="K87" i="19" s="1"/>
  <c r="P86" i="19"/>
  <c r="K86" i="19" s="1"/>
  <c r="P85" i="19"/>
  <c r="K85" i="19" s="1"/>
  <c r="P84" i="19"/>
  <c r="K84" i="19" s="1"/>
  <c r="P83" i="19"/>
  <c r="K83" i="19" s="1"/>
  <c r="P82" i="19"/>
  <c r="K82" i="19" s="1"/>
  <c r="P81" i="19"/>
  <c r="K81" i="19" s="1"/>
  <c r="P80" i="19"/>
  <c r="K80" i="19" s="1"/>
  <c r="P79" i="19"/>
  <c r="K79" i="19" s="1"/>
  <c r="P78" i="19"/>
  <c r="K78" i="19" s="1"/>
  <c r="P77" i="19"/>
  <c r="K77" i="19" s="1"/>
  <c r="P76" i="19"/>
  <c r="K76" i="19" s="1"/>
  <c r="P75" i="19"/>
  <c r="K75" i="19" s="1"/>
  <c r="P74" i="19"/>
  <c r="K74" i="19" s="1"/>
  <c r="P73" i="19"/>
  <c r="K73" i="19" s="1"/>
  <c r="P72" i="19"/>
  <c r="K72" i="19" s="1"/>
  <c r="P71" i="19"/>
  <c r="K71" i="19" s="1"/>
  <c r="P70" i="19"/>
  <c r="K70" i="19" s="1"/>
  <c r="P69" i="19"/>
  <c r="K69" i="19" s="1"/>
  <c r="P68" i="19"/>
  <c r="K68" i="19" s="1"/>
  <c r="P67" i="19"/>
  <c r="K67" i="19" s="1"/>
  <c r="P66" i="19"/>
  <c r="K66" i="19" s="1"/>
  <c r="P65" i="19"/>
  <c r="K65" i="19" s="1"/>
  <c r="P64" i="19"/>
  <c r="K64" i="19" s="1"/>
  <c r="P63" i="19"/>
  <c r="K63" i="19" s="1"/>
  <c r="P62" i="19"/>
  <c r="K62" i="19" s="1"/>
  <c r="P61" i="19"/>
  <c r="K61" i="19" s="1"/>
  <c r="P60" i="19"/>
  <c r="K60" i="19" s="1"/>
  <c r="P59" i="19"/>
  <c r="K59" i="19" s="1"/>
  <c r="P58" i="19"/>
  <c r="K58" i="19" s="1"/>
  <c r="P57" i="19"/>
  <c r="K57" i="19" s="1"/>
  <c r="P56" i="19"/>
  <c r="K56" i="19" s="1"/>
  <c r="P55" i="19"/>
  <c r="K55" i="19" s="1"/>
  <c r="P54" i="19"/>
  <c r="K54" i="19" s="1"/>
  <c r="P53" i="19"/>
  <c r="K53" i="19" s="1"/>
  <c r="P52" i="19"/>
  <c r="K52" i="19" s="1"/>
  <c r="P51" i="19"/>
  <c r="K51" i="19" s="1"/>
  <c r="P50" i="19"/>
  <c r="K50" i="19" s="1"/>
  <c r="P49" i="19"/>
  <c r="K49" i="19" s="1"/>
  <c r="P48" i="19"/>
  <c r="K48" i="19" s="1"/>
  <c r="P47" i="19"/>
  <c r="K47" i="19" s="1"/>
  <c r="P46" i="19"/>
  <c r="K46" i="19" s="1"/>
  <c r="P45" i="19"/>
  <c r="K45" i="19" s="1"/>
  <c r="P44" i="19"/>
  <c r="K44" i="19" s="1"/>
  <c r="P43" i="19"/>
  <c r="K43" i="19" s="1"/>
  <c r="P42" i="19"/>
  <c r="K42" i="19" s="1"/>
  <c r="P41" i="19"/>
  <c r="K41" i="19" s="1"/>
  <c r="P40" i="19"/>
  <c r="K40" i="19" s="1"/>
  <c r="P39" i="19"/>
  <c r="K39" i="19" s="1"/>
  <c r="P38" i="19"/>
  <c r="K38" i="19" s="1"/>
  <c r="P37" i="19"/>
  <c r="K37" i="19" s="1"/>
  <c r="P36" i="19"/>
  <c r="K36" i="19" s="1"/>
  <c r="P35" i="19"/>
  <c r="K35" i="19" s="1"/>
  <c r="P34" i="19"/>
  <c r="K34" i="19" s="1"/>
  <c r="P33" i="19"/>
  <c r="K33" i="19" s="1"/>
  <c r="P32" i="19"/>
  <c r="K32" i="19" s="1"/>
  <c r="P31" i="19"/>
  <c r="K31" i="19" s="1"/>
  <c r="P30" i="19"/>
  <c r="K30" i="19" s="1"/>
  <c r="P29" i="19"/>
  <c r="K29" i="19" s="1"/>
  <c r="P28" i="19"/>
  <c r="K28" i="19" s="1"/>
  <c r="P27" i="19"/>
  <c r="K27" i="19" s="1"/>
  <c r="P26" i="19"/>
  <c r="K26" i="19" s="1"/>
  <c r="P25" i="19"/>
  <c r="K25" i="19" s="1"/>
  <c r="P24" i="19"/>
  <c r="K24" i="19" s="1"/>
  <c r="P23" i="19"/>
  <c r="K23" i="19" s="1"/>
  <c r="P22" i="19"/>
  <c r="K22" i="19" s="1"/>
  <c r="P21" i="19"/>
  <c r="K21" i="19" s="1"/>
  <c r="P20" i="19"/>
  <c r="K20" i="19" s="1"/>
  <c r="P19" i="19"/>
  <c r="K19" i="19" s="1"/>
  <c r="P18" i="19"/>
  <c r="K18" i="19" s="1"/>
  <c r="P17" i="19"/>
  <c r="K17" i="19" s="1"/>
  <c r="P16" i="19"/>
  <c r="K16" i="19" s="1"/>
  <c r="P15" i="19"/>
  <c r="K15" i="19" s="1"/>
  <c r="P14" i="19"/>
  <c r="K14" i="19" s="1"/>
  <c r="P13" i="19"/>
  <c r="K13" i="19" s="1"/>
  <c r="P12" i="19"/>
  <c r="K12" i="19" s="1"/>
  <c r="P11" i="19"/>
  <c r="K11" i="19" s="1"/>
  <c r="P10" i="19"/>
  <c r="K10" i="19" s="1"/>
  <c r="P9" i="19"/>
  <c r="K9" i="19" s="1"/>
  <c r="P8" i="19"/>
  <c r="K8" i="19" s="1"/>
  <c r="P7" i="19"/>
  <c r="K7" i="19" s="1"/>
  <c r="P6" i="19"/>
  <c r="K6" i="19" s="1"/>
  <c r="P5" i="19"/>
  <c r="K5" i="19" s="1"/>
  <c r="P4" i="19"/>
  <c r="K4" i="19" s="1"/>
  <c r="P3" i="19"/>
  <c r="K3" i="19" s="1"/>
  <c r="P2" i="19"/>
  <c r="K2" i="19" s="1"/>
  <c r="F631" i="19"/>
  <c r="F630" i="19"/>
  <c r="F629" i="19"/>
  <c r="F628" i="19"/>
  <c r="F627" i="19"/>
  <c r="F626" i="19"/>
  <c r="F625" i="19"/>
  <c r="F624" i="19"/>
  <c r="F623" i="19"/>
  <c r="F622" i="19"/>
  <c r="F621" i="19"/>
  <c r="F620" i="19"/>
  <c r="F619" i="19"/>
  <c r="F618" i="19"/>
  <c r="F617" i="19"/>
  <c r="F616" i="19"/>
  <c r="F615" i="19"/>
  <c r="F614" i="19"/>
  <c r="F613" i="19"/>
  <c r="F612" i="19"/>
  <c r="F611" i="19"/>
  <c r="F610" i="19"/>
  <c r="F609" i="19"/>
  <c r="F608" i="19"/>
  <c r="F607" i="19"/>
  <c r="F606" i="19"/>
  <c r="F605" i="19"/>
  <c r="F604" i="19"/>
  <c r="F603" i="19"/>
  <c r="F602" i="19"/>
  <c r="F601" i="19"/>
  <c r="F600" i="19"/>
  <c r="F599" i="19"/>
  <c r="F598" i="19"/>
  <c r="F597" i="19"/>
  <c r="F596" i="19"/>
  <c r="F595" i="19"/>
  <c r="F594" i="19"/>
  <c r="F593" i="19"/>
  <c r="F592" i="19"/>
  <c r="F591" i="19"/>
  <c r="F590" i="19"/>
  <c r="F589" i="19"/>
  <c r="F588" i="19"/>
  <c r="F587" i="19"/>
  <c r="F586" i="19"/>
  <c r="F585" i="19"/>
  <c r="F584" i="19"/>
  <c r="F583" i="19"/>
  <c r="F582" i="19"/>
  <c r="F581" i="19"/>
  <c r="F580" i="19"/>
  <c r="F579" i="19"/>
  <c r="F578" i="19"/>
  <c r="F577" i="19"/>
  <c r="F576" i="19"/>
  <c r="F575" i="19"/>
  <c r="F574" i="19"/>
  <c r="F573" i="19"/>
  <c r="F572" i="19"/>
  <c r="F571" i="19"/>
  <c r="F570" i="19"/>
  <c r="F569" i="19"/>
  <c r="F568" i="19"/>
  <c r="F567" i="19"/>
  <c r="F566" i="19"/>
  <c r="F565" i="19"/>
  <c r="F564" i="19"/>
  <c r="F563" i="19"/>
  <c r="F562" i="19"/>
  <c r="F561" i="19"/>
  <c r="F560" i="19"/>
  <c r="F559" i="19"/>
  <c r="F558" i="19"/>
  <c r="F557" i="19"/>
  <c r="F556" i="19"/>
  <c r="F555" i="19"/>
  <c r="F554" i="19"/>
  <c r="F553" i="19"/>
  <c r="F552" i="19"/>
  <c r="F551" i="19"/>
  <c r="F550" i="19"/>
  <c r="F549" i="19"/>
  <c r="F548" i="19"/>
  <c r="F547" i="19"/>
  <c r="F546" i="19"/>
  <c r="F545" i="19"/>
  <c r="F544" i="19"/>
  <c r="F543" i="19"/>
  <c r="F542" i="19"/>
  <c r="F541" i="19"/>
  <c r="F540" i="19"/>
  <c r="F539" i="19"/>
  <c r="F538" i="19"/>
  <c r="F537" i="19"/>
  <c r="F536" i="19"/>
  <c r="F535" i="19"/>
  <c r="F534" i="19"/>
  <c r="F533" i="19"/>
  <c r="F532" i="19"/>
  <c r="F531" i="19"/>
  <c r="F530" i="19"/>
  <c r="F529" i="19"/>
  <c r="F528" i="19"/>
  <c r="F527" i="19"/>
  <c r="F526" i="19"/>
  <c r="F525" i="19"/>
  <c r="F524" i="19"/>
  <c r="F523" i="19"/>
  <c r="F522" i="19"/>
  <c r="F521" i="19"/>
  <c r="F520" i="19"/>
  <c r="F519" i="19"/>
  <c r="F518" i="19"/>
  <c r="F517" i="19"/>
  <c r="F516" i="19"/>
  <c r="F515" i="19"/>
  <c r="F514" i="19"/>
  <c r="F513" i="19"/>
  <c r="F512" i="19"/>
  <c r="F511" i="19"/>
  <c r="F510" i="19"/>
  <c r="F509" i="19"/>
  <c r="F508" i="19"/>
  <c r="F507" i="19"/>
  <c r="F506" i="19"/>
  <c r="F505" i="19"/>
  <c r="F504" i="19"/>
  <c r="F503" i="19"/>
  <c r="F502" i="19"/>
  <c r="F501" i="19"/>
  <c r="F500" i="19"/>
  <c r="F499" i="19"/>
  <c r="F498" i="19"/>
  <c r="F497" i="19"/>
  <c r="F496" i="19"/>
  <c r="F495" i="19"/>
  <c r="F494" i="19"/>
  <c r="F493" i="19"/>
  <c r="F492" i="19"/>
  <c r="F491" i="19"/>
  <c r="F490" i="19"/>
  <c r="F489" i="19"/>
  <c r="F488" i="19"/>
  <c r="F487" i="19"/>
  <c r="F486" i="19"/>
  <c r="F485" i="19"/>
  <c r="F484" i="19"/>
  <c r="F483" i="19"/>
  <c r="F482" i="19"/>
  <c r="F481" i="19"/>
  <c r="F480" i="19"/>
  <c r="F479" i="19"/>
  <c r="F478" i="19"/>
  <c r="F477" i="19"/>
  <c r="F476" i="19"/>
  <c r="F475" i="19"/>
  <c r="F474" i="19"/>
  <c r="F473" i="19"/>
  <c r="F472" i="19"/>
  <c r="F471" i="19"/>
  <c r="F470" i="19"/>
  <c r="F469" i="19"/>
  <c r="F468" i="19"/>
  <c r="F467" i="19"/>
  <c r="F466" i="19"/>
  <c r="F465" i="19"/>
  <c r="F464" i="19"/>
  <c r="F463" i="19"/>
  <c r="F462" i="19"/>
  <c r="F461" i="19"/>
  <c r="F460" i="19"/>
  <c r="F459" i="19"/>
  <c r="F458" i="19"/>
  <c r="F457" i="19"/>
  <c r="F456" i="19"/>
  <c r="F455" i="19"/>
  <c r="F454" i="19"/>
  <c r="F453" i="19"/>
  <c r="F452" i="19"/>
  <c r="F451" i="19"/>
  <c r="F450" i="19"/>
  <c r="F449" i="19"/>
  <c r="F448" i="19"/>
  <c r="F447" i="19"/>
  <c r="F446" i="19"/>
  <c r="F445" i="19"/>
  <c r="F444" i="19"/>
  <c r="F443" i="19"/>
  <c r="F442" i="19"/>
  <c r="F441" i="19"/>
  <c r="F440" i="19"/>
  <c r="F439" i="19"/>
  <c r="F438" i="19"/>
  <c r="F437" i="19"/>
  <c r="F436" i="19"/>
  <c r="F435" i="19"/>
  <c r="F434" i="19"/>
  <c r="F433" i="19"/>
  <c r="F432" i="19"/>
  <c r="F431" i="19"/>
  <c r="F430" i="19"/>
  <c r="F429" i="19"/>
  <c r="F428" i="19"/>
  <c r="F427" i="19"/>
  <c r="F426" i="19"/>
  <c r="F425" i="19"/>
  <c r="F424" i="19"/>
  <c r="F423" i="19"/>
  <c r="F422" i="19"/>
  <c r="F421" i="19"/>
  <c r="F420" i="19"/>
  <c r="F419" i="19"/>
  <c r="F418" i="19"/>
  <c r="F417" i="19"/>
  <c r="F416" i="19"/>
  <c r="F415" i="19"/>
  <c r="F414" i="19"/>
  <c r="F413" i="19"/>
  <c r="F412" i="19"/>
  <c r="F411" i="19"/>
  <c r="F410" i="19"/>
  <c r="F409" i="19"/>
  <c r="F408" i="19"/>
  <c r="F407" i="19"/>
  <c r="F406" i="19"/>
  <c r="F405" i="19"/>
  <c r="F404" i="19"/>
  <c r="F403" i="19"/>
  <c r="F402" i="19"/>
  <c r="F401" i="19"/>
  <c r="F400" i="19"/>
  <c r="F399" i="19"/>
  <c r="F398" i="19"/>
  <c r="F397" i="19"/>
  <c r="F396" i="19"/>
  <c r="F395" i="19"/>
  <c r="F394" i="19"/>
  <c r="F393" i="19"/>
  <c r="F392" i="19"/>
  <c r="F391" i="19"/>
  <c r="F390" i="19"/>
  <c r="F389" i="19"/>
  <c r="F388" i="19"/>
  <c r="F387" i="19"/>
  <c r="F386" i="19"/>
  <c r="F385" i="19"/>
  <c r="F384" i="19"/>
  <c r="F383" i="19"/>
  <c r="F382" i="19"/>
  <c r="F381" i="19"/>
  <c r="F380" i="19"/>
  <c r="F379" i="19"/>
  <c r="F378" i="19"/>
  <c r="F377" i="19"/>
  <c r="F376" i="19"/>
  <c r="F375" i="19"/>
  <c r="F374" i="19"/>
  <c r="F373" i="19"/>
  <c r="F372" i="19"/>
  <c r="F371" i="19"/>
  <c r="F370" i="19"/>
  <c r="F369" i="19"/>
  <c r="F368" i="19"/>
  <c r="F367" i="19"/>
  <c r="F366" i="19"/>
  <c r="F365" i="19"/>
  <c r="F364" i="19"/>
  <c r="F363" i="19"/>
  <c r="F362" i="19"/>
  <c r="F361" i="19"/>
  <c r="F360" i="19"/>
  <c r="F359" i="19"/>
  <c r="F358" i="19"/>
  <c r="F357" i="19"/>
  <c r="F356" i="19"/>
  <c r="F355" i="19"/>
  <c r="F354" i="19"/>
  <c r="F353" i="19"/>
  <c r="F352" i="19"/>
  <c r="F351" i="19"/>
  <c r="F350" i="19"/>
  <c r="F349" i="19"/>
  <c r="F348" i="19"/>
  <c r="F347" i="19"/>
  <c r="F346" i="19"/>
  <c r="F345" i="19"/>
  <c r="F344" i="19"/>
  <c r="F343" i="19"/>
  <c r="F342" i="19"/>
  <c r="F341" i="19"/>
  <c r="F340" i="19"/>
  <c r="F339" i="19"/>
  <c r="F338" i="19"/>
  <c r="F337" i="19"/>
  <c r="F336" i="19"/>
  <c r="F335" i="19"/>
  <c r="F334" i="19"/>
  <c r="F333" i="19"/>
  <c r="F332" i="19"/>
  <c r="F331" i="19"/>
  <c r="F330" i="19"/>
  <c r="F329" i="19"/>
  <c r="F328" i="19"/>
  <c r="F327" i="19"/>
  <c r="F326" i="19"/>
  <c r="F325" i="19"/>
  <c r="F324" i="19"/>
  <c r="F323" i="19"/>
  <c r="F322" i="19"/>
  <c r="F321" i="19"/>
  <c r="F320" i="19"/>
  <c r="F319" i="19"/>
  <c r="F318" i="19"/>
  <c r="F317" i="19"/>
  <c r="F316" i="19"/>
  <c r="F315" i="19"/>
  <c r="F314" i="19"/>
  <c r="F313" i="19"/>
  <c r="F312" i="19"/>
  <c r="F311" i="19"/>
  <c r="F310" i="19"/>
  <c r="F309" i="19"/>
  <c r="F308" i="19"/>
  <c r="F307" i="19"/>
  <c r="F306" i="19"/>
  <c r="F305" i="19"/>
  <c r="F304" i="19"/>
  <c r="F303" i="19"/>
  <c r="F302" i="19"/>
  <c r="F301" i="19"/>
  <c r="F300" i="19"/>
  <c r="F299" i="19"/>
  <c r="F298" i="19"/>
  <c r="F297" i="19"/>
  <c r="F296" i="19"/>
  <c r="F295" i="19"/>
  <c r="F294" i="19"/>
  <c r="F293" i="19"/>
  <c r="F292" i="19"/>
  <c r="F291" i="19"/>
  <c r="F290" i="19"/>
  <c r="F289" i="19"/>
  <c r="F288" i="19"/>
  <c r="F287" i="19"/>
  <c r="F286" i="19"/>
  <c r="F285" i="19"/>
  <c r="F284" i="19"/>
  <c r="F283" i="19"/>
  <c r="F282" i="19"/>
  <c r="F281" i="19"/>
  <c r="F280" i="19"/>
  <c r="F279" i="19"/>
  <c r="F278" i="19"/>
  <c r="F277" i="19"/>
  <c r="F276" i="19"/>
  <c r="F275" i="19"/>
  <c r="F274" i="19"/>
  <c r="F273" i="19"/>
  <c r="F272" i="19"/>
  <c r="F271" i="19"/>
  <c r="F270" i="19"/>
  <c r="F269" i="19"/>
  <c r="F268" i="19"/>
  <c r="F267" i="19"/>
  <c r="F266" i="19"/>
  <c r="F265" i="19"/>
  <c r="F264" i="19"/>
  <c r="F263" i="19"/>
  <c r="F262" i="19"/>
  <c r="F261" i="19"/>
  <c r="F260" i="19"/>
  <c r="F259" i="19"/>
  <c r="F258" i="19"/>
  <c r="F257" i="19"/>
  <c r="F256" i="19"/>
  <c r="F255" i="19"/>
  <c r="F254" i="19"/>
  <c r="F253" i="19"/>
  <c r="F252" i="19"/>
  <c r="F251" i="19"/>
  <c r="F250" i="19"/>
  <c r="F249" i="19"/>
  <c r="F248" i="19"/>
  <c r="F247" i="19"/>
  <c r="F246" i="19"/>
  <c r="F245" i="19"/>
  <c r="F244" i="19"/>
  <c r="F243" i="19"/>
  <c r="F242" i="19"/>
  <c r="F241" i="19"/>
  <c r="F240" i="19"/>
  <c r="F239" i="19"/>
  <c r="F238" i="19"/>
  <c r="F237" i="19"/>
  <c r="F236" i="19"/>
  <c r="F235" i="19"/>
  <c r="F234" i="19"/>
  <c r="F233" i="19"/>
  <c r="F232" i="19"/>
  <c r="F231" i="19"/>
  <c r="F230" i="19"/>
  <c r="F229" i="19"/>
  <c r="F228" i="19"/>
  <c r="F227" i="19"/>
  <c r="F226" i="19"/>
  <c r="F225" i="19"/>
  <c r="F224" i="19"/>
  <c r="F223" i="19"/>
  <c r="F222" i="19"/>
  <c r="F221" i="19"/>
  <c r="F220" i="19"/>
  <c r="F219" i="19"/>
  <c r="F218" i="19"/>
  <c r="F217" i="19"/>
  <c r="F216" i="19"/>
  <c r="F215" i="19"/>
  <c r="F214" i="19"/>
  <c r="F213" i="19"/>
  <c r="F212" i="19"/>
  <c r="F211" i="19"/>
  <c r="F210" i="19"/>
  <c r="F209" i="19"/>
  <c r="F208" i="19"/>
  <c r="F207" i="19"/>
  <c r="F206" i="19"/>
  <c r="F205" i="19"/>
  <c r="F204" i="19"/>
  <c r="F203" i="19"/>
  <c r="F202" i="19"/>
  <c r="F201" i="19"/>
  <c r="F200" i="19"/>
  <c r="F199" i="19"/>
  <c r="F198" i="19"/>
  <c r="F197" i="19"/>
  <c r="F196" i="19"/>
  <c r="F195" i="19"/>
  <c r="F194" i="19"/>
  <c r="F193" i="19"/>
  <c r="F192" i="19"/>
  <c r="F191" i="19"/>
  <c r="F190" i="19"/>
  <c r="F189" i="19"/>
  <c r="F188" i="19"/>
  <c r="F187" i="19"/>
  <c r="F186" i="19"/>
  <c r="F185" i="19"/>
  <c r="F184" i="19"/>
  <c r="F183" i="19"/>
  <c r="F182" i="19"/>
  <c r="F181" i="19"/>
  <c r="F180" i="19"/>
  <c r="F179" i="19"/>
  <c r="F178" i="19"/>
  <c r="F177" i="19"/>
  <c r="F176" i="19"/>
  <c r="F175" i="19"/>
  <c r="F174" i="19"/>
  <c r="F173" i="19"/>
  <c r="F172" i="19"/>
  <c r="F171" i="19"/>
  <c r="F170" i="19"/>
  <c r="F169" i="19"/>
  <c r="F168" i="19"/>
  <c r="F167" i="19"/>
  <c r="F166" i="19"/>
  <c r="F165" i="19"/>
  <c r="F164" i="19"/>
  <c r="F163" i="19"/>
  <c r="F162" i="19"/>
  <c r="F161" i="19"/>
  <c r="F160" i="19"/>
  <c r="F159" i="19"/>
  <c r="F158" i="19"/>
  <c r="F157" i="19"/>
  <c r="F156" i="19"/>
  <c r="F155" i="19"/>
  <c r="F154" i="19"/>
  <c r="F153" i="19"/>
  <c r="F152" i="19"/>
  <c r="F151" i="19"/>
  <c r="F150" i="19"/>
  <c r="F149" i="19"/>
  <c r="F148" i="19"/>
  <c r="F147" i="19"/>
  <c r="F146" i="19"/>
  <c r="F145" i="19"/>
  <c r="F144" i="19"/>
  <c r="F143" i="19"/>
  <c r="F142" i="19"/>
  <c r="F141" i="19"/>
  <c r="F140" i="19"/>
  <c r="F139" i="19"/>
  <c r="F138" i="19"/>
  <c r="F137" i="19"/>
  <c r="F136" i="19"/>
  <c r="F135" i="19"/>
  <c r="F134" i="19"/>
  <c r="F133" i="19"/>
  <c r="F132" i="19"/>
  <c r="F131" i="19"/>
  <c r="F130" i="19"/>
  <c r="F129" i="19"/>
  <c r="F128" i="19"/>
  <c r="F127" i="19"/>
  <c r="F126" i="19"/>
  <c r="F125" i="19"/>
  <c r="F124" i="19"/>
  <c r="F123" i="19"/>
  <c r="F122" i="19"/>
  <c r="F121" i="19"/>
  <c r="F120" i="19"/>
  <c r="F119" i="19"/>
  <c r="F118" i="19"/>
  <c r="F117" i="19"/>
  <c r="F116" i="19"/>
  <c r="F115" i="19"/>
  <c r="F114" i="19"/>
  <c r="F113" i="19"/>
  <c r="F112" i="19"/>
  <c r="F111" i="19"/>
  <c r="F110" i="19"/>
  <c r="F109" i="19"/>
  <c r="F108" i="19"/>
  <c r="F107" i="19"/>
  <c r="F106" i="19"/>
  <c r="F105" i="19"/>
  <c r="F104" i="19"/>
  <c r="F103" i="19"/>
  <c r="F102" i="19"/>
  <c r="F101" i="19"/>
  <c r="F100" i="19"/>
  <c r="F99" i="19"/>
  <c r="F98" i="19"/>
  <c r="F97" i="19"/>
  <c r="F96" i="19"/>
  <c r="F95" i="19"/>
  <c r="F94" i="19"/>
  <c r="F93" i="19"/>
  <c r="F92" i="19"/>
  <c r="F91" i="19"/>
  <c r="F90" i="19"/>
  <c r="F89" i="19"/>
  <c r="F88" i="19"/>
  <c r="F87" i="19"/>
  <c r="F86" i="19"/>
  <c r="F85" i="19"/>
  <c r="F84" i="19"/>
  <c r="F83" i="19"/>
  <c r="F82" i="19"/>
  <c r="F81" i="19"/>
  <c r="F80" i="19"/>
  <c r="F79" i="19"/>
  <c r="F78" i="19"/>
  <c r="F77" i="19"/>
  <c r="F76" i="19"/>
  <c r="F75" i="19"/>
  <c r="F74" i="19"/>
  <c r="F73" i="19"/>
  <c r="F72" i="19"/>
  <c r="F71" i="19"/>
  <c r="F70" i="19"/>
  <c r="F69" i="19"/>
  <c r="F68" i="19"/>
  <c r="F67" i="19"/>
  <c r="F66" i="19"/>
  <c r="F65" i="19"/>
  <c r="F64" i="19"/>
  <c r="F63" i="19"/>
  <c r="F62" i="19"/>
  <c r="F61" i="19"/>
  <c r="F60" i="19"/>
  <c r="F59" i="19"/>
  <c r="F58" i="19"/>
  <c r="F57" i="19"/>
  <c r="F56" i="19"/>
  <c r="F55" i="19"/>
  <c r="F54" i="19"/>
  <c r="F53" i="19"/>
  <c r="F52" i="19"/>
  <c r="F51" i="19"/>
  <c r="F50" i="19"/>
  <c r="F49" i="19"/>
  <c r="F48" i="19"/>
  <c r="F47" i="19"/>
  <c r="F46" i="19"/>
  <c r="F45" i="19"/>
  <c r="F44" i="19"/>
  <c r="F43" i="19"/>
  <c r="F42" i="19"/>
  <c r="F41" i="19"/>
  <c r="F40" i="19"/>
  <c r="F39" i="19"/>
  <c r="F38" i="19"/>
  <c r="F37" i="19"/>
  <c r="F36" i="19"/>
  <c r="F35" i="19"/>
  <c r="F34" i="19"/>
  <c r="F33" i="19"/>
  <c r="F32" i="19"/>
  <c r="F31" i="19"/>
  <c r="F30" i="19"/>
  <c r="F29" i="19"/>
  <c r="F28" i="19"/>
  <c r="F27" i="19"/>
  <c r="F26" i="19"/>
  <c r="F25" i="19"/>
  <c r="F24" i="19"/>
  <c r="F23" i="19"/>
  <c r="F22" i="19"/>
  <c r="F21" i="19"/>
  <c r="F20" i="19"/>
  <c r="F19" i="19"/>
  <c r="F18" i="19"/>
  <c r="F17" i="19"/>
  <c r="F16" i="19"/>
  <c r="F15" i="19"/>
  <c r="F14" i="19"/>
  <c r="F13" i="19"/>
  <c r="F12" i="19"/>
  <c r="F11" i="19"/>
  <c r="F10" i="19"/>
  <c r="F9" i="19"/>
  <c r="F8" i="19"/>
  <c r="F7" i="19"/>
  <c r="F6" i="19"/>
  <c r="F5" i="19"/>
  <c r="F4" i="19"/>
  <c r="F3" i="19"/>
  <c r="F2" i="19"/>
  <c r="I72" i="19" l="1"/>
  <c r="J72" i="19"/>
  <c r="L72" i="19" s="1"/>
  <c r="I112" i="19"/>
  <c r="J112" i="19"/>
  <c r="L112" i="19" s="1"/>
  <c r="I168" i="19"/>
  <c r="J168" i="19"/>
  <c r="L168" i="19" s="1"/>
  <c r="I208" i="19"/>
  <c r="J208" i="19"/>
  <c r="L208" i="19" s="1"/>
  <c r="I256" i="19"/>
  <c r="J256" i="19"/>
  <c r="L256" i="19" s="1"/>
  <c r="I320" i="19"/>
  <c r="J320" i="19"/>
  <c r="L320" i="19" s="1"/>
  <c r="I368" i="19"/>
  <c r="J368" i="19"/>
  <c r="L368" i="19" s="1"/>
  <c r="I7" i="19"/>
  <c r="J7" i="19"/>
  <c r="L7" i="19" s="1"/>
  <c r="I15" i="19"/>
  <c r="J15" i="19"/>
  <c r="L15" i="19" s="1"/>
  <c r="I23" i="19"/>
  <c r="J23" i="19"/>
  <c r="L23" i="19" s="1"/>
  <c r="I31" i="19"/>
  <c r="J31" i="19"/>
  <c r="L31" i="19" s="1"/>
  <c r="I39" i="19"/>
  <c r="J39" i="19"/>
  <c r="L39" i="19" s="1"/>
  <c r="I47" i="19"/>
  <c r="J47" i="19"/>
  <c r="L47" i="19" s="1"/>
  <c r="I55" i="19"/>
  <c r="J55" i="19"/>
  <c r="L55" i="19" s="1"/>
  <c r="I63" i="19"/>
  <c r="J63" i="19"/>
  <c r="L63" i="19" s="1"/>
  <c r="I71" i="19"/>
  <c r="J71" i="19"/>
  <c r="L71" i="19" s="1"/>
  <c r="I79" i="19"/>
  <c r="J79" i="19"/>
  <c r="L79" i="19" s="1"/>
  <c r="I87" i="19"/>
  <c r="J87" i="19"/>
  <c r="L87" i="19" s="1"/>
  <c r="I95" i="19"/>
  <c r="J95" i="19"/>
  <c r="L95" i="19" s="1"/>
  <c r="I103" i="19"/>
  <c r="J103" i="19"/>
  <c r="L103" i="19" s="1"/>
  <c r="I111" i="19"/>
  <c r="J111" i="19"/>
  <c r="L111" i="19" s="1"/>
  <c r="I119" i="19"/>
  <c r="J119" i="19"/>
  <c r="L119" i="19" s="1"/>
  <c r="I127" i="19"/>
  <c r="J127" i="19"/>
  <c r="L127" i="19" s="1"/>
  <c r="I135" i="19"/>
  <c r="J135" i="19"/>
  <c r="L135" i="19" s="1"/>
  <c r="I143" i="19"/>
  <c r="J143" i="19"/>
  <c r="L143" i="19" s="1"/>
  <c r="I151" i="19"/>
  <c r="J151" i="19"/>
  <c r="L151" i="19" s="1"/>
  <c r="I159" i="19"/>
  <c r="J159" i="19"/>
  <c r="L159" i="19" s="1"/>
  <c r="I167" i="19"/>
  <c r="J167" i="19"/>
  <c r="L167" i="19" s="1"/>
  <c r="I175" i="19"/>
  <c r="J175" i="19"/>
  <c r="L175" i="19" s="1"/>
  <c r="I183" i="19"/>
  <c r="J183" i="19"/>
  <c r="L183" i="19" s="1"/>
  <c r="I191" i="19"/>
  <c r="J191" i="19"/>
  <c r="L191" i="19" s="1"/>
  <c r="I199" i="19"/>
  <c r="J199" i="19"/>
  <c r="L199" i="19" s="1"/>
  <c r="I207" i="19"/>
  <c r="J207" i="19"/>
  <c r="L207" i="19" s="1"/>
  <c r="I215" i="19"/>
  <c r="J215" i="19"/>
  <c r="L215" i="19" s="1"/>
  <c r="I223" i="19"/>
  <c r="J223" i="19"/>
  <c r="L223" i="19" s="1"/>
  <c r="I231" i="19"/>
  <c r="J231" i="19"/>
  <c r="L231" i="19" s="1"/>
  <c r="I239" i="19"/>
  <c r="J239" i="19"/>
  <c r="L239" i="19" s="1"/>
  <c r="I247" i="19"/>
  <c r="J247" i="19"/>
  <c r="L247" i="19" s="1"/>
  <c r="I255" i="19"/>
  <c r="J255" i="19"/>
  <c r="L255" i="19" s="1"/>
  <c r="I263" i="19"/>
  <c r="J263" i="19"/>
  <c r="L263" i="19" s="1"/>
  <c r="I271" i="19"/>
  <c r="J271" i="19"/>
  <c r="L271" i="19" s="1"/>
  <c r="I279" i="19"/>
  <c r="J279" i="19"/>
  <c r="L279" i="19" s="1"/>
  <c r="I287" i="19"/>
  <c r="J287" i="19"/>
  <c r="L287" i="19" s="1"/>
  <c r="I295" i="19"/>
  <c r="J295" i="19"/>
  <c r="L295" i="19" s="1"/>
  <c r="I303" i="19"/>
  <c r="J303" i="19"/>
  <c r="L303" i="19" s="1"/>
  <c r="I311" i="19"/>
  <c r="J311" i="19"/>
  <c r="L311" i="19" s="1"/>
  <c r="I319" i="19"/>
  <c r="J319" i="19"/>
  <c r="L319" i="19" s="1"/>
  <c r="I327" i="19"/>
  <c r="J327" i="19"/>
  <c r="L327" i="19" s="1"/>
  <c r="J48" i="19"/>
  <c r="L48" i="19" s="1"/>
  <c r="J120" i="19"/>
  <c r="L120" i="19" s="1"/>
  <c r="J206" i="19"/>
  <c r="L206" i="19" s="1"/>
  <c r="L291" i="19"/>
  <c r="L415" i="19"/>
  <c r="I128" i="19"/>
  <c r="J128" i="19"/>
  <c r="L128" i="19" s="1"/>
  <c r="I9" i="19"/>
  <c r="J9" i="19"/>
  <c r="L9" i="19" s="1"/>
  <c r="I17" i="19"/>
  <c r="J17" i="19"/>
  <c r="L17" i="19" s="1"/>
  <c r="I25" i="19"/>
  <c r="J25" i="19"/>
  <c r="L25" i="19" s="1"/>
  <c r="I33" i="19"/>
  <c r="J33" i="19"/>
  <c r="L33" i="19" s="1"/>
  <c r="I41" i="19"/>
  <c r="J41" i="19"/>
  <c r="L41" i="19" s="1"/>
  <c r="I49" i="19"/>
  <c r="J49" i="19"/>
  <c r="L49" i="19" s="1"/>
  <c r="I57" i="19"/>
  <c r="J57" i="19"/>
  <c r="L57" i="19" s="1"/>
  <c r="I65" i="19"/>
  <c r="J65" i="19"/>
  <c r="L65" i="19" s="1"/>
  <c r="I81" i="19"/>
  <c r="J81" i="19"/>
  <c r="L81" i="19" s="1"/>
  <c r="I89" i="19"/>
  <c r="J89" i="19"/>
  <c r="L89" i="19" s="1"/>
  <c r="I97" i="19"/>
  <c r="J97" i="19"/>
  <c r="L97" i="19" s="1"/>
  <c r="I105" i="19"/>
  <c r="J105" i="19"/>
  <c r="L105" i="19" s="1"/>
  <c r="I113" i="19"/>
  <c r="J113" i="19"/>
  <c r="L113" i="19" s="1"/>
  <c r="I121" i="19"/>
  <c r="J121" i="19"/>
  <c r="L121" i="19" s="1"/>
  <c r="I129" i="19"/>
  <c r="J129" i="19"/>
  <c r="L129" i="19" s="1"/>
  <c r="I137" i="19"/>
  <c r="J137" i="19"/>
  <c r="L137" i="19" s="1"/>
  <c r="I145" i="19"/>
  <c r="J145" i="19"/>
  <c r="L145" i="19" s="1"/>
  <c r="I153" i="19"/>
  <c r="J153" i="19"/>
  <c r="L153" i="19" s="1"/>
  <c r="I161" i="19"/>
  <c r="J161" i="19"/>
  <c r="L161" i="19" s="1"/>
  <c r="I169" i="19"/>
  <c r="J169" i="19"/>
  <c r="L169" i="19" s="1"/>
  <c r="I177" i="19"/>
  <c r="J177" i="19"/>
  <c r="L177" i="19" s="1"/>
  <c r="I185" i="19"/>
  <c r="J185" i="19"/>
  <c r="L185" i="19" s="1"/>
  <c r="I193" i="19"/>
  <c r="J193" i="19"/>
  <c r="L193" i="19" s="1"/>
  <c r="I201" i="19"/>
  <c r="J201" i="19"/>
  <c r="L201" i="19" s="1"/>
  <c r="I209" i="19"/>
  <c r="J209" i="19"/>
  <c r="L209" i="19" s="1"/>
  <c r="J64" i="19"/>
  <c r="L64" i="19" s="1"/>
  <c r="J142" i="19"/>
  <c r="L142" i="19" s="1"/>
  <c r="J227" i="19"/>
  <c r="L227" i="19" s="1"/>
  <c r="J312" i="19"/>
  <c r="L312" i="19" s="1"/>
  <c r="L458" i="19"/>
  <c r="I96" i="19"/>
  <c r="J96" i="19"/>
  <c r="L96" i="19" s="1"/>
  <c r="I272" i="19"/>
  <c r="J272" i="19"/>
  <c r="L272" i="19" s="1"/>
  <c r="I344" i="19"/>
  <c r="J344" i="19"/>
  <c r="L344" i="19" s="1"/>
  <c r="I2" i="19"/>
  <c r="J2" i="19"/>
  <c r="L2" i="19" s="1"/>
  <c r="I10" i="19"/>
  <c r="J10" i="19"/>
  <c r="L10" i="19" s="1"/>
  <c r="I18" i="19"/>
  <c r="J18" i="19"/>
  <c r="L18" i="19" s="1"/>
  <c r="I26" i="19"/>
  <c r="J26" i="19"/>
  <c r="L26" i="19" s="1"/>
  <c r="I34" i="19"/>
  <c r="J34" i="19"/>
  <c r="L34" i="19" s="1"/>
  <c r="I42" i="19"/>
  <c r="J42" i="19"/>
  <c r="L42" i="19" s="1"/>
  <c r="I50" i="19"/>
  <c r="J50" i="19"/>
  <c r="L50" i="19" s="1"/>
  <c r="I58" i="19"/>
  <c r="J58" i="19"/>
  <c r="L58" i="19" s="1"/>
  <c r="I66" i="19"/>
  <c r="J66" i="19"/>
  <c r="L66" i="19" s="1"/>
  <c r="I74" i="19"/>
  <c r="J74" i="19"/>
  <c r="L74" i="19" s="1"/>
  <c r="I90" i="19"/>
  <c r="J90" i="19"/>
  <c r="L90" i="19" s="1"/>
  <c r="I98" i="19"/>
  <c r="J98" i="19"/>
  <c r="L98" i="19" s="1"/>
  <c r="I106" i="19"/>
  <c r="J106" i="19"/>
  <c r="L106" i="19" s="1"/>
  <c r="I114" i="19"/>
  <c r="J114" i="19"/>
  <c r="L114" i="19" s="1"/>
  <c r="I122" i="19"/>
  <c r="J122" i="19"/>
  <c r="L122" i="19" s="1"/>
  <c r="I130" i="19"/>
  <c r="J130" i="19"/>
  <c r="L130" i="19" s="1"/>
  <c r="I138" i="19"/>
  <c r="J138" i="19"/>
  <c r="L138" i="19" s="1"/>
  <c r="I146" i="19"/>
  <c r="J146" i="19"/>
  <c r="L146" i="19" s="1"/>
  <c r="I154" i="19"/>
  <c r="J154" i="19"/>
  <c r="L154" i="19" s="1"/>
  <c r="I162" i="19"/>
  <c r="J162" i="19"/>
  <c r="L162" i="19" s="1"/>
  <c r="I170" i="19"/>
  <c r="J170" i="19"/>
  <c r="L170" i="19" s="1"/>
  <c r="I178" i="19"/>
  <c r="J178" i="19"/>
  <c r="L178" i="19" s="1"/>
  <c r="I186" i="19"/>
  <c r="J186" i="19"/>
  <c r="L186" i="19" s="1"/>
  <c r="I194" i="19"/>
  <c r="J194" i="19"/>
  <c r="L194" i="19" s="1"/>
  <c r="I202" i="19"/>
  <c r="J202" i="19"/>
  <c r="L202" i="19" s="1"/>
  <c r="I210" i="19"/>
  <c r="J210" i="19"/>
  <c r="L210" i="19" s="1"/>
  <c r="I218" i="19"/>
  <c r="J218" i="19"/>
  <c r="L218" i="19" s="1"/>
  <c r="I226" i="19"/>
  <c r="J226" i="19"/>
  <c r="L226" i="19" s="1"/>
  <c r="I234" i="19"/>
  <c r="J234" i="19"/>
  <c r="L234" i="19" s="1"/>
  <c r="I242" i="19"/>
  <c r="J242" i="19"/>
  <c r="L242" i="19" s="1"/>
  <c r="I250" i="19"/>
  <c r="J250" i="19"/>
  <c r="L250" i="19" s="1"/>
  <c r="I258" i="19"/>
  <c r="J258" i="19"/>
  <c r="L258" i="19" s="1"/>
  <c r="I266" i="19"/>
  <c r="J266" i="19"/>
  <c r="L266" i="19" s="1"/>
  <c r="I274" i="19"/>
  <c r="J274" i="19"/>
  <c r="L274" i="19" s="1"/>
  <c r="I282" i="19"/>
  <c r="J282" i="19"/>
  <c r="L282" i="19" s="1"/>
  <c r="I290" i="19"/>
  <c r="J290" i="19"/>
  <c r="L290" i="19" s="1"/>
  <c r="I298" i="19"/>
  <c r="J298" i="19"/>
  <c r="L298" i="19" s="1"/>
  <c r="I306" i="19"/>
  <c r="J306" i="19"/>
  <c r="L306" i="19" s="1"/>
  <c r="I314" i="19"/>
  <c r="J314" i="19"/>
  <c r="L314" i="19" s="1"/>
  <c r="I322" i="19"/>
  <c r="J322" i="19"/>
  <c r="L322" i="19" s="1"/>
  <c r="I330" i="19"/>
  <c r="J330" i="19"/>
  <c r="L330" i="19" s="1"/>
  <c r="I338" i="19"/>
  <c r="J338" i="19"/>
  <c r="L338" i="19" s="1"/>
  <c r="I346" i="19"/>
  <c r="J346" i="19"/>
  <c r="L346" i="19" s="1"/>
  <c r="I354" i="19"/>
  <c r="J354" i="19"/>
  <c r="L354" i="19" s="1"/>
  <c r="I362" i="19"/>
  <c r="J362" i="19"/>
  <c r="L362" i="19" s="1"/>
  <c r="I370" i="19"/>
  <c r="J370" i="19"/>
  <c r="L370" i="19" s="1"/>
  <c r="I378" i="19"/>
  <c r="J378" i="19"/>
  <c r="L378" i="19" s="1"/>
  <c r="I386" i="19"/>
  <c r="J386" i="19"/>
  <c r="L386" i="19" s="1"/>
  <c r="J8" i="19"/>
  <c r="L8" i="19" s="1"/>
  <c r="J73" i="19"/>
  <c r="L73" i="19" s="1"/>
  <c r="J152" i="19"/>
  <c r="L152" i="19" s="1"/>
  <c r="J238" i="19"/>
  <c r="L238" i="19" s="1"/>
  <c r="J324" i="19"/>
  <c r="L324" i="19" s="1"/>
  <c r="L479" i="19"/>
  <c r="I88" i="19"/>
  <c r="J88" i="19"/>
  <c r="L88" i="19" s="1"/>
  <c r="I144" i="19"/>
  <c r="J144" i="19"/>
  <c r="L144" i="19" s="1"/>
  <c r="I192" i="19"/>
  <c r="J192" i="19"/>
  <c r="L192" i="19" s="1"/>
  <c r="I360" i="19"/>
  <c r="J360" i="19"/>
  <c r="L360" i="19" s="1"/>
  <c r="I3" i="19"/>
  <c r="J3" i="19"/>
  <c r="L3" i="19" s="1"/>
  <c r="I11" i="19"/>
  <c r="J11" i="19"/>
  <c r="L11" i="19" s="1"/>
  <c r="I19" i="19"/>
  <c r="J19" i="19"/>
  <c r="L19" i="19" s="1"/>
  <c r="I27" i="19"/>
  <c r="J27" i="19"/>
  <c r="L27" i="19" s="1"/>
  <c r="I35" i="19"/>
  <c r="J35" i="19"/>
  <c r="L35" i="19" s="1"/>
  <c r="I43" i="19"/>
  <c r="J43" i="19"/>
  <c r="L43" i="19" s="1"/>
  <c r="I51" i="19"/>
  <c r="J51" i="19"/>
  <c r="L51" i="19" s="1"/>
  <c r="I59" i="19"/>
  <c r="J59" i="19"/>
  <c r="L59" i="19" s="1"/>
  <c r="I67" i="19"/>
  <c r="J67" i="19"/>
  <c r="L67" i="19" s="1"/>
  <c r="I75" i="19"/>
  <c r="J75" i="19"/>
  <c r="L75" i="19" s="1"/>
  <c r="I83" i="19"/>
  <c r="J83" i="19"/>
  <c r="L83" i="19" s="1"/>
  <c r="I99" i="19"/>
  <c r="J99" i="19"/>
  <c r="L99" i="19" s="1"/>
  <c r="I107" i="19"/>
  <c r="J107" i="19"/>
  <c r="L107" i="19" s="1"/>
  <c r="I115" i="19"/>
  <c r="J115" i="19"/>
  <c r="L115" i="19" s="1"/>
  <c r="I123" i="19"/>
  <c r="J123" i="19"/>
  <c r="L123" i="19" s="1"/>
  <c r="I139" i="19"/>
  <c r="J139" i="19"/>
  <c r="L139" i="19" s="1"/>
  <c r="I147" i="19"/>
  <c r="J147" i="19"/>
  <c r="L147" i="19" s="1"/>
  <c r="I155" i="19"/>
  <c r="J155" i="19"/>
  <c r="L155" i="19" s="1"/>
  <c r="I171" i="19"/>
  <c r="J171" i="19"/>
  <c r="L171" i="19" s="1"/>
  <c r="I179" i="19"/>
  <c r="J179" i="19"/>
  <c r="L179" i="19" s="1"/>
  <c r="I187" i="19"/>
  <c r="J187" i="19"/>
  <c r="L187" i="19" s="1"/>
  <c r="I203" i="19"/>
  <c r="J203" i="19"/>
  <c r="L203" i="19" s="1"/>
  <c r="I211" i="19"/>
  <c r="J211" i="19"/>
  <c r="L211" i="19" s="1"/>
  <c r="I219" i="19"/>
  <c r="J219" i="19"/>
  <c r="L219" i="19" s="1"/>
  <c r="I235" i="19"/>
  <c r="J235" i="19"/>
  <c r="L235" i="19" s="1"/>
  <c r="I243" i="19"/>
  <c r="J243" i="19"/>
  <c r="L243" i="19" s="1"/>
  <c r="I251" i="19"/>
  <c r="J251" i="19"/>
  <c r="L251" i="19" s="1"/>
  <c r="I267" i="19"/>
  <c r="J267" i="19"/>
  <c r="L267" i="19" s="1"/>
  <c r="I275" i="19"/>
  <c r="J275" i="19"/>
  <c r="L275" i="19" s="1"/>
  <c r="I283" i="19"/>
  <c r="J283" i="19"/>
  <c r="L283" i="19" s="1"/>
  <c r="I299" i="19"/>
  <c r="J299" i="19"/>
  <c r="L299" i="19" s="1"/>
  <c r="I307" i="19"/>
  <c r="J307" i="19"/>
  <c r="L307" i="19" s="1"/>
  <c r="I315" i="19"/>
  <c r="J315" i="19"/>
  <c r="L315" i="19" s="1"/>
  <c r="I323" i="19"/>
  <c r="J323" i="19"/>
  <c r="L323" i="19" s="1"/>
  <c r="J16" i="19"/>
  <c r="L16" i="19" s="1"/>
  <c r="J82" i="19"/>
  <c r="L82" i="19" s="1"/>
  <c r="J163" i="19"/>
  <c r="L163" i="19" s="1"/>
  <c r="J248" i="19"/>
  <c r="L248" i="19" s="1"/>
  <c r="J336" i="19"/>
  <c r="L336" i="19" s="1"/>
  <c r="L538" i="19"/>
  <c r="I104" i="19"/>
  <c r="J104" i="19"/>
  <c r="L104" i="19" s="1"/>
  <c r="I160" i="19"/>
  <c r="J160" i="19"/>
  <c r="L160" i="19" s="1"/>
  <c r="I200" i="19"/>
  <c r="J200" i="19"/>
  <c r="L200" i="19" s="1"/>
  <c r="I240" i="19"/>
  <c r="J240" i="19"/>
  <c r="L240" i="19" s="1"/>
  <c r="I296" i="19"/>
  <c r="J296" i="19"/>
  <c r="L296" i="19" s="1"/>
  <c r="I376" i="19"/>
  <c r="J376" i="19"/>
  <c r="L376" i="19" s="1"/>
  <c r="J56" i="19"/>
  <c r="L56" i="19" s="1"/>
  <c r="I4" i="19"/>
  <c r="J4" i="19"/>
  <c r="L4" i="19" s="1"/>
  <c r="I12" i="19"/>
  <c r="J12" i="19"/>
  <c r="L12" i="19" s="1"/>
  <c r="I20" i="19"/>
  <c r="J20" i="19"/>
  <c r="L20" i="19" s="1"/>
  <c r="I28" i="19"/>
  <c r="J28" i="19"/>
  <c r="L28" i="19" s="1"/>
  <c r="I36" i="19"/>
  <c r="J36" i="19"/>
  <c r="L36" i="19" s="1"/>
  <c r="I44" i="19"/>
  <c r="J44" i="19"/>
  <c r="L44" i="19" s="1"/>
  <c r="I52" i="19"/>
  <c r="J52" i="19"/>
  <c r="L52" i="19" s="1"/>
  <c r="I60" i="19"/>
  <c r="J60" i="19"/>
  <c r="L60" i="19" s="1"/>
  <c r="I68" i="19"/>
  <c r="J68" i="19"/>
  <c r="L68" i="19" s="1"/>
  <c r="I76" i="19"/>
  <c r="J76" i="19"/>
  <c r="L76" i="19" s="1"/>
  <c r="I84" i="19"/>
  <c r="J84" i="19"/>
  <c r="L84" i="19" s="1"/>
  <c r="I92" i="19"/>
  <c r="J92" i="19"/>
  <c r="L92" i="19" s="1"/>
  <c r="I108" i="19"/>
  <c r="J108" i="19"/>
  <c r="L108" i="19" s="1"/>
  <c r="I116" i="19"/>
  <c r="J116" i="19"/>
  <c r="L116" i="19" s="1"/>
  <c r="I124" i="19"/>
  <c r="J124" i="19"/>
  <c r="L124" i="19" s="1"/>
  <c r="I132" i="19"/>
  <c r="J132" i="19"/>
  <c r="L132" i="19" s="1"/>
  <c r="I140" i="19"/>
  <c r="J140" i="19"/>
  <c r="L140" i="19" s="1"/>
  <c r="I148" i="19"/>
  <c r="J148" i="19"/>
  <c r="L148" i="19" s="1"/>
  <c r="I156" i="19"/>
  <c r="J156" i="19"/>
  <c r="L156" i="19" s="1"/>
  <c r="I164" i="19"/>
  <c r="J164" i="19"/>
  <c r="L164" i="19" s="1"/>
  <c r="I172" i="19"/>
  <c r="J172" i="19"/>
  <c r="L172" i="19" s="1"/>
  <c r="I180" i="19"/>
  <c r="J180" i="19"/>
  <c r="L180" i="19" s="1"/>
  <c r="I188" i="19"/>
  <c r="J188" i="19"/>
  <c r="L188" i="19" s="1"/>
  <c r="I196" i="19"/>
  <c r="J196" i="19"/>
  <c r="L196" i="19" s="1"/>
  <c r="I204" i="19"/>
  <c r="J204" i="19"/>
  <c r="L204" i="19" s="1"/>
  <c r="I212" i="19"/>
  <c r="J212" i="19"/>
  <c r="L212" i="19" s="1"/>
  <c r="I220" i="19"/>
  <c r="J220" i="19"/>
  <c r="L220" i="19" s="1"/>
  <c r="I228" i="19"/>
  <c r="J228" i="19"/>
  <c r="L228" i="19" s="1"/>
  <c r="I236" i="19"/>
  <c r="J236" i="19"/>
  <c r="L236" i="19" s="1"/>
  <c r="I244" i="19"/>
  <c r="J244" i="19"/>
  <c r="L244" i="19" s="1"/>
  <c r="I252" i="19"/>
  <c r="J252" i="19"/>
  <c r="L252" i="19" s="1"/>
  <c r="I260" i="19"/>
  <c r="J260" i="19"/>
  <c r="L260" i="19" s="1"/>
  <c r="I268" i="19"/>
  <c r="J268" i="19"/>
  <c r="L268" i="19" s="1"/>
  <c r="I276" i="19"/>
  <c r="J276" i="19"/>
  <c r="L276" i="19" s="1"/>
  <c r="I284" i="19"/>
  <c r="J284" i="19"/>
  <c r="L284" i="19" s="1"/>
  <c r="I292" i="19"/>
  <c r="J292" i="19"/>
  <c r="L292" i="19" s="1"/>
  <c r="I300" i="19"/>
  <c r="J300" i="19"/>
  <c r="L300" i="19" s="1"/>
  <c r="I308" i="19"/>
  <c r="J308" i="19"/>
  <c r="L308" i="19" s="1"/>
  <c r="I316" i="19"/>
  <c r="J316" i="19"/>
  <c r="L316" i="19" s="1"/>
  <c r="I332" i="19"/>
  <c r="J332" i="19"/>
  <c r="L332" i="19" s="1"/>
  <c r="I340" i="19"/>
  <c r="J340" i="19"/>
  <c r="L340" i="19" s="1"/>
  <c r="I348" i="19"/>
  <c r="J348" i="19"/>
  <c r="L348" i="19" s="1"/>
  <c r="I356" i="19"/>
  <c r="J356" i="19"/>
  <c r="L356" i="19" s="1"/>
  <c r="I364" i="19"/>
  <c r="J364" i="19"/>
  <c r="L364" i="19" s="1"/>
  <c r="I372" i="19"/>
  <c r="J372" i="19"/>
  <c r="L372" i="19" s="1"/>
  <c r="I380" i="19"/>
  <c r="J380" i="19"/>
  <c r="L380" i="19" s="1"/>
  <c r="I388" i="19"/>
  <c r="J388" i="19"/>
  <c r="L388" i="19" s="1"/>
  <c r="I396" i="19"/>
  <c r="J396" i="19"/>
  <c r="L396" i="19" s="1"/>
  <c r="I404" i="19"/>
  <c r="J404" i="19"/>
  <c r="L404" i="19" s="1"/>
  <c r="I412" i="19"/>
  <c r="J412" i="19"/>
  <c r="L412" i="19" s="1"/>
  <c r="I420" i="19"/>
  <c r="J420" i="19"/>
  <c r="L420" i="19" s="1"/>
  <c r="I428" i="19"/>
  <c r="J428" i="19"/>
  <c r="L428" i="19" s="1"/>
  <c r="I436" i="19"/>
  <c r="J436" i="19"/>
  <c r="L436" i="19" s="1"/>
  <c r="I444" i="19"/>
  <c r="J444" i="19"/>
  <c r="L444" i="19" s="1"/>
  <c r="I452" i="19"/>
  <c r="J452" i="19"/>
  <c r="L452" i="19" s="1"/>
  <c r="I460" i="19"/>
  <c r="J460" i="19"/>
  <c r="L460" i="19" s="1"/>
  <c r="I468" i="19"/>
  <c r="J468" i="19"/>
  <c r="L468" i="19" s="1"/>
  <c r="I476" i="19"/>
  <c r="J476" i="19"/>
  <c r="L476" i="19" s="1"/>
  <c r="I484" i="19"/>
  <c r="J484" i="19"/>
  <c r="L484" i="19" s="1"/>
  <c r="I492" i="19"/>
  <c r="J492" i="19"/>
  <c r="L492" i="19" s="1"/>
  <c r="I500" i="19"/>
  <c r="J500" i="19"/>
  <c r="L500" i="19" s="1"/>
  <c r="I508" i="19"/>
  <c r="J508" i="19"/>
  <c r="L508" i="19" s="1"/>
  <c r="I516" i="19"/>
  <c r="J516" i="19"/>
  <c r="L516" i="19" s="1"/>
  <c r="I524" i="19"/>
  <c r="J524" i="19"/>
  <c r="L524" i="19" s="1"/>
  <c r="I532" i="19"/>
  <c r="J532" i="19"/>
  <c r="L532" i="19" s="1"/>
  <c r="I540" i="19"/>
  <c r="J540" i="19"/>
  <c r="L540" i="19" s="1"/>
  <c r="I548" i="19"/>
  <c r="J548" i="19"/>
  <c r="L548" i="19" s="1"/>
  <c r="I556" i="19"/>
  <c r="J556" i="19"/>
  <c r="L556" i="19" s="1"/>
  <c r="I564" i="19"/>
  <c r="J564" i="19"/>
  <c r="L564" i="19" s="1"/>
  <c r="I572" i="19"/>
  <c r="J572" i="19"/>
  <c r="L572" i="19" s="1"/>
  <c r="I580" i="19"/>
  <c r="J580" i="19"/>
  <c r="L580" i="19" s="1"/>
  <c r="I588" i="19"/>
  <c r="J588" i="19"/>
  <c r="L588" i="19" s="1"/>
  <c r="I596" i="19"/>
  <c r="J596" i="19"/>
  <c r="L596" i="19" s="1"/>
  <c r="I604" i="19"/>
  <c r="J604" i="19"/>
  <c r="L604" i="19" s="1"/>
  <c r="I612" i="19"/>
  <c r="J612" i="19"/>
  <c r="L612" i="19" s="1"/>
  <c r="I620" i="19"/>
  <c r="J620" i="19"/>
  <c r="L620" i="19" s="1"/>
  <c r="I628" i="19"/>
  <c r="J628" i="19"/>
  <c r="L628" i="19" s="1"/>
  <c r="J24" i="19"/>
  <c r="L24" i="19" s="1"/>
  <c r="J91" i="19"/>
  <c r="L91" i="19" s="1"/>
  <c r="J174" i="19"/>
  <c r="L174" i="19" s="1"/>
  <c r="J259" i="19"/>
  <c r="L259" i="19" s="1"/>
  <c r="L351" i="19"/>
  <c r="L609" i="19"/>
  <c r="I80" i="19"/>
  <c r="J80" i="19"/>
  <c r="L80" i="19" s="1"/>
  <c r="I136" i="19"/>
  <c r="J136" i="19"/>
  <c r="L136" i="19" s="1"/>
  <c r="I176" i="19"/>
  <c r="J176" i="19"/>
  <c r="L176" i="19" s="1"/>
  <c r="I224" i="19"/>
  <c r="J224" i="19"/>
  <c r="L224" i="19" s="1"/>
  <c r="I264" i="19"/>
  <c r="J264" i="19"/>
  <c r="L264" i="19" s="1"/>
  <c r="I304" i="19"/>
  <c r="J304" i="19"/>
  <c r="L304" i="19" s="1"/>
  <c r="I328" i="19"/>
  <c r="J328" i="19"/>
  <c r="L328" i="19" s="1"/>
  <c r="I384" i="19"/>
  <c r="J384" i="19"/>
  <c r="L384" i="19" s="1"/>
  <c r="I5" i="19"/>
  <c r="J5" i="19"/>
  <c r="L5" i="19" s="1"/>
  <c r="I13" i="19"/>
  <c r="J13" i="19"/>
  <c r="L13" i="19" s="1"/>
  <c r="I21" i="19"/>
  <c r="J21" i="19"/>
  <c r="L21" i="19" s="1"/>
  <c r="I29" i="19"/>
  <c r="J29" i="19"/>
  <c r="L29" i="19" s="1"/>
  <c r="I37" i="19"/>
  <c r="J37" i="19"/>
  <c r="L37" i="19" s="1"/>
  <c r="I45" i="19"/>
  <c r="J45" i="19"/>
  <c r="L45" i="19" s="1"/>
  <c r="I53" i="19"/>
  <c r="J53" i="19"/>
  <c r="L53" i="19" s="1"/>
  <c r="I61" i="19"/>
  <c r="J61" i="19"/>
  <c r="L61" i="19" s="1"/>
  <c r="I69" i="19"/>
  <c r="J69" i="19"/>
  <c r="L69" i="19" s="1"/>
  <c r="I77" i="19"/>
  <c r="J77" i="19"/>
  <c r="L77" i="19" s="1"/>
  <c r="I85" i="19"/>
  <c r="J85" i="19"/>
  <c r="L85" i="19" s="1"/>
  <c r="I93" i="19"/>
  <c r="J93" i="19"/>
  <c r="L93" i="19" s="1"/>
  <c r="I101" i="19"/>
  <c r="J101" i="19"/>
  <c r="L101" i="19" s="1"/>
  <c r="I109" i="19"/>
  <c r="J109" i="19"/>
  <c r="L109" i="19" s="1"/>
  <c r="I117" i="19"/>
  <c r="J117" i="19"/>
  <c r="L117" i="19" s="1"/>
  <c r="I125" i="19"/>
  <c r="J125" i="19"/>
  <c r="L125" i="19" s="1"/>
  <c r="I133" i="19"/>
  <c r="J133" i="19"/>
  <c r="L133" i="19" s="1"/>
  <c r="I141" i="19"/>
  <c r="J141" i="19"/>
  <c r="L141" i="19" s="1"/>
  <c r="I149" i="19"/>
  <c r="J149" i="19"/>
  <c r="L149" i="19" s="1"/>
  <c r="I157" i="19"/>
  <c r="J157" i="19"/>
  <c r="L157" i="19" s="1"/>
  <c r="I165" i="19"/>
  <c r="J165" i="19"/>
  <c r="L165" i="19" s="1"/>
  <c r="I173" i="19"/>
  <c r="J173" i="19"/>
  <c r="L173" i="19" s="1"/>
  <c r="I181" i="19"/>
  <c r="J181" i="19"/>
  <c r="L181" i="19" s="1"/>
  <c r="I189" i="19"/>
  <c r="J189" i="19"/>
  <c r="L189" i="19" s="1"/>
  <c r="I197" i="19"/>
  <c r="J197" i="19"/>
  <c r="L197" i="19" s="1"/>
  <c r="I205" i="19"/>
  <c r="J205" i="19"/>
  <c r="L205" i="19" s="1"/>
  <c r="J32" i="19"/>
  <c r="L32" i="19" s="1"/>
  <c r="J100" i="19"/>
  <c r="L100" i="19" s="1"/>
  <c r="J184" i="19"/>
  <c r="L184" i="19" s="1"/>
  <c r="J270" i="19"/>
  <c r="L270" i="19" s="1"/>
  <c r="L374" i="19"/>
  <c r="I232" i="19"/>
  <c r="J232" i="19"/>
  <c r="L232" i="19" s="1"/>
  <c r="I288" i="19"/>
  <c r="J288" i="19"/>
  <c r="L288" i="19" s="1"/>
  <c r="I352" i="19"/>
  <c r="J352" i="19"/>
  <c r="L352" i="19" s="1"/>
  <c r="J216" i="19"/>
  <c r="L216" i="19" s="1"/>
  <c r="I6" i="19"/>
  <c r="J6" i="19"/>
  <c r="L6" i="19" s="1"/>
  <c r="I14" i="19"/>
  <c r="J14" i="19"/>
  <c r="L14" i="19" s="1"/>
  <c r="I22" i="19"/>
  <c r="J22" i="19"/>
  <c r="L22" i="19" s="1"/>
  <c r="I30" i="19"/>
  <c r="J30" i="19"/>
  <c r="L30" i="19" s="1"/>
  <c r="I38" i="19"/>
  <c r="J38" i="19"/>
  <c r="L38" i="19" s="1"/>
  <c r="I46" i="19"/>
  <c r="J46" i="19"/>
  <c r="L46" i="19" s="1"/>
  <c r="I54" i="19"/>
  <c r="J54" i="19"/>
  <c r="L54" i="19" s="1"/>
  <c r="I62" i="19"/>
  <c r="J62" i="19"/>
  <c r="L62" i="19" s="1"/>
  <c r="I70" i="19"/>
  <c r="J70" i="19"/>
  <c r="L70" i="19" s="1"/>
  <c r="I78" i="19"/>
  <c r="J78" i="19"/>
  <c r="L78" i="19" s="1"/>
  <c r="I86" i="19"/>
  <c r="J86" i="19"/>
  <c r="L86" i="19" s="1"/>
  <c r="I94" i="19"/>
  <c r="J94" i="19"/>
  <c r="L94" i="19" s="1"/>
  <c r="I102" i="19"/>
  <c r="J102" i="19"/>
  <c r="L102" i="19" s="1"/>
  <c r="I118" i="19"/>
  <c r="J118" i="19"/>
  <c r="L118" i="19" s="1"/>
  <c r="I126" i="19"/>
  <c r="J126" i="19"/>
  <c r="L126" i="19" s="1"/>
  <c r="I134" i="19"/>
  <c r="J134" i="19"/>
  <c r="L134" i="19" s="1"/>
  <c r="I150" i="19"/>
  <c r="J150" i="19"/>
  <c r="L150" i="19" s="1"/>
  <c r="I158" i="19"/>
  <c r="J158" i="19"/>
  <c r="L158" i="19" s="1"/>
  <c r="I166" i="19"/>
  <c r="J166" i="19"/>
  <c r="L166" i="19" s="1"/>
  <c r="I182" i="19"/>
  <c r="J182" i="19"/>
  <c r="L182" i="19" s="1"/>
  <c r="I190" i="19"/>
  <c r="J190" i="19"/>
  <c r="L190" i="19" s="1"/>
  <c r="I198" i="19"/>
  <c r="J198" i="19"/>
  <c r="L198" i="19" s="1"/>
  <c r="I214" i="19"/>
  <c r="J214" i="19"/>
  <c r="L214" i="19" s="1"/>
  <c r="I222" i="19"/>
  <c r="J222" i="19"/>
  <c r="L222" i="19" s="1"/>
  <c r="I230" i="19"/>
  <c r="J230" i="19"/>
  <c r="L230" i="19" s="1"/>
  <c r="I246" i="19"/>
  <c r="J246" i="19"/>
  <c r="L246" i="19" s="1"/>
  <c r="I254" i="19"/>
  <c r="J254" i="19"/>
  <c r="L254" i="19" s="1"/>
  <c r="I262" i="19"/>
  <c r="J262" i="19"/>
  <c r="L262" i="19" s="1"/>
  <c r="I278" i="19"/>
  <c r="J278" i="19"/>
  <c r="L278" i="19" s="1"/>
  <c r="I286" i="19"/>
  <c r="J286" i="19"/>
  <c r="L286" i="19" s="1"/>
  <c r="I294" i="19"/>
  <c r="J294" i="19"/>
  <c r="L294" i="19" s="1"/>
  <c r="I310" i="19"/>
  <c r="J310" i="19"/>
  <c r="L310" i="19" s="1"/>
  <c r="I318" i="19"/>
  <c r="J318" i="19"/>
  <c r="L318" i="19" s="1"/>
  <c r="I326" i="19"/>
  <c r="J326" i="19"/>
  <c r="L326" i="19" s="1"/>
  <c r="I334" i="19"/>
  <c r="J334" i="19"/>
  <c r="L334" i="19" s="1"/>
  <c r="I342" i="19"/>
  <c r="J342" i="19"/>
  <c r="L342" i="19" s="1"/>
  <c r="J40" i="19"/>
  <c r="L40" i="19" s="1"/>
  <c r="J110" i="19"/>
  <c r="L110" i="19" s="1"/>
  <c r="J195" i="19"/>
  <c r="L195" i="19" s="1"/>
  <c r="J280" i="19"/>
  <c r="L280" i="19" s="1"/>
  <c r="L394" i="19"/>
  <c r="I213" i="19"/>
  <c r="J213" i="19"/>
  <c r="L213" i="19" s="1"/>
  <c r="I221" i="19"/>
  <c r="J221" i="19"/>
  <c r="L221" i="19" s="1"/>
  <c r="I229" i="19"/>
  <c r="J229" i="19"/>
  <c r="L229" i="19" s="1"/>
  <c r="I237" i="19"/>
  <c r="J237" i="19"/>
  <c r="L237" i="19" s="1"/>
  <c r="I245" i="19"/>
  <c r="J245" i="19"/>
  <c r="L245" i="19" s="1"/>
  <c r="I253" i="19"/>
  <c r="J253" i="19"/>
  <c r="L253" i="19" s="1"/>
  <c r="I261" i="19"/>
  <c r="J261" i="19"/>
  <c r="L261" i="19" s="1"/>
  <c r="I269" i="19"/>
  <c r="J269" i="19"/>
  <c r="L269" i="19" s="1"/>
  <c r="I277" i="19"/>
  <c r="J277" i="19"/>
  <c r="L277" i="19" s="1"/>
  <c r="I285" i="19"/>
  <c r="J285" i="19"/>
  <c r="L285" i="19" s="1"/>
  <c r="I293" i="19"/>
  <c r="J293" i="19"/>
  <c r="L293" i="19" s="1"/>
  <c r="I301" i="19"/>
  <c r="J301" i="19"/>
  <c r="L301" i="19" s="1"/>
  <c r="I309" i="19"/>
  <c r="J309" i="19"/>
  <c r="L309" i="19" s="1"/>
  <c r="I317" i="19"/>
  <c r="J317" i="19"/>
  <c r="L317" i="19" s="1"/>
  <c r="I325" i="19"/>
  <c r="J325" i="19"/>
  <c r="L325" i="19" s="1"/>
  <c r="I333" i="19"/>
  <c r="J333" i="19"/>
  <c r="L333" i="19" s="1"/>
  <c r="I341" i="19"/>
  <c r="J341" i="19"/>
  <c r="L341" i="19" s="1"/>
  <c r="I349" i="19"/>
  <c r="J349" i="19"/>
  <c r="L349" i="19" s="1"/>
  <c r="I357" i="19"/>
  <c r="J357" i="19"/>
  <c r="L357" i="19" s="1"/>
  <c r="I365" i="19"/>
  <c r="J365" i="19"/>
  <c r="L365" i="19" s="1"/>
  <c r="I373" i="19"/>
  <c r="J373" i="19"/>
  <c r="L373" i="19" s="1"/>
  <c r="I381" i="19"/>
  <c r="J381" i="19"/>
  <c r="L381" i="19" s="1"/>
  <c r="I389" i="19"/>
  <c r="J389" i="19"/>
  <c r="L389" i="19" s="1"/>
  <c r="I397" i="19"/>
  <c r="J397" i="19"/>
  <c r="L397" i="19" s="1"/>
  <c r="I405" i="19"/>
  <c r="J405" i="19"/>
  <c r="L405" i="19" s="1"/>
  <c r="I413" i="19"/>
  <c r="J413" i="19"/>
  <c r="L413" i="19" s="1"/>
  <c r="I421" i="19"/>
  <c r="J421" i="19"/>
  <c r="L421" i="19" s="1"/>
  <c r="I429" i="19"/>
  <c r="J429" i="19"/>
  <c r="L429" i="19" s="1"/>
  <c r="I437" i="19"/>
  <c r="J437" i="19"/>
  <c r="L437" i="19" s="1"/>
  <c r="I445" i="19"/>
  <c r="J445" i="19"/>
  <c r="L445" i="19" s="1"/>
  <c r="I453" i="19"/>
  <c r="J453" i="19"/>
  <c r="L453" i="19" s="1"/>
  <c r="I461" i="19"/>
  <c r="J461" i="19"/>
  <c r="L461" i="19" s="1"/>
  <c r="I469" i="19"/>
  <c r="J469" i="19"/>
  <c r="L469" i="19" s="1"/>
  <c r="I477" i="19"/>
  <c r="J477" i="19"/>
  <c r="L477" i="19" s="1"/>
  <c r="I485" i="19"/>
  <c r="J485" i="19"/>
  <c r="L485" i="19" s="1"/>
  <c r="I493" i="19"/>
  <c r="J493" i="19"/>
  <c r="L493" i="19" s="1"/>
  <c r="I501" i="19"/>
  <c r="J501" i="19"/>
  <c r="L501" i="19" s="1"/>
  <c r="I509" i="19"/>
  <c r="J509" i="19"/>
  <c r="L509" i="19" s="1"/>
  <c r="I517" i="19"/>
  <c r="J517" i="19"/>
  <c r="L517" i="19" s="1"/>
  <c r="I525" i="19"/>
  <c r="J525" i="19"/>
  <c r="L525" i="19" s="1"/>
  <c r="I533" i="19"/>
  <c r="J533" i="19"/>
  <c r="L533" i="19" s="1"/>
  <c r="I541" i="19"/>
  <c r="J541" i="19"/>
  <c r="L541" i="19" s="1"/>
  <c r="I549" i="19"/>
  <c r="J549" i="19"/>
  <c r="L549" i="19" s="1"/>
  <c r="I557" i="19"/>
  <c r="J557" i="19"/>
  <c r="L557" i="19" s="1"/>
  <c r="I565" i="19"/>
  <c r="J565" i="19"/>
  <c r="L565" i="19" s="1"/>
  <c r="I573" i="19"/>
  <c r="J573" i="19"/>
  <c r="L573" i="19" s="1"/>
  <c r="I581" i="19"/>
  <c r="J581" i="19"/>
  <c r="L581" i="19" s="1"/>
  <c r="I589" i="19"/>
  <c r="J589" i="19"/>
  <c r="L589" i="19" s="1"/>
  <c r="I597" i="19"/>
  <c r="J597" i="19"/>
  <c r="L597" i="19" s="1"/>
  <c r="I605" i="19"/>
  <c r="J605" i="19"/>
  <c r="L605" i="19" s="1"/>
  <c r="I613" i="19"/>
  <c r="J613" i="19"/>
  <c r="L613" i="19" s="1"/>
  <c r="I621" i="19"/>
  <c r="J621" i="19"/>
  <c r="L621" i="19" s="1"/>
  <c r="I629" i="19"/>
  <c r="J629" i="19"/>
  <c r="L629" i="19" s="1"/>
  <c r="J375" i="19"/>
  <c r="L375" i="19" s="1"/>
  <c r="J398" i="19"/>
  <c r="L398" i="19" s="1"/>
  <c r="J418" i="19"/>
  <c r="L418" i="19" s="1"/>
  <c r="J439" i="19"/>
  <c r="L439" i="19" s="1"/>
  <c r="J462" i="19"/>
  <c r="L462" i="19" s="1"/>
  <c r="J482" i="19"/>
  <c r="L482" i="19" s="1"/>
  <c r="J546" i="19"/>
  <c r="L546" i="19" s="1"/>
  <c r="I486" i="19"/>
  <c r="J486" i="19"/>
  <c r="L486" i="19" s="1"/>
  <c r="I494" i="19"/>
  <c r="J494" i="19"/>
  <c r="L494" i="19" s="1"/>
  <c r="I502" i="19"/>
  <c r="J502" i="19"/>
  <c r="L502" i="19" s="1"/>
  <c r="I510" i="19"/>
  <c r="J510" i="19"/>
  <c r="L510" i="19" s="1"/>
  <c r="I518" i="19"/>
  <c r="J518" i="19"/>
  <c r="L518" i="19" s="1"/>
  <c r="I526" i="19"/>
  <c r="J526" i="19"/>
  <c r="L526" i="19" s="1"/>
  <c r="I534" i="19"/>
  <c r="J534" i="19"/>
  <c r="L534" i="19" s="1"/>
  <c r="I542" i="19"/>
  <c r="J542" i="19"/>
  <c r="L542" i="19" s="1"/>
  <c r="I550" i="19"/>
  <c r="J550" i="19"/>
  <c r="L550" i="19" s="1"/>
  <c r="I558" i="19"/>
  <c r="J558" i="19"/>
  <c r="L558" i="19" s="1"/>
  <c r="I566" i="19"/>
  <c r="J566" i="19"/>
  <c r="L566" i="19" s="1"/>
  <c r="I574" i="19"/>
  <c r="J574" i="19"/>
  <c r="L574" i="19" s="1"/>
  <c r="I582" i="19"/>
  <c r="J582" i="19"/>
  <c r="L582" i="19" s="1"/>
  <c r="I590" i="19"/>
  <c r="J590" i="19"/>
  <c r="L590" i="19" s="1"/>
  <c r="I606" i="19"/>
  <c r="J606" i="19"/>
  <c r="L606" i="19" s="1"/>
  <c r="I614" i="19"/>
  <c r="J614" i="19"/>
  <c r="L614" i="19" s="1"/>
  <c r="I622" i="19"/>
  <c r="J622" i="19"/>
  <c r="L622" i="19" s="1"/>
  <c r="J358" i="19"/>
  <c r="L358" i="19" s="1"/>
  <c r="J399" i="19"/>
  <c r="L399" i="19" s="1"/>
  <c r="J422" i="19"/>
  <c r="L422" i="19" s="1"/>
  <c r="J442" i="19"/>
  <c r="L442" i="19" s="1"/>
  <c r="J463" i="19"/>
  <c r="L463" i="19" s="1"/>
  <c r="J490" i="19"/>
  <c r="L490" i="19" s="1"/>
  <c r="J554" i="19"/>
  <c r="L554" i="19" s="1"/>
  <c r="J630" i="19"/>
  <c r="L630" i="19" s="1"/>
  <c r="I487" i="19"/>
  <c r="J487" i="19"/>
  <c r="L487" i="19" s="1"/>
  <c r="I495" i="19"/>
  <c r="J495" i="19"/>
  <c r="L495" i="19" s="1"/>
  <c r="I503" i="19"/>
  <c r="J503" i="19"/>
  <c r="L503" i="19" s="1"/>
  <c r="I511" i="19"/>
  <c r="J511" i="19"/>
  <c r="L511" i="19" s="1"/>
  <c r="I519" i="19"/>
  <c r="J519" i="19"/>
  <c r="L519" i="19" s="1"/>
  <c r="I527" i="19"/>
  <c r="J527" i="19"/>
  <c r="L527" i="19" s="1"/>
  <c r="I535" i="19"/>
  <c r="J535" i="19"/>
  <c r="L535" i="19" s="1"/>
  <c r="I543" i="19"/>
  <c r="J543" i="19"/>
  <c r="L543" i="19" s="1"/>
  <c r="I551" i="19"/>
  <c r="J551" i="19"/>
  <c r="L551" i="19" s="1"/>
  <c r="I559" i="19"/>
  <c r="J559" i="19"/>
  <c r="L559" i="19" s="1"/>
  <c r="I567" i="19"/>
  <c r="J567" i="19"/>
  <c r="L567" i="19" s="1"/>
  <c r="I575" i="19"/>
  <c r="J575" i="19"/>
  <c r="L575" i="19" s="1"/>
  <c r="I583" i="19"/>
  <c r="J583" i="19"/>
  <c r="L583" i="19" s="1"/>
  <c r="I591" i="19"/>
  <c r="J591" i="19"/>
  <c r="L591" i="19" s="1"/>
  <c r="I599" i="19"/>
  <c r="J599" i="19"/>
  <c r="L599" i="19" s="1"/>
  <c r="I607" i="19"/>
  <c r="J607" i="19"/>
  <c r="L607" i="19" s="1"/>
  <c r="I615" i="19"/>
  <c r="J615" i="19"/>
  <c r="L615" i="19" s="1"/>
  <c r="I623" i="19"/>
  <c r="J623" i="19"/>
  <c r="L623" i="19" s="1"/>
  <c r="I631" i="19"/>
  <c r="J631" i="19"/>
  <c r="L631" i="19" s="1"/>
  <c r="J359" i="19"/>
  <c r="L359" i="19" s="1"/>
  <c r="J382" i="19"/>
  <c r="L382" i="19" s="1"/>
  <c r="J402" i="19"/>
  <c r="L402" i="19" s="1"/>
  <c r="J423" i="19"/>
  <c r="L423" i="19" s="1"/>
  <c r="J446" i="19"/>
  <c r="L446" i="19" s="1"/>
  <c r="J466" i="19"/>
  <c r="L466" i="19" s="1"/>
  <c r="J498" i="19"/>
  <c r="L498" i="19" s="1"/>
  <c r="J562" i="19"/>
  <c r="L562" i="19" s="1"/>
  <c r="I392" i="19"/>
  <c r="J392" i="19"/>
  <c r="L392" i="19" s="1"/>
  <c r="I400" i="19"/>
  <c r="J400" i="19"/>
  <c r="L400" i="19" s="1"/>
  <c r="I408" i="19"/>
  <c r="J408" i="19"/>
  <c r="L408" i="19" s="1"/>
  <c r="I416" i="19"/>
  <c r="J416" i="19"/>
  <c r="L416" i="19" s="1"/>
  <c r="I424" i="19"/>
  <c r="J424" i="19"/>
  <c r="L424" i="19" s="1"/>
  <c r="I432" i="19"/>
  <c r="J432" i="19"/>
  <c r="L432" i="19" s="1"/>
  <c r="I440" i="19"/>
  <c r="J440" i="19"/>
  <c r="L440" i="19" s="1"/>
  <c r="I448" i="19"/>
  <c r="J448" i="19"/>
  <c r="L448" i="19" s="1"/>
  <c r="I456" i="19"/>
  <c r="J456" i="19"/>
  <c r="L456" i="19" s="1"/>
  <c r="I464" i="19"/>
  <c r="J464" i="19"/>
  <c r="L464" i="19" s="1"/>
  <c r="I472" i="19"/>
  <c r="J472" i="19"/>
  <c r="L472" i="19" s="1"/>
  <c r="I480" i="19"/>
  <c r="J480" i="19"/>
  <c r="L480" i="19" s="1"/>
  <c r="I488" i="19"/>
  <c r="J488" i="19"/>
  <c r="L488" i="19" s="1"/>
  <c r="I496" i="19"/>
  <c r="J496" i="19"/>
  <c r="L496" i="19" s="1"/>
  <c r="I504" i="19"/>
  <c r="J504" i="19"/>
  <c r="L504" i="19" s="1"/>
  <c r="I512" i="19"/>
  <c r="J512" i="19"/>
  <c r="L512" i="19" s="1"/>
  <c r="I520" i="19"/>
  <c r="J520" i="19"/>
  <c r="L520" i="19" s="1"/>
  <c r="I528" i="19"/>
  <c r="J528" i="19"/>
  <c r="L528" i="19" s="1"/>
  <c r="I536" i="19"/>
  <c r="J536" i="19"/>
  <c r="L536" i="19" s="1"/>
  <c r="I544" i="19"/>
  <c r="J544" i="19"/>
  <c r="L544" i="19" s="1"/>
  <c r="I552" i="19"/>
  <c r="J552" i="19"/>
  <c r="L552" i="19" s="1"/>
  <c r="I560" i="19"/>
  <c r="J560" i="19"/>
  <c r="L560" i="19" s="1"/>
  <c r="I568" i="19"/>
  <c r="J568" i="19"/>
  <c r="L568" i="19" s="1"/>
  <c r="I576" i="19"/>
  <c r="J576" i="19"/>
  <c r="L576" i="19" s="1"/>
  <c r="I584" i="19"/>
  <c r="J584" i="19"/>
  <c r="L584" i="19" s="1"/>
  <c r="I592" i="19"/>
  <c r="J592" i="19"/>
  <c r="L592" i="19" s="1"/>
  <c r="I600" i="19"/>
  <c r="J600" i="19"/>
  <c r="L600" i="19" s="1"/>
  <c r="I608" i="19"/>
  <c r="J608" i="19"/>
  <c r="L608" i="19" s="1"/>
  <c r="I616" i="19"/>
  <c r="J616" i="19"/>
  <c r="L616" i="19" s="1"/>
  <c r="I624" i="19"/>
  <c r="J624" i="19"/>
  <c r="L624" i="19" s="1"/>
  <c r="J343" i="19"/>
  <c r="L343" i="19" s="1"/>
  <c r="J383" i="19"/>
  <c r="L383" i="19" s="1"/>
  <c r="J406" i="19"/>
  <c r="L406" i="19" s="1"/>
  <c r="J426" i="19"/>
  <c r="L426" i="19" s="1"/>
  <c r="J447" i="19"/>
  <c r="L447" i="19" s="1"/>
  <c r="J470" i="19"/>
  <c r="L470" i="19" s="1"/>
  <c r="J506" i="19"/>
  <c r="L506" i="19" s="1"/>
  <c r="J570" i="19"/>
  <c r="L570" i="19" s="1"/>
  <c r="I217" i="19"/>
  <c r="J217" i="19"/>
  <c r="L217" i="19" s="1"/>
  <c r="I225" i="19"/>
  <c r="J225" i="19"/>
  <c r="L225" i="19" s="1"/>
  <c r="I233" i="19"/>
  <c r="J233" i="19"/>
  <c r="L233" i="19" s="1"/>
  <c r="I241" i="19"/>
  <c r="J241" i="19"/>
  <c r="L241" i="19" s="1"/>
  <c r="I249" i="19"/>
  <c r="J249" i="19"/>
  <c r="L249" i="19" s="1"/>
  <c r="I257" i="19"/>
  <c r="J257" i="19"/>
  <c r="L257" i="19" s="1"/>
  <c r="I265" i="19"/>
  <c r="J265" i="19"/>
  <c r="L265" i="19" s="1"/>
  <c r="I273" i="19"/>
  <c r="J273" i="19"/>
  <c r="L273" i="19" s="1"/>
  <c r="I281" i="19"/>
  <c r="J281" i="19"/>
  <c r="L281" i="19" s="1"/>
  <c r="I289" i="19"/>
  <c r="J289" i="19"/>
  <c r="L289" i="19" s="1"/>
  <c r="I297" i="19"/>
  <c r="J297" i="19"/>
  <c r="L297" i="19" s="1"/>
  <c r="I305" i="19"/>
  <c r="J305" i="19"/>
  <c r="L305" i="19" s="1"/>
  <c r="I313" i="19"/>
  <c r="J313" i="19"/>
  <c r="L313" i="19" s="1"/>
  <c r="I321" i="19"/>
  <c r="J321" i="19"/>
  <c r="L321" i="19" s="1"/>
  <c r="I329" i="19"/>
  <c r="J329" i="19"/>
  <c r="L329" i="19" s="1"/>
  <c r="I337" i="19"/>
  <c r="J337" i="19"/>
  <c r="L337" i="19" s="1"/>
  <c r="I345" i="19"/>
  <c r="J345" i="19"/>
  <c r="L345" i="19" s="1"/>
  <c r="I353" i="19"/>
  <c r="J353" i="19"/>
  <c r="L353" i="19" s="1"/>
  <c r="I361" i="19"/>
  <c r="J361" i="19"/>
  <c r="L361" i="19" s="1"/>
  <c r="I369" i="19"/>
  <c r="J369" i="19"/>
  <c r="L369" i="19" s="1"/>
  <c r="I377" i="19"/>
  <c r="J377" i="19"/>
  <c r="L377" i="19" s="1"/>
  <c r="I385" i="19"/>
  <c r="J385" i="19"/>
  <c r="L385" i="19" s="1"/>
  <c r="I393" i="19"/>
  <c r="J393" i="19"/>
  <c r="L393" i="19" s="1"/>
  <c r="I401" i="19"/>
  <c r="J401" i="19"/>
  <c r="L401" i="19" s="1"/>
  <c r="I409" i="19"/>
  <c r="J409" i="19"/>
  <c r="L409" i="19" s="1"/>
  <c r="I417" i="19"/>
  <c r="J417" i="19"/>
  <c r="L417" i="19" s="1"/>
  <c r="I425" i="19"/>
  <c r="J425" i="19"/>
  <c r="L425" i="19" s="1"/>
  <c r="I433" i="19"/>
  <c r="J433" i="19"/>
  <c r="L433" i="19" s="1"/>
  <c r="I441" i="19"/>
  <c r="J441" i="19"/>
  <c r="L441" i="19" s="1"/>
  <c r="I449" i="19"/>
  <c r="J449" i="19"/>
  <c r="L449" i="19" s="1"/>
  <c r="I457" i="19"/>
  <c r="J457" i="19"/>
  <c r="L457" i="19" s="1"/>
  <c r="I465" i="19"/>
  <c r="J465" i="19"/>
  <c r="L465" i="19" s="1"/>
  <c r="I473" i="19"/>
  <c r="J473" i="19"/>
  <c r="L473" i="19" s="1"/>
  <c r="I481" i="19"/>
  <c r="J481" i="19"/>
  <c r="L481" i="19" s="1"/>
  <c r="I489" i="19"/>
  <c r="J489" i="19"/>
  <c r="L489" i="19" s="1"/>
  <c r="I497" i="19"/>
  <c r="J497" i="19"/>
  <c r="L497" i="19" s="1"/>
  <c r="I505" i="19"/>
  <c r="J505" i="19"/>
  <c r="L505" i="19" s="1"/>
  <c r="I513" i="19"/>
  <c r="J513" i="19"/>
  <c r="L513" i="19" s="1"/>
  <c r="I521" i="19"/>
  <c r="J521" i="19"/>
  <c r="L521" i="19" s="1"/>
  <c r="I529" i="19"/>
  <c r="J529" i="19"/>
  <c r="L529" i="19" s="1"/>
  <c r="I537" i="19"/>
  <c r="J537" i="19"/>
  <c r="L537" i="19" s="1"/>
  <c r="I545" i="19"/>
  <c r="J545" i="19"/>
  <c r="L545" i="19" s="1"/>
  <c r="I553" i="19"/>
  <c r="J553" i="19"/>
  <c r="L553" i="19" s="1"/>
  <c r="I561" i="19"/>
  <c r="J561" i="19"/>
  <c r="L561" i="19" s="1"/>
  <c r="I569" i="19"/>
  <c r="J569" i="19"/>
  <c r="L569" i="19" s="1"/>
  <c r="I577" i="19"/>
  <c r="J577" i="19"/>
  <c r="L577" i="19" s="1"/>
  <c r="I585" i="19"/>
  <c r="J585" i="19"/>
  <c r="L585" i="19" s="1"/>
  <c r="I593" i="19"/>
  <c r="J593" i="19"/>
  <c r="L593" i="19" s="1"/>
  <c r="I601" i="19"/>
  <c r="J601" i="19"/>
  <c r="L601" i="19" s="1"/>
  <c r="I617" i="19"/>
  <c r="J617" i="19"/>
  <c r="L617" i="19" s="1"/>
  <c r="I625" i="19"/>
  <c r="J625" i="19"/>
  <c r="L625" i="19" s="1"/>
  <c r="J366" i="19"/>
  <c r="L366" i="19" s="1"/>
  <c r="J407" i="19"/>
  <c r="L407" i="19" s="1"/>
  <c r="J430" i="19"/>
  <c r="L430" i="19" s="1"/>
  <c r="J450" i="19"/>
  <c r="L450" i="19" s="1"/>
  <c r="J471" i="19"/>
  <c r="L471" i="19" s="1"/>
  <c r="J514" i="19"/>
  <c r="L514" i="19" s="1"/>
  <c r="J578" i="19"/>
  <c r="L578" i="19" s="1"/>
  <c r="I586" i="19"/>
  <c r="J586" i="19"/>
  <c r="L586" i="19" s="1"/>
  <c r="I594" i="19"/>
  <c r="J594" i="19"/>
  <c r="L594" i="19" s="1"/>
  <c r="I602" i="19"/>
  <c r="J602" i="19"/>
  <c r="L602" i="19" s="1"/>
  <c r="I610" i="19"/>
  <c r="J610" i="19"/>
  <c r="L610" i="19" s="1"/>
  <c r="I618" i="19"/>
  <c r="J618" i="19"/>
  <c r="L618" i="19" s="1"/>
  <c r="I626" i="19"/>
  <c r="J626" i="19"/>
  <c r="L626" i="19" s="1"/>
  <c r="J367" i="19"/>
  <c r="L367" i="19" s="1"/>
  <c r="J390" i="19"/>
  <c r="L390" i="19" s="1"/>
  <c r="J410" i="19"/>
  <c r="L410" i="19" s="1"/>
  <c r="J431" i="19"/>
  <c r="L431" i="19" s="1"/>
  <c r="J454" i="19"/>
  <c r="L454" i="19" s="1"/>
  <c r="J474" i="19"/>
  <c r="L474" i="19" s="1"/>
  <c r="J522" i="19"/>
  <c r="L522" i="19" s="1"/>
  <c r="I331" i="19"/>
  <c r="J331" i="19"/>
  <c r="L331" i="19" s="1"/>
  <c r="I339" i="19"/>
  <c r="J339" i="19"/>
  <c r="L339" i="19" s="1"/>
  <c r="I347" i="19"/>
  <c r="J347" i="19"/>
  <c r="L347" i="19" s="1"/>
  <c r="I355" i="19"/>
  <c r="J355" i="19"/>
  <c r="L355" i="19" s="1"/>
  <c r="I363" i="19"/>
  <c r="J363" i="19"/>
  <c r="L363" i="19" s="1"/>
  <c r="I371" i="19"/>
  <c r="J371" i="19"/>
  <c r="L371" i="19" s="1"/>
  <c r="I379" i="19"/>
  <c r="J379" i="19"/>
  <c r="L379" i="19" s="1"/>
  <c r="I387" i="19"/>
  <c r="J387" i="19"/>
  <c r="L387" i="19" s="1"/>
  <c r="I395" i="19"/>
  <c r="J395" i="19"/>
  <c r="L395" i="19" s="1"/>
  <c r="I403" i="19"/>
  <c r="J403" i="19"/>
  <c r="L403" i="19" s="1"/>
  <c r="I411" i="19"/>
  <c r="J411" i="19"/>
  <c r="L411" i="19" s="1"/>
  <c r="I419" i="19"/>
  <c r="J419" i="19"/>
  <c r="L419" i="19" s="1"/>
  <c r="I427" i="19"/>
  <c r="J427" i="19"/>
  <c r="L427" i="19" s="1"/>
  <c r="I435" i="19"/>
  <c r="J435" i="19"/>
  <c r="L435" i="19" s="1"/>
  <c r="I443" i="19"/>
  <c r="J443" i="19"/>
  <c r="L443" i="19" s="1"/>
  <c r="I451" i="19"/>
  <c r="J451" i="19"/>
  <c r="L451" i="19" s="1"/>
  <c r="I459" i="19"/>
  <c r="J459" i="19"/>
  <c r="L459" i="19" s="1"/>
  <c r="I467" i="19"/>
  <c r="J467" i="19"/>
  <c r="L467" i="19" s="1"/>
  <c r="I475" i="19"/>
  <c r="J475" i="19"/>
  <c r="L475" i="19" s="1"/>
  <c r="I483" i="19"/>
  <c r="J483" i="19"/>
  <c r="L483" i="19" s="1"/>
  <c r="I491" i="19"/>
  <c r="J491" i="19"/>
  <c r="L491" i="19" s="1"/>
  <c r="I499" i="19"/>
  <c r="J499" i="19"/>
  <c r="L499" i="19" s="1"/>
  <c r="I507" i="19"/>
  <c r="J507" i="19"/>
  <c r="L507" i="19" s="1"/>
  <c r="I515" i="19"/>
  <c r="J515" i="19"/>
  <c r="L515" i="19" s="1"/>
  <c r="I523" i="19"/>
  <c r="J523" i="19"/>
  <c r="L523" i="19" s="1"/>
  <c r="I531" i="19"/>
  <c r="J531" i="19"/>
  <c r="L531" i="19" s="1"/>
  <c r="I539" i="19"/>
  <c r="J539" i="19"/>
  <c r="L539" i="19" s="1"/>
  <c r="I547" i="19"/>
  <c r="J547" i="19"/>
  <c r="L547" i="19" s="1"/>
  <c r="I555" i="19"/>
  <c r="J555" i="19"/>
  <c r="L555" i="19" s="1"/>
  <c r="I563" i="19"/>
  <c r="J563" i="19"/>
  <c r="L563" i="19" s="1"/>
  <c r="I571" i="19"/>
  <c r="J571" i="19"/>
  <c r="L571" i="19" s="1"/>
  <c r="I579" i="19"/>
  <c r="J579" i="19"/>
  <c r="L579" i="19" s="1"/>
  <c r="I587" i="19"/>
  <c r="J587" i="19"/>
  <c r="L587" i="19" s="1"/>
  <c r="I595" i="19"/>
  <c r="J595" i="19"/>
  <c r="L595" i="19" s="1"/>
  <c r="I603" i="19"/>
  <c r="J603" i="19"/>
  <c r="L603" i="19" s="1"/>
  <c r="I611" i="19"/>
  <c r="J611" i="19"/>
  <c r="L611" i="19" s="1"/>
  <c r="I619" i="19"/>
  <c r="J619" i="19"/>
  <c r="L619" i="19" s="1"/>
  <c r="I627" i="19"/>
  <c r="J627" i="19"/>
  <c r="L627" i="19" s="1"/>
  <c r="J335" i="19"/>
  <c r="L335" i="19" s="1"/>
  <c r="J350" i="19"/>
  <c r="L350" i="19" s="1"/>
  <c r="J391" i="19"/>
  <c r="L391" i="19" s="1"/>
  <c r="J414" i="19"/>
  <c r="L414" i="19" s="1"/>
  <c r="J434" i="19"/>
  <c r="L434" i="19" s="1"/>
  <c r="J455" i="19"/>
  <c r="L455" i="19" s="1"/>
  <c r="J478" i="19"/>
  <c r="L478" i="19" s="1"/>
  <c r="J530" i="19"/>
  <c r="L530" i="19" s="1"/>
  <c r="J598" i="19"/>
  <c r="L598" i="19" s="1"/>
</calcChain>
</file>

<file path=xl/sharedStrings.xml><?xml version="1.0" encoding="utf-8"?>
<sst xmlns="http://schemas.openxmlformats.org/spreadsheetml/2006/main" count="6231" uniqueCount="132">
  <si>
    <t>Product</t>
  </si>
  <si>
    <t>Category</t>
  </si>
  <si>
    <t>Total</t>
  </si>
  <si>
    <t>Geography</t>
  </si>
  <si>
    <t>Sum of Amount</t>
  </si>
  <si>
    <t>Sum of Discount</t>
  </si>
  <si>
    <t>Sum of Net Sales</t>
  </si>
  <si>
    <t>Sum of Cost of good sold</t>
  </si>
  <si>
    <t>Sum of Gross profit</t>
  </si>
  <si>
    <t>Sum of Gross Profit Margin</t>
  </si>
  <si>
    <t>Country</t>
  </si>
  <si>
    <t>2014</t>
  </si>
  <si>
    <t>2015</t>
  </si>
  <si>
    <t>Region</t>
  </si>
  <si>
    <t>Average of Boxes</t>
  </si>
  <si>
    <t>Column Labels</t>
  </si>
  <si>
    <t>Row Labels</t>
  </si>
  <si>
    <t>Grand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</si>
  <si>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</si>
  <si>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</si>
  <si>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</si>
  <si>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</si>
  <si>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</si>
  <si>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</si>
  <si>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</si>
  <si>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</si>
  <si>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</si>
  <si>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</si>
  <si>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</si>
  <si>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</si>
  <si>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</si>
  <si>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Average of Cost per box</t>
  </si>
  <si>
    <t>Americas</t>
  </si>
  <si>
    <t>APAC</t>
  </si>
  <si>
    <t>Europe</t>
  </si>
  <si>
    <t>Average Cost per box</t>
  </si>
  <si>
    <t>Australia</t>
  </si>
  <si>
    <t>Canada</t>
  </si>
  <si>
    <t>India</t>
  </si>
  <si>
    <t>New Zealand</t>
  </si>
  <si>
    <t>UK</t>
  </si>
  <si>
    <t>USA</t>
  </si>
  <si>
    <t>Years (Tdate)</t>
  </si>
  <si>
    <t>(All)</t>
  </si>
  <si>
    <t>85% Dark Bars</t>
  </si>
  <si>
    <t>Bars</t>
  </si>
  <si>
    <t>Orange Choco</t>
  </si>
  <si>
    <t>Smooth Sliky Salty</t>
  </si>
  <si>
    <t>Baker's Choco Chips</t>
  </si>
  <si>
    <t>Organic Choco Syrup</t>
  </si>
  <si>
    <t>Drinks</t>
  </si>
  <si>
    <t>Raspberry Choco</t>
  </si>
  <si>
    <t>Fruit &amp; Nut Bars</t>
  </si>
  <si>
    <t>50% Dark Bites</t>
  </si>
  <si>
    <t>Bites</t>
  </si>
  <si>
    <t>Caramel Stuffed Bars</t>
  </si>
  <si>
    <t>Manuka Honey Choco</t>
  </si>
  <si>
    <t>Choco Coated Almonds</t>
  </si>
  <si>
    <t>Eclairs</t>
  </si>
  <si>
    <t>After Nines</t>
  </si>
  <si>
    <t>White Choc</t>
  </si>
  <si>
    <t>Milk Bars</t>
  </si>
  <si>
    <t>99% Dark &amp; Pure</t>
  </si>
  <si>
    <t>Mint Chip Choco</t>
  </si>
  <si>
    <t>Spicy Special Slims</t>
  </si>
  <si>
    <t>70% Dark Bites</t>
  </si>
  <si>
    <t>Drinking Coco</t>
  </si>
  <si>
    <t>Almond Choco</t>
  </si>
  <si>
    <t>Peanut Butter Cubes</t>
  </si>
  <si>
    <t>Year</t>
  </si>
  <si>
    <t>Values</t>
  </si>
  <si>
    <t>Sum of Customers</t>
  </si>
  <si>
    <t>Transactions'</t>
  </si>
  <si>
    <t>Amount</t>
  </si>
  <si>
    <t>Average of Transaction</t>
  </si>
  <si>
    <t>Total Boxes</t>
  </si>
  <si>
    <t>Avg Box</t>
  </si>
  <si>
    <t>Column1</t>
  </si>
  <si>
    <t>Column2</t>
  </si>
  <si>
    <t>SID</t>
  </si>
  <si>
    <t>Sales Person</t>
  </si>
  <si>
    <t>Customers</t>
  </si>
  <si>
    <t>Boxes</t>
  </si>
  <si>
    <t>Tdate</t>
  </si>
  <si>
    <t>Per BOX</t>
  </si>
  <si>
    <t>Cost</t>
  </si>
  <si>
    <t>Cost of good sold</t>
  </si>
  <si>
    <t>Discount%</t>
  </si>
  <si>
    <t>Discount</t>
  </si>
  <si>
    <t>Net Sales</t>
  </si>
  <si>
    <t>Gross profit</t>
  </si>
  <si>
    <t>Gross Profit Margin</t>
  </si>
  <si>
    <t>Oby Sorrel</t>
  </si>
  <si>
    <t>Curtice Advani</t>
  </si>
  <si>
    <t>Ram Mahesh</t>
  </si>
  <si>
    <t>Gunar Cockshoot</t>
  </si>
  <si>
    <t>Barr Faughny</t>
  </si>
  <si>
    <t>Brien Boise</t>
  </si>
  <si>
    <t>Gigi Bohling</t>
  </si>
  <si>
    <t>Husein Augar</t>
  </si>
  <si>
    <t>Carla Molina</t>
  </si>
  <si>
    <t>Ches Bonnell</t>
  </si>
  <si>
    <t>Total Sum of net amount</t>
  </si>
  <si>
    <t>Total Sum of Amount</t>
  </si>
  <si>
    <t>Sum of net amount</t>
  </si>
  <si>
    <t>Average of Amount</t>
  </si>
  <si>
    <t>Average of Amount  2015</t>
  </si>
  <si>
    <t>Average of Boxes 2015</t>
  </si>
  <si>
    <t>Average of Amount 2014</t>
  </si>
  <si>
    <t>Average of Boxes 2014</t>
  </si>
  <si>
    <t>Discount %</t>
  </si>
  <si>
    <t>net amount</t>
  </si>
  <si>
    <t>Cost per box</t>
  </si>
  <si>
    <t>Sales Reference Data</t>
  </si>
  <si>
    <t>Region Reference</t>
  </si>
  <si>
    <t>Geo</t>
  </si>
  <si>
    <t>Discounts</t>
  </si>
  <si>
    <t>2015 Sales Targets</t>
  </si>
  <si>
    <t>Target ($)</t>
  </si>
  <si>
    <t>Actual ($)</t>
  </si>
  <si>
    <t>%</t>
  </si>
  <si>
    <t>Global Sales Taget</t>
  </si>
  <si>
    <t>Top 5 Product Total sales</t>
  </si>
  <si>
    <t>Other</t>
  </si>
  <si>
    <t>Total Sales</t>
  </si>
  <si>
    <t xml:space="preserve"> Discount</t>
  </si>
  <si>
    <t xml:space="preserve"> Net Sales</t>
  </si>
  <si>
    <t>COGS</t>
  </si>
  <si>
    <t>Gross Margin%</t>
  </si>
  <si>
    <t>Amount($)</t>
  </si>
  <si>
    <t>Submitted by : Sukhjot Kaur</t>
  </si>
  <si>
    <t>(C0909734)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</si>
</sst>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_);[Red]\(&quot;$&quot;#,##0\)"/>
    <numFmt numFmtId="165" formatCode="&quot;$&quot;#,##0.00_);[Red]\(&quot;$&quot;#,##0.00\)"/>
    <numFmt numFmtId="166" formatCode="_-* #,##0_-;\-* #,##0_-;_-* &quot;-&quot;??_-;_-@_-"/>
    <numFmt numFmtId="167" formatCode="0.0"/>
    <numFmt numFmtId="168" formatCode="0.0%"/>
    <numFmt numFmtId="169" formatCode="_-&quot;$&quot;* #,##0_-;\-&quot;$&quot;* #,##0_-;_-&quot;$&quot;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theme="7" tint="-0.249977111117893"/>
      </left>
      <right/>
      <top style="medium">
        <color theme="7" tint="-0.249977111117893"/>
      </top>
      <bottom/>
      <diagonal/>
    </border>
    <border>
      <left/>
      <right style="medium">
        <color theme="7" tint="-0.249977111117893"/>
      </right>
      <top style="medium">
        <color theme="7" tint="-0.249977111117893"/>
      </top>
      <bottom/>
      <diagonal/>
    </border>
    <border>
      <left style="medium">
        <color theme="7" tint="-0.249977111117893"/>
      </left>
      <right/>
      <top/>
      <bottom style="medium">
        <color theme="7" tint="-0.249977111117893"/>
      </bottom>
      <diagonal/>
    </border>
    <border>
      <left/>
      <right style="medium">
        <color theme="7" tint="-0.249977111117893"/>
      </right>
      <top/>
      <bottom style="medium">
        <color theme="7" tint="-0.249977111117893"/>
      </bottom>
      <diagonal/>
    </border>
    <border>
      <left/>
      <right style="medium">
        <color theme="7" tint="-0.249977111117893"/>
      </right>
      <top style="medium">
        <color theme="7" tint="-0.249977111117893"/>
      </top>
      <bottom style="medium">
        <color theme="7" tint="-0.24997711111789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7" tint="-0.249977111117893"/>
      </bottom>
      <diagonal/>
    </border>
    <border>
      <left style="medium">
        <color indexed="64"/>
      </left>
      <right style="medium">
        <color indexed="64"/>
      </right>
      <top style="medium">
        <color theme="7" tint="-0.249977111117893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theme="7" tint="-0.249977111117893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theme="5"/>
      </left>
      <right/>
      <top style="medium">
        <color theme="5"/>
      </top>
      <bottom/>
      <diagonal/>
    </border>
    <border>
      <left/>
      <right/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/>
      <bottom/>
      <diagonal/>
    </border>
    <border>
      <left/>
      <right style="medium">
        <color theme="5"/>
      </right>
      <top/>
      <bottom/>
      <diagonal/>
    </border>
    <border>
      <left style="medium">
        <color theme="5"/>
      </left>
      <right/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</borders>
  <cellStyleXfs count="4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71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14" fontId="1" fillId="0" borderId="0" xfId="0" applyNumberFormat="1" applyFont="1"/>
    <xf numFmtId="0" fontId="0" fillId="2" borderId="0" xfId="0" applyFill="1"/>
    <xf numFmtId="0" fontId="2" fillId="0" borderId="0" xfId="0" applyFont="1"/>
    <xf numFmtId="0" fontId="1" fillId="0" borderId="1" xfId="0" applyFont="1" applyBorder="1"/>
    <xf numFmtId="9" fontId="0" fillId="0" borderId="0" xfId="0" applyNumberFormat="1"/>
    <xf numFmtId="0" fontId="1" fillId="0" borderId="4" xfId="0" applyFont="1" applyBorder="1"/>
    <xf numFmtId="0" fontId="1" fillId="0" borderId="2" xfId="0" applyFont="1" applyBorder="1"/>
    <xf numFmtId="9" fontId="0" fillId="0" borderId="3" xfId="1" applyFont="1" applyBorder="1"/>
    <xf numFmtId="9" fontId="0" fillId="0" borderId="5" xfId="1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166" fontId="0" fillId="0" borderId="8" xfId="2" applyNumberFormat="1" applyFont="1" applyBorder="1" applyAlignment="1">
      <alignment horizontal="right"/>
    </xf>
    <xf numFmtId="166" fontId="0" fillId="0" borderId="9" xfId="2" applyNumberFormat="1" applyFon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/>
    <xf numFmtId="44" fontId="0" fillId="0" borderId="8" xfId="3" applyFont="1" applyBorder="1"/>
    <xf numFmtId="44" fontId="0" fillId="0" borderId="9" xfId="3" applyFont="1" applyBorder="1"/>
    <xf numFmtId="167" fontId="0" fillId="0" borderId="8" xfId="0" applyNumberFormat="1" applyBorder="1"/>
    <xf numFmtId="167" fontId="0" fillId="0" borderId="9" xfId="0" applyNumberFormat="1" applyBorder="1"/>
    <xf numFmtId="166" fontId="0" fillId="0" borderId="8" xfId="2" applyNumberFormat="1" applyFont="1" applyBorder="1"/>
    <xf numFmtId="166" fontId="0" fillId="0" borderId="10" xfId="2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1" fillId="3" borderId="11" xfId="0" applyFont="1" applyFill="1" applyBorder="1"/>
    <xf numFmtId="0" fontId="1" fillId="0" borderId="11" xfId="0" applyFont="1" applyBorder="1"/>
    <xf numFmtId="0" fontId="4" fillId="3" borderId="11" xfId="0" applyFont="1" applyFill="1" applyBorder="1"/>
    <xf numFmtId="2" fontId="0" fillId="0" borderId="0" xfId="0" applyNumberFormat="1"/>
    <xf numFmtId="9" fontId="0" fillId="0" borderId="0" xfId="1" applyFont="1"/>
    <xf numFmtId="0" fontId="0" fillId="0" borderId="0" xfId="1" applyNumberFormat="1" applyFont="1"/>
    <xf numFmtId="167" fontId="0" fillId="0" borderId="0" xfId="1" applyNumberFormat="1" applyFont="1"/>
    <xf numFmtId="1" fontId="0" fillId="0" borderId="0" xfId="0" applyNumberFormat="1"/>
    <xf numFmtId="43" fontId="0" fillId="0" borderId="0" xfId="0" applyNumberFormat="1"/>
    <xf numFmtId="0" fontId="1" fillId="3" borderId="12" xfId="0" applyFont="1" applyFill="1" applyBorder="1" applyAlignment="1">
      <alignment horizontal="left"/>
    </xf>
    <xf numFmtId="0" fontId="1" fillId="3" borderId="12" xfId="0" applyFont="1" applyFill="1" applyBorder="1"/>
    <xf numFmtId="166" fontId="0" fillId="0" borderId="0" xfId="2" applyNumberFormat="1" applyFont="1"/>
    <xf numFmtId="44" fontId="0" fillId="0" borderId="0" xfId="3" applyFont="1"/>
    <xf numFmtId="168" fontId="0" fillId="0" borderId="0" xfId="1" applyNumberFormat="1" applyFont="1"/>
    <xf numFmtId="0" fontId="1" fillId="3" borderId="0" xfId="0" applyFont="1" applyFill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169" fontId="0" fillId="0" borderId="0" xfId="3" applyNumberFormat="1" applyFont="1"/>
    <xf numFmtId="2" fontId="0" fillId="0" borderId="0" xfId="0" applyNumberFormat="1" applyAlignment="1">
      <alignment horizontal="left"/>
    </xf>
    <xf numFmtId="0" fontId="0" fillId="0" borderId="17" xfId="0" applyBorder="1" applyAlignment="1">
      <alignment horizontal="left"/>
    </xf>
    <xf numFmtId="2" fontId="0" fillId="0" borderId="17" xfId="0" applyNumberFormat="1" applyBorder="1" applyAlignment="1">
      <alignment horizontal="left"/>
    </xf>
    <xf numFmtId="2" fontId="0" fillId="0" borderId="19" xfId="0" applyNumberFormat="1" applyBorder="1" applyAlignment="1">
      <alignment horizontal="left"/>
    </xf>
    <xf numFmtId="0" fontId="1" fillId="0" borderId="17" xfId="0" applyFont="1" applyBorder="1"/>
    <xf numFmtId="9" fontId="1" fillId="0" borderId="17" xfId="1" applyFont="1" applyBorder="1"/>
    <xf numFmtId="0" fontId="1" fillId="0" borderId="19" xfId="0" applyFont="1" applyBorder="1"/>
    <xf numFmtId="166" fontId="1" fillId="0" borderId="19" xfId="2" applyNumberFormat="1" applyFont="1" applyBorder="1"/>
    <xf numFmtId="9" fontId="1" fillId="0" borderId="20" xfId="1" applyFont="1" applyBorder="1"/>
    <xf numFmtId="2" fontId="1" fillId="0" borderId="0" xfId="0" applyNumberFormat="1" applyFont="1" applyAlignment="1">
      <alignment horizontal="left"/>
    </xf>
    <xf numFmtId="2" fontId="1" fillId="0" borderId="17" xfId="0" applyNumberFormat="1" applyFont="1" applyBorder="1" applyAlignment="1">
      <alignment horizontal="left"/>
    </xf>
    <xf numFmtId="166" fontId="3" fillId="0" borderId="0" xfId="2" applyNumberFormat="1" applyFont="1" applyBorder="1"/>
    <xf numFmtId="43" fontId="1" fillId="0" borderId="0" xfId="2" applyFont="1"/>
    <xf numFmtId="43" fontId="1" fillId="0" borderId="19" xfId="2" applyFont="1" applyBorder="1"/>
    <xf numFmtId="0" fontId="5" fillId="0" borderId="0" xfId="0" applyFont="1"/>
  </cellXfs>
  <cellStyles count="4">
    <cellStyle name="Comma" xfId="2" builtinId="3"/>
    <cellStyle name="Currency" xfId="3" builtinId="4"/>
    <cellStyle name="Normal" xfId="0" builtinId="0"/>
    <cellStyle name="Percent" xfId="1" builtinId="5"/>
  </cellStyles>
  <dxfs count="8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font>
        <b val="0"/>
      </font>
      <numFmt numFmtId="166" formatCode="_-* #,##0_-;\-* #,##0_-;_-* &quot;-&quot;??_-;_-@_-"/>
    </dxf>
    <dxf>
      <font>
        <b/>
      </font>
    </dxf>
    <dxf>
      <font>
        <b val="0"/>
      </font>
      <numFmt numFmtId="166" formatCode="_-* #,##0_-;\-* #,##0_-;_-* &quot;-&quot;??_-;_-@_-"/>
    </dxf>
    <dxf>
      <font>
        <b val="0"/>
      </font>
      <numFmt numFmtId="166" formatCode="_-* #,##0_-;\-* #,##0_-;_-* &quot;-&quot;??_-;_-@_-"/>
    </dxf>
    <dxf>
      <font>
        <b val="0"/>
      </font>
      <numFmt numFmtId="166" formatCode="_-* #,##0_-;\-* #,##0_-;_-* &quot;-&quot;??_-;_-@_-"/>
    </dxf>
    <dxf>
      <font>
        <b val="0"/>
      </font>
      <numFmt numFmtId="166" formatCode="_-* #,##0_-;\-* #,##0_-;_-* &quot;-&quot;??_-;_-@_-"/>
    </dxf>
    <dxf>
      <font>
        <b/>
      </font>
    </dxf>
    <dxf>
      <font>
        <b/>
      </font>
      <numFmt numFmtId="2" formatCode="0.00"/>
      <alignment horizontal="left" vertical="bottom" textRotation="0" wrapText="0" indent="0" justifyLastLine="0" shrinkToFit="0" readingOrder="0"/>
    </dxf>
    <dxf>
      <font>
        <b/>
      </font>
      <numFmt numFmtId="2" formatCode="0.00"/>
      <alignment horizontal="left" vertical="bottom" textRotation="0" wrapText="0" indent="0" justifyLastLine="0" shrinkToFit="0" readingOrder="0"/>
    </dxf>
    <dxf>
      <font>
        <b/>
      </font>
      <numFmt numFmtId="2" formatCode="0.00"/>
      <alignment horizontal="left" vertical="bottom" textRotation="0" wrapText="0" indent="0" justifyLastLine="0" shrinkToFit="0" readingOrder="0"/>
    </dxf>
    <dxf>
      <font>
        <b/>
      </font>
      <numFmt numFmtId="2" formatCode="0.00"/>
      <alignment horizontal="left" vertical="bottom" textRotation="0" wrapText="0" indent="0" justifyLastLine="0" shrinkToFit="0" readingOrder="0"/>
    </dxf>
    <dxf>
      <font>
        <b/>
      </font>
      <numFmt numFmtId="2" formatCode="0.00"/>
      <alignment horizontal="left" vertical="bottom" textRotation="0" wrapText="0" indent="0" justifyLastLine="0" shrinkToFit="0" readingOrder="0"/>
    </dxf>
    <dxf>
      <font>
        <b/>
      </font>
      <numFmt numFmtId="2" formatCode="0.00"/>
      <alignment horizontal="left" vertical="bottom" textRotation="0" wrapText="0" indent="0" justifyLastLine="0" shrinkToFit="0" readingOrder="0"/>
    </dxf>
    <dxf>
      <font>
        <b/>
      </font>
      <numFmt numFmtId="2" formatCode="0.00"/>
      <alignment horizontal="left" vertical="bottom" textRotation="0" wrapText="0" indent="0" justifyLastLine="0" shrinkToFit="0" readingOrder="0"/>
    </dxf>
    <dxf>
      <font>
        <b/>
      </font>
      <numFmt numFmtId="2" formatCode="0.00"/>
      <alignment horizontal="left" vertical="bottom" textRotation="0" wrapText="0" indent="0" justifyLastLine="0" shrinkToFit="0" readingOrder="0"/>
    </dxf>
    <dxf>
      <font>
        <b/>
      </font>
      <numFmt numFmtId="2" formatCode="0.00"/>
      <alignment horizontal="left" vertical="bottom" textRotation="0" wrapText="0" indent="0" justifyLastLine="0" shrinkToFit="0" readingOrder="0"/>
    </dxf>
    <dxf>
      <font>
        <b/>
      </font>
      <numFmt numFmtId="2" formatCode="0.00"/>
      <alignment horizontal="left" vertical="bottom" textRotation="0" wrapText="0" indent="0" justifyLastLine="0" shrinkToFit="0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165" formatCode="&quot;$&quot;#,##0.00_);[Red]\(&quot;$&quot;#,##0.00\)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" formatCode="0"/>
    </dxf>
    <dxf>
      <numFmt numFmtId="1" formatCode="0"/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0" formatCode="General"/>
    </dxf>
    <dxf>
      <numFmt numFmtId="13" formatCode="0%"/>
    </dxf>
    <dxf>
      <numFmt numFmtId="164" formatCode="&quot;$&quot;#,##0_);[Red]\(&quot;$&quot;#,##0\)"/>
    </dxf>
    <dxf>
      <numFmt numFmtId="0" formatCode="General"/>
    </dxf>
    <dxf>
      <numFmt numFmtId="0" formatCode="General"/>
    </dxf>
    <dxf>
      <numFmt numFmtId="13" formatCode="0%"/>
    </dxf>
    <dxf>
      <numFmt numFmtId="2" formatCode="0.00"/>
    </dxf>
    <dxf>
      <numFmt numFmtId="170" formatCode="m/d/yyyy"/>
    </dxf>
    <dxf>
      <numFmt numFmtId="3" formatCode="#,##0"/>
    </dxf>
    <dxf>
      <numFmt numFmtId="164" formatCode="&quot;$&quot;#,##0_);[Red]\(&quot;$&quot;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2" formatCode="0.00"/>
    </dxf>
    <dxf>
      <numFmt numFmtId="2" formatCode="0.00"/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2" formatCode="0.00"/>
    </dxf>
    <dxf>
      <numFmt numFmtId="2" formatCode="0.00"/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2" formatCode="0.00"/>
    </dxf>
    <dxf>
      <border outline="0">
        <left style="medium">
          <color theme="5"/>
        </left>
        <right style="medium">
          <color theme="5"/>
        </right>
      </border>
    </dxf>
  </dxfs>
  <tableStyles count="0" defaultTableStyle="TableStyleMedium2" defaultPivotStyle="PivotStyleLight16"/>
  <colors>
    <mruColors>
      <color rgb="FFD3F1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26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Relationship Id="rId27" Type="http://schemas.openxmlformats.org/officeDocument/2006/relationships/customXml" Target="../customXml/item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box/CATEGORY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'Average box category sales'!$C$28</c:f>
              <c:strCache>
                <c:ptCount val="1"/>
                <c:pt idx="0">
                  <c:v>Average of Boxes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'Average box category sales'!$A$29:$B$34</c:f>
              <c:multiLvlStrCache>
                <c:ptCount val="6"/>
                <c:lvl>
                  <c:pt idx="0">
                    <c:v>Bars</c:v>
                  </c:pt>
                  <c:pt idx="1">
                    <c:v>Bites</c:v>
                  </c:pt>
                  <c:pt idx="2">
                    <c:v>Drinks</c:v>
                  </c:pt>
                  <c:pt idx="3">
                    <c:v>Bars</c:v>
                  </c:pt>
                  <c:pt idx="4">
                    <c:v>Bites</c:v>
                  </c:pt>
                  <c:pt idx="5">
                    <c:v>Drinks</c:v>
                  </c:pt>
                </c:lvl>
                <c:lvl>
                  <c:pt idx="0">
                    <c:v>2015</c:v>
                  </c:pt>
                  <c:pt idx="3">
                    <c:v>2014</c:v>
                  </c:pt>
                </c:lvl>
              </c:multiLvlStrCache>
            </c:multiLvlStrRef>
          </c:cat>
          <c:val>
            <c:numRef>
              <c:f>'Average box category sales'!$C$29:$C$34</c:f>
              <c:numCache>
                <c:formatCode>_-* #,##0_-;\-* #,##0_-;_-* "-"??_-;_-@_-</c:formatCode>
                <c:ptCount val="6"/>
                <c:pt idx="0">
                  <c:v>299.87341772151899</c:v>
                </c:pt>
                <c:pt idx="1">
                  <c:v>320.20792079207922</c:v>
                </c:pt>
                <c:pt idx="2">
                  <c:v>246.23076923076923</c:v>
                </c:pt>
                <c:pt idx="3">
                  <c:v>229.68604651162789</c:v>
                </c:pt>
                <c:pt idx="4">
                  <c:v>320.96739130434781</c:v>
                </c:pt>
                <c:pt idx="5">
                  <c:v>248.6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5F-4DC5-9AC4-5F92AA29AEAF}"/>
            </c:ext>
          </c:extLst>
        </c:ser>
        <c:ser>
          <c:idx val="1"/>
          <c:order val="1"/>
          <c:tx>
            <c:strRef>
              <c:f>'Average box category sales'!$D$28</c:f>
              <c:strCache>
                <c:ptCount val="1"/>
                <c:pt idx="0">
                  <c:v>Average of Amount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'Average box category sales'!$A$29:$B$34</c:f>
              <c:multiLvlStrCache>
                <c:ptCount val="6"/>
                <c:lvl>
                  <c:pt idx="0">
                    <c:v>Bars</c:v>
                  </c:pt>
                  <c:pt idx="1">
                    <c:v>Bites</c:v>
                  </c:pt>
                  <c:pt idx="2">
                    <c:v>Drinks</c:v>
                  </c:pt>
                  <c:pt idx="3">
                    <c:v>Bars</c:v>
                  </c:pt>
                  <c:pt idx="4">
                    <c:v>Bites</c:v>
                  </c:pt>
                  <c:pt idx="5">
                    <c:v>Drinks</c:v>
                  </c:pt>
                </c:lvl>
                <c:lvl>
                  <c:pt idx="0">
                    <c:v>2015</c:v>
                  </c:pt>
                  <c:pt idx="3">
                    <c:v>2014</c:v>
                  </c:pt>
                </c:lvl>
              </c:multiLvlStrCache>
            </c:multiLvlStrRef>
          </c:cat>
          <c:val>
            <c:numRef>
              <c:f>'Average box category sales'!$D$29:$D$34</c:f>
              <c:numCache>
                <c:formatCode>_-"$"* #,##0_-;\-"$"* #,##0_-;_-"$"* "-"??_-;_-@_-</c:formatCode>
                <c:ptCount val="6"/>
                <c:pt idx="0">
                  <c:v>4631.2531645569625</c:v>
                </c:pt>
                <c:pt idx="1">
                  <c:v>3819.4356435643563</c:v>
                </c:pt>
                <c:pt idx="2">
                  <c:v>4154.2307692307695</c:v>
                </c:pt>
                <c:pt idx="3">
                  <c:v>3660.6337209302324</c:v>
                </c:pt>
                <c:pt idx="4">
                  <c:v>3746.75</c:v>
                </c:pt>
                <c:pt idx="5">
                  <c:v>4311.8727272727274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5F-4DC5-9AC4-5F92AA29AEA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-1051922224"/>
        <c:axId val="-1051921680"/>
      </c:barChart>
      <c:catAx>
        <c:axId val="-1051922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51921680"/>
        <c:crosses val="autoZero"/>
        <c:auto val="1"/>
        <c:lblAlgn val="ctr"/>
        <c:lblOffset val="100"/>
        <c:noMultiLvlLbl val="0"/>
      </c:catAx>
      <c:valAx>
        <c:axId val="-1051921680"/>
        <c:scaling>
          <c:orientation val="minMax"/>
        </c:scaling>
        <c:delete val="1"/>
        <c:axPos val="l"/>
        <c:numFmt formatCode="_-* #,##0_-;\-* #,##0_-;_-* &quot;-&quot;??_-;_-@_-" sourceLinked="1"/>
        <c:majorTickMark val="none"/>
        <c:minorTickMark val="none"/>
        <c:tickLblPos val="nextTo"/>
        <c:crossAx val="-105192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b="1">
                <a:solidFill>
                  <a:schemeClr val="accent2"/>
                </a:solidFill>
              </a:rPr>
              <a:t>Month Average Boxes Sold 2015 vs</a:t>
            </a:r>
            <a:r>
              <a:rPr lang="en-US" b="1" baseline="0">
                <a:solidFill>
                  <a:schemeClr val="accent2"/>
                </a:solidFill>
              </a:rPr>
              <a:t> 2014</a:t>
            </a:r>
            <a:endParaRPr lang="en-US" b="1">
              <a:solidFill>
                <a:schemeClr val="accent2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 Average of boxes sold'!$B$25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solidFill>
                <a:srgbClr val="00B050">
                  <a:alpha val="94000"/>
                </a:srgbClr>
              </a:solidFill>
            </a:ln>
            <a:effectLst/>
          </c:spPr>
          <c:invertIfNegative val="0"/>
          <c:cat>
            <c:strRef>
              <c:f>'Month Average of boxes sold'!$A$26:$A$37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 Average of boxes sold'!$B$26:$B$37</c:f>
              <c:numCache>
                <c:formatCode>General</c:formatCode>
                <c:ptCount val="12"/>
                <c:pt idx="0">
                  <c:v>192.1875</c:v>
                </c:pt>
                <c:pt idx="1">
                  <c:v>416.4736842105263</c:v>
                </c:pt>
                <c:pt idx="2">
                  <c:v>243.7</c:v>
                </c:pt>
                <c:pt idx="3">
                  <c:v>306.76923076923077</c:v>
                </c:pt>
                <c:pt idx="4">
                  <c:v>295.45</c:v>
                </c:pt>
                <c:pt idx="5">
                  <c:v>290.76190476190476</c:v>
                </c:pt>
                <c:pt idx="6">
                  <c:v>342.48</c:v>
                </c:pt>
                <c:pt idx="7">
                  <c:v>224.57692307692307</c:v>
                </c:pt>
                <c:pt idx="8">
                  <c:v>247.61111111111111</c:v>
                </c:pt>
                <c:pt idx="9">
                  <c:v>202.15</c:v>
                </c:pt>
                <c:pt idx="10">
                  <c:v>310.38461538461536</c:v>
                </c:pt>
                <c:pt idx="11">
                  <c:v>228.37037037037038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4A-42B7-BB0E-910636C84443}"/>
            </c:ext>
          </c:extLst>
        </c:ser>
        <c:ser>
          <c:idx val="1"/>
          <c:order val="1"/>
          <c:tx>
            <c:strRef>
              <c:f>'Month Average of boxes sold'!$C$25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2">
                <a:lumMod val="75000"/>
                <a:alpha val="70000"/>
              </a:schemeClr>
            </a:solidFill>
            <a:ln>
              <a:noFill/>
            </a:ln>
            <a:effectLst/>
          </c:spPr>
          <c:invertIfNegative val="0"/>
          <c:dPt>
            <c:idx val="9"/>
            <c:invertIfNegative val="0"/>
            <c:bubble3D val="0"/>
            <c:spPr>
              <a:solidFill>
                <a:schemeClr val="accent6">
                  <a:lumMod val="50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F4A-42B7-BB0E-910636C84443}"/>
              </c:ext>
            </c:extLst>
          </c:dPt>
          <c:cat>
            <c:strRef>
              <c:f>'Month Average of boxes sold'!$A$26:$A$37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 Average of boxes sold'!$C$26:$C$37</c:f>
              <c:numCache>
                <c:formatCode>General</c:formatCode>
                <c:ptCount val="12"/>
                <c:pt idx="0">
                  <c:v>263.10000000000002</c:v>
                </c:pt>
                <c:pt idx="1">
                  <c:v>400.27777777777777</c:v>
                </c:pt>
                <c:pt idx="2">
                  <c:v>336.21951219512198</c:v>
                </c:pt>
                <c:pt idx="3">
                  <c:v>233.29268292682926</c:v>
                </c:pt>
                <c:pt idx="4">
                  <c:v>260.27777777777777</c:v>
                </c:pt>
                <c:pt idx="5">
                  <c:v>262.76</c:v>
                </c:pt>
                <c:pt idx="6">
                  <c:v>253.81818181818181</c:v>
                </c:pt>
                <c:pt idx="7">
                  <c:v>354.58333333333331</c:v>
                </c:pt>
                <c:pt idx="8">
                  <c:v>302.69230769230768</c:v>
                </c:pt>
                <c:pt idx="9">
                  <c:v>546</c:v>
                </c:pt>
                <c:pt idx="10">
                  <c:v>322.3</c:v>
                </c:pt>
                <c:pt idx="11">
                  <c:v>192.91666666666666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4A-42B7-BB0E-910636C844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-911702240"/>
        <c:axId val="-911703328"/>
      </c:barChart>
      <c:catAx>
        <c:axId val="-911702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1703328"/>
        <c:crosses val="autoZero"/>
        <c:auto val="1"/>
        <c:lblAlgn val="ctr"/>
        <c:lblOffset val="100"/>
        <c:noMultiLvlLbl val="0"/>
      </c:catAx>
      <c:valAx>
        <c:axId val="-91170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1702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4"/>
                </a:solidFill>
              </a:rPr>
              <a:t>2014-2015 Net Sales Trend (In Thousands)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'Net sales'!$B$26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'Net sales'!$A$27:$A$38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'Net sales'!$B$27:$B$38</c:f>
              <c:numCache>
                <c:formatCode>0</c:formatCode>
                <c:ptCount val="12"/>
                <c:pt idx="0">
                  <c:v>85757.420000000013</c:v>
                </c:pt>
                <c:pt idx="1">
                  <c:v>94762.709999999977</c:v>
                </c:pt>
                <c:pt idx="2">
                  <c:v>64622.879999999976</c:v>
                </c:pt>
                <c:pt idx="3">
                  <c:v>64277.99</c:v>
                </c:pt>
                <c:pt idx="4">
                  <c:v>90520.08</c:v>
                </c:pt>
                <c:pt idx="5">
                  <c:v>76202.489999999991</c:v>
                </c:pt>
                <c:pt idx="6">
                  <c:v>113464.05</c:v>
                </c:pt>
                <c:pt idx="7">
                  <c:v>80876.740000000005</c:v>
                </c:pt>
                <c:pt idx="8">
                  <c:v>152989.62</c:v>
                </c:pt>
                <c:pt idx="9">
                  <c:v>121992.22</c:v>
                </c:pt>
                <c:pt idx="10">
                  <c:v>51667.76999999999</c:v>
                </c:pt>
                <c:pt idx="11">
                  <c:v>183507.17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92-476C-BD08-44C083D5F6D3}"/>
            </c:ext>
          </c:extLst>
        </c:ser>
        <c:ser>
          <c:idx val="1"/>
          <c:order val="1"/>
          <c:tx>
            <c:strRef>
              <c:f>'Net sales'!$C$26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strRef>
              <c:f>'Net sales'!$A$27:$A$38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'Net sales'!$C$27:$C$38</c:f>
              <c:numCache>
                <c:formatCode>0</c:formatCode>
                <c:ptCount val="12"/>
                <c:pt idx="0">
                  <c:v>139424.18000000002</c:v>
                </c:pt>
                <c:pt idx="1">
                  <c:v>188053.74</c:v>
                </c:pt>
                <c:pt idx="2">
                  <c:v>194478.55</c:v>
                </c:pt>
                <c:pt idx="3">
                  <c:v>142821.14000000001</c:v>
                </c:pt>
                <c:pt idx="4">
                  <c:v>73355.94</c:v>
                </c:pt>
                <c:pt idx="5">
                  <c:v>96917.799999999974</c:v>
                </c:pt>
                <c:pt idx="6">
                  <c:v>89695.76</c:v>
                </c:pt>
                <c:pt idx="7">
                  <c:v>46823.76999999999</c:v>
                </c:pt>
                <c:pt idx="8">
                  <c:v>58650.409999999996</c:v>
                </c:pt>
                <c:pt idx="9">
                  <c:v>67431.98000000001</c:v>
                </c:pt>
                <c:pt idx="10">
                  <c:v>118833.26000000001</c:v>
                </c:pt>
                <c:pt idx="11">
                  <c:v>83433.84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92-476C-BD08-44C083D5F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911703872"/>
        <c:axId val="-911694624"/>
      </c:lineChart>
      <c:catAx>
        <c:axId val="-91170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1694624"/>
        <c:crosses val="autoZero"/>
        <c:auto val="1"/>
        <c:lblAlgn val="ctr"/>
        <c:lblOffset val="100"/>
        <c:noMultiLvlLbl val="0"/>
      </c:catAx>
      <c:valAx>
        <c:axId val="-91169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1703872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b="1">
                <a:solidFill>
                  <a:schemeClr val="accent2"/>
                </a:solidFill>
              </a:rPr>
              <a:t>Month Average Boxes Sold 2015 vs</a:t>
            </a:r>
            <a:r>
              <a:rPr lang="en-US" b="1" baseline="0">
                <a:solidFill>
                  <a:schemeClr val="accent2"/>
                </a:solidFill>
              </a:rPr>
              <a:t> 2014</a:t>
            </a:r>
            <a:endParaRPr lang="en-US" b="1">
              <a:solidFill>
                <a:schemeClr val="accent2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 Average of boxes sold'!$B$25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'Month Average of boxes sold'!$A$26:$A$37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 Average of boxes sold'!$B$26:$B$37</c:f>
              <c:numCache>
                <c:formatCode>General</c:formatCode>
                <c:ptCount val="12"/>
                <c:pt idx="0">
                  <c:v>192.1875</c:v>
                </c:pt>
                <c:pt idx="1">
                  <c:v>416.4736842105263</c:v>
                </c:pt>
                <c:pt idx="2">
                  <c:v>243.7</c:v>
                </c:pt>
                <c:pt idx="3">
                  <c:v>306.76923076923077</c:v>
                </c:pt>
                <c:pt idx="4">
                  <c:v>295.45</c:v>
                </c:pt>
                <c:pt idx="5">
                  <c:v>290.76190476190476</c:v>
                </c:pt>
                <c:pt idx="6">
                  <c:v>342.48</c:v>
                </c:pt>
                <c:pt idx="7">
                  <c:v>224.57692307692307</c:v>
                </c:pt>
                <c:pt idx="8">
                  <c:v>247.61111111111111</c:v>
                </c:pt>
                <c:pt idx="9">
                  <c:v>202.15</c:v>
                </c:pt>
                <c:pt idx="10">
                  <c:v>310.38461538461536</c:v>
                </c:pt>
                <c:pt idx="11">
                  <c:v>228.37037037037038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0C-475C-88F7-4FDC79755FD8}"/>
            </c:ext>
          </c:extLst>
        </c:ser>
        <c:ser>
          <c:idx val="1"/>
          <c:order val="1"/>
          <c:tx>
            <c:strRef>
              <c:f>'Month Average of boxes sold'!$C$25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2">
                <a:lumMod val="75000"/>
                <a:alpha val="70000"/>
              </a:schemeClr>
            </a:solidFill>
            <a:ln>
              <a:noFill/>
            </a:ln>
            <a:effectLst/>
          </c:spPr>
          <c:invertIfNegative val="0"/>
          <c:dPt>
            <c:idx val="9"/>
            <c:invertIfNegative val="0"/>
            <c:bubble3D val="0"/>
            <c:spPr>
              <a:solidFill>
                <a:schemeClr val="accent6">
                  <a:lumMod val="50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90C-475C-88F7-4FDC79755FD8}"/>
              </c:ext>
            </c:extLst>
          </c:dPt>
          <c:cat>
            <c:strRef>
              <c:f>'Month Average of boxes sold'!$A$26:$A$37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 Average of boxes sold'!$C$26:$C$37</c:f>
              <c:numCache>
                <c:formatCode>General</c:formatCode>
                <c:ptCount val="12"/>
                <c:pt idx="0">
                  <c:v>263.10000000000002</c:v>
                </c:pt>
                <c:pt idx="1">
                  <c:v>400.27777777777777</c:v>
                </c:pt>
                <c:pt idx="2">
                  <c:v>336.21951219512198</c:v>
                </c:pt>
                <c:pt idx="3">
                  <c:v>233.29268292682926</c:v>
                </c:pt>
                <c:pt idx="4">
                  <c:v>260.27777777777777</c:v>
                </c:pt>
                <c:pt idx="5">
                  <c:v>262.76</c:v>
                </c:pt>
                <c:pt idx="6">
                  <c:v>253.81818181818181</c:v>
                </c:pt>
                <c:pt idx="7">
                  <c:v>354.58333333333331</c:v>
                </c:pt>
                <c:pt idx="8">
                  <c:v>302.69230769230768</c:v>
                </c:pt>
                <c:pt idx="9">
                  <c:v>546</c:v>
                </c:pt>
                <c:pt idx="10">
                  <c:v>322.3</c:v>
                </c:pt>
                <c:pt idx="11">
                  <c:v>192.91666666666666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0C-475C-88F7-4FDC79755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-911701152"/>
        <c:axId val="-911701696"/>
      </c:barChart>
      <c:catAx>
        <c:axId val="-91170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1701696"/>
        <c:crosses val="autoZero"/>
        <c:auto val="1"/>
        <c:lblAlgn val="ctr"/>
        <c:lblOffset val="100"/>
        <c:noMultiLvlLbl val="0"/>
      </c:catAx>
      <c:valAx>
        <c:axId val="-91170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170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2014-2015 Net Sales Trend (In Thousands)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'Net sales'!$B$26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'Net sales'!$A$27:$A$38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'Net sales'!$B$27:$B$38</c:f>
              <c:numCache>
                <c:formatCode>0</c:formatCode>
                <c:ptCount val="12"/>
                <c:pt idx="0">
                  <c:v>85757.420000000013</c:v>
                </c:pt>
                <c:pt idx="1">
                  <c:v>94762.709999999977</c:v>
                </c:pt>
                <c:pt idx="2">
                  <c:v>64622.879999999976</c:v>
                </c:pt>
                <c:pt idx="3">
                  <c:v>64277.99</c:v>
                </c:pt>
                <c:pt idx="4">
                  <c:v>90520.08</c:v>
                </c:pt>
                <c:pt idx="5">
                  <c:v>76202.489999999991</c:v>
                </c:pt>
                <c:pt idx="6">
                  <c:v>113464.05</c:v>
                </c:pt>
                <c:pt idx="7">
                  <c:v>80876.740000000005</c:v>
                </c:pt>
                <c:pt idx="8">
                  <c:v>152989.62</c:v>
                </c:pt>
                <c:pt idx="9">
                  <c:v>121992.22</c:v>
                </c:pt>
                <c:pt idx="10">
                  <c:v>51667.76999999999</c:v>
                </c:pt>
                <c:pt idx="11">
                  <c:v>183507.17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92-476C-BD08-44C083D5F6D3}"/>
            </c:ext>
          </c:extLst>
        </c:ser>
        <c:ser>
          <c:idx val="1"/>
          <c:order val="1"/>
          <c:tx>
            <c:strRef>
              <c:f>'Net sales'!$C$26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'Net sales'!$A$27:$A$38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'Net sales'!$C$27:$C$38</c:f>
              <c:numCache>
                <c:formatCode>0</c:formatCode>
                <c:ptCount val="12"/>
                <c:pt idx="0">
                  <c:v>139424.18000000002</c:v>
                </c:pt>
                <c:pt idx="1">
                  <c:v>188053.74</c:v>
                </c:pt>
                <c:pt idx="2">
                  <c:v>194478.55</c:v>
                </c:pt>
                <c:pt idx="3">
                  <c:v>142821.14000000001</c:v>
                </c:pt>
                <c:pt idx="4">
                  <c:v>73355.94</c:v>
                </c:pt>
                <c:pt idx="5">
                  <c:v>96917.799999999974</c:v>
                </c:pt>
                <c:pt idx="6">
                  <c:v>89695.76</c:v>
                </c:pt>
                <c:pt idx="7">
                  <c:v>46823.76999999999</c:v>
                </c:pt>
                <c:pt idx="8">
                  <c:v>58650.409999999996</c:v>
                </c:pt>
                <c:pt idx="9">
                  <c:v>67431.98000000001</c:v>
                </c:pt>
                <c:pt idx="10">
                  <c:v>118833.26000000001</c:v>
                </c:pt>
                <c:pt idx="11">
                  <c:v>83433.84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92-476C-BD08-44C083D5F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911691904"/>
        <c:axId val="-911689728"/>
      </c:lineChart>
      <c:catAx>
        <c:axId val="-911691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1689728"/>
        <c:crosses val="autoZero"/>
        <c:auto val="1"/>
        <c:lblAlgn val="ctr"/>
        <c:lblOffset val="100"/>
        <c:noMultiLvlLbl val="0"/>
      </c:catAx>
      <c:valAx>
        <c:axId val="-91168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1691904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box/CATEGORY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'Average box category sales'!$C$28</c:f>
              <c:strCache>
                <c:ptCount val="1"/>
                <c:pt idx="0">
                  <c:v>Average of Boxes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'Average box category sales'!$A$29:$B$34</c:f>
              <c:multiLvlStrCache>
                <c:ptCount val="6"/>
                <c:lvl>
                  <c:pt idx="0">
                    <c:v>Bars</c:v>
                  </c:pt>
                  <c:pt idx="1">
                    <c:v>Bites</c:v>
                  </c:pt>
                  <c:pt idx="2">
                    <c:v>Drinks</c:v>
                  </c:pt>
                  <c:pt idx="3">
                    <c:v>Bars</c:v>
                  </c:pt>
                  <c:pt idx="4">
                    <c:v>Bites</c:v>
                  </c:pt>
                  <c:pt idx="5">
                    <c:v>Drinks</c:v>
                  </c:pt>
                </c:lvl>
                <c:lvl>
                  <c:pt idx="0">
                    <c:v>2015</c:v>
                  </c:pt>
                  <c:pt idx="3">
                    <c:v>2014</c:v>
                  </c:pt>
                </c:lvl>
              </c:multiLvlStrCache>
            </c:multiLvlStrRef>
          </c:cat>
          <c:val>
            <c:numRef>
              <c:f>'Average box category sales'!$C$29:$C$34</c:f>
              <c:numCache>
                <c:formatCode>_-* #,##0_-;\-* #,##0_-;_-* "-"??_-;_-@_-</c:formatCode>
                <c:ptCount val="6"/>
                <c:pt idx="0">
                  <c:v>299.87341772151899</c:v>
                </c:pt>
                <c:pt idx="1">
                  <c:v>320.20792079207922</c:v>
                </c:pt>
                <c:pt idx="2">
                  <c:v>246.23076923076923</c:v>
                </c:pt>
                <c:pt idx="3">
                  <c:v>229.68604651162789</c:v>
                </c:pt>
                <c:pt idx="4">
                  <c:v>320.96739130434781</c:v>
                </c:pt>
                <c:pt idx="5">
                  <c:v>248.6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D0-46F9-81A0-1D91E1881427}"/>
            </c:ext>
          </c:extLst>
        </c:ser>
        <c:ser>
          <c:idx val="1"/>
          <c:order val="1"/>
          <c:tx>
            <c:strRef>
              <c:f>'Average box category sales'!$D$28</c:f>
              <c:strCache>
                <c:ptCount val="1"/>
                <c:pt idx="0">
                  <c:v>Average of Amount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'Average box category sales'!$A$29:$B$34</c:f>
              <c:multiLvlStrCache>
                <c:ptCount val="6"/>
                <c:lvl>
                  <c:pt idx="0">
                    <c:v>Bars</c:v>
                  </c:pt>
                  <c:pt idx="1">
                    <c:v>Bites</c:v>
                  </c:pt>
                  <c:pt idx="2">
                    <c:v>Drinks</c:v>
                  </c:pt>
                  <c:pt idx="3">
                    <c:v>Bars</c:v>
                  </c:pt>
                  <c:pt idx="4">
                    <c:v>Bites</c:v>
                  </c:pt>
                  <c:pt idx="5">
                    <c:v>Drinks</c:v>
                  </c:pt>
                </c:lvl>
                <c:lvl>
                  <c:pt idx="0">
                    <c:v>2015</c:v>
                  </c:pt>
                  <c:pt idx="3">
                    <c:v>2014</c:v>
                  </c:pt>
                </c:lvl>
              </c:multiLvlStrCache>
            </c:multiLvlStrRef>
          </c:cat>
          <c:val>
            <c:numRef>
              <c:f>'Average box category sales'!$D$29:$D$34</c:f>
              <c:numCache>
                <c:formatCode>_-"$"* #,##0_-;\-"$"* #,##0_-;_-"$"* "-"??_-;_-@_-</c:formatCode>
                <c:ptCount val="6"/>
                <c:pt idx="0">
                  <c:v>4631.2531645569625</c:v>
                </c:pt>
                <c:pt idx="1">
                  <c:v>3819.4356435643563</c:v>
                </c:pt>
                <c:pt idx="2">
                  <c:v>4154.2307692307695</c:v>
                </c:pt>
                <c:pt idx="3">
                  <c:v>3660.6337209302324</c:v>
                </c:pt>
                <c:pt idx="4">
                  <c:v>3746.75</c:v>
                </c:pt>
                <c:pt idx="5">
                  <c:v>4311.8727272727274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D0-46F9-81A0-1D91E188142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-911700064"/>
        <c:axId val="-911699520"/>
      </c:barChart>
      <c:catAx>
        <c:axId val="-911700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1699520"/>
        <c:crosses val="autoZero"/>
        <c:auto val="1"/>
        <c:lblAlgn val="ctr"/>
        <c:lblOffset val="100"/>
        <c:noMultiLvlLbl val="0"/>
      </c:catAx>
      <c:valAx>
        <c:axId val="-911699520"/>
        <c:scaling>
          <c:orientation val="minMax"/>
        </c:scaling>
        <c:delete val="1"/>
        <c:axPos val="l"/>
        <c:numFmt formatCode="_-* #,##0_-;\-* #,##0_-;_-* &quot;-&quot;??_-;_-@_-" sourceLinked="1"/>
        <c:majorTickMark val="none"/>
        <c:minorTickMark val="none"/>
        <c:tickLblPos val="nextTo"/>
        <c:crossAx val="-911700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OtherData!A1"/><Relationship Id="rId3" Type="http://schemas.openxmlformats.org/officeDocument/2006/relationships/image" Target="../media/image2.png"/><Relationship Id="rId7" Type="http://schemas.openxmlformats.org/officeDocument/2006/relationships/image" Target="../media/image5.svg"/><Relationship Id="rId12" Type="http://schemas.openxmlformats.org/officeDocument/2006/relationships/chart" Target="../charts/chart3.xml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1" Type="http://schemas.openxmlformats.org/officeDocument/2006/relationships/chart" Target="../charts/chart2.xml"/><Relationship Id="rId5" Type="http://schemas.openxmlformats.org/officeDocument/2006/relationships/hyperlink" Target="#Data!A1"/><Relationship Id="rId10" Type="http://schemas.openxmlformats.org/officeDocument/2006/relationships/chart" Target="../charts/chart1.xml"/><Relationship Id="rId4" Type="http://schemas.openxmlformats.org/officeDocument/2006/relationships/image" Target="../media/image3.svg"/><Relationship Id="rId9" Type="http://schemas.openxmlformats.org/officeDocument/2006/relationships/image" Target="../media/image6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svg"/><Relationship Id="rId3" Type="http://schemas.openxmlformats.org/officeDocument/2006/relationships/hyperlink" Target="#Dashboard!A1"/><Relationship Id="rId7" Type="http://schemas.openxmlformats.org/officeDocument/2006/relationships/image" Target="../media/image4.png"/><Relationship Id="rId2" Type="http://schemas.openxmlformats.org/officeDocument/2006/relationships/image" Target="../media/image1.png"/><Relationship Id="rId1" Type="http://schemas.openxmlformats.org/officeDocument/2006/relationships/image" Target="../media/image7.png"/><Relationship Id="rId6" Type="http://schemas.openxmlformats.org/officeDocument/2006/relationships/hyperlink" Target="#Data!A1"/><Relationship Id="rId5" Type="http://schemas.openxmlformats.org/officeDocument/2006/relationships/image" Target="../media/image3.svg"/><Relationship Id="rId10" Type="http://schemas.openxmlformats.org/officeDocument/2006/relationships/image" Target="../media/image6.jpeg"/><Relationship Id="rId4" Type="http://schemas.openxmlformats.org/officeDocument/2006/relationships/image" Target="../media/image2.png"/><Relationship Id="rId9" Type="http://schemas.openxmlformats.org/officeDocument/2006/relationships/hyperlink" Target="#OtherData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OtherData!A1"/><Relationship Id="rId3" Type="http://schemas.openxmlformats.org/officeDocument/2006/relationships/image" Target="../media/image2.png"/><Relationship Id="rId7" Type="http://schemas.openxmlformats.org/officeDocument/2006/relationships/image" Target="../media/image5.svg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hyperlink" Target="#Data!A1"/><Relationship Id="rId4" Type="http://schemas.openxmlformats.org/officeDocument/2006/relationships/image" Target="../media/image3.svg"/><Relationship Id="rId9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1419225</xdr:colOff>
      <xdr:row>0</xdr:row>
      <xdr:rowOff>152400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1419225" y="152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CA" sz="1100"/>
        </a:p>
      </xdr:txBody>
    </xdr:sp>
    <xdr:clientData/>
  </xdr:oneCellAnchor>
  <xdr:oneCellAnchor>
    <xdr:from>
      <xdr:col>0</xdr:col>
      <xdr:colOff>990600</xdr:colOff>
      <xdr:row>12</xdr:row>
      <xdr:rowOff>104775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99060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CA" sz="1100"/>
        </a:p>
      </xdr:txBody>
    </xdr:sp>
    <xdr:clientData/>
  </xdr:oneCellAnchor>
  <xdr:oneCellAnchor>
    <xdr:from>
      <xdr:col>0</xdr:col>
      <xdr:colOff>990600</xdr:colOff>
      <xdr:row>27</xdr:row>
      <xdr:rowOff>95250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990600" y="466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CA" sz="1100"/>
        </a:p>
      </xdr:txBody>
    </xdr:sp>
    <xdr:clientData/>
  </xdr:oneCellAnchor>
  <xdr:oneCellAnchor>
    <xdr:from>
      <xdr:col>0</xdr:col>
      <xdr:colOff>457200</xdr:colOff>
      <xdr:row>27</xdr:row>
      <xdr:rowOff>104775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457200" y="467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CA" sz="1100"/>
        </a:p>
      </xdr:txBody>
    </xdr:sp>
    <xdr:clientData/>
  </xdr:oneCellAnchor>
  <xdr:twoCellAnchor>
    <xdr:from>
      <xdr:col>0</xdr:col>
      <xdr:colOff>1</xdr:colOff>
      <xdr:row>0</xdr:row>
      <xdr:rowOff>47625</xdr:rowOff>
    </xdr:from>
    <xdr:to>
      <xdr:col>0</xdr:col>
      <xdr:colOff>1543051</xdr:colOff>
      <xdr:row>13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47625"/>
          <a:ext cx="1543050" cy="1539875"/>
        </a:xfrm>
        <a:prstGeom prst="rect">
          <a:avLst/>
        </a:prstGeom>
      </xdr:spPr>
    </xdr:pic>
    <xdr:clientData/>
  </xdr:twoCellAnchor>
  <xdr:twoCellAnchor>
    <xdr:from>
      <xdr:col>0</xdr:col>
      <xdr:colOff>48683</xdr:colOff>
      <xdr:row>13</xdr:row>
      <xdr:rowOff>159808</xdr:rowOff>
    </xdr:from>
    <xdr:to>
      <xdr:col>0</xdr:col>
      <xdr:colOff>1458382</xdr:colOff>
      <xdr:row>18</xdr:row>
      <xdr:rowOff>168275</xdr:rowOff>
    </xdr:to>
    <xdr:pic>
      <xdr:nvPicPr>
        <xdr:cNvPr id="3" name="Graphic 2" descr="Presentation with pie chart with solid fil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8683" y="1747308"/>
          <a:ext cx="1409699" cy="992717"/>
        </a:xfrm>
        <a:prstGeom prst="rect">
          <a:avLst/>
        </a:prstGeom>
      </xdr:spPr>
    </xdr:pic>
    <xdr:clientData/>
  </xdr:twoCellAnchor>
  <xdr:twoCellAnchor>
    <xdr:from>
      <xdr:col>0</xdr:col>
      <xdr:colOff>123825</xdr:colOff>
      <xdr:row>19</xdr:row>
      <xdr:rowOff>66675</xdr:rowOff>
    </xdr:from>
    <xdr:to>
      <xdr:col>0</xdr:col>
      <xdr:colOff>1409700</xdr:colOff>
      <xdr:row>23</xdr:row>
      <xdr:rowOff>17992</xdr:rowOff>
    </xdr:to>
    <xdr:pic>
      <xdr:nvPicPr>
        <xdr:cNvPr id="4" name="Graphic 3" descr="Table with solid fill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rcRect/>
        <a:stretch/>
      </xdr:blipFill>
      <xdr:spPr>
        <a:xfrm>
          <a:off x="123825" y="2913592"/>
          <a:ext cx="1285875" cy="914400"/>
        </a:xfrm>
        <a:prstGeom prst="rect">
          <a:avLst/>
        </a:prstGeom>
      </xdr:spPr>
    </xdr:pic>
    <xdr:clientData/>
  </xdr:twoCellAnchor>
  <xdr:twoCellAnchor>
    <xdr:from>
      <xdr:col>0</xdr:col>
      <xdr:colOff>201084</xdr:colOff>
      <xdr:row>25</xdr:row>
      <xdr:rowOff>21166</xdr:rowOff>
    </xdr:from>
    <xdr:to>
      <xdr:col>0</xdr:col>
      <xdr:colOff>1333500</xdr:colOff>
      <xdr:row>29</xdr:row>
      <xdr:rowOff>52916</xdr:rowOff>
    </xdr:to>
    <xdr:pic>
      <xdr:nvPicPr>
        <xdr:cNvPr id="15" name="Picture 14" descr="Tips for Getting Started With Excel Pivot Tables | eLearning ...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084" y="4317999"/>
          <a:ext cx="1132416" cy="6561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118534</xdr:colOff>
      <xdr:row>4</xdr:row>
      <xdr:rowOff>38100</xdr:rowOff>
    </xdr:from>
    <xdr:to>
      <xdr:col>5</xdr:col>
      <xdr:colOff>165100</xdr:colOff>
      <xdr:row>9</xdr:row>
      <xdr:rowOff>122767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1579034" y="406400"/>
          <a:ext cx="2891366" cy="681567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/>
            <a:t>Global Sales</a:t>
          </a:r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4</xdr:row>
      <xdr:rowOff>38100</xdr:rowOff>
    </xdr:from>
    <xdr:to>
      <xdr:col>8</xdr:col>
      <xdr:colOff>609600</xdr:colOff>
      <xdr:row>9</xdr:row>
      <xdr:rowOff>122767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4559300" y="406400"/>
          <a:ext cx="2755900" cy="681567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/>
            <a:t># of Customers</a:t>
          </a:r>
        </a:p>
      </xdr:txBody>
    </xdr:sp>
    <xdr:clientData/>
  </xdr:twoCellAnchor>
  <xdr:twoCellAnchor>
    <xdr:from>
      <xdr:col>8</xdr:col>
      <xdr:colOff>711200</xdr:colOff>
      <xdr:row>4</xdr:row>
      <xdr:rowOff>34925</xdr:rowOff>
    </xdr:from>
    <xdr:to>
      <xdr:col>11</xdr:col>
      <xdr:colOff>0</xdr:colOff>
      <xdr:row>9</xdr:row>
      <xdr:rowOff>114301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7416800" y="403225"/>
          <a:ext cx="3886200" cy="676276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/>
            <a:t>Avg Tranactions 2015 vs 2014 ($)</a:t>
          </a:r>
        </a:p>
      </xdr:txBody>
    </xdr:sp>
    <xdr:clientData/>
  </xdr:twoCellAnchor>
  <xdr:twoCellAnchor>
    <xdr:from>
      <xdr:col>14</xdr:col>
      <xdr:colOff>584201</xdr:colOff>
      <xdr:row>4</xdr:row>
      <xdr:rowOff>48684</xdr:rowOff>
    </xdr:from>
    <xdr:to>
      <xdr:col>20</xdr:col>
      <xdr:colOff>495301</xdr:colOff>
      <xdr:row>9</xdr:row>
      <xdr:rowOff>128060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15709901" y="416984"/>
          <a:ext cx="3568700" cy="676276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/>
            <a:t>Gross Profit Margin %</a:t>
          </a:r>
        </a:p>
      </xdr:txBody>
    </xdr:sp>
    <xdr:clientData/>
  </xdr:twoCellAnchor>
  <xdr:twoCellAnchor>
    <xdr:from>
      <xdr:col>11</xdr:col>
      <xdr:colOff>139701</xdr:colOff>
      <xdr:row>4</xdr:row>
      <xdr:rowOff>38400</xdr:rowOff>
    </xdr:from>
    <xdr:to>
      <xdr:col>14</xdr:col>
      <xdr:colOff>495301</xdr:colOff>
      <xdr:row>9</xdr:row>
      <xdr:rowOff>117776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1442701" y="406700"/>
          <a:ext cx="4178300" cy="676276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/>
            <a:t>Avg Boxes 2015 vs 2014</a:t>
          </a:r>
        </a:p>
      </xdr:txBody>
    </xdr:sp>
    <xdr:clientData/>
  </xdr:twoCellAnchor>
  <xdr:twoCellAnchor>
    <xdr:from>
      <xdr:col>2</xdr:col>
      <xdr:colOff>42333</xdr:colOff>
      <xdr:row>7</xdr:row>
      <xdr:rowOff>59266</xdr:rowOff>
    </xdr:from>
    <xdr:to>
      <xdr:col>4</xdr:col>
      <xdr:colOff>152400</xdr:colOff>
      <xdr:row>9</xdr:row>
      <xdr:rowOff>54428</xdr:rowOff>
    </xdr:to>
    <xdr:sp macro="" textlink="Sheet7!P4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1642533" y="690637"/>
          <a:ext cx="2265438" cy="3652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109D68F9-B6F6-4FE8-83BE-232708E5CA3F}" type="TxLink">
            <a:rPr lang="en-US" sz="16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 $1,333,521.00 </a:t>
          </a:fld>
          <a:endParaRPr lang="en-US" sz="1600" b="1"/>
        </a:p>
      </xdr:txBody>
    </xdr:sp>
    <xdr:clientData/>
  </xdr:twoCellAnchor>
  <xdr:twoCellAnchor>
    <xdr:from>
      <xdr:col>6</xdr:col>
      <xdr:colOff>60525</xdr:colOff>
      <xdr:row>7</xdr:row>
      <xdr:rowOff>42332</xdr:rowOff>
    </xdr:from>
    <xdr:to>
      <xdr:col>7</xdr:col>
      <xdr:colOff>433614</xdr:colOff>
      <xdr:row>9</xdr:row>
      <xdr:rowOff>32656</xdr:rowOff>
    </xdr:to>
    <xdr:sp macro="" textlink="Sheet5!A12">
      <xdr:nvSpPr>
        <xdr:cNvPr id="9" name="TextBox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4581725" y="651932"/>
          <a:ext cx="1312889" cy="3459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5914B9EB-5017-4B3C-8147-246090CE0560}" type="TxLink">
            <a:rPr lang="en-US" sz="16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 50,815 </a:t>
          </a:fld>
          <a:endParaRPr lang="en-US" sz="1600" b="1"/>
        </a:p>
      </xdr:txBody>
    </xdr:sp>
    <xdr:clientData/>
  </xdr:twoCellAnchor>
  <xdr:twoCellAnchor>
    <xdr:from>
      <xdr:col>8</xdr:col>
      <xdr:colOff>786342</xdr:colOff>
      <xdr:row>7</xdr:row>
      <xdr:rowOff>87839</xdr:rowOff>
    </xdr:from>
    <xdr:to>
      <xdr:col>10</xdr:col>
      <xdr:colOff>787400</xdr:colOff>
      <xdr:row>9</xdr:row>
      <xdr:rowOff>65313</xdr:rowOff>
    </xdr:to>
    <xdr:sp macro="" textlink="Sheet7!T4">
      <xdr:nvSpPr>
        <xdr:cNvPr id="10" name="TextBox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7491942" y="697439"/>
          <a:ext cx="2693458" cy="3330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EF4E5641-284D-42E0-86E7-8663ACAEF495}" type="TxLink">
            <a:rPr lang="en-US" sz="16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t>4288 Vs 3797</a:t>
          </a:fld>
          <a:endParaRPr lang="en-US" sz="2400" b="1"/>
        </a:p>
      </xdr:txBody>
    </xdr:sp>
    <xdr:clientData/>
  </xdr:twoCellAnchor>
  <xdr:twoCellAnchor>
    <xdr:from>
      <xdr:col>11</xdr:col>
      <xdr:colOff>200780</xdr:colOff>
      <xdr:row>7</xdr:row>
      <xdr:rowOff>135465</xdr:rowOff>
    </xdr:from>
    <xdr:to>
      <xdr:col>18</xdr:col>
      <xdr:colOff>166914</xdr:colOff>
      <xdr:row>9</xdr:row>
      <xdr:rowOff>54427</xdr:rowOff>
    </xdr:to>
    <xdr:sp macro="" textlink="Sheet7!U4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11503780" y="745065"/>
          <a:ext cx="6227234" cy="274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287D7014-C0FE-4CBF-8409-36E980D90E8F}" type="TxLink">
            <a:rPr lang="en-US" sz="16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298 Vs 259</a:t>
          </a:fld>
          <a:endParaRPr lang="en-US" sz="1600" b="1"/>
        </a:p>
      </xdr:txBody>
    </xdr:sp>
    <xdr:clientData/>
  </xdr:twoCellAnchor>
  <xdr:twoCellAnchor>
    <xdr:from>
      <xdr:col>15</xdr:col>
      <xdr:colOff>96006</xdr:colOff>
      <xdr:row>7</xdr:row>
      <xdr:rowOff>133352</xdr:rowOff>
    </xdr:from>
    <xdr:to>
      <xdr:col>17</xdr:col>
      <xdr:colOff>297542</xdr:colOff>
      <xdr:row>9</xdr:row>
      <xdr:rowOff>43542</xdr:rowOff>
    </xdr:to>
    <xdr:sp macro="" textlink="'Margin%'!G26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15831306" y="742952"/>
          <a:ext cx="1420736" cy="265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F179D4C3-4BA7-4653-AB4A-C13F2526897A}" type="TxLink">
            <a:rPr lang="en-US" sz="16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59.0%</a:t>
          </a:fld>
          <a:endParaRPr lang="en-US" sz="1600" b="1"/>
        </a:p>
      </xdr:txBody>
    </xdr:sp>
    <xdr:clientData/>
  </xdr:twoCellAnchor>
  <xdr:twoCellAnchor>
    <xdr:from>
      <xdr:col>1</xdr:col>
      <xdr:colOff>42333</xdr:colOff>
      <xdr:row>0</xdr:row>
      <xdr:rowOff>8468</xdr:rowOff>
    </xdr:from>
    <xdr:to>
      <xdr:col>25</xdr:col>
      <xdr:colOff>0</xdr:colOff>
      <xdr:row>3</xdr:row>
      <xdr:rowOff>152401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1502833" y="8468"/>
          <a:ext cx="21509567" cy="677333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>
              <a:solidFill>
                <a:schemeClr val="accent1">
                  <a:lumMod val="75000"/>
                </a:schemeClr>
              </a:solidFill>
            </a:rPr>
            <a:t>					                                        </a:t>
          </a:r>
          <a:r>
            <a:rPr lang="en-US" sz="4400" b="1">
              <a:solidFill>
                <a:schemeClr val="accent1">
                  <a:lumMod val="75000"/>
                </a:schemeClr>
              </a:solidFill>
            </a:rPr>
            <a:t>2015 GLOBAL SALES DASHBOARD</a:t>
          </a:r>
          <a:endParaRPr lang="en-US" sz="18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110066</xdr:colOff>
      <xdr:row>11</xdr:row>
      <xdr:rowOff>84669</xdr:rowOff>
    </xdr:from>
    <xdr:to>
      <xdr:col>4</xdr:col>
      <xdr:colOff>524933</xdr:colOff>
      <xdr:row>12</xdr:row>
      <xdr:rowOff>169337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718733" y="1261536"/>
          <a:ext cx="2548467" cy="2709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chemeClr val="accent4"/>
              </a:solidFill>
            </a:rPr>
            <a:t>2015 Top 5 Products</a:t>
          </a:r>
        </a:p>
        <a:p>
          <a:endParaRPr lang="en-US" sz="1100" b="1">
            <a:solidFill>
              <a:schemeClr val="accent4"/>
            </a:solidFill>
          </a:endParaRPr>
        </a:p>
      </xdr:txBody>
    </xdr:sp>
    <xdr:clientData/>
  </xdr:twoCellAnchor>
  <xdr:twoCellAnchor>
    <xdr:from>
      <xdr:col>2</xdr:col>
      <xdr:colOff>0</xdr:colOff>
      <xdr:row>19</xdr:row>
      <xdr:rowOff>42335</xdr:rowOff>
    </xdr:from>
    <xdr:to>
      <xdr:col>5</xdr:col>
      <xdr:colOff>0</xdr:colOff>
      <xdr:row>20</xdr:row>
      <xdr:rowOff>84668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1744133" y="2751668"/>
          <a:ext cx="2607734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chemeClr val="accent4"/>
              </a:solidFill>
            </a:rPr>
            <a:t>2014 Top 5 Products</a:t>
          </a:r>
        </a:p>
        <a:p>
          <a:endParaRPr lang="en-US" sz="1100" b="1">
            <a:solidFill>
              <a:schemeClr val="accent4"/>
            </a:solidFill>
          </a:endParaRPr>
        </a:p>
      </xdr:txBody>
    </xdr:sp>
    <xdr:clientData/>
  </xdr:twoCellAnchor>
  <xdr:twoCellAnchor>
    <xdr:from>
      <xdr:col>6</xdr:col>
      <xdr:colOff>8467</xdr:colOff>
      <xdr:row>12</xdr:row>
      <xdr:rowOff>15726</xdr:rowOff>
    </xdr:from>
    <xdr:to>
      <xdr:col>12</xdr:col>
      <xdr:colOff>1948543</xdr:colOff>
      <xdr:row>17</xdr:row>
      <xdr:rowOff>152398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4526038" y="1594155"/>
          <a:ext cx="10420048" cy="11163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2800" b="1">
              <a:solidFill>
                <a:schemeClr val="accent2"/>
              </a:solidFill>
            </a:rPr>
            <a:t>Key Geography</a:t>
          </a:r>
          <a:r>
            <a:rPr lang="en-US" sz="2800" b="1" baseline="0">
              <a:solidFill>
                <a:schemeClr val="accent2"/>
              </a:solidFill>
            </a:rPr>
            <a:t> (Country) Revenue for 2015</a:t>
          </a:r>
          <a:endParaRPr lang="en-US" sz="2800" b="1">
            <a:solidFill>
              <a:schemeClr val="accent2"/>
            </a:solidFill>
          </a:endParaRPr>
        </a:p>
      </xdr:txBody>
    </xdr:sp>
    <xdr:clientData/>
  </xdr:twoCellAnchor>
  <xdr:twoCellAnchor>
    <xdr:from>
      <xdr:col>2</xdr:col>
      <xdr:colOff>67733</xdr:colOff>
      <xdr:row>29</xdr:row>
      <xdr:rowOff>50801</xdr:rowOff>
    </xdr:from>
    <xdr:to>
      <xdr:col>9</xdr:col>
      <xdr:colOff>1282700</xdr:colOff>
      <xdr:row>44</xdr:row>
      <xdr:rowOff>38101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25401</xdr:colOff>
      <xdr:row>29</xdr:row>
      <xdr:rowOff>21166</xdr:rowOff>
    </xdr:from>
    <xdr:to>
      <xdr:col>11</xdr:col>
      <xdr:colOff>1473199</xdr:colOff>
      <xdr:row>30</xdr:row>
      <xdr:rowOff>50800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9423401" y="4542366"/>
          <a:ext cx="3352798" cy="2074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chemeClr val="accent2"/>
              </a:solidFill>
            </a:rPr>
            <a:t>Average</a:t>
          </a:r>
          <a:r>
            <a:rPr lang="en-US" sz="1200" b="1" baseline="0">
              <a:solidFill>
                <a:schemeClr val="accent2"/>
              </a:solidFill>
            </a:rPr>
            <a:t> Cost per Box</a:t>
          </a:r>
          <a:endParaRPr lang="en-US" sz="1100" b="1" baseline="0">
            <a:solidFill>
              <a:schemeClr val="accent2"/>
            </a:solidFill>
          </a:endParaRPr>
        </a:p>
        <a:p>
          <a:endParaRPr lang="en-US" sz="1100"/>
        </a:p>
      </xdr:txBody>
    </xdr:sp>
    <xdr:clientData/>
  </xdr:twoCellAnchor>
  <xdr:twoCellAnchor>
    <xdr:from>
      <xdr:col>10</xdr:col>
      <xdr:colOff>42334</xdr:colOff>
      <xdr:row>38</xdr:row>
      <xdr:rowOff>38100</xdr:rowOff>
    </xdr:from>
    <xdr:to>
      <xdr:col>11</xdr:col>
      <xdr:colOff>1202267</xdr:colOff>
      <xdr:row>39</xdr:row>
      <xdr:rowOff>55033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/>
      </xdr:nvSpPr>
      <xdr:spPr>
        <a:xfrm>
          <a:off x="9440334" y="6159500"/>
          <a:ext cx="3064933" cy="19473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chemeClr val="accent2"/>
              </a:solidFill>
            </a:rPr>
            <a:t>Average</a:t>
          </a:r>
          <a:r>
            <a:rPr lang="en-US" sz="1200" b="1" baseline="0">
              <a:solidFill>
                <a:schemeClr val="accent2"/>
              </a:solidFill>
            </a:rPr>
            <a:t> Cost per Box</a:t>
          </a:r>
          <a:endParaRPr lang="en-US" sz="1100" b="1" baseline="0">
            <a:solidFill>
              <a:schemeClr val="accent2"/>
            </a:solidFill>
          </a:endParaRPr>
        </a:p>
        <a:p>
          <a:endParaRPr lang="en-US" sz="1100"/>
        </a:p>
      </xdr:txBody>
    </xdr:sp>
    <xdr:clientData/>
  </xdr:twoCellAnchor>
  <xdr:twoCellAnchor>
    <xdr:from>
      <xdr:col>14</xdr:col>
      <xdr:colOff>50801</xdr:colOff>
      <xdr:row>11</xdr:row>
      <xdr:rowOff>169333</xdr:rowOff>
    </xdr:from>
    <xdr:to>
      <xdr:col>20</xdr:col>
      <xdr:colOff>567267</xdr:colOff>
      <xdr:row>26</xdr:row>
      <xdr:rowOff>59266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21</xdr:col>
      <xdr:colOff>85725</xdr:colOff>
      <xdr:row>4</xdr:row>
      <xdr:rowOff>76200</xdr:rowOff>
    </xdr:from>
    <xdr:to>
      <xdr:col>24</xdr:col>
      <xdr:colOff>485775</xdr:colOff>
      <xdr:row>9</xdr:row>
      <xdr:rowOff>57150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15011400" y="447675"/>
          <a:ext cx="2228850" cy="5810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>
              <a:solidFill>
                <a:schemeClr val="accent2"/>
              </a:solidFill>
            </a:rPr>
            <a:t>Sales</a:t>
          </a:r>
          <a:r>
            <a:rPr lang="en-US" sz="2400" b="1" baseline="0">
              <a:solidFill>
                <a:schemeClr val="accent2"/>
              </a:solidFill>
            </a:rPr>
            <a:t> Summary</a:t>
          </a:r>
          <a:endParaRPr lang="en-US" sz="1100" b="1">
            <a:solidFill>
              <a:schemeClr val="accent2"/>
            </a:solidFill>
          </a:endParaRPr>
        </a:p>
      </xdr:txBody>
    </xdr:sp>
    <xdr:clientData/>
  </xdr:twoCellAnchor>
  <xdr:twoCellAnchor>
    <xdr:from>
      <xdr:col>21</xdr:col>
      <xdr:colOff>47625</xdr:colOff>
      <xdr:row>11</xdr:row>
      <xdr:rowOff>57150</xdr:rowOff>
    </xdr:from>
    <xdr:to>
      <xdr:col>24</xdr:col>
      <xdr:colOff>552450</xdr:colOff>
      <xdr:row>26</xdr:row>
      <xdr:rowOff>85725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14973300" y="1409700"/>
          <a:ext cx="2333625" cy="2819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accent2"/>
              </a:solidFill>
            </a:rPr>
            <a:t>Global Sales Target:</a:t>
          </a:r>
        </a:p>
        <a:p>
          <a:r>
            <a:rPr lang="en-US" sz="1400" b="1"/>
            <a:t>Global Sales Targets have increased</a:t>
          </a:r>
          <a:r>
            <a:rPr lang="en-US" sz="1400" b="1" baseline="0"/>
            <a:t> from 2014 to 2015.</a:t>
          </a:r>
          <a:endParaRPr lang="en-US" sz="1400" b="1"/>
        </a:p>
        <a:p>
          <a:endParaRPr lang="en-US" sz="1400" b="1"/>
        </a:p>
        <a:p>
          <a:r>
            <a:rPr lang="en-US" sz="1400" b="1">
              <a:solidFill>
                <a:schemeClr val="accent2"/>
              </a:solidFill>
            </a:rPr>
            <a:t>Cost Per Box:</a:t>
          </a:r>
        </a:p>
        <a:p>
          <a:r>
            <a:rPr lang="en-US" sz="1400" b="1">
              <a:solidFill>
                <a:schemeClr val="tx1"/>
              </a:solidFill>
            </a:rPr>
            <a:t>Cost</a:t>
          </a:r>
          <a:r>
            <a:rPr lang="en-US" sz="1400" b="1" baseline="0">
              <a:solidFill>
                <a:schemeClr val="tx1"/>
              </a:solidFill>
            </a:rPr>
            <a:t> per box showed an upward trend2014 to 2015</a:t>
          </a:r>
        </a:p>
        <a:p>
          <a:endParaRPr lang="en-US" sz="1400" b="1" baseline="0">
            <a:solidFill>
              <a:schemeClr val="tx1"/>
            </a:solidFill>
          </a:endParaRPr>
        </a:p>
        <a:p>
          <a:r>
            <a:rPr lang="en-US" sz="1400" b="1" baseline="0">
              <a:solidFill>
                <a:schemeClr val="accent2"/>
              </a:solidFill>
            </a:rPr>
            <a:t>Top 5 Product Total Sales:</a:t>
          </a:r>
        </a:p>
        <a:p>
          <a:r>
            <a:rPr lang="en-US" sz="1400" b="1" baseline="0">
              <a:solidFill>
                <a:schemeClr val="tx1"/>
              </a:solidFill>
            </a:rPr>
            <a:t>Top 5 products are different in both the years.</a:t>
          </a:r>
          <a:endParaRPr 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47625</xdr:colOff>
      <xdr:row>29</xdr:row>
      <xdr:rowOff>28575</xdr:rowOff>
    </xdr:from>
    <xdr:to>
      <xdr:col>24</xdr:col>
      <xdr:colOff>581025</xdr:colOff>
      <xdr:row>43</xdr:row>
      <xdr:rowOff>158115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</xdr:col>
      <xdr:colOff>21773</xdr:colOff>
      <xdr:row>14</xdr:row>
      <xdr:rowOff>108856</xdr:rowOff>
    </xdr:from>
    <xdr:to>
      <xdr:col>7</xdr:col>
      <xdr:colOff>526325</xdr:colOff>
      <xdr:row>18</xdr:row>
      <xdr:rowOff>130628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9344" y="2057399"/>
          <a:ext cx="1451610" cy="816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541020</xdr:colOff>
      <xdr:row>15</xdr:row>
      <xdr:rowOff>175260</xdr:rowOff>
    </xdr:from>
    <xdr:to>
      <xdr:col>13</xdr:col>
      <xdr:colOff>388620</xdr:colOff>
      <xdr:row>30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0</xdr:row>
      <xdr:rowOff>94655</xdr:rowOff>
    </xdr:from>
    <xdr:to>
      <xdr:col>2</xdr:col>
      <xdr:colOff>857250</xdr:colOff>
      <xdr:row>7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69915" y="94655"/>
          <a:ext cx="1273135" cy="1204555"/>
        </a:xfrm>
        <a:prstGeom prst="ellipse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0</xdr:row>
      <xdr:rowOff>94655</xdr:rowOff>
    </xdr:from>
    <xdr:to>
      <xdr:col>2</xdr:col>
      <xdr:colOff>857250</xdr:colOff>
      <xdr:row>7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  <xdr:oneCellAnchor>
    <xdr:from>
      <xdr:col>0</xdr:col>
      <xdr:colOff>990600</xdr:colOff>
      <xdr:row>10</xdr:row>
      <xdr:rowOff>104775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51082CF-C2BA-4578-8458-F4A4E6AEA9B8}"/>
            </a:ext>
          </a:extLst>
        </xdr:cNvPr>
        <xdr:cNvSpPr txBox="1"/>
      </xdr:nvSpPr>
      <xdr:spPr>
        <a:xfrm>
          <a:off x="990600" y="16516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CA" sz="1100"/>
        </a:p>
      </xdr:txBody>
    </xdr:sp>
    <xdr:clientData/>
  </xdr:oneCellAnchor>
  <xdr:oneCellAnchor>
    <xdr:from>
      <xdr:col>0</xdr:col>
      <xdr:colOff>990600</xdr:colOff>
      <xdr:row>25</xdr:row>
      <xdr:rowOff>95250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5FDF933-DE23-40C2-93B4-6AD44EBD7974}"/>
            </a:ext>
          </a:extLst>
        </xdr:cNvPr>
        <xdr:cNvSpPr txBox="1"/>
      </xdr:nvSpPr>
      <xdr:spPr>
        <a:xfrm>
          <a:off x="990600" y="446151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CA" sz="1100"/>
        </a:p>
      </xdr:txBody>
    </xdr:sp>
    <xdr:clientData/>
  </xdr:oneCellAnchor>
  <xdr:oneCellAnchor>
    <xdr:from>
      <xdr:col>0</xdr:col>
      <xdr:colOff>457200</xdr:colOff>
      <xdr:row>25</xdr:row>
      <xdr:rowOff>104775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548E191-4C63-4BA1-B899-373808E0B81D}"/>
            </a:ext>
          </a:extLst>
        </xdr:cNvPr>
        <xdr:cNvSpPr txBox="1"/>
      </xdr:nvSpPr>
      <xdr:spPr>
        <a:xfrm>
          <a:off x="457200" y="44710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CA" sz="1100"/>
        </a:p>
      </xdr:txBody>
    </xdr:sp>
    <xdr:clientData/>
  </xdr:oneCellAnchor>
  <xdr:twoCellAnchor>
    <xdr:from>
      <xdr:col>0</xdr:col>
      <xdr:colOff>1</xdr:colOff>
      <xdr:row>0</xdr:row>
      <xdr:rowOff>47625</xdr:rowOff>
    </xdr:from>
    <xdr:to>
      <xdr:col>0</xdr:col>
      <xdr:colOff>1543051</xdr:colOff>
      <xdr:row>11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2664ADE-2C27-49E2-B73F-FB920E9AB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47625"/>
          <a:ext cx="1459230" cy="1682115"/>
        </a:xfrm>
        <a:prstGeom prst="rect">
          <a:avLst/>
        </a:prstGeom>
      </xdr:spPr>
    </xdr:pic>
    <xdr:clientData/>
  </xdr:twoCellAnchor>
  <xdr:twoCellAnchor>
    <xdr:from>
      <xdr:col>0</xdr:col>
      <xdr:colOff>48683</xdr:colOff>
      <xdr:row>11</xdr:row>
      <xdr:rowOff>159808</xdr:rowOff>
    </xdr:from>
    <xdr:to>
      <xdr:col>0</xdr:col>
      <xdr:colOff>1458382</xdr:colOff>
      <xdr:row>16</xdr:row>
      <xdr:rowOff>168275</xdr:rowOff>
    </xdr:to>
    <xdr:pic>
      <xdr:nvPicPr>
        <xdr:cNvPr id="7" name="Graphic 6" descr="Presentation with pie chart with solid fill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E56C81B-1962-4956-825B-7DCEC42CE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48683" y="1889548"/>
          <a:ext cx="1409699" cy="968587"/>
        </a:xfrm>
        <a:prstGeom prst="rect">
          <a:avLst/>
        </a:prstGeom>
      </xdr:spPr>
    </xdr:pic>
    <xdr:clientData/>
  </xdr:twoCellAnchor>
  <xdr:twoCellAnchor>
    <xdr:from>
      <xdr:col>0</xdr:col>
      <xdr:colOff>123825</xdr:colOff>
      <xdr:row>17</xdr:row>
      <xdr:rowOff>66675</xdr:rowOff>
    </xdr:from>
    <xdr:to>
      <xdr:col>0</xdr:col>
      <xdr:colOff>1409700</xdr:colOff>
      <xdr:row>21</xdr:row>
      <xdr:rowOff>17992</xdr:rowOff>
    </xdr:to>
    <xdr:pic>
      <xdr:nvPicPr>
        <xdr:cNvPr id="8" name="Graphic 7" descr="Table with solid fill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DFCE126-EAB9-4DEC-BE03-2E6C9D8EB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rcRect/>
        <a:stretch/>
      </xdr:blipFill>
      <xdr:spPr>
        <a:xfrm>
          <a:off x="123825" y="2939415"/>
          <a:ext cx="1285875" cy="705697"/>
        </a:xfrm>
        <a:prstGeom prst="rect">
          <a:avLst/>
        </a:prstGeom>
      </xdr:spPr>
    </xdr:pic>
    <xdr:clientData/>
  </xdr:twoCellAnchor>
  <xdr:twoCellAnchor>
    <xdr:from>
      <xdr:col>0</xdr:col>
      <xdr:colOff>201084</xdr:colOff>
      <xdr:row>23</xdr:row>
      <xdr:rowOff>21166</xdr:rowOff>
    </xdr:from>
    <xdr:to>
      <xdr:col>0</xdr:col>
      <xdr:colOff>1333500</xdr:colOff>
      <xdr:row>27</xdr:row>
      <xdr:rowOff>52916</xdr:rowOff>
    </xdr:to>
    <xdr:pic>
      <xdr:nvPicPr>
        <xdr:cNvPr id="9" name="Picture 8" descr="Tips for Getting Started With Excel Pivot Tables | eLearning ...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43886FD-51A0-4F00-95AA-6A5E623E3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084" y="4014046"/>
          <a:ext cx="1132416" cy="633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678180</xdr:colOff>
      <xdr:row>23</xdr:row>
      <xdr:rowOff>19050</xdr:rowOff>
    </xdr:from>
    <xdr:to>
      <xdr:col>10</xdr:col>
      <xdr:colOff>434340</xdr:colOff>
      <xdr:row>37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807720</xdr:colOff>
      <xdr:row>17</xdr:row>
      <xdr:rowOff>7620</xdr:rowOff>
    </xdr:from>
    <xdr:to>
      <xdr:col>10</xdr:col>
      <xdr:colOff>449580</xdr:colOff>
      <xdr:row>35</xdr:row>
      <xdr:rowOff>160020</xdr:rowOff>
    </xdr:to>
    <xdr:graphicFrame macro="">
      <xdr:nvGraphicFramePr>
        <xdr:cNvPr id="10" name="Chart 8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990600</xdr:colOff>
      <xdr:row>10</xdr:row>
      <xdr:rowOff>104775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53A4B67-30A7-4673-A1E5-FC07B5919765}"/>
            </a:ext>
          </a:extLst>
        </xdr:cNvPr>
        <xdr:cNvSpPr txBox="1"/>
      </xdr:nvSpPr>
      <xdr:spPr>
        <a:xfrm>
          <a:off x="990600" y="16516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CA" sz="1100"/>
        </a:p>
      </xdr:txBody>
    </xdr:sp>
    <xdr:clientData/>
  </xdr:oneCellAnchor>
  <xdr:oneCellAnchor>
    <xdr:from>
      <xdr:col>0</xdr:col>
      <xdr:colOff>990600</xdr:colOff>
      <xdr:row>25</xdr:row>
      <xdr:rowOff>95250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A4A1852-F609-42AE-8196-2A8A1A807D43}"/>
            </a:ext>
          </a:extLst>
        </xdr:cNvPr>
        <xdr:cNvSpPr txBox="1"/>
      </xdr:nvSpPr>
      <xdr:spPr>
        <a:xfrm>
          <a:off x="990600" y="446151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CA" sz="1100"/>
        </a:p>
      </xdr:txBody>
    </xdr:sp>
    <xdr:clientData/>
  </xdr:oneCellAnchor>
  <xdr:oneCellAnchor>
    <xdr:from>
      <xdr:col>0</xdr:col>
      <xdr:colOff>457200</xdr:colOff>
      <xdr:row>25</xdr:row>
      <xdr:rowOff>104775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CD9163F-DE07-413D-AC72-ABB53FE4CBFE}"/>
            </a:ext>
          </a:extLst>
        </xdr:cNvPr>
        <xdr:cNvSpPr txBox="1"/>
      </xdr:nvSpPr>
      <xdr:spPr>
        <a:xfrm>
          <a:off x="457200" y="44710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CA" sz="1100"/>
        </a:p>
      </xdr:txBody>
    </xdr:sp>
    <xdr:clientData/>
  </xdr:oneCellAnchor>
  <xdr:twoCellAnchor>
    <xdr:from>
      <xdr:col>0</xdr:col>
      <xdr:colOff>1</xdr:colOff>
      <xdr:row>0</xdr:row>
      <xdr:rowOff>47625</xdr:rowOff>
    </xdr:from>
    <xdr:to>
      <xdr:col>0</xdr:col>
      <xdr:colOff>1543051</xdr:colOff>
      <xdr:row>11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C160BEF-1471-4634-895A-CC0CC75B7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47625"/>
          <a:ext cx="1459230" cy="1682115"/>
        </a:xfrm>
        <a:prstGeom prst="rect">
          <a:avLst/>
        </a:prstGeom>
      </xdr:spPr>
    </xdr:pic>
    <xdr:clientData/>
  </xdr:twoCellAnchor>
  <xdr:twoCellAnchor>
    <xdr:from>
      <xdr:col>0</xdr:col>
      <xdr:colOff>48683</xdr:colOff>
      <xdr:row>11</xdr:row>
      <xdr:rowOff>159808</xdr:rowOff>
    </xdr:from>
    <xdr:to>
      <xdr:col>0</xdr:col>
      <xdr:colOff>1458382</xdr:colOff>
      <xdr:row>16</xdr:row>
      <xdr:rowOff>168275</xdr:rowOff>
    </xdr:to>
    <xdr:pic>
      <xdr:nvPicPr>
        <xdr:cNvPr id="6" name="Graphic 5" descr="Presentation with pie chart with solid fil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1D88FB6-3983-4A61-9083-330EF052F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8683" y="1889548"/>
          <a:ext cx="1409699" cy="968587"/>
        </a:xfrm>
        <a:prstGeom prst="rect">
          <a:avLst/>
        </a:prstGeom>
      </xdr:spPr>
    </xdr:pic>
    <xdr:clientData/>
  </xdr:twoCellAnchor>
  <xdr:twoCellAnchor>
    <xdr:from>
      <xdr:col>0</xdr:col>
      <xdr:colOff>123825</xdr:colOff>
      <xdr:row>17</xdr:row>
      <xdr:rowOff>66675</xdr:rowOff>
    </xdr:from>
    <xdr:to>
      <xdr:col>0</xdr:col>
      <xdr:colOff>1409700</xdr:colOff>
      <xdr:row>21</xdr:row>
      <xdr:rowOff>17992</xdr:rowOff>
    </xdr:to>
    <xdr:pic>
      <xdr:nvPicPr>
        <xdr:cNvPr id="7" name="Graphic 6" descr="Table with solid fill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BB9CBBC-7DD6-40E8-B507-B9D1C2200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rcRect/>
        <a:stretch/>
      </xdr:blipFill>
      <xdr:spPr>
        <a:xfrm>
          <a:off x="123825" y="2939415"/>
          <a:ext cx="1285875" cy="705697"/>
        </a:xfrm>
        <a:prstGeom prst="rect">
          <a:avLst/>
        </a:prstGeom>
      </xdr:spPr>
    </xdr:pic>
    <xdr:clientData/>
  </xdr:twoCellAnchor>
  <xdr:twoCellAnchor>
    <xdr:from>
      <xdr:col>0</xdr:col>
      <xdr:colOff>201084</xdr:colOff>
      <xdr:row>23</xdr:row>
      <xdr:rowOff>21166</xdr:rowOff>
    </xdr:from>
    <xdr:to>
      <xdr:col>0</xdr:col>
      <xdr:colOff>1333500</xdr:colOff>
      <xdr:row>27</xdr:row>
      <xdr:rowOff>52916</xdr:rowOff>
    </xdr:to>
    <xdr:pic>
      <xdr:nvPicPr>
        <xdr:cNvPr id="8" name="Picture 7" descr="Tips for Getting Started With Excel Pivot Tables | eLearning ...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D93DADA-1BFA-4D50-AC58-A481C45FC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084" y="4014046"/>
          <a:ext cx="1132416" cy="633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WWAD ADMANI" refreshedDate="45369.809674305558" createdVersion="8" refreshedVersion="8" minRefreshableVersion="3" recordCount="630" xr:uid="{00000000-000A-0000-FFFF-FFFF00000000}">
  <cacheSource type="worksheet">
    <worksheetSource ref="A1:O631" sheet="clean_data"/>
  </cacheSource>
  <cacheFields count="12">
    <cacheField name="SID" numFmtId="0">
      <sharedItems containsSemiMixedTypes="0" containsString="0" containsNumber="1" containsInteger="1" minValue="10025" maxValue="42538"/>
    </cacheField>
    <cacheField name="Sales Person" numFmtId="0">
      <sharedItems/>
    </cacheField>
    <cacheField name="Geography" numFmtId="0">
      <sharedItems/>
    </cacheField>
    <cacheField name="Product" numFmtId="0">
      <sharedItems count="22">
        <s v="Fruit &amp; Nut Bars"/>
        <s v="Peanut Butter Cubes"/>
        <s v="Caramel Stuffed Bars"/>
        <s v="After Nines"/>
        <s v="Choco Coated Almonds"/>
        <s v="50% Dark Bites"/>
        <s v="Milk Bars"/>
        <s v="Almond Choco"/>
        <s v="99% Dark &amp; Pure"/>
        <s v="Raspberry Choco"/>
        <s v="Orange Choco"/>
        <s v="Mint Chip Choco"/>
        <s v="Baker's Choco Chips"/>
        <s v="Eclairs"/>
        <s v="Smooth Sliky Salty"/>
        <s v="85% Dark Bars"/>
        <s v="Organic Choco Syrup"/>
        <s v="Drinking Coco"/>
        <s v="Manuka Honey Choco"/>
        <s v="70% Dark Bites"/>
        <s v="Spicy Special Slims"/>
        <s v="White Choc"/>
      </sharedItems>
    </cacheField>
    <cacheField name="Category" numFmtId="0">
      <sharedItems count="3">
        <s v="Bars"/>
        <s v="Bites"/>
        <s v="Drinks"/>
      </sharedItems>
    </cacheField>
    <cacheField name="Amount" numFmtId="164">
      <sharedItems containsSemiMixedTypes="0" containsString="0" containsNumber="1" containsInteger="1" minValue="7" maxValue="20692"/>
    </cacheField>
    <cacheField name="Customers" numFmtId="3">
      <sharedItems containsSemiMixedTypes="0" containsString="0" containsNumber="1" containsInteger="1" minValue="1" maxValue="688"/>
    </cacheField>
    <cacheField name="Boxes" numFmtId="0">
      <sharedItems containsSemiMixedTypes="0" containsString="0" containsNumber="1" containsInteger="1" minValue="1" maxValue="2589"/>
    </cacheField>
    <cacheField name="Tdate" numFmtId="14">
      <sharedItems containsSemiMixedTypes="0" containsNonDate="0" containsDate="1" containsString="0" minDate="2014-01-02T00:00:00" maxDate="2015-12-25T00:00:00" count="499">
        <d v="2014-01-02T00:00:00"/>
        <d v="2014-01-03T00:00:00"/>
        <d v="2014-01-06T00:00:00"/>
        <d v="2014-01-07T00:00:00"/>
        <d v="2014-01-08T00:00:00"/>
        <d v="2014-01-09T00:00:00"/>
        <d v="2014-01-10T00:00:00"/>
        <d v="2014-01-13T00:00:00"/>
        <d v="2014-01-14T00:00:00"/>
        <d v="2014-01-15T00:00:00"/>
        <d v="2014-01-16T00:00:00"/>
        <d v="2014-01-17T00:00:00"/>
        <d v="2014-01-20T00:00:00"/>
        <d v="2014-01-21T00:00:00"/>
        <d v="2014-01-22T00:00:00"/>
        <d v="2014-01-23T00:00:00"/>
        <d v="2014-01-24T00:00:00"/>
        <d v="2014-01-25T00:00:00"/>
        <d v="2014-01-28T00:00:00"/>
        <d v="2014-01-29T00:00:00"/>
        <d v="2014-01-30T00:00:00"/>
        <d v="2014-01-31T00:00:00"/>
        <d v="2014-02-03T00:00:00"/>
        <d v="2014-02-04T00:00:00"/>
        <d v="2014-02-05T00:00:00"/>
        <d v="2014-02-06T00:00:00"/>
        <d v="2014-02-07T00:00:00"/>
        <d v="2014-02-08T00:00:00"/>
        <d v="2014-02-09T00:00:00"/>
        <d v="2014-02-10T00:00:00"/>
        <d v="2014-02-15T00:00:00"/>
        <d v="2014-02-16T00:00:00"/>
        <d v="2014-02-17T00:00:00"/>
        <d v="2014-02-18T00:00:00"/>
        <d v="2014-02-19T00:00:00"/>
        <d v="2014-02-20T00:00:00"/>
        <d v="2014-02-21T00:00:00"/>
        <d v="2014-03-05T00:00:00"/>
        <d v="2014-03-06T00:00:00"/>
        <d v="2014-03-07T00:00:00"/>
        <d v="2014-03-08T00:00:00"/>
        <d v="2014-03-09T00:00:00"/>
        <d v="2014-03-10T00:00:00"/>
        <d v="2014-03-11T00:00:00"/>
        <d v="2014-03-12T00:00:00"/>
        <d v="2014-03-13T00:00:00"/>
        <d v="2014-03-14T00:00:00"/>
        <d v="2014-03-15T00:00:00"/>
        <d v="2014-03-16T00:00:00"/>
        <d v="2014-03-17T00:00:00"/>
        <d v="2014-03-18T00:00:00"/>
        <d v="2014-03-19T00:00:00"/>
        <d v="2014-03-20T00:00:00"/>
        <d v="2014-03-21T00:00:00"/>
        <d v="2014-03-22T00:00:00"/>
        <d v="2014-03-23T00:00:00"/>
        <d v="2014-03-24T00:00:00"/>
        <d v="2014-04-03T00:00:00"/>
        <d v="2014-04-04T00:00:00"/>
        <d v="2014-04-05T00:00:00"/>
        <d v="2014-04-06T00:00:00"/>
        <d v="2014-04-07T00:00:00"/>
        <d v="2014-04-08T00:00:00"/>
        <d v="2014-04-09T00:00:00"/>
        <d v="2014-04-10T00:00:00"/>
        <d v="2014-04-11T00:00:00"/>
        <d v="2014-04-12T00:00:00"/>
        <d v="2014-04-13T00:00:00"/>
        <d v="2014-04-14T00:00:00"/>
        <d v="2014-04-15T00:00:00"/>
        <d v="2014-05-04T00:00:00"/>
        <d v="2014-05-05T00:00:00"/>
        <d v="2014-05-06T00:00:00"/>
        <d v="2014-05-07T00:00:00"/>
        <d v="2014-05-08T00:00:00"/>
        <d v="2014-05-09T00:00:00"/>
        <d v="2014-05-10T00:00:00"/>
        <d v="2014-05-11T00:00:00"/>
        <d v="2014-05-12T00:00:00"/>
        <d v="2014-05-13T00:00:00"/>
        <d v="2014-05-14T00:00:00"/>
        <d v="2014-06-05T00:00:00"/>
        <d v="2014-06-06T00:00:00"/>
        <d v="2014-06-07T00:00:00"/>
        <d v="2014-06-08T00:00:00"/>
        <d v="2014-06-09T00:00:00"/>
        <d v="2014-06-10T00:00:00"/>
        <d v="2014-06-11T00:00:00"/>
        <d v="2014-06-12T00:00:00"/>
        <d v="2014-06-13T00:00:00"/>
        <d v="2014-06-14T00:00:00"/>
        <d v="2014-06-15T00:00:00"/>
        <d v="2014-06-16T00:00:00"/>
        <d v="2014-06-17T00:00:00"/>
        <d v="2014-06-18T00:00:00"/>
        <d v="2014-07-02T00:00:00"/>
        <d v="2014-07-03T00:00:00"/>
        <d v="2014-07-04T00:00:00"/>
        <d v="2014-07-05T00:00:00"/>
        <d v="2014-07-06T00:00:00"/>
        <d v="2014-07-07T00:00:00"/>
        <d v="2014-07-08T00:00:00"/>
        <d v="2014-07-09T00:00:00"/>
        <d v="2014-07-10T00:00:00"/>
        <d v="2014-07-11T00:00:00"/>
        <d v="2014-07-12T00:00:00"/>
        <d v="2014-07-13T00:00:00"/>
        <d v="2014-07-14T00:00:00"/>
        <d v="2014-07-15T00:00:00"/>
        <d v="2014-07-16T00:00:00"/>
        <d v="2014-08-01T00:00:00"/>
        <d v="2014-08-02T00:00:00"/>
        <d v="2014-08-03T00:00:00"/>
        <d v="2014-08-04T00:00:00"/>
        <d v="2014-08-05T00:00:00"/>
        <d v="2014-08-06T00:00:00"/>
        <d v="2014-08-07T00:00:00"/>
        <d v="2014-08-08T00:00:00"/>
        <d v="2014-08-09T00:00:00"/>
        <d v="2014-08-10T00:00:00"/>
        <d v="2014-08-11T00:00:00"/>
        <d v="2014-08-12T00:00:00"/>
        <d v="2014-08-13T00:00:00"/>
        <d v="2014-08-14T00:00:00"/>
        <d v="2014-08-15T00:00:00"/>
        <d v="2014-08-16T00:00:00"/>
        <d v="2014-08-17T00:00:00"/>
        <d v="2014-08-18T00:00:00"/>
        <d v="2014-08-19T00:00:00"/>
        <d v="2014-08-20T00:00:00"/>
        <d v="2014-08-26T00:00:00"/>
        <d v="2014-09-03T00:00:00"/>
        <d v="2014-09-04T00:00:00"/>
        <d v="2014-09-05T00:00:00"/>
        <d v="2014-09-06T00:00:00"/>
        <d v="2014-09-07T00:00:00"/>
        <d v="2014-09-08T00:00:00"/>
        <d v="2014-09-09T00:00:00"/>
        <d v="2014-09-10T00:00:00"/>
        <d v="2014-09-11T00:00:00"/>
        <d v="2014-09-12T00:00:00"/>
        <d v="2014-09-13T00:00:00"/>
        <d v="2014-09-14T00:00:00"/>
        <d v="2014-09-15T00:00:00"/>
        <d v="2014-09-16T00:00:00"/>
        <d v="2014-09-17T00:00:00"/>
        <d v="2014-09-18T00:00:00"/>
        <d v="2014-09-19T00:00:00"/>
        <d v="2014-09-20T00:00:00"/>
        <d v="2014-09-21T00:00:00"/>
        <d v="2014-09-22T00:00:00"/>
        <d v="2014-09-23T00:00:00"/>
        <d v="2014-09-24T00:00:00"/>
        <d v="2014-09-25T00:00:00"/>
        <d v="2014-09-26T00:00:00"/>
        <d v="2014-09-27T00:00:00"/>
        <d v="2014-09-28T00:00:00"/>
        <d v="2014-09-29T00:00:00"/>
        <d v="2014-09-30T00:00:00"/>
        <d v="2014-10-09T00:00:00"/>
        <d v="2014-10-10T00:00:00"/>
        <d v="2014-10-11T00:00:00"/>
        <d v="2014-10-12T00:00:00"/>
        <d v="2014-10-13T00:00:00"/>
        <d v="2014-10-14T00:00:00"/>
        <d v="2014-10-15T00:00:00"/>
        <d v="2014-10-16T00:00:00"/>
        <d v="2014-10-17T00:00:00"/>
        <d v="2014-10-18T00:00:00"/>
        <d v="2014-10-19T00:00:00"/>
        <d v="2014-10-20T00:00:00"/>
        <d v="2014-10-21T00:00:00"/>
        <d v="2014-10-22T00:00:00"/>
        <d v="2014-10-23T00:00:00"/>
        <d v="2014-10-24T00:00:00"/>
        <d v="2014-10-25T00:00:00"/>
        <d v="2014-10-26T00:00:00"/>
        <d v="2014-10-27T00:00:00"/>
        <d v="2014-10-28T00:00:00"/>
        <d v="2014-10-29T00:00:00"/>
        <d v="2014-10-30T00:00:00"/>
        <d v="2014-10-31T00:00:00"/>
        <d v="2014-11-01T00:00:00"/>
        <d v="2014-11-02T00:00:00"/>
        <d v="2014-11-03T00:00:00"/>
        <d v="2014-11-04T00:00:00"/>
        <d v="2014-11-22T00:00:00"/>
        <d v="2014-11-23T00:00:00"/>
        <d v="2014-11-24T00:00:00"/>
        <d v="2014-11-25T00:00:00"/>
        <d v="2014-11-26T00:00:00"/>
        <d v="2014-11-27T00:00:00"/>
        <d v="2014-11-28T00:00:00"/>
        <d v="2014-11-29T00:00:00"/>
        <d v="2014-11-30T00:00:00"/>
        <d v="2014-12-01T00:00:00"/>
        <d v="2014-12-02T00:00:00"/>
        <d v="2014-12-03T00:00:00"/>
        <d v="2014-12-04T00:00:00"/>
        <d v="2014-12-05T00:00:00"/>
        <d v="2014-12-06T00:00:00"/>
        <d v="2014-12-07T00:00:00"/>
        <d v="2014-12-08T00:00:00"/>
        <d v="2014-12-09T00:00:00"/>
        <d v="2014-12-10T00:00:00"/>
        <d v="2014-12-11T00:00:00"/>
        <d v="2014-12-12T00:00:00"/>
        <d v="2014-12-13T00:00:00"/>
        <d v="2014-12-14T00:00:00"/>
        <d v="2014-12-15T00:00:00"/>
        <d v="2014-12-16T00:00:00"/>
        <d v="2014-12-17T00:00:00"/>
        <d v="2014-12-18T00:00:00"/>
        <d v="2014-12-19T00:00:00"/>
        <d v="2014-12-20T00:00:00"/>
        <d v="2014-12-21T00:00:00"/>
        <d v="2014-12-22T00:00:00"/>
        <d v="2014-12-23T00:00:00"/>
        <d v="2014-12-24T00:00:00"/>
        <d v="2014-12-25T00:00:00"/>
        <d v="2014-12-26T00:00:00"/>
        <d v="2014-12-27T00:00:00"/>
        <d v="2014-12-28T00:00:00"/>
        <d v="2014-12-29T00:00:00"/>
        <d v="2014-12-30T00:00:00"/>
        <d v="2014-12-31T00:00:00"/>
        <d v="2015-01-01T00:00:00"/>
        <d v="2015-01-02T00:00:00"/>
        <d v="2015-01-03T00:00:00"/>
        <d v="2015-01-04T00:00:00"/>
        <d v="2015-01-05T00:00:00"/>
        <d v="2015-01-06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18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0T00:00:00"/>
        <d v="2015-01-31T00:00:00"/>
        <d v="2015-02-01T00:00:00"/>
        <d v="2015-02-02T00:00:00"/>
        <d v="2015-02-03T00:00:00"/>
        <d v="2015-02-04T00:00:00"/>
        <d v="2015-02-05T00:00:00"/>
        <d v="2015-02-06T00:00:00"/>
        <d v="2015-02-07T00:00:00"/>
        <d v="2015-02-08T00:00:00"/>
        <d v="2015-02-09T00:00:00"/>
        <d v="2015-02-10T00:00:00"/>
        <d v="2015-02-11T00:00:00"/>
        <d v="2015-02-12T00:00:00"/>
        <d v="2015-02-13T00:00:00"/>
        <d v="2015-02-14T00:00:00"/>
        <d v="2015-02-15T00:00:00"/>
        <d v="2015-02-16T00:00:00"/>
        <d v="2015-02-17T00:00:00"/>
        <d v="2015-02-18T00:00:00"/>
        <d v="2015-02-19T00:00:00"/>
        <d v="2015-02-20T00:00:00"/>
        <d v="2015-02-21T00:00:00"/>
        <d v="2015-02-22T00:00:00"/>
        <d v="2015-02-23T00:00:00"/>
        <d v="2015-02-24T00:00:00"/>
        <d v="2015-02-25T00:00:00"/>
        <d v="2015-02-26T00:00:00"/>
        <d v="2015-02-27T00:00:00"/>
        <d v="2015-02-28T00:00:00"/>
        <d v="2015-03-01T00:00:00"/>
        <d v="2015-03-02T00:00:00"/>
        <d v="2015-03-03T00:00:00"/>
        <d v="2015-03-04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2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1T00:00:00"/>
        <d v="2015-03-22T00:00:00"/>
        <d v="2015-03-23T00:00:00"/>
        <d v="2015-03-24T00:00:00"/>
        <d v="2015-03-25T00:00:00"/>
        <d v="2015-03-26T00:00:00"/>
        <d v="2015-03-27T00:00:00"/>
        <d v="2015-03-28T00:00:00"/>
        <d v="2015-03-29T00:00:00"/>
        <d v="2015-03-30T00:00:00"/>
        <d v="2015-03-31T00:00:00"/>
        <d v="2015-04-01T00:00:00"/>
        <d v="2015-04-02T00:00:00"/>
        <d v="2015-04-03T00:00:00"/>
        <d v="2015-04-04T00:00:00"/>
        <d v="2015-04-05T00:00:00"/>
        <d v="2015-04-06T00:00:00"/>
        <d v="2015-04-07T00:00:00"/>
        <d v="2015-04-08T00:00:00"/>
        <d v="2015-04-09T00:00:00"/>
        <d v="2015-04-10T00:00:00"/>
        <d v="2015-04-11T00:00:00"/>
        <d v="2015-04-12T00:00:00"/>
        <d v="2015-04-13T00:00:00"/>
        <d v="2015-04-14T00:00:00"/>
        <d v="2015-04-15T00:00:00"/>
        <d v="2015-04-16T00:00:00"/>
        <d v="2015-04-17T00:00:00"/>
        <d v="2015-04-18T00:00:00"/>
        <d v="2015-04-19T00:00:00"/>
        <d v="2015-04-20T00:00:00"/>
        <d v="2015-04-21T00:00:00"/>
        <d v="2015-04-22T00:00:00"/>
        <d v="2015-04-23T00:00:00"/>
        <d v="2015-04-24T00:00:00"/>
        <d v="2015-04-25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5T00:00:00"/>
        <d v="2015-05-06T00:00:00"/>
        <d v="2015-05-07T00:00:00"/>
        <d v="2015-05-08T00:00:00"/>
        <d v="2015-05-09T00:00:00"/>
        <d v="2015-05-10T00:00:00"/>
        <d v="2015-05-11T00:00:00"/>
        <d v="2015-05-12T00:00:00"/>
        <d v="2015-05-13T00:00:00"/>
        <d v="2015-05-14T00:00:00"/>
        <d v="2015-05-15T00:00:00"/>
        <d v="2015-05-16T00:00:00"/>
        <d v="2015-05-17T00:00:00"/>
        <d v="2015-05-18T00:00:00"/>
        <d v="2015-06-06T00:00:00"/>
        <d v="2015-06-07T00:00:00"/>
        <d v="2015-06-08T00:00:00"/>
        <d v="2015-06-09T00:00:00"/>
        <d v="2015-06-10T00:00:00"/>
        <d v="2015-06-11T00:00:00"/>
        <d v="2015-06-12T00:00:00"/>
        <d v="2015-06-13T00:00:00"/>
        <d v="2015-06-14T00:00:00"/>
        <d v="2015-06-15T00:00:00"/>
        <d v="2015-06-16T00:00:00"/>
        <d v="2015-06-17T00:00:00"/>
        <d v="2015-06-18T00:00:00"/>
        <d v="2015-06-19T00:00:00"/>
        <d v="2015-06-20T00:00:00"/>
        <d v="2015-06-21T00:00:00"/>
        <d v="2015-06-22T00:00:00"/>
        <d v="2015-06-23T00:00:00"/>
        <d v="2015-06-24T00:00:00"/>
        <d v="2015-06-25T00:00:00"/>
        <d v="2015-06-26T00:00:00"/>
        <d v="2015-06-27T00:00:00"/>
        <d v="2015-06-28T00:00:00"/>
        <d v="2015-06-29T00:00:00"/>
        <d v="2015-06-30T00:00:00"/>
        <d v="2015-07-01T00:00:00"/>
        <d v="2015-07-02T00:00:00"/>
        <d v="2015-07-03T00:00:00"/>
        <d v="2015-07-04T00:00:00"/>
        <d v="2015-07-05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1T00:00:00"/>
        <d v="2015-07-22T00:00:00"/>
        <d v="2015-08-05T00:00:00"/>
        <d v="2015-08-06T00:00:00"/>
        <d v="2015-08-07T00:00:00"/>
        <d v="2015-08-08T00:00:00"/>
        <d v="2015-08-09T00:00:00"/>
        <d v="2015-08-10T00:00:00"/>
        <d v="2015-08-11T00:00:00"/>
        <d v="2015-08-12T00:00:00"/>
        <d v="2015-08-13T00:00:00"/>
        <d v="2015-08-14T00:00:00"/>
        <d v="2015-08-15T00:00:00"/>
        <d v="2015-08-16T00:00:00"/>
        <d v="2015-09-10T00:00:00"/>
        <d v="2015-09-11T00:00:00"/>
        <d v="2015-09-12T00:00:00"/>
        <d v="2015-09-13T00:00:00"/>
        <d v="2015-09-14T00:00:00"/>
        <d v="2015-09-15T00:00:00"/>
        <d v="2015-09-16T00:00:00"/>
        <d v="2015-09-17T00:00:00"/>
        <d v="2015-09-18T00:00:00"/>
        <d v="2015-09-19T00:00:00"/>
        <d v="2015-09-20T00:00:00"/>
        <d v="2015-09-21T00:00:00"/>
        <d v="2015-09-22T00:00:00"/>
        <d v="2015-10-23T00:00:00"/>
        <d v="2015-10-24T00:00:00"/>
        <d v="2015-10-25T00:00:00"/>
        <d v="2015-10-26T00:00:00"/>
        <d v="2015-10-27T00:00:00"/>
        <d v="2015-10-28T00:00:00"/>
        <d v="2015-10-29T00:00:00"/>
        <d v="2015-10-30T00:00:00"/>
        <d v="2015-10-31T00:00:00"/>
        <d v="2015-11-01T00:00:00"/>
        <d v="2015-11-02T00:00:00"/>
        <d v="2015-11-03T00:00:00"/>
        <d v="2015-11-04T00:00:00"/>
        <d v="2015-11-05T00:00:00"/>
        <d v="2015-11-06T00:00:00"/>
        <d v="2015-11-07T00:00:00"/>
        <d v="2015-11-08T00:00:00"/>
        <d v="2015-11-09T00:00:00"/>
        <d v="2015-11-10T00:00:00"/>
        <d v="2015-11-11T00:00:00"/>
        <d v="2015-11-12T00:00:00"/>
        <d v="2015-11-13T00:00:00"/>
        <d v="2015-11-14T00:00:00"/>
        <d v="2015-11-15T00:00:00"/>
        <d v="2015-11-16T00:00:00"/>
        <d v="2015-11-17T00:00:00"/>
        <d v="2015-11-18T00:00:00"/>
        <d v="2015-11-19T00:00:00"/>
        <d v="2015-11-20T00:00:00"/>
        <d v="2015-11-21T00:00:00"/>
        <d v="2015-11-22T00:00:00"/>
        <d v="2015-11-23T00:00:00"/>
        <d v="2015-11-24T00:00:00"/>
        <d v="2015-11-25T00:00:00"/>
        <d v="2015-11-26T00:00:00"/>
        <d v="2015-11-27T00:00:00"/>
        <d v="2015-11-28T00:00:00"/>
        <d v="2015-11-29T00:00:00"/>
        <d v="2015-11-30T00:00:00"/>
        <d v="2015-12-01T00:00:00"/>
        <d v="2015-12-02T00:00:00"/>
        <d v="2015-12-03T00:00:00"/>
        <d v="2015-12-04T00:00:00"/>
        <d v="2015-12-05T00:00:00"/>
        <d v="2015-12-06T00:00:00"/>
        <d v="2015-12-07T00:00:00"/>
        <d v="2015-12-08T00:00:00"/>
        <d v="2015-12-09T00:00:00"/>
        <d v="2015-12-10T00:00:00"/>
        <d v="2015-12-11T00:00:00"/>
        <d v="2015-12-12T00:00:00"/>
        <d v="2015-12-13T00:00:00"/>
        <d v="2015-12-14T00:00:00"/>
        <d v="2015-12-15T00:00:00"/>
        <d v="2015-12-16T00:00:00"/>
        <d v="2015-12-17T00:00:00"/>
        <d v="2015-12-18T00:00:00"/>
        <d v="2015-12-19T00:00:00"/>
        <d v="2015-12-20T00:00:00"/>
        <d v="2015-12-21T00:00:00"/>
        <d v="2015-12-22T00:00:00"/>
        <d v="2015-12-23T00:00:00"/>
        <d v="2015-12-24T00:00:00"/>
      </sharedItems>
      <fieldGroup par="11"/>
    </cacheField>
    <cacheField name="Months (Tdate)" numFmtId="0" databaseField="0">
      <fieldGroup base="8">
        <rangePr groupBy="months" startDate="2014-01-02T00:00:00" endDate="2015-12-25T00:00:00"/>
        <groupItems count="14">
          <s v="&lt;1/2/201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5/2015"/>
        </groupItems>
      </fieldGroup>
    </cacheField>
    <cacheField name="Quarters (Tdate)" numFmtId="0" databaseField="0">
      <fieldGroup base="8">
        <rangePr groupBy="quarters" startDate="2014-01-02T00:00:00" endDate="2015-12-25T00:00:00"/>
        <groupItems count="6">
          <s v="&lt;1/2/2014"/>
          <s v="Qtr1"/>
          <s v="Qtr2"/>
          <s v="Qtr3"/>
          <s v="Qtr4"/>
          <s v="&gt;12/25/2015"/>
        </groupItems>
      </fieldGroup>
    </cacheField>
    <cacheField name="Years (Tdate)" numFmtId="0" databaseField="0">
      <fieldGroup base="8">
        <rangePr groupBy="years" startDate="2014-01-02T00:00:00" endDate="2015-12-25T00:00:00"/>
        <groupItems count="4">
          <s v="&lt;1/2/2014"/>
          <s v="2014"/>
          <s v="2015"/>
          <s v="&gt;12/25/201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WWAD ADMANI" refreshedDate="45369.837575231482" createdVersion="8" refreshedVersion="8" minRefreshableVersion="3" recordCount="630" xr:uid="{00000000-000A-0000-FFFF-FFFF01000000}">
  <cacheSource type="worksheet">
    <worksheetSource ref="A1:P631" sheet="clean_data"/>
  </cacheSource>
  <cacheFields count="18">
    <cacheField name="SID" numFmtId="0">
      <sharedItems containsSemiMixedTypes="0" containsString="0" containsNumber="1" containsInteger="1" minValue="10025" maxValue="42538"/>
    </cacheField>
    <cacheField name="Sales Person" numFmtId="0">
      <sharedItems/>
    </cacheField>
    <cacheField name="Geography" numFmtId="0">
      <sharedItems/>
    </cacheField>
    <cacheField name="Region" numFmtId="0">
      <sharedItems count="3">
        <s v="APAC"/>
        <s v="Europe"/>
        <s v="Americas"/>
      </sharedItems>
    </cacheField>
    <cacheField name="Product" numFmtId="0">
      <sharedItems/>
    </cacheField>
    <cacheField name="Category" numFmtId="0">
      <sharedItems count="3">
        <s v="Bars"/>
        <s v="Bites"/>
        <s v="Drinks"/>
      </sharedItems>
    </cacheField>
    <cacheField name="Amount" numFmtId="164">
      <sharedItems containsSemiMixedTypes="0" containsString="0" containsNumber="1" containsInteger="1" minValue="7" maxValue="20692"/>
    </cacheField>
    <cacheField name="Discount %" numFmtId="9">
      <sharedItems containsSemiMixedTypes="0" containsString="0" containsNumber="1" minValue="0.01" maxValue="0.04"/>
    </cacheField>
    <cacheField name="After discount price" numFmtId="0">
      <sharedItems containsSemiMixedTypes="0" containsString="0" containsNumber="1" minValue="6.79" maxValue="20278.16"/>
    </cacheField>
    <cacheField name="Cost" numFmtId="167">
      <sharedItems containsSemiMixedTypes="0" containsString="0" containsNumber="1" minValue="3.32" maxValue="19365.72"/>
    </cacheField>
    <cacheField name="net amount" numFmtId="0">
      <sharedItems containsSemiMixedTypes="0" containsString="0" containsNumber="1" minValue="-4143.380000000001" maxValue="16091.2"/>
    </cacheField>
    <cacheField name="Customers" numFmtId="3">
      <sharedItems containsSemiMixedTypes="0" containsString="0" containsNumber="1" containsInteger="1" minValue="1" maxValue="688"/>
    </cacheField>
    <cacheField name="Boxes" numFmtId="0">
      <sharedItems containsSemiMixedTypes="0" containsString="0" containsNumber="1" containsInteger="1" minValue="1" maxValue="2589"/>
    </cacheField>
    <cacheField name="Tdate" numFmtId="14">
      <sharedItems containsSemiMixedTypes="0" containsNonDate="0" containsDate="1" containsString="0" minDate="2014-01-02T00:00:00" maxDate="2015-12-25T00:00:00" count="499">
        <d v="2014-01-02T00:00:00"/>
        <d v="2014-01-03T00:00:00"/>
        <d v="2014-01-06T00:00:00"/>
        <d v="2014-01-07T00:00:00"/>
        <d v="2014-01-08T00:00:00"/>
        <d v="2014-01-09T00:00:00"/>
        <d v="2014-01-10T00:00:00"/>
        <d v="2014-01-13T00:00:00"/>
        <d v="2014-01-14T00:00:00"/>
        <d v="2014-01-15T00:00:00"/>
        <d v="2014-01-16T00:00:00"/>
        <d v="2014-01-17T00:00:00"/>
        <d v="2014-01-20T00:00:00"/>
        <d v="2014-01-21T00:00:00"/>
        <d v="2014-01-22T00:00:00"/>
        <d v="2014-01-23T00:00:00"/>
        <d v="2014-01-24T00:00:00"/>
        <d v="2014-01-25T00:00:00"/>
        <d v="2014-01-28T00:00:00"/>
        <d v="2014-01-29T00:00:00"/>
        <d v="2014-01-30T00:00:00"/>
        <d v="2014-01-31T00:00:00"/>
        <d v="2014-02-03T00:00:00"/>
        <d v="2014-02-04T00:00:00"/>
        <d v="2014-02-05T00:00:00"/>
        <d v="2014-02-06T00:00:00"/>
        <d v="2014-02-07T00:00:00"/>
        <d v="2014-02-08T00:00:00"/>
        <d v="2014-02-09T00:00:00"/>
        <d v="2014-02-10T00:00:00"/>
        <d v="2014-02-15T00:00:00"/>
        <d v="2014-02-16T00:00:00"/>
        <d v="2014-02-17T00:00:00"/>
        <d v="2014-02-18T00:00:00"/>
        <d v="2014-02-19T00:00:00"/>
        <d v="2014-02-20T00:00:00"/>
        <d v="2014-02-21T00:00:00"/>
        <d v="2014-03-05T00:00:00"/>
        <d v="2014-03-06T00:00:00"/>
        <d v="2014-03-07T00:00:00"/>
        <d v="2014-03-08T00:00:00"/>
        <d v="2014-03-09T00:00:00"/>
        <d v="2014-03-10T00:00:00"/>
        <d v="2014-03-11T00:00:00"/>
        <d v="2014-03-12T00:00:00"/>
        <d v="2014-03-13T00:00:00"/>
        <d v="2014-03-14T00:00:00"/>
        <d v="2014-03-15T00:00:00"/>
        <d v="2014-03-16T00:00:00"/>
        <d v="2014-03-17T00:00:00"/>
        <d v="2014-03-18T00:00:00"/>
        <d v="2014-03-19T00:00:00"/>
        <d v="2014-03-20T00:00:00"/>
        <d v="2014-03-21T00:00:00"/>
        <d v="2014-03-22T00:00:00"/>
        <d v="2014-03-23T00:00:00"/>
        <d v="2014-03-24T00:00:00"/>
        <d v="2014-04-03T00:00:00"/>
        <d v="2014-04-04T00:00:00"/>
        <d v="2014-04-05T00:00:00"/>
        <d v="2014-04-06T00:00:00"/>
        <d v="2014-04-07T00:00:00"/>
        <d v="2014-04-08T00:00:00"/>
        <d v="2014-04-09T00:00:00"/>
        <d v="2014-04-10T00:00:00"/>
        <d v="2014-04-11T00:00:00"/>
        <d v="2014-04-12T00:00:00"/>
        <d v="2014-04-13T00:00:00"/>
        <d v="2014-04-14T00:00:00"/>
        <d v="2014-04-15T00:00:00"/>
        <d v="2014-05-04T00:00:00"/>
        <d v="2014-05-05T00:00:00"/>
        <d v="2014-05-06T00:00:00"/>
        <d v="2014-05-07T00:00:00"/>
        <d v="2014-05-08T00:00:00"/>
        <d v="2014-05-09T00:00:00"/>
        <d v="2014-05-10T00:00:00"/>
        <d v="2014-05-11T00:00:00"/>
        <d v="2014-05-12T00:00:00"/>
        <d v="2014-05-13T00:00:00"/>
        <d v="2014-05-14T00:00:00"/>
        <d v="2014-06-05T00:00:00"/>
        <d v="2014-06-06T00:00:00"/>
        <d v="2014-06-07T00:00:00"/>
        <d v="2014-06-08T00:00:00"/>
        <d v="2014-06-09T00:00:00"/>
        <d v="2014-06-10T00:00:00"/>
        <d v="2014-06-11T00:00:00"/>
        <d v="2014-06-12T00:00:00"/>
        <d v="2014-06-13T00:00:00"/>
        <d v="2014-06-14T00:00:00"/>
        <d v="2014-06-15T00:00:00"/>
        <d v="2014-06-16T00:00:00"/>
        <d v="2014-06-17T00:00:00"/>
        <d v="2014-06-18T00:00:00"/>
        <d v="2014-07-02T00:00:00"/>
        <d v="2014-07-03T00:00:00"/>
        <d v="2014-07-04T00:00:00"/>
        <d v="2014-07-05T00:00:00"/>
        <d v="2014-07-06T00:00:00"/>
        <d v="2014-07-07T00:00:00"/>
        <d v="2014-07-08T00:00:00"/>
        <d v="2014-07-09T00:00:00"/>
        <d v="2014-07-10T00:00:00"/>
        <d v="2014-07-11T00:00:00"/>
        <d v="2014-07-12T00:00:00"/>
        <d v="2014-07-13T00:00:00"/>
        <d v="2014-07-14T00:00:00"/>
        <d v="2014-07-15T00:00:00"/>
        <d v="2014-07-16T00:00:00"/>
        <d v="2014-08-01T00:00:00"/>
        <d v="2014-08-02T00:00:00"/>
        <d v="2014-08-03T00:00:00"/>
        <d v="2014-08-04T00:00:00"/>
        <d v="2014-08-05T00:00:00"/>
        <d v="2014-08-06T00:00:00"/>
        <d v="2014-08-07T00:00:00"/>
        <d v="2014-08-08T00:00:00"/>
        <d v="2014-08-09T00:00:00"/>
        <d v="2014-08-10T00:00:00"/>
        <d v="2014-08-11T00:00:00"/>
        <d v="2014-08-12T00:00:00"/>
        <d v="2014-08-13T00:00:00"/>
        <d v="2014-08-14T00:00:00"/>
        <d v="2014-08-15T00:00:00"/>
        <d v="2014-08-16T00:00:00"/>
        <d v="2014-08-17T00:00:00"/>
        <d v="2014-08-18T00:00:00"/>
        <d v="2014-08-19T00:00:00"/>
        <d v="2014-08-20T00:00:00"/>
        <d v="2014-08-26T00:00:00"/>
        <d v="2014-09-03T00:00:00"/>
        <d v="2014-09-04T00:00:00"/>
        <d v="2014-09-05T00:00:00"/>
        <d v="2014-09-06T00:00:00"/>
        <d v="2014-09-07T00:00:00"/>
        <d v="2014-09-08T00:00:00"/>
        <d v="2014-09-09T00:00:00"/>
        <d v="2014-09-10T00:00:00"/>
        <d v="2014-09-11T00:00:00"/>
        <d v="2014-09-12T00:00:00"/>
        <d v="2014-09-13T00:00:00"/>
        <d v="2014-09-14T00:00:00"/>
        <d v="2014-09-15T00:00:00"/>
        <d v="2014-09-16T00:00:00"/>
        <d v="2014-09-17T00:00:00"/>
        <d v="2014-09-18T00:00:00"/>
        <d v="2014-09-19T00:00:00"/>
        <d v="2014-09-20T00:00:00"/>
        <d v="2014-09-21T00:00:00"/>
        <d v="2014-09-22T00:00:00"/>
        <d v="2014-09-23T00:00:00"/>
        <d v="2014-09-24T00:00:00"/>
        <d v="2014-09-25T00:00:00"/>
        <d v="2014-09-26T00:00:00"/>
        <d v="2014-09-27T00:00:00"/>
        <d v="2014-09-28T00:00:00"/>
        <d v="2014-09-29T00:00:00"/>
        <d v="2014-09-30T00:00:00"/>
        <d v="2014-10-09T00:00:00"/>
        <d v="2014-10-10T00:00:00"/>
        <d v="2014-10-11T00:00:00"/>
        <d v="2014-10-12T00:00:00"/>
        <d v="2014-10-13T00:00:00"/>
        <d v="2014-10-14T00:00:00"/>
        <d v="2014-10-15T00:00:00"/>
        <d v="2014-10-16T00:00:00"/>
        <d v="2014-10-17T00:00:00"/>
        <d v="2014-10-18T00:00:00"/>
        <d v="2014-10-19T00:00:00"/>
        <d v="2014-10-20T00:00:00"/>
        <d v="2014-10-21T00:00:00"/>
        <d v="2014-10-22T00:00:00"/>
        <d v="2014-10-23T00:00:00"/>
        <d v="2014-10-24T00:00:00"/>
        <d v="2014-10-25T00:00:00"/>
        <d v="2014-10-26T00:00:00"/>
        <d v="2014-10-27T00:00:00"/>
        <d v="2014-10-28T00:00:00"/>
        <d v="2014-10-29T00:00:00"/>
        <d v="2014-10-30T00:00:00"/>
        <d v="2014-10-31T00:00:00"/>
        <d v="2014-11-01T00:00:00"/>
        <d v="2014-11-02T00:00:00"/>
        <d v="2014-11-03T00:00:00"/>
        <d v="2014-11-04T00:00:00"/>
        <d v="2014-11-22T00:00:00"/>
        <d v="2014-11-23T00:00:00"/>
        <d v="2014-11-24T00:00:00"/>
        <d v="2014-11-25T00:00:00"/>
        <d v="2014-11-26T00:00:00"/>
        <d v="2014-11-27T00:00:00"/>
        <d v="2014-11-28T00:00:00"/>
        <d v="2014-11-29T00:00:00"/>
        <d v="2014-11-30T00:00:00"/>
        <d v="2014-12-01T00:00:00"/>
        <d v="2014-12-02T00:00:00"/>
        <d v="2014-12-03T00:00:00"/>
        <d v="2014-12-04T00:00:00"/>
        <d v="2014-12-05T00:00:00"/>
        <d v="2014-12-06T00:00:00"/>
        <d v="2014-12-07T00:00:00"/>
        <d v="2014-12-08T00:00:00"/>
        <d v="2014-12-09T00:00:00"/>
        <d v="2014-12-10T00:00:00"/>
        <d v="2014-12-11T00:00:00"/>
        <d v="2014-12-12T00:00:00"/>
        <d v="2014-12-13T00:00:00"/>
        <d v="2014-12-14T00:00:00"/>
        <d v="2014-12-15T00:00:00"/>
        <d v="2014-12-16T00:00:00"/>
        <d v="2014-12-17T00:00:00"/>
        <d v="2014-12-18T00:00:00"/>
        <d v="2014-12-19T00:00:00"/>
        <d v="2014-12-20T00:00:00"/>
        <d v="2014-12-21T00:00:00"/>
        <d v="2014-12-22T00:00:00"/>
        <d v="2014-12-23T00:00:00"/>
        <d v="2014-12-24T00:00:00"/>
        <d v="2014-12-25T00:00:00"/>
        <d v="2014-12-26T00:00:00"/>
        <d v="2014-12-27T00:00:00"/>
        <d v="2014-12-28T00:00:00"/>
        <d v="2014-12-29T00:00:00"/>
        <d v="2014-12-30T00:00:00"/>
        <d v="2014-12-31T00:00:00"/>
        <d v="2015-01-01T00:00:00"/>
        <d v="2015-01-02T00:00:00"/>
        <d v="2015-01-03T00:00:00"/>
        <d v="2015-01-04T00:00:00"/>
        <d v="2015-01-05T00:00:00"/>
        <d v="2015-01-06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18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0T00:00:00"/>
        <d v="2015-01-31T00:00:00"/>
        <d v="2015-02-01T00:00:00"/>
        <d v="2015-02-02T00:00:00"/>
        <d v="2015-02-03T00:00:00"/>
        <d v="2015-02-04T00:00:00"/>
        <d v="2015-02-05T00:00:00"/>
        <d v="2015-02-06T00:00:00"/>
        <d v="2015-02-07T00:00:00"/>
        <d v="2015-02-08T00:00:00"/>
        <d v="2015-02-09T00:00:00"/>
        <d v="2015-02-10T00:00:00"/>
        <d v="2015-02-11T00:00:00"/>
        <d v="2015-02-12T00:00:00"/>
        <d v="2015-02-13T00:00:00"/>
        <d v="2015-02-14T00:00:00"/>
        <d v="2015-02-15T00:00:00"/>
        <d v="2015-02-16T00:00:00"/>
        <d v="2015-02-17T00:00:00"/>
        <d v="2015-02-18T00:00:00"/>
        <d v="2015-02-19T00:00:00"/>
        <d v="2015-02-20T00:00:00"/>
        <d v="2015-02-21T00:00:00"/>
        <d v="2015-02-22T00:00:00"/>
        <d v="2015-02-23T00:00:00"/>
        <d v="2015-02-24T00:00:00"/>
        <d v="2015-02-25T00:00:00"/>
        <d v="2015-02-26T00:00:00"/>
        <d v="2015-02-27T00:00:00"/>
        <d v="2015-02-28T00:00:00"/>
        <d v="2015-03-01T00:00:00"/>
        <d v="2015-03-02T00:00:00"/>
        <d v="2015-03-03T00:00:00"/>
        <d v="2015-03-04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2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1T00:00:00"/>
        <d v="2015-03-22T00:00:00"/>
        <d v="2015-03-23T00:00:00"/>
        <d v="2015-03-24T00:00:00"/>
        <d v="2015-03-25T00:00:00"/>
        <d v="2015-03-26T00:00:00"/>
        <d v="2015-03-27T00:00:00"/>
        <d v="2015-03-28T00:00:00"/>
        <d v="2015-03-29T00:00:00"/>
        <d v="2015-03-30T00:00:00"/>
        <d v="2015-03-31T00:00:00"/>
        <d v="2015-04-01T00:00:00"/>
        <d v="2015-04-02T00:00:00"/>
        <d v="2015-04-03T00:00:00"/>
        <d v="2015-04-04T00:00:00"/>
        <d v="2015-04-05T00:00:00"/>
        <d v="2015-04-06T00:00:00"/>
        <d v="2015-04-07T00:00:00"/>
        <d v="2015-04-08T00:00:00"/>
        <d v="2015-04-09T00:00:00"/>
        <d v="2015-04-10T00:00:00"/>
        <d v="2015-04-11T00:00:00"/>
        <d v="2015-04-12T00:00:00"/>
        <d v="2015-04-13T00:00:00"/>
        <d v="2015-04-14T00:00:00"/>
        <d v="2015-04-15T00:00:00"/>
        <d v="2015-04-16T00:00:00"/>
        <d v="2015-04-17T00:00:00"/>
        <d v="2015-04-18T00:00:00"/>
        <d v="2015-04-19T00:00:00"/>
        <d v="2015-04-20T00:00:00"/>
        <d v="2015-04-21T00:00:00"/>
        <d v="2015-04-22T00:00:00"/>
        <d v="2015-04-23T00:00:00"/>
        <d v="2015-04-24T00:00:00"/>
        <d v="2015-04-25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5T00:00:00"/>
        <d v="2015-05-06T00:00:00"/>
        <d v="2015-05-07T00:00:00"/>
        <d v="2015-05-08T00:00:00"/>
        <d v="2015-05-09T00:00:00"/>
        <d v="2015-05-10T00:00:00"/>
        <d v="2015-05-11T00:00:00"/>
        <d v="2015-05-12T00:00:00"/>
        <d v="2015-05-13T00:00:00"/>
        <d v="2015-05-14T00:00:00"/>
        <d v="2015-05-15T00:00:00"/>
        <d v="2015-05-16T00:00:00"/>
        <d v="2015-05-17T00:00:00"/>
        <d v="2015-05-18T00:00:00"/>
        <d v="2015-06-06T00:00:00"/>
        <d v="2015-06-07T00:00:00"/>
        <d v="2015-06-08T00:00:00"/>
        <d v="2015-06-09T00:00:00"/>
        <d v="2015-06-10T00:00:00"/>
        <d v="2015-06-11T00:00:00"/>
        <d v="2015-06-12T00:00:00"/>
        <d v="2015-06-13T00:00:00"/>
        <d v="2015-06-14T00:00:00"/>
        <d v="2015-06-15T00:00:00"/>
        <d v="2015-06-16T00:00:00"/>
        <d v="2015-06-17T00:00:00"/>
        <d v="2015-06-18T00:00:00"/>
        <d v="2015-06-19T00:00:00"/>
        <d v="2015-06-20T00:00:00"/>
        <d v="2015-06-21T00:00:00"/>
        <d v="2015-06-22T00:00:00"/>
        <d v="2015-06-23T00:00:00"/>
        <d v="2015-06-24T00:00:00"/>
        <d v="2015-06-25T00:00:00"/>
        <d v="2015-06-26T00:00:00"/>
        <d v="2015-06-27T00:00:00"/>
        <d v="2015-06-28T00:00:00"/>
        <d v="2015-06-29T00:00:00"/>
        <d v="2015-06-30T00:00:00"/>
        <d v="2015-07-01T00:00:00"/>
        <d v="2015-07-02T00:00:00"/>
        <d v="2015-07-03T00:00:00"/>
        <d v="2015-07-04T00:00:00"/>
        <d v="2015-07-05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1T00:00:00"/>
        <d v="2015-07-22T00:00:00"/>
        <d v="2015-08-05T00:00:00"/>
        <d v="2015-08-06T00:00:00"/>
        <d v="2015-08-07T00:00:00"/>
        <d v="2015-08-08T00:00:00"/>
        <d v="2015-08-09T00:00:00"/>
        <d v="2015-08-10T00:00:00"/>
        <d v="2015-08-11T00:00:00"/>
        <d v="2015-08-12T00:00:00"/>
        <d v="2015-08-13T00:00:00"/>
        <d v="2015-08-14T00:00:00"/>
        <d v="2015-08-15T00:00:00"/>
        <d v="2015-08-16T00:00:00"/>
        <d v="2015-09-10T00:00:00"/>
        <d v="2015-09-11T00:00:00"/>
        <d v="2015-09-12T00:00:00"/>
        <d v="2015-09-13T00:00:00"/>
        <d v="2015-09-14T00:00:00"/>
        <d v="2015-09-15T00:00:00"/>
        <d v="2015-09-16T00:00:00"/>
        <d v="2015-09-17T00:00:00"/>
        <d v="2015-09-18T00:00:00"/>
        <d v="2015-09-19T00:00:00"/>
        <d v="2015-09-20T00:00:00"/>
        <d v="2015-09-21T00:00:00"/>
        <d v="2015-09-22T00:00:00"/>
        <d v="2015-10-23T00:00:00"/>
        <d v="2015-10-24T00:00:00"/>
        <d v="2015-10-25T00:00:00"/>
        <d v="2015-10-26T00:00:00"/>
        <d v="2015-10-27T00:00:00"/>
        <d v="2015-10-28T00:00:00"/>
        <d v="2015-10-29T00:00:00"/>
        <d v="2015-10-30T00:00:00"/>
        <d v="2015-10-31T00:00:00"/>
        <d v="2015-11-01T00:00:00"/>
        <d v="2015-11-02T00:00:00"/>
        <d v="2015-11-03T00:00:00"/>
        <d v="2015-11-04T00:00:00"/>
        <d v="2015-11-05T00:00:00"/>
        <d v="2015-11-06T00:00:00"/>
        <d v="2015-11-07T00:00:00"/>
        <d v="2015-11-08T00:00:00"/>
        <d v="2015-11-09T00:00:00"/>
        <d v="2015-11-10T00:00:00"/>
        <d v="2015-11-11T00:00:00"/>
        <d v="2015-11-12T00:00:00"/>
        <d v="2015-11-13T00:00:00"/>
        <d v="2015-11-14T00:00:00"/>
        <d v="2015-11-15T00:00:00"/>
        <d v="2015-11-16T00:00:00"/>
        <d v="2015-11-17T00:00:00"/>
        <d v="2015-11-18T00:00:00"/>
        <d v="2015-11-19T00:00:00"/>
        <d v="2015-11-20T00:00:00"/>
        <d v="2015-11-21T00:00:00"/>
        <d v="2015-11-22T00:00:00"/>
        <d v="2015-11-23T00:00:00"/>
        <d v="2015-11-24T00:00:00"/>
        <d v="2015-11-25T00:00:00"/>
        <d v="2015-11-26T00:00:00"/>
        <d v="2015-11-27T00:00:00"/>
        <d v="2015-11-28T00:00:00"/>
        <d v="2015-11-29T00:00:00"/>
        <d v="2015-11-30T00:00:00"/>
        <d v="2015-12-01T00:00:00"/>
        <d v="2015-12-02T00:00:00"/>
        <d v="2015-12-03T00:00:00"/>
        <d v="2015-12-04T00:00:00"/>
        <d v="2015-12-05T00:00:00"/>
        <d v="2015-12-06T00:00:00"/>
        <d v="2015-12-07T00:00:00"/>
        <d v="2015-12-08T00:00:00"/>
        <d v="2015-12-09T00:00:00"/>
        <d v="2015-12-10T00:00:00"/>
        <d v="2015-12-11T00:00:00"/>
        <d v="2015-12-12T00:00:00"/>
        <d v="2015-12-13T00:00:00"/>
        <d v="2015-12-14T00:00:00"/>
        <d v="2015-12-15T00:00:00"/>
        <d v="2015-12-16T00:00:00"/>
        <d v="2015-12-17T00:00:00"/>
        <d v="2015-12-18T00:00:00"/>
        <d v="2015-12-19T00:00:00"/>
        <d v="2015-12-20T00:00:00"/>
        <d v="2015-12-21T00:00:00"/>
        <d v="2015-12-22T00:00:00"/>
        <d v="2015-12-23T00:00:00"/>
        <d v="2015-12-24T00:00:00"/>
      </sharedItems>
      <fieldGroup par="17"/>
    </cacheField>
    <cacheField name="Cost per box" numFmtId="0">
      <sharedItems containsSemiMixedTypes="0" containsString="0" containsNumber="1" minValue="2.65" maxValue="11.22"/>
    </cacheField>
    <cacheField name="Months (Tdate)" numFmtId="0" databaseField="0">
      <fieldGroup base="13">
        <rangePr groupBy="months" startDate="2014-01-02T00:00:00" endDate="2015-12-25T00:00:00"/>
        <groupItems count="14">
          <s v="&lt;1/2/201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5/2015"/>
        </groupItems>
      </fieldGroup>
    </cacheField>
    <cacheField name="Quarters (Tdate)" numFmtId="0" databaseField="0">
      <fieldGroup base="13">
        <rangePr groupBy="quarters" startDate="2014-01-02T00:00:00" endDate="2015-12-25T00:00:00"/>
        <groupItems count="6">
          <s v="&lt;1/2/2014"/>
          <s v="Qtr1"/>
          <s v="Qtr2"/>
          <s v="Qtr3"/>
          <s v="Qtr4"/>
          <s v="&gt;12/25/2015"/>
        </groupItems>
      </fieldGroup>
    </cacheField>
    <cacheField name="Years (Tdate)" numFmtId="0" databaseField="0">
      <fieldGroup base="13">
        <rangePr groupBy="years" startDate="2014-01-02T00:00:00" endDate="2015-12-25T00:00:00"/>
        <groupItems count="4">
          <s v="&lt;1/2/2014"/>
          <s v="2014"/>
          <s v="2015"/>
          <s v="&gt;12/25/201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WWAD ADMANI" refreshedDate="45369.863411226848" createdVersion="5" refreshedVersion="5" minRefreshableVersion="3" recordCount="631" xr:uid="{00000000-000A-0000-FFFF-FFFF02000000}">
  <cacheSource type="worksheet">
    <worksheetSource name="Table14"/>
  </cacheSource>
  <cacheFields count="17">
    <cacheField name="SID" numFmtId="0">
      <sharedItems containsString="0" containsBlank="1" containsNumber="1" containsInteger="1" minValue="10025" maxValue="42538"/>
    </cacheField>
    <cacheField name="Sales Person" numFmtId="0">
      <sharedItems containsBlank="1"/>
    </cacheField>
    <cacheField name="Geography" numFmtId="0">
      <sharedItems containsBlank="1" count="7">
        <s v="India"/>
        <s v="USA"/>
        <s v="Australia"/>
        <s v="New Zealand"/>
        <s v="UK"/>
        <s v="Canada"/>
        <m/>
      </sharedItems>
    </cacheField>
    <cacheField name="Product" numFmtId="0">
      <sharedItems containsBlank="1"/>
    </cacheField>
    <cacheField name="Amount" numFmtId="164">
      <sharedItems containsSemiMixedTypes="0" containsString="0" containsNumber="1" containsInteger="1" minValue="7" maxValue="2545004"/>
    </cacheField>
    <cacheField name="Customers" numFmtId="3">
      <sharedItems containsString="0" containsBlank="1" containsNumber="1" containsInteger="1" minValue="1" maxValue="688" count="318">
        <n v="293"/>
        <n v="187"/>
        <n v="63"/>
        <n v="225"/>
        <n v="17"/>
        <n v="227"/>
        <n v="242"/>
        <n v="199"/>
        <n v="249"/>
        <n v="43"/>
        <n v="72"/>
        <n v="198"/>
        <n v="286"/>
        <n v="247"/>
        <n v="29"/>
        <n v="158"/>
        <n v="211"/>
        <n v="91"/>
        <n v="39"/>
        <n v="83"/>
        <n v="26"/>
        <n v="208"/>
        <n v="13"/>
        <n v="204"/>
        <n v="124"/>
        <n v="234"/>
        <n v="126"/>
        <n v="18"/>
        <n v="114"/>
        <n v="60"/>
        <n v="3"/>
        <n v="172"/>
        <n v="9"/>
        <n v="139"/>
        <n v="27"/>
        <n v="202"/>
        <n v="19"/>
        <n v="278"/>
        <n v="21"/>
        <n v="318"/>
        <n v="94"/>
        <n v="6"/>
        <n v="16"/>
        <n v="174"/>
        <n v="511"/>
        <n v="80"/>
        <n v="69"/>
        <n v="252"/>
        <n v="282"/>
        <n v="11"/>
        <n v="125"/>
        <n v="320"/>
        <n v="348"/>
        <n v="112"/>
        <n v="295"/>
        <n v="75"/>
        <n v="166"/>
        <n v="138"/>
        <n v="324"/>
        <n v="89"/>
        <n v="156"/>
        <n v="74"/>
        <n v="404"/>
        <n v="162"/>
        <n v="8"/>
        <n v="10"/>
        <n v="12"/>
        <n v="95"/>
        <n v="509"/>
        <n v="236"/>
        <n v="130"/>
        <n v="70"/>
        <n v="90"/>
        <n v="25"/>
        <n v="254"/>
        <n v="147"/>
        <n v="231"/>
        <n v="179"/>
        <n v="127"/>
        <n v="97"/>
        <n v="181"/>
        <n v="86"/>
        <n v="169"/>
        <n v="386"/>
        <n v="317"/>
        <n v="499"/>
        <n v="119"/>
        <n v="52"/>
        <n v="122"/>
        <n v="301"/>
        <n v="104"/>
        <n v="48"/>
        <n v="161"/>
        <n v="268"/>
        <n v="260"/>
        <n v="37"/>
        <n v="190"/>
        <n v="53"/>
        <n v="203"/>
        <n v="414"/>
        <n v="79"/>
        <n v="159"/>
        <n v="100"/>
        <n v="155"/>
        <n v="261"/>
        <n v="103"/>
        <n v="106"/>
        <n v="59"/>
        <n v="285"/>
        <n v="170"/>
        <n v="2"/>
        <n v="28"/>
        <n v="111"/>
        <n v="23"/>
        <n v="228"/>
        <n v="30"/>
        <n v="275"/>
        <n v="128"/>
        <n v="133"/>
        <n v="220"/>
        <n v="146"/>
        <n v="102"/>
        <n v="367"/>
        <n v="117"/>
        <n v="366"/>
        <n v="131"/>
        <n v="144"/>
        <n v="182"/>
        <n v="36"/>
        <n v="148"/>
        <n v="66"/>
        <n v="141"/>
        <n v="273"/>
        <n v="224"/>
        <n v="44"/>
        <n v="71"/>
        <n v="49"/>
        <n v="315"/>
        <n v="510"/>
        <n v="310"/>
        <n v="201"/>
        <n v="99"/>
        <n v="215"/>
        <n v="304"/>
        <n v="357"/>
        <n v="76"/>
        <n v="363"/>
        <n v="214"/>
        <n v="113"/>
        <n v="136"/>
        <n v="38"/>
        <n v="237"/>
        <n v="85"/>
        <n v="186"/>
        <n v="184"/>
        <n v="354"/>
        <n v="305"/>
        <n v="323"/>
        <n v="32"/>
        <n v="7"/>
        <n v="51"/>
        <n v="50"/>
        <n v="81"/>
        <n v="177"/>
        <n v="235"/>
        <n v="428"/>
        <n v="42"/>
        <n v="291"/>
        <n v="264"/>
        <n v="372"/>
        <n v="206"/>
        <n v="140"/>
        <n v="377"/>
        <n v="154"/>
        <n v="120"/>
        <n v="160"/>
        <n v="134"/>
        <n v="374"/>
        <n v="388"/>
        <n v="270"/>
        <n v="56"/>
        <n v="245"/>
        <n v="210"/>
        <n v="98"/>
        <n v="349"/>
        <n v="73"/>
        <n v="272"/>
        <n v="165"/>
        <n v="167"/>
        <n v="233"/>
        <n v="240"/>
        <n v="361"/>
        <n v="508"/>
        <n v="326"/>
        <n v="420"/>
        <n v="105"/>
        <n v="243"/>
        <n v="389"/>
        <n v="294"/>
        <n v="55"/>
        <n v="195"/>
        <n v="413"/>
        <n v="335"/>
        <n v="564"/>
        <n v="453"/>
        <n v="46"/>
        <n v="20"/>
        <n v="411"/>
        <n v="163"/>
        <n v="298"/>
        <n v="116"/>
        <n v="150"/>
        <n v="132"/>
        <n v="129"/>
        <n v="230"/>
        <n v="212"/>
        <n v="192"/>
        <n v="241"/>
        <n v="142"/>
        <n v="475"/>
        <n v="464"/>
        <n v="288"/>
        <n v="33"/>
        <n v="384"/>
        <n v="108"/>
        <n v="339"/>
        <n v="62"/>
        <n v="58"/>
        <n v="24"/>
        <n v="213"/>
        <n v="188"/>
        <n v="319"/>
        <n v="22"/>
        <n v="57"/>
        <n v="246"/>
        <n v="219"/>
        <n v="471"/>
        <n v="67"/>
        <n v="40"/>
        <n v="251"/>
        <n v="371"/>
        <n v="145"/>
        <n v="197"/>
        <n v="226"/>
        <n v="299"/>
        <n v="54"/>
        <n v="222"/>
        <n v="87"/>
        <n v="31"/>
        <n v="688"/>
        <n v="527"/>
        <n v="157"/>
        <n v="209"/>
        <n v="378"/>
        <n v="229"/>
        <n v="340"/>
        <n v="14"/>
        <n v="300"/>
        <n v="64"/>
        <n v="580"/>
        <n v="416"/>
        <n v="205"/>
        <n v="153"/>
        <n v="364"/>
        <n v="297"/>
        <n v="96"/>
        <n v="248"/>
        <n v="78"/>
        <n v="307"/>
        <n v="149"/>
        <n v="135"/>
        <n v="84"/>
        <n v="47"/>
        <n v="194"/>
        <n v="1"/>
        <n v="178"/>
        <n v="82"/>
        <n v="93"/>
        <n v="333"/>
        <n v="325"/>
        <n v="358"/>
        <n v="356"/>
        <n v="309"/>
        <n v="151"/>
        <n v="296"/>
        <n v="466"/>
        <n v="152"/>
        <n v="398"/>
        <n v="200"/>
        <n v="276"/>
        <n v="308"/>
        <n v="223"/>
        <n v="77"/>
        <n v="238"/>
        <n v="123"/>
        <n v="344"/>
        <n v="290"/>
        <n v="529"/>
        <n v="331"/>
        <n v="189"/>
        <n v="253"/>
        <n v="352"/>
        <n v="15"/>
        <n v="417"/>
        <n v="45"/>
        <n v="329"/>
        <n v="266"/>
        <n v="341"/>
        <n v="183"/>
        <n v="303"/>
        <n v="289"/>
        <n v="265"/>
        <n v="459"/>
        <n v="330"/>
        <n v="287"/>
        <n v="271"/>
        <n v="491"/>
        <m/>
      </sharedItems>
    </cacheField>
    <cacheField name="Boxes" numFmtId="0">
      <sharedItems containsSemiMixedTypes="0" containsString="0" containsNumber="1" containsInteger="1" minValue="1" maxValue="175233"/>
    </cacheField>
    <cacheField name="Tdate" numFmtId="14">
      <sharedItems containsNonDate="0" containsDate="1" containsString="0" containsBlank="1" minDate="2014-01-02T00:00:00" maxDate="2015-12-25T00:00:00"/>
    </cacheField>
    <cacheField name="Per BOX" numFmtId="0">
      <sharedItems containsString="0" containsBlank="1" containsNumber="1" minValue="2.65" maxValue="11.22"/>
    </cacheField>
    <cacheField name="Year" numFmtId="0">
      <sharedItems containsString="0" containsBlank="1" containsNumber="1" containsInteger="1" minValue="2014" maxValue="2015" count="3">
        <n v="2015"/>
        <n v="2014"/>
        <m/>
      </sharedItems>
    </cacheField>
    <cacheField name="Cost" numFmtId="0">
      <sharedItems containsString="0" containsBlank="1" containsNumber="1" minValue="2.65" maxValue="11.22"/>
    </cacheField>
    <cacheField name="Cost of good sold" numFmtId="0">
      <sharedItems containsSemiMixedTypes="0" containsString="0" containsNumber="1" minValue="3.32" maxValue="998529.83000000066"/>
    </cacheField>
    <cacheField name="Discount%" numFmtId="0">
      <sharedItems containsString="0" containsBlank="1" containsNumber="1" minValue="0.01" maxValue="0.04"/>
    </cacheField>
    <cacheField name="Discount" numFmtId="0">
      <sharedItems containsString="0" containsBlank="1" containsNumber="1" minValue="0.21" maxValue="445.48" count="557">
        <n v="413.84000000000003"/>
        <n v="310.66000000000003"/>
        <n v="439.32"/>
        <n v="288.26"/>
        <n v="405.71999999999997"/>
        <n v="264.74"/>
        <n v="380.52"/>
        <n v="380.31"/>
        <n v="376.53"/>
        <n v="123.55"/>
        <n v="362.03999999999996"/>
        <n v="239.26"/>
        <n v="354.06"/>
        <n v="346.91999999999996"/>
        <n v="445.48"/>
        <n v="444.36"/>
        <n v="332.84999999999997"/>
        <n v="219.38"/>
        <n v="323.61"/>
        <n v="212.66"/>
        <n v="425.04"/>
        <n v="212.1"/>
        <n v="314.15999999999997"/>
        <n v="308.7"/>
        <n v="205.38"/>
        <n v="403.48"/>
        <n v="301.14"/>
        <n v="400.40000000000003"/>
        <n v="399"/>
        <n v="198.52"/>
        <n v="296.31"/>
        <n v="295.46999999999997"/>
        <n v="196.42000000000002"/>
        <n v="193.06"/>
        <n v="96.18"/>
        <n v="96.11"/>
        <n v="287.90999999999997"/>
        <n v="190.96"/>
        <n v="94.5"/>
        <n v="93.73"/>
        <n v="93.66"/>
        <n v="372.12"/>
        <n v="278.88"/>
        <n v="183.96"/>
        <n v="365.12"/>
        <n v="273.42"/>
        <n v="360.92"/>
        <n v="89.18"/>
        <n v="267.33"/>
        <n v="266.7"/>
        <n v="351.12"/>
        <n v="346.92"/>
        <n v="259.77"/>
        <n v="259.56"/>
        <n v="258.51"/>
        <n v="85.12"/>
        <n v="253.47"/>
        <n v="167.58"/>
        <n v="333.76"/>
        <n v="166.74"/>
        <n v="329.84000000000003"/>
        <n v="163.94"/>
        <n v="327.88"/>
        <n v="245.7"/>
        <n v="163.1"/>
        <n v="162.96"/>
        <n v="244.44"/>
        <n v="162.82"/>
        <n v="244.23"/>
        <n v="243.6"/>
        <n v="322.56"/>
        <n v="322.28000000000003"/>
        <n v="240.66"/>
        <n v="160.16"/>
        <n v="318.64"/>
        <n v="79.66"/>
        <n v="235.2"/>
        <n v="78.260000000000005"/>
        <n v="234.14999999999998"/>
        <n v="233.94"/>
        <n v="155.68"/>
        <n v="155.54"/>
        <n v="232.47"/>
        <n v="232.04999999999998"/>
        <n v="76.23"/>
        <n v="227.22"/>
        <n v="226.79999999999998"/>
        <n v="75.53"/>
        <n v="151.06"/>
        <n v="225.75"/>
        <n v="74.900000000000006"/>
        <n v="148.68"/>
        <n v="220.29"/>
        <n v="72.87"/>
        <n v="217.56"/>
        <n v="217.35"/>
        <n v="289.24"/>
        <n v="143.64000000000001"/>
        <n v="142.66"/>
        <n v="212.73"/>
        <n v="211.47"/>
        <n v="140.42000000000002"/>
        <n v="210.42"/>
        <n v="208.73999999999998"/>
        <n v="69.37"/>
        <n v="277.2"/>
        <n v="137.20000000000002"/>
        <n v="204.12"/>
        <n v="202.65"/>
        <n v="201.81"/>
        <n v="134.12"/>
        <n v="199.29"/>
        <n v="199.07999999999998"/>
        <n v="132.30000000000001"/>
        <n v="131.04"/>
        <n v="130.34"/>
        <n v="129.92000000000002"/>
        <n v="194.45999999999998"/>
        <n v="129.64000000000001"/>
        <n v="192.15"/>
        <n v="255.36"/>
        <n v="127.4"/>
        <n v="126.98"/>
        <n v="63.28"/>
        <n v="189.42"/>
        <n v="126.28"/>
        <n v="188.37"/>
        <n v="250.32"/>
        <n v="248.64000000000001"/>
        <n v="61.67"/>
        <n v="184.17"/>
        <n v="61.25"/>
        <n v="121.52"/>
        <n v="121.24000000000001"/>
        <n v="181.65"/>
        <n v="242.20000000000002"/>
        <n v="241.36"/>
        <n v="180.39"/>
        <n v="179.97"/>
        <n v="119.98"/>
        <n v="59.92"/>
        <n v="119.7"/>
        <n v="117.60000000000001"/>
        <n v="58.730000000000004"/>
        <n v="175.76999999999998"/>
        <n v="58.45"/>
        <n v="58.38"/>
        <n v="173.04"/>
        <n v="172.62"/>
        <n v="172.2"/>
        <n v="171.57"/>
        <n v="170.51999999999998"/>
        <n v="113.4"/>
        <n v="169.26"/>
        <n v="112.7"/>
        <n v="224"/>
        <n v="55.93"/>
        <n v="167.16"/>
        <n v="55.65"/>
        <n v="111.02"/>
        <n v="110.60000000000001"/>
        <n v="110.18"/>
        <n v="109.76"/>
        <n v="109.48"/>
        <n v="108.78"/>
        <n v="108.64"/>
        <n v="162.75"/>
        <n v="216.72"/>
        <n v="108.22"/>
        <n v="107.24000000000001"/>
        <n v="53.550000000000004"/>
        <n v="53.480000000000004"/>
        <n v="106.96000000000001"/>
        <n v="106.82000000000001"/>
        <n v="158.97"/>
        <n v="158.34"/>
        <n v="52.43"/>
        <n v="157.29"/>
        <n v="104.72"/>
        <n v="156.44999999999999"/>
        <n v="104.3"/>
        <n v="156.03"/>
        <n v="103.32000000000001"/>
        <n v="206.08"/>
        <n v="51.45"/>
        <n v="51.17"/>
        <n v="101.92"/>
        <n v="152.04"/>
        <n v="50.47"/>
        <n v="99.26"/>
        <n v="148.88999999999999"/>
        <n v="148.04999999999998"/>
        <n v="196.84"/>
        <n v="147.41999999999999"/>
        <n v="145.73999999999998"/>
        <n v="145.10999999999999"/>
        <n v="95.76"/>
        <n v="143.01"/>
        <n v="95.2"/>
        <n v="190.12"/>
        <n v="94.92"/>
        <n v="142.16999999999999"/>
        <n v="47.39"/>
        <n v="141.12"/>
        <n v="90.86"/>
        <n v="45.29"/>
        <n v="90.58"/>
        <n v="179.48"/>
        <n v="89.600000000000009"/>
        <n v="133.97999999999999"/>
        <n v="133.76999999999998"/>
        <n v="133.56"/>
        <n v="88.76"/>
        <n v="44.38"/>
        <n v="177.52"/>
        <n v="177.24"/>
        <n v="131.66999999999999"/>
        <n v="87.22"/>
        <n v="86.94"/>
        <n v="173.88"/>
        <n v="86.52"/>
        <n v="129.57"/>
        <n v="128.94"/>
        <n v="85.820000000000007"/>
        <n v="84.98"/>
        <n v="84.84"/>
        <n v="169.68"/>
        <n v="126.83999999999999"/>
        <n v="84.28"/>
        <n v="83.86"/>
        <n v="83.72"/>
        <n v="83.58"/>
        <n v="83.44"/>
        <n v="125.16"/>
        <n v="82.74"/>
        <n v="123.89999999999999"/>
        <n v="41.300000000000004"/>
        <n v="123.69"/>
        <n v="82.320000000000007"/>
        <n v="164.64000000000001"/>
        <n v="123.06"/>
        <n v="81.760000000000005"/>
        <n v="40.81"/>
        <n v="122.00999999999999"/>
        <n v="40.67"/>
        <n v="40.46"/>
        <n v="121.38"/>
        <n v="121.17"/>
        <n v="120.96"/>
        <n v="120.33"/>
        <n v="39.97"/>
        <n v="79.8"/>
        <n v="119.69999999999999"/>
        <n v="119.49"/>
        <n v="79.38"/>
        <n v="79.100000000000009"/>
        <n v="39.130000000000003"/>
        <n v="116.97"/>
        <n v="77.42"/>
        <n v="76.72"/>
        <n v="38.29"/>
        <n v="76.3"/>
        <n v="76.16"/>
        <n v="114.24"/>
        <n v="113.82"/>
        <n v="75.88"/>
        <n v="74.48"/>
        <n v="74.34"/>
        <n v="74.06"/>
        <n v="111.08999999999999"/>
        <n v="147.84"/>
        <n v="73.64"/>
        <n v="36.75"/>
        <n v="73.36"/>
        <n v="36.19"/>
        <n v="108.14999999999999"/>
        <n v="144.20000000000002"/>
        <n v="72.100000000000009"/>
        <n v="71.960000000000008"/>
        <n v="107.94"/>
        <n v="107.72999999999999"/>
        <n v="71.400000000000006"/>
        <n v="106.89"/>
        <n v="106.05"/>
        <n v="35.21"/>
        <n v="140.56"/>
        <n v="70.14"/>
        <n v="69.44"/>
        <n v="103.95"/>
        <n v="69.3"/>
        <n v="138.32"/>
        <n v="103.53"/>
        <n v="68.739999999999995"/>
        <n v="34.160000000000004"/>
        <n v="136.64000000000001"/>
        <n v="68.180000000000007"/>
        <n v="136.08000000000001"/>
        <n v="68.040000000000006"/>
        <n v="135.52000000000001"/>
        <n v="101.42999999999999"/>
        <n v="100.8"/>
        <n v="133.84"/>
        <n v="98.49"/>
        <n v="32.76"/>
        <n v="98.28"/>
        <n v="64.820000000000007"/>
        <n v="64.400000000000006"/>
        <n v="128.24"/>
        <n v="31.990000000000002"/>
        <n v="126.84"/>
        <n v="62.58"/>
        <n v="62.440000000000005"/>
        <n v="31.220000000000002"/>
        <n v="62.300000000000004"/>
        <n v="61.88"/>
        <n v="30.94"/>
        <n v="91.97999999999999"/>
        <n v="91.77"/>
        <n v="91.56"/>
        <n v="91.35"/>
        <n v="60.9"/>
        <n v="30.45"/>
        <n v="60.620000000000005"/>
        <n v="90.3"/>
        <n v="89.46"/>
        <n v="119"/>
        <n v="29.54"/>
        <n v="58.800000000000004"/>
        <n v="57.96"/>
        <n v="86.31"/>
        <n v="28.77"/>
        <n v="114.8"/>
        <n v="114.24000000000001"/>
        <n v="56.56"/>
        <n v="112.56"/>
        <n v="56.14"/>
        <n v="110.88"/>
        <n v="82.11"/>
        <n v="81.899999999999991"/>
        <n v="54.32"/>
        <n v="27.16"/>
        <n v="27.02"/>
        <n v="54.04"/>
        <n v="53.9"/>
        <n v="78.11999999999999"/>
        <n v="104.16"/>
        <n v="51.94"/>
        <n v="51.800000000000004"/>
        <n v="51.1"/>
        <n v="76.649999999999991"/>
        <n v="25.27"/>
        <n v="75.81"/>
        <n v="75.599999999999994"/>
        <n v="50.26"/>
        <n v="75.179999999999993"/>
        <n v="74.759999999999991"/>
        <n v="74.55"/>
        <n v="73.5"/>
        <n v="97.72"/>
        <n v="24.150000000000002"/>
        <n v="72.45"/>
        <n v="24.01"/>
        <n v="47.88"/>
        <n v="71.399999999999991"/>
        <n v="47.46"/>
        <n v="23.73"/>
        <n v="23.52"/>
        <n v="46.76"/>
        <n v="23.31"/>
        <n v="69.929999999999993"/>
        <n v="46.480000000000004"/>
        <n v="46.34"/>
        <n v="46.2"/>
        <n v="22.96"/>
        <n v="68.88"/>
        <n v="68.25"/>
        <n v="22.68"/>
        <n v="67.83"/>
        <n v="90.16"/>
        <n v="44.800000000000004"/>
        <n v="66.78"/>
        <n v="44.24"/>
        <n v="66.149999999999991"/>
        <n v="44.1"/>
        <n v="87.92"/>
        <n v="87.36"/>
        <n v="87.08"/>
        <n v="21.490000000000002"/>
        <n v="21.35"/>
        <n v="63.839999999999996"/>
        <n v="63.21"/>
        <n v="42.14"/>
        <n v="62.37"/>
        <n v="20.580000000000002"/>
        <n v="40.880000000000003"/>
        <n v="81.2"/>
        <n v="40.6"/>
        <n v="80.92"/>
        <n v="60.48"/>
        <n v="60.059999999999995"/>
        <n v="20.02"/>
        <n v="78.960000000000008"/>
        <n v="39.480000000000004"/>
        <n v="78.12"/>
        <n v="38.08"/>
        <n v="56.489999999999995"/>
        <n v="18.830000000000002"/>
        <n v="75.040000000000006"/>
        <n v="18.760000000000002"/>
        <n v="18.62"/>
        <n v="55.86"/>
        <n v="37.1"/>
        <n v="18.55"/>
        <n v="35.700000000000003"/>
        <n v="17.78"/>
        <n v="53.129999999999995"/>
        <n v="35.42"/>
        <n v="69.72"/>
        <n v="34.86"/>
        <n v="52.08"/>
        <n v="51.87"/>
        <n v="51.449999999999996"/>
        <n v="51.03"/>
        <n v="50.82"/>
        <n v="33.880000000000003"/>
        <n v="50.61"/>
        <n v="67.2"/>
        <n v="66.92"/>
        <n v="33.04"/>
        <n v="32.480000000000004"/>
        <n v="48.3"/>
        <n v="32.200000000000003"/>
        <n v="64.12"/>
        <n v="16.03"/>
        <n v="15.96"/>
        <n v="15.82"/>
        <n v="15.75"/>
        <n v="47.04"/>
        <n v="15.540000000000001"/>
        <n v="15.19"/>
        <n v="30.38"/>
        <n v="30.1"/>
        <n v="44.519999999999996"/>
        <n v="29.68"/>
        <n v="29.26"/>
        <n v="14.63"/>
        <n v="28.98"/>
        <n v="43.26"/>
        <n v="28.84"/>
        <n v="57.4"/>
        <n v="28.7"/>
        <n v="42.839999999999996"/>
        <n v="57.120000000000005"/>
        <n v="28.28"/>
        <n v="28.14"/>
        <n v="14"/>
        <n v="28"/>
        <n v="55.72"/>
        <n v="27.72"/>
        <n v="27.580000000000002"/>
        <n v="27.44"/>
        <n v="27.3"/>
        <n v="26.88"/>
        <n v="39.059999999999995"/>
        <n v="50.96"/>
        <n v="37.589999999999996"/>
        <n v="37.379999999999995"/>
        <n v="12.46"/>
        <n v="24.78"/>
        <n v="36.96"/>
        <n v="36.33"/>
        <n v="24.080000000000002"/>
        <n v="35.699999999999996"/>
        <n v="35.28"/>
        <n v="23.240000000000002"/>
        <n v="11.55"/>
        <n v="33.81"/>
        <n v="45.08"/>
        <n v="22.54"/>
        <n v="44.52"/>
        <n v="22.26"/>
        <n v="21.98"/>
        <n v="43.12"/>
        <n v="42.84"/>
        <n v="31.919999999999998"/>
        <n v="42.28"/>
        <n v="31.709999999999997"/>
        <n v="21"/>
        <n v="31.08"/>
        <n v="9.94"/>
        <n v="29.4"/>
        <n v="38.92"/>
        <n v="9.4500000000000011"/>
        <n v="18.059999999999999"/>
        <n v="8.9600000000000009"/>
        <n v="17.64"/>
        <n v="26.25"/>
        <n v="17.36"/>
        <n v="25.619999999999997"/>
        <n v="24.99"/>
        <n v="8.120000000000001"/>
        <n v="7.91"/>
        <n v="15.68"/>
        <n v="15.4"/>
        <n v="14.98"/>
        <n v="22.05"/>
        <n v="13.72"/>
        <n v="6.79"/>
        <n v="13.44"/>
        <n v="13.3"/>
        <n v="19.95"/>
        <n v="26.32"/>
        <n v="26.04"/>
        <n v="12.88"/>
        <n v="19.32"/>
        <n v="25.48"/>
        <n v="12.74"/>
        <n v="6.37"/>
        <n v="6.3"/>
        <n v="17.849999999999998"/>
        <n v="11.620000000000001"/>
        <n v="11.48"/>
        <n v="10.92"/>
        <n v="10.78"/>
        <n v="21.56"/>
        <n v="15.959999999999999"/>
        <n v="10.5"/>
        <n v="20.440000000000001"/>
        <n v="14.28"/>
        <n v="13.86"/>
        <n v="8.82"/>
        <n v="4.2"/>
        <n v="7.98"/>
        <n v="11.76"/>
        <n v="7.84"/>
        <n v="15.120000000000001"/>
        <n v="10.29"/>
        <n v="6.86"/>
        <n v="10.08"/>
        <n v="3.29"/>
        <n v="3.15"/>
        <n v="9.24"/>
        <n v="3.0100000000000002"/>
        <n v="5.46"/>
        <n v="5.32"/>
        <n v="1.68"/>
        <n v="5.04"/>
        <n v="3.08"/>
        <n v="1.26"/>
        <n v="4.76"/>
        <n v="1.19"/>
        <n v="1.54"/>
        <n v="0.42"/>
        <n v="1.1200000000000001"/>
        <n v="0.28000000000000003"/>
        <n v="0.21"/>
        <m/>
      </sharedItems>
    </cacheField>
    <cacheField name="Net Sales" numFmtId="0">
      <sharedItems containsString="0" containsBlank="1" containsNumber="1" minValue="6.79" maxValue="20278.16" count="594">
        <n v="20278.16"/>
        <n v="15222.34"/>
        <n v="14204.68"/>
        <n v="14124.74"/>
        <n v="13118.28"/>
        <n v="12972.26"/>
        <n v="12303.48"/>
        <n v="12296.69"/>
        <n v="12174.47"/>
        <n v="12231.45"/>
        <n v="11705.96"/>
        <n v="11723.74"/>
        <n v="11447.94"/>
        <n v="11217.08"/>
        <n v="10691.52"/>
        <n v="10664.64"/>
        <n v="10762.15"/>
        <n v="10749.62"/>
        <n v="10463.39"/>
        <n v="10420.34"/>
        <n v="10200.959999999999"/>
        <n v="10392.9"/>
        <n v="10157.84"/>
        <n v="9981.2999999999993"/>
        <n v="10063.620000000001"/>
        <n v="9683.52"/>
        <n v="9736.86"/>
        <n v="9609.6"/>
        <n v="9576"/>
        <n v="9727.48"/>
        <n v="9580.69"/>
        <n v="9553.5300000000007"/>
        <n v="9624.58"/>
        <n v="9459.94"/>
        <n v="9521.82"/>
        <n v="9514.89"/>
        <n v="9309.09"/>
        <n v="9357.0400000000009"/>
        <n v="9355.5"/>
        <n v="9279.27"/>
        <n v="9272.34"/>
        <n v="8930.8799999999992"/>
        <n v="9017.1200000000008"/>
        <n v="9014.0400000000009"/>
        <n v="8762.8799999999992"/>
        <n v="8840.58"/>
        <n v="8662.08"/>
        <n v="8828.82"/>
        <n v="8643.67"/>
        <n v="8623.2999999999993"/>
        <n v="8426.8799999999992"/>
        <n v="8326.08"/>
        <n v="8399.23"/>
        <n v="8392.44"/>
        <n v="8358.49"/>
        <n v="8195.5300000000007"/>
        <n v="8211.42"/>
        <n v="8010.24"/>
        <n v="8170.26"/>
        <n v="7916.16"/>
        <n v="8033.06"/>
        <n v="7869.12"/>
        <n v="7944.3"/>
        <n v="7991.9"/>
        <n v="7985.04"/>
        <n v="7903.56"/>
        <n v="7978.18"/>
        <n v="7896.77"/>
        <n v="7876.4"/>
        <n v="7741.44"/>
        <n v="7734.72"/>
        <n v="7781.34"/>
        <n v="7847.84"/>
        <n v="7647.36"/>
        <n v="7886.34"/>
        <n v="7604.8"/>
        <n v="7747.74"/>
        <n v="7570.85"/>
        <n v="7564.06"/>
        <n v="7628.32"/>
        <n v="7621.46"/>
        <n v="7516.53"/>
        <n v="7502.95"/>
        <n v="7546.77"/>
        <n v="7346.78"/>
        <n v="7333.2"/>
        <n v="7477.47"/>
        <n v="7401.94"/>
        <n v="7299.25"/>
        <n v="7415.1"/>
        <n v="7285.32"/>
        <n v="7122.71"/>
        <n v="7214.13"/>
        <n v="7034.44"/>
        <n v="7027.65"/>
        <n v="6941.76"/>
        <n v="7038.36"/>
        <n v="6990.34"/>
        <n v="6878.27"/>
        <n v="6837.53"/>
        <n v="6880.58"/>
        <n v="6803.58"/>
        <n v="6749.26"/>
        <n v="6867.63"/>
        <n v="6652.8"/>
        <n v="6722.8"/>
        <n v="6599.88"/>
        <n v="6552.35"/>
        <n v="6525.19"/>
        <n v="6571.88"/>
        <n v="6443.71"/>
        <n v="6436.92"/>
        <n v="6482.7"/>
        <n v="6420.96"/>
        <n v="6386.66"/>
        <n v="6366.08"/>
        <n v="6287.54"/>
        <n v="6352.36"/>
        <n v="6212.85"/>
        <n v="6128.64"/>
        <n v="6242.6"/>
        <n v="6222.02"/>
        <n v="6264.72"/>
        <n v="6124.58"/>
        <n v="6187.72"/>
        <n v="6090.63"/>
        <n v="6007.68"/>
        <n v="5967.36"/>
        <n v="6105.33"/>
        <n v="5954.83"/>
        <n v="6063.75"/>
        <n v="5866.56"/>
        <n v="5954.48"/>
        <n v="5940.76"/>
        <n v="5873.35"/>
        <n v="5812.8"/>
        <n v="5792.64"/>
        <n v="5832.61"/>
        <n v="5819.03"/>
        <n v="5879.02"/>
        <n v="5932.08"/>
        <n v="5865.3"/>
        <n v="5762.4"/>
        <n v="5814.27"/>
        <n v="5683.23"/>
        <n v="5786.55"/>
        <n v="5779.62"/>
        <n v="5594.96"/>
        <n v="5581.38"/>
        <n v="5567.8"/>
        <n v="5547.43"/>
        <n v="5513.48"/>
        <n v="5556.6"/>
        <n v="5472.74"/>
        <n v="5522.3"/>
        <n v="5376"/>
        <n v="5537.07"/>
        <n v="5404.84"/>
        <n v="5509.35"/>
        <n v="5439.98"/>
        <n v="5419.4"/>
        <n v="5398.82"/>
        <n v="5378.24"/>
        <n v="5364.52"/>
        <n v="5330.22"/>
        <n v="5221.4399999999996"/>
        <n v="5323.36"/>
        <n v="5262.25"/>
        <n v="5201.28"/>
        <n v="5302.78"/>
        <n v="5254.76"/>
        <n v="5301.45"/>
        <n v="5294.52"/>
        <n v="5241.04"/>
        <n v="5234.18"/>
        <n v="5140.03"/>
        <n v="5119.66"/>
        <n v="5190.57"/>
        <n v="5085.71"/>
        <n v="5131.28"/>
        <n v="5058.55"/>
        <n v="5110.7"/>
        <n v="5044.97"/>
        <n v="5062.68"/>
        <n v="4945.92"/>
        <n v="5093.55"/>
        <n v="5065.83"/>
        <n v="4994.08"/>
        <n v="4915.96"/>
        <n v="4996.53"/>
        <n v="4863.74"/>
        <n v="4814.1099999999997"/>
        <n v="4807.32"/>
        <n v="4786.95"/>
        <n v="4724.16"/>
        <n v="4766.58"/>
        <n v="4712.26"/>
        <n v="4691.8900000000003"/>
        <n v="4692.24"/>
        <n v="4623.99"/>
        <n v="4664.8"/>
        <n v="4562.88"/>
        <n v="4651.08"/>
        <n v="4596.83"/>
        <n v="4691.6099999999997"/>
        <n v="4452.1400000000003"/>
        <n v="4483.71"/>
        <n v="4438.42"/>
        <n v="4307.5200000000004"/>
        <n v="4390.3999999999996"/>
        <n v="4332.0200000000004"/>
        <n v="4325.2299999999996"/>
        <n v="4318.4399999999996"/>
        <n v="4349.24"/>
        <n v="4393.62"/>
        <n v="4260.4799999999996"/>
        <n v="4253.76"/>
        <n v="4257.33"/>
        <n v="4273.78"/>
        <n v="4260.0600000000004"/>
        <n v="4173.12"/>
        <n v="4239.4799999999996"/>
        <n v="4189.43"/>
        <n v="4169.0600000000004"/>
        <n v="4205.18"/>
        <n v="4164.0200000000004"/>
        <n v="4157.16"/>
        <n v="4072.32"/>
        <n v="4101.16"/>
        <n v="4129.72"/>
        <n v="4109.1400000000003"/>
        <n v="4102.28"/>
        <n v="4095.42"/>
        <n v="4088.56"/>
        <n v="4046.84"/>
        <n v="4054.26"/>
        <n v="4006.1"/>
        <n v="4088.7"/>
        <n v="3999.31"/>
        <n v="4033.68"/>
        <n v="3951.36"/>
        <n v="3978.94"/>
        <n v="4006.24"/>
        <n v="4040.19"/>
        <n v="3944.99"/>
        <n v="4026.33"/>
        <n v="4005.54"/>
        <n v="3924.62"/>
        <n v="3917.83"/>
        <n v="3911.04"/>
        <n v="3890.67"/>
        <n v="3957.03"/>
        <n v="3910.2"/>
        <n v="3870.3"/>
        <n v="3863.51"/>
        <n v="3889.62"/>
        <n v="3875.9"/>
        <n v="3873.87"/>
        <n v="3782.03"/>
        <n v="3793.58"/>
        <n v="3759.28"/>
        <n v="3790.71"/>
        <n v="3738.7"/>
        <n v="3731.84"/>
        <n v="3693.76"/>
        <n v="3680.18"/>
        <n v="3718.12"/>
        <n v="3649.52"/>
        <n v="3568.32"/>
        <n v="3642.66"/>
        <n v="3628.94"/>
        <n v="3591.91"/>
        <n v="3548.16"/>
        <n v="3608.36"/>
        <n v="3638.25"/>
        <n v="3594.64"/>
        <n v="3582.81"/>
        <n v="3496.85"/>
        <n v="3460.8"/>
        <n v="3532.9"/>
        <n v="3526.04"/>
        <n v="3490.06"/>
        <n v="3483.27"/>
        <n v="3498.6"/>
        <n v="3456.11"/>
        <n v="3428.95"/>
        <n v="3485.79"/>
        <n v="3373.44"/>
        <n v="3436.86"/>
        <n v="3402.56"/>
        <n v="3361.05"/>
        <n v="3395.7"/>
        <n v="3319.68"/>
        <n v="3347.47"/>
        <n v="3368.26"/>
        <n v="3381.84"/>
        <n v="3279.36"/>
        <n v="3340.82"/>
        <n v="3265.92"/>
        <n v="3333.96"/>
        <n v="3252.48"/>
        <n v="3279.57"/>
        <n v="3259.2"/>
        <n v="3212.16"/>
        <n v="3205.44"/>
        <n v="3184.51"/>
        <n v="3243.24"/>
        <n v="3177.72"/>
        <n v="3176.18"/>
        <n v="3155.6"/>
        <n v="3077.76"/>
        <n v="3167.01"/>
        <n v="3044.16"/>
        <n v="3100.72"/>
        <n v="3066.42"/>
        <n v="3059.56"/>
        <n v="3028.34"/>
        <n v="3090.78"/>
        <n v="3052.7"/>
        <n v="3032.12"/>
        <n v="3063.06"/>
        <n v="2974.02"/>
        <n v="2967.23"/>
        <n v="2960.44"/>
        <n v="2953.65"/>
        <n v="2984.1"/>
        <n v="3014.55"/>
        <n v="2970.38"/>
        <n v="2919.7"/>
        <n v="2892.54"/>
        <n v="2856"/>
        <n v="2924.46"/>
        <n v="2881.2"/>
        <n v="2860.62"/>
        <n v="2840.04"/>
        <n v="2797.48"/>
        <n v="2790.69"/>
        <n v="2848.23"/>
        <n v="2755.2"/>
        <n v="2741.76"/>
        <n v="2771.44"/>
        <n v="2743.16"/>
        <n v="2701.44"/>
        <n v="2750.86"/>
        <n v="2661.12"/>
        <n v="2654.89"/>
        <n v="2648.1"/>
        <n v="2661.68"/>
        <n v="2688.84"/>
        <n v="2674.98"/>
        <n v="2647.96"/>
        <n v="2641.1"/>
        <n v="2620.52"/>
        <n v="2566.62"/>
        <n v="2525.88"/>
        <n v="2499.84"/>
        <n v="2545.06"/>
        <n v="2538.1999999999998"/>
        <n v="2503.9"/>
        <n v="2478.35"/>
        <n v="2501.73"/>
        <n v="2451.19"/>
        <n v="2444.4"/>
        <n v="2462.7399999999998"/>
        <n v="2430.8200000000002"/>
        <n v="2417.2399999999998"/>
        <n v="2410.4499999999998"/>
        <n v="2376.5"/>
        <n v="2345.2800000000002"/>
        <n v="2390.85"/>
        <n v="2342.5500000000002"/>
        <n v="2376.9899999999998"/>
        <n v="2346.12"/>
        <n v="2298.2399999999998"/>
        <n v="2308.6"/>
        <n v="2325.54"/>
        <n v="2349.27"/>
        <n v="2328.48"/>
        <n v="2291.2399999999998"/>
        <n v="2267.86"/>
        <n v="2307.69"/>
        <n v="2261.0700000000002"/>
        <n v="2277.52"/>
        <n v="2270.66"/>
        <n v="2263.8000000000002"/>
        <n v="2273.04"/>
        <n v="2227.12"/>
        <n v="2206.75"/>
        <n v="2245.3200000000002"/>
        <n v="2193.17"/>
        <n v="2163.84"/>
        <n v="2195.1999999999998"/>
        <n v="2159.2199999999998"/>
        <n v="2174.62"/>
        <n v="2167.7600000000002"/>
        <n v="2138.85"/>
        <n v="2160.9"/>
        <n v="2110.08"/>
        <n v="2096.64"/>
        <n v="2089.92"/>
        <n v="2127.5100000000002"/>
        <n v="2113.65"/>
        <n v="2064.16"/>
        <n v="2043.79"/>
        <n v="2064.86"/>
        <n v="2023.42"/>
        <n v="2016.63"/>
        <n v="1975.68"/>
        <n v="2037.42"/>
        <n v="2003.12"/>
        <n v="1948.8"/>
        <n v="1989.4"/>
        <n v="1942.08"/>
        <n v="1955.52"/>
        <n v="1941.94"/>
        <n v="1981.98"/>
        <n v="1915.2"/>
        <n v="1895.04"/>
        <n v="1934.52"/>
        <n v="1874.88"/>
        <n v="1827.84"/>
        <n v="1865.92"/>
        <n v="1826.51"/>
        <n v="1864.17"/>
        <n v="1800.96"/>
        <n v="1857.24"/>
        <n v="1843.38"/>
        <n v="1806.14"/>
        <n v="1817.9"/>
        <n v="1836.45"/>
        <n v="1713.6"/>
        <n v="1749.3"/>
        <n v="1760.22"/>
        <n v="1717.87"/>
        <n v="1735.58"/>
        <n v="1673.28"/>
        <n v="1708.14"/>
        <n v="1683.92"/>
        <n v="1677.13"/>
        <n v="1663.55"/>
        <n v="1649.97"/>
        <n v="1643.18"/>
        <n v="1660.12"/>
        <n v="1636.39"/>
        <n v="1612.8"/>
        <n v="1606.08"/>
        <n v="1618.96"/>
        <n v="1605.24"/>
        <n v="1591.52"/>
        <n v="1561.7"/>
        <n v="1577.8"/>
        <n v="1538.88"/>
        <n v="1586.97"/>
        <n v="1580.04"/>
        <n v="1518.72"/>
        <n v="1566.18"/>
        <n v="1559.25"/>
        <n v="1520.96"/>
        <n v="1529.78"/>
        <n v="1538.46"/>
        <n v="1503.81"/>
        <n v="1488.62"/>
        <n v="1474.9"/>
        <n v="1439.48"/>
        <n v="1454.32"/>
        <n v="1425.9"/>
        <n v="1433.74"/>
        <n v="1448.37"/>
        <n v="1420.02"/>
        <n v="1398.74"/>
        <n v="1413.16"/>
        <n v="1377.6"/>
        <n v="1406.3"/>
        <n v="1385.16"/>
        <n v="1370.88"/>
        <n v="1385.72"/>
        <n v="1378.86"/>
        <n v="1386"/>
        <n v="1372"/>
        <n v="1337.28"/>
        <n v="1358.28"/>
        <n v="1351.42"/>
        <n v="1344.56"/>
        <n v="1337.7"/>
        <n v="1317.12"/>
        <n v="1262.94"/>
        <n v="1243.2"/>
        <n v="1223.04"/>
        <n v="1215.4100000000001"/>
        <n v="1208.6199999999999"/>
        <n v="1233.54"/>
        <n v="1214.22"/>
        <n v="1195.04"/>
        <n v="1174.67"/>
        <n v="1179.92"/>
        <n v="1154.3"/>
        <n v="1140.72"/>
        <n v="1138.76"/>
        <n v="1143.45"/>
        <n v="1093.19"/>
        <n v="1081.92"/>
        <n v="1104.46"/>
        <n v="1068.48"/>
        <n v="1090.74"/>
        <n v="1061.76"/>
        <n v="1077.02"/>
        <n v="1034.8800000000001"/>
        <n v="1028.1600000000001"/>
        <n v="1032.08"/>
        <n v="1014.72"/>
        <n v="1025.29"/>
        <n v="1029"/>
        <n v="1004.92"/>
        <n v="984.06"/>
        <n v="950.6"/>
        <n v="934.08"/>
        <n v="937.02"/>
        <n v="935.55"/>
        <n v="896.28"/>
        <n v="884.94"/>
        <n v="887.04"/>
        <n v="864.36"/>
        <n v="848.75"/>
        <n v="850.64"/>
        <n v="828.38"/>
        <n v="808.01"/>
        <n v="792.96"/>
        <n v="803.88"/>
        <n v="783.09"/>
        <n v="775.18"/>
        <n v="768.32"/>
        <n v="754.6"/>
        <n v="734.02"/>
        <n v="712.95"/>
        <n v="686"/>
        <n v="672"/>
        <n v="672.28"/>
        <n v="672.21"/>
        <n v="658.56"/>
        <n v="651.70000000000005"/>
        <n v="645.04999999999995"/>
        <n v="631.67999999999995"/>
        <n v="624.96"/>
        <n v="631.12"/>
        <n v="624.67999999999995"/>
        <n v="611.52"/>
        <n v="624.26"/>
        <n v="630.63"/>
        <n v="623.70000000000005"/>
        <n v="577.15"/>
        <n v="569.38"/>
        <n v="562.52"/>
        <n v="551.04"/>
        <n v="535.08000000000004"/>
        <n v="528.22"/>
        <n v="517.44000000000005"/>
        <n v="516.04"/>
        <n v="514.5"/>
        <n v="490.56"/>
        <n v="463.68"/>
        <n v="461.72"/>
        <n v="448.14"/>
        <n v="432.18"/>
        <n v="415.8"/>
        <n v="391.02"/>
        <n v="380.24"/>
        <n v="384.16"/>
        <n v="362.88"/>
        <n v="332.71"/>
        <n v="336.14"/>
        <n v="325.92"/>
        <n v="325.70999999999998"/>
        <n v="311.85000000000002"/>
        <n v="298.76"/>
        <n v="297.99"/>
        <n v="285.18"/>
        <n v="267.54000000000002"/>
        <n v="260.68"/>
        <n v="203.7"/>
        <n v="176.54"/>
        <n v="166.32"/>
        <n v="162.96"/>
        <n v="150.91999999999999"/>
        <n v="120.96"/>
        <n v="124.74"/>
        <n v="114.24"/>
        <n v="117.81"/>
        <n v="75.459999999999994"/>
        <n v="61.74"/>
        <n v="41.58"/>
        <n v="26.88"/>
        <n v="13.72"/>
        <n v="6.79"/>
        <m/>
      </sharedItems>
    </cacheField>
    <cacheField name="Gross profit" numFmtId="0">
      <sharedItems containsString="0" containsBlank="1" containsNumber="1" minValue="-4143.380000000001" maxValue="16091.2" count="629">
        <n v="16091.2"/>
        <n v="-4143.380000000001"/>
        <n v="8637.68"/>
        <n v="9176.0600000000013"/>
        <n v="11560.2"/>
        <n v="1004.5"/>
        <n v="5499.42"/>
        <n v="10265.33"/>
        <n v="10598.51"/>
        <n v="7723.7100000000009"/>
        <n v="4729.1699999999992"/>
        <n v="9879.59"/>
        <n v="1317.8899999999994"/>
        <n v="7811.83"/>
        <n v="1760.3999999999996"/>
        <n v="9187.24"/>
        <n v="2273.3899999999994"/>
        <n v="8427.5600000000013"/>
        <n v="3682.9899999999989"/>
        <n v="8786.42"/>
        <n v="1684.9799999999977"/>
        <n v="6348.86"/>
        <n v="6444.68"/>
        <n v="8256.5"/>
        <n v="7797.3300000000008"/>
        <n v="5107.1200000000008"/>
        <n v="4214.8600000000006"/>
        <n v="3338.7500000000009"/>
        <n v="5757.57"/>
        <n v="7718.16"/>
        <n v="6784.119999999999"/>
        <n v="7994.4900000000007"/>
        <n v="4266.4900000000007"/>
        <n v="7545.8799999999992"/>
        <n v="431.57999999999993"/>
        <n v="6216.18"/>
        <n v="6193.69"/>
        <n v="7770.85"/>
        <n v="3207.9400000000005"/>
        <n v="2896.9000000000005"/>
        <n v="4694.47"/>
        <n v="8232.66"/>
        <n v="5393.08"/>
        <n v="7457.8700000000008"/>
        <n v="7597.2400000000007"/>
        <n v="5430.6599999999989"/>
        <n v="6134.7800000000007"/>
        <n v="7527.72"/>
        <n v="4904.8999999999996"/>
        <n v="7080.57"/>
        <n v="3584.4999999999991"/>
        <n v="2433.8999999999996"/>
        <n v="4662.88"/>
        <n v="5847.28"/>
        <n v="7240.4000000000005"/>
        <n v="5802.65"/>
        <n v="7444.7999999999993"/>
        <n v="7028.0500000000011"/>
        <n v="7159.8600000000006"/>
        <n v="3231.0399999999991"/>
        <n v="5184.42"/>
        <n v="6096.03"/>
        <n v="6719.3"/>
        <n v="2449.8599999999997"/>
        <n v="5356.26"/>
        <n v="6268.0999999999995"/>
        <n v="2863.4399999999996"/>
        <n v="3945.9600000000005"/>
        <n v="-2172.1800000000003"/>
        <n v="5484.1100000000006"/>
        <n v="5353.16"/>
        <n v="6728.5199999999995"/>
        <n v="6491.17"/>
        <n v="-200.47999999999956"/>
        <n v="3305.4400000000005"/>
        <n v="1020.079999999999"/>
        <n v="5522.58"/>
        <n v="6867.1"/>
        <n v="6735.04"/>
        <n v="4972.4399999999996"/>
        <n v="6544.13"/>
        <n v="2414.08"/>
        <n v="2489.5599999999995"/>
        <n v="6644.42"/>
        <n v="4655.0999999999995"/>
        <n v="3718.9499999999994"/>
        <n v="418.32999999999993"/>
        <n v="5224.9399999999996"/>
        <n v="5091.18"/>
        <n v="6266.75"/>
        <n v="3346.5399999999995"/>
        <n v="4919.7700000000004"/>
        <n v="5057.5499999999993"/>
        <n v="6419.1"/>
        <n v="2629.12"/>
        <n v="5890.71"/>
        <n v="3650.1299999999997"/>
        <n v="4275.6399999999994"/>
        <n v="4436.49"/>
        <n v="4663.68"/>
        <n v="2539.87"/>
        <n v="4779.5599999999995"/>
        <n v="3661.8700000000003"/>
        <n v="4967.6899999999996"/>
        <n v="4382.8099999999995"/>
        <n v="4445.93"/>
        <n v="1543.1800000000003"/>
        <n v="2930.4300000000003"/>
        <n v="5299.1100000000006"/>
        <n v="5521.6"/>
        <n v="1146.96"/>
        <n v="5771.8700000000008"/>
        <n v="4132.6899999999996"/>
        <n v="5644.52"/>
        <n v="991.80000000000018"/>
        <n v="5039.32"/>
        <n v="2877.1800000000003"/>
        <n v="2324.6999999999998"/>
        <n v="1945"/>
        <n v="5528.3"/>
        <n v="3772.6099999999997"/>
        <n v="-1798.3400000000001"/>
        <n v="4427.92"/>
        <n v="3507.2500000000005"/>
        <n v="3979.7000000000003"/>
        <n v="2910.6000000000004"/>
        <n v="4351.34"/>
        <n v="3115.6200000000003"/>
        <n v="5431.2000000000007"/>
        <n v="4133.78"/>
        <n v="4956.88"/>
        <n v="5085.99"/>
        <n v="3787.44"/>
        <n v="3584.4299999999994"/>
        <n v="3827.67"/>
        <n v="3686.74"/>
        <n v="3826.47"/>
        <n v="4887.68"/>
        <n v="4343.28"/>
        <n v="3634.1600000000003"/>
        <n v="4857.67"/>
        <n v="4587.22"/>
        <n v="1353.3400000000001"/>
        <n v="207.64999999999964"/>
        <n v="5153.75"/>
        <n v="4707.8500000000004"/>
        <n v="4971.6000000000004"/>
        <n v="3019.1000000000004"/>
        <n v="4950.96"/>
        <n v="3411.8700000000003"/>
        <n v="1565.4899999999998"/>
        <n v="935.83000000000084"/>
        <n v="3702.93"/>
        <n v="2260.52"/>
        <n v="3633.24"/>
        <n v="2488.7000000000003"/>
        <n v="4432.3100000000004"/>
        <n v="4786.3999999999996"/>
        <n v="4563"/>
        <n v="3601.84"/>
        <n v="2293.25"/>
        <n v="306.60000000000036"/>
        <n v="4639.1499999999996"/>
        <n v="3347.29"/>
        <n v="2354.1500000000005"/>
        <n v="4729.5"/>
        <n v="1277.3599999999997"/>
        <n v="1537.2799999999993"/>
        <n v="3495.0199999999995"/>
        <n v="3649.5199999999995"/>
        <n v="2882.5200000000004"/>
        <n v="2668.2200000000003"/>
        <n v="4497.6799999999994"/>
        <n v="3549.92"/>
        <n v="3584.84"/>
        <n v="300.85999999999967"/>
        <n v="4161.3599999999997"/>
        <n v="2704.9600000000005"/>
        <n v="3486.0299999999997"/>
        <n v="4610.6000000000004"/>
        <n v="3653.44"/>
        <n v="2439.3800000000006"/>
        <n v="2293.7399999999998"/>
        <n v="3121.56"/>
        <n v="1894.9699999999993"/>
        <n v="724.86999999999989"/>
        <n v="3322.4799999999996"/>
        <n v="4214.9799999999996"/>
        <n v="720.14999999999964"/>
        <n v="4456.63"/>
        <n v="4271.3999999999996"/>
        <n v="1059.0300000000007"/>
        <n v="3089.2800000000007"/>
        <n v="4083.52"/>
        <n v="2400.7500000000005"/>
        <n v="2740.23"/>
        <n v="4251.6400000000003"/>
        <n v="3570.2799999999997"/>
        <n v="4361.7299999999996"/>
        <n v="3325.47"/>
        <n v="831.00999999999931"/>
        <n v="3034.12"/>
        <n v="4028.87"/>
        <n v="3724.7599999999998"/>
        <n v="2330.56"/>
        <n v="-484.38000000000011"/>
        <n v="4120.74"/>
        <n v="164.42000000000007"/>
        <n v="3743.8"/>
        <n v="2872.04"/>
        <n v="1125.9899999999993"/>
        <n v="3866.2400000000002"/>
        <n v="616.70000000000027"/>
        <n v="3994.2"/>
        <n v="3801.95"/>
        <n v="3053.8099999999995"/>
        <n v="3101.91"/>
        <n v="3105.9800000000005"/>
        <n v="3022.74"/>
        <n v="3871.06"/>
        <n v="3619.3600000000006"/>
        <n v="2788.7999999999997"/>
        <n v="3348.4000000000005"/>
        <n v="3764.95"/>
        <n v="746.04999999999927"/>
        <n v="3410.9099999999994"/>
        <n v="292.73999999999978"/>
        <n v="2662.04"/>
        <n v="3780.9"/>
        <n v="2878.24"/>
        <n v="244.7199999999998"/>
        <n v="2617.29"/>
        <n v="3400.5"/>
        <n v="-70"/>
        <n v="2424.6600000000008"/>
        <n v="3648.96"/>
        <n v="2641.2899999999995"/>
        <n v="3044.63"/>
        <n v="1801.8600000000001"/>
        <n v="-69.019999999999527"/>
        <n v="3478.7200000000003"/>
        <n v="1933.56"/>
        <n v="2502.84"/>
        <n v="2764.4799999999996"/>
        <n v="2823.3500000000004"/>
        <n v="2819.2000000000003"/>
        <n v="509.28999999999996"/>
        <n v="3521.2799999999997"/>
        <n v="3537.66"/>
        <n v="3511.7200000000003"/>
        <n v="2602.84"/>
        <n v="3181.1000000000004"/>
        <n v="3128.99"/>
        <n v="3630.7799999999997"/>
        <n v="3307.47"/>
        <n v="2730.18"/>
        <n v="2567.69"/>
        <n v="2595.27"/>
        <n v="2716"/>
        <n v="1037.7399999999998"/>
        <n v="833.77"/>
        <n v="2542.71"/>
        <n v="2570.04"/>
        <n v="2851.1"/>
        <n v="3025.5099999999998"/>
        <n v="2360.6999999999998"/>
        <n v="1305.3699999999999"/>
        <n v="2321.1100000000006"/>
        <n v="3358.2"/>
        <n v="1674.6999999999998"/>
        <n v="3352.2300000000005"/>
        <n v="480.31999999999971"/>
        <n v="1172.3000000000002"/>
        <n v="2546.67"/>
        <n v="2467.9300000000003"/>
        <n v="3112.7799999999997"/>
        <n v="3085.53"/>
        <n v="3259.51"/>
        <n v="2902.3599999999997"/>
        <n v="1689.1200000000001"/>
        <n v="2286.9700000000003"/>
        <n v="2561.88"/>
        <n v="2590.16"/>
        <n v="163.83999999999969"/>
        <n v="3156.48"/>
        <n v="2309.8999999999996"/>
        <n v="3007.02"/>
        <n v="2486.5199999999995"/>
        <n v="375.75999999999976"/>
        <n v="2361.7399999999998"/>
        <n v="1713.8500000000001"/>
        <n v="901.83999999999969"/>
        <n v="2402.69"/>
        <n v="2792.01"/>
        <n v="1937.0000000000002"/>
        <n v="2736.91"/>
        <n v="3111.32"/>
        <n v="1858.06"/>
        <n v="1553.2"/>
        <n v="2924.52"/>
        <n v="2327.9899999999998"/>
        <n v="2984.5899999999997"/>
        <n v="2892.89"/>
        <n v="2631.78"/>
        <n v="2895.9"/>
        <n v="2109.21"/>
        <n v="2941.08"/>
        <n v="1190.6600000000003"/>
        <n v="3009.7799999999997"/>
        <n v="1640.08"/>
        <n v="1464.7099999999998"/>
        <n v="2430.5699999999997"/>
        <n v="2953.5400000000004"/>
        <n v="2266.92"/>
        <n v="2807.4"/>
        <n v="505.90000000000009"/>
        <n v="1647.1200000000001"/>
        <n v="2644.9"/>
        <n v="2532.54"/>
        <n v="2283.17"/>
        <n v="2062.9499999999998"/>
        <n v="2674.88"/>
        <n v="2777.16"/>
        <n v="2125.5"/>
        <n v="2269.2599999999998"/>
        <n v="1839.2399999999998"/>
        <n v="2517.08"/>
        <n v="1921.07"/>
        <n v="1553.9600000000003"/>
        <n v="1942.9300000000003"/>
        <n v="2098.7599999999998"/>
        <n v="733.29999999999973"/>
        <n v="2633.1"/>
        <n v="464"/>
        <n v="963.86000000000013"/>
        <n v="1280.8700000000003"/>
        <n v="2574.2999999999997"/>
        <n v="552.49999999999955"/>
        <n v="1879.02"/>
        <n v="1217.8699999999999"/>
        <n v="994.78"/>
        <n v="1867.92"/>
        <n v="2587.8900000000003"/>
        <n v="2562.46"/>
        <n v="1855.5500000000002"/>
        <n v="2503.02"/>
        <n v="2031.9499999999998"/>
        <n v="2369.98"/>
        <n v="1475.14"/>
        <n v="1717.17"/>
        <n v="2272.2200000000003"/>
        <n v="2494.7999999999997"/>
        <n v="1755.57"/>
        <n v="1242.8399999999999"/>
        <n v="1940.68"/>
        <n v="1936.5700000000002"/>
        <n v="1951.55"/>
        <n v="1994.6499999999999"/>
        <n v="2241.2600000000002"/>
        <n v="1799.96"/>
        <n v="386.95999999999958"/>
        <n v="1750.65"/>
        <n v="2279.8200000000002"/>
        <n v="2214.52"/>
        <n v="557.55000000000018"/>
        <n v="1800.5"/>
        <n v="1240.4799999999998"/>
        <n v="1768.9700000000003"/>
        <n v="2143.7200000000003"/>
        <n v="1198.53"/>
        <n v="1840.04"/>
        <n v="1869.56"/>
        <n v="2323.88"/>
        <n v="2158.14"/>
        <n v="1753.2600000000002"/>
        <n v="584.04"/>
        <n v="1310.06"/>
        <n v="1767.08"/>
        <n v="1936.06"/>
        <n v="2081.7999999999997"/>
        <n v="1965.21"/>
        <n v="1693.65"/>
        <n v="1490.4"/>
        <n v="1774.08"/>
        <n v="2114.14"/>
        <n v="82.099999999999909"/>
        <n v="83.479999999999563"/>
        <n v="1634.5699999999997"/>
        <n v="1945.3"/>
        <n v="933.40000000000032"/>
        <n v="1749.55"/>
        <n v="2043.7500000000002"/>
        <n v="2007.2300000000002"/>
        <n v="2097.6299999999997"/>
        <n v="1488.12"/>
        <n v="131.31999999999971"/>
        <n v="773.89999999999986"/>
        <n v="1048.8399999999999"/>
        <n v="-186.45000000000027"/>
        <n v="1630.8400000000001"/>
        <n v="1595.5399999999997"/>
        <n v="259.3599999999999"/>
        <n v="304.33999999999992"/>
        <n v="1766.63"/>
        <n v="349.16000000000008"/>
        <n v="1514.34"/>
        <n v="1792.2900000000002"/>
        <n v="1449.3600000000001"/>
        <n v="1289.04"/>
        <n v="1393.3"/>
        <n v="1529.6400000000003"/>
        <n v="1904.3300000000002"/>
        <n v="1310.5400000000002"/>
        <n v="1738.8999999999999"/>
        <n v="1883.6599999999999"/>
        <n v="1879.1399999999999"/>
        <n v="327.68000000000006"/>
        <n v="516.59999999999991"/>
        <n v="1789.22"/>
        <n v="1032.08"/>
        <n v="1779.2399999999998"/>
        <n v="1337.52"/>
        <n v="1851.9500000000003"/>
        <n v="1546.5500000000002"/>
        <n v="1430.2999999999997"/>
        <n v="1241.99"/>
        <n v="1038.0600000000002"/>
        <n v="1350.91"/>
        <n v="1273.0300000000002"/>
        <n v="1691.4"/>
        <n v="1675.52"/>
        <n v="566.95999999999981"/>
        <n v="1364.1599999999999"/>
        <n v="1222.3600000000001"/>
        <n v="900.45"/>
        <n v="1693.08"/>
        <n v="1358.28"/>
        <n v="1495.78"/>
        <n v="1346.94"/>
        <n v="1178.31"/>
        <n v="1494.51"/>
        <n v="1250.52"/>
        <n v="1176.27"/>
        <n v="1318.8"/>
        <n v="961.5200000000001"/>
        <n v="1028.51"/>
        <n v="1143.4500000000003"/>
        <n v="944.16000000000008"/>
        <n v="1136.52"/>
        <n v="1433.1000000000001"/>
        <n v="1478.89"/>
        <n v="1031.3000000000002"/>
        <n v="1312.29"/>
        <n v="1456.2"/>
        <n v="837.99999999999989"/>
        <n v="1473.3"/>
        <n v="1381.5"/>
        <n v="1038.3999999999999"/>
        <n v="1263.8799999999999"/>
        <n v="1151.68"/>
        <n v="769.3900000000001"/>
        <n v="677.58000000000015"/>
        <n v="1331.5"/>
        <n v="1188.25"/>
        <n v="1130.1799999999998"/>
        <n v="997.8900000000001"/>
        <n v="229.46000000000004"/>
        <n v="1149.9399999999998"/>
        <n v="1464.28"/>
        <n v="892.79000000000008"/>
        <n v="1316.35"/>
        <n v="1064.98"/>
        <n v="1092.8200000000002"/>
        <n v="944.91"/>
        <n v="1082.96"/>
        <n v="1278.3400000000001"/>
        <n v="1095.32"/>
        <n v="675.23000000000013"/>
        <n v="1303.6100000000001"/>
        <n v="1300.3599999999999"/>
        <n v="912.40000000000009"/>
        <n v="249.70000000000005"/>
        <n v="1140.93"/>
        <n v="1322.24"/>
        <n v="1348.34"/>
        <n v="246.26"/>
        <n v="1101.01"/>
        <n v="945.21999999999991"/>
        <n v="1038.32"/>
        <n v="633.45999999999992"/>
        <n v="370.5"/>
        <n v="1240.28"/>
        <n v="1287.28"/>
        <n v="969.50000000000011"/>
        <n v="939.02"/>
        <n v="1060.29"/>
        <n v="970.14"/>
        <n v="337.83999999999992"/>
        <n v="1004.9200000000001"/>
        <n v="-417.60000000000014"/>
        <n v="1112.24"/>
        <n v="1185.96"/>
        <n v="308.03999999999996"/>
        <n v="1092.0300000000002"/>
        <n v="762.24"/>
        <n v="739.66"/>
        <n v="1101.96"/>
        <n v="1156.4000000000001"/>
        <n v="865.75"/>
        <n v="919.8"/>
        <n v="339.41999999999996"/>
        <n v="1168.5999999999999"/>
        <n v="-27.160000000000082"/>
        <n v="334.5"/>
        <n v="1147.1999999999998"/>
        <n v="444.35"/>
        <n v="1023.75"/>
        <n v="491.7399999999999"/>
        <n v="936.63000000000011"/>
        <n v="1008.4199999999998"/>
        <n v="234.95999999999992"/>
        <n v="282.95999999999992"/>
        <n v="517.43999999999994"/>
        <n v="391.87"/>
        <n v="724.12000000000012"/>
        <n v="595.12000000000012"/>
        <n v="1021.8199999999999"/>
        <n v="991.68000000000006"/>
        <n v="698.86"/>
        <n v="780.1400000000001"/>
        <n v="859.97"/>
        <n v="724.08000000000015"/>
        <n v="692.08"/>
        <n v="21.279999999999973"/>
        <n v="758.1"/>
        <n v="729.12"/>
        <n v="267.41999999999996"/>
        <n v="358.98000000000013"/>
        <n v="553.40000000000009"/>
        <n v="629.28"/>
        <n v="837.62"/>
        <n v="140.63"/>
        <n v="369"/>
        <n v="351.54999999999995"/>
        <n v="674.8599999999999"/>
        <n v="792.75"/>
        <n v="-40.039999999999964"/>
        <n v="565.22"/>
        <n v="517.99"/>
        <n v="-28.139999999999986"/>
        <n v="501.1400000000001"/>
        <n v="635.04"/>
        <n v="538.98"/>
        <n v="747.95"/>
        <n v="671.3"/>
        <n v="744.07999999999993"/>
        <n v="379.58"/>
        <n v="673.26"/>
        <n v="610.44000000000005"/>
        <n v="708.84"/>
        <n v="667.17000000000007"/>
        <n v="606.8599999999999"/>
        <n v="161.98000000000013"/>
        <n v="625.79999999999995"/>
        <n v="107.80000000000007"/>
        <n v="352.55000000000007"/>
        <n v="171"/>
        <n v="332"/>
        <n v="525"/>
        <n v="581.13"/>
        <n v="97.559999999999945"/>
        <n v="568.70000000000005"/>
        <n v="396.22999999999996"/>
        <n v="411.72999999999996"/>
        <n v="146.01"/>
        <n v="440.32000000000005"/>
        <n v="530.83999999999992"/>
        <n v="485.28"/>
        <n v="435.18"/>
        <n v="442.48"/>
        <n v="535.38000000000011"/>
        <n v="399.35999999999996"/>
        <n v="492.1"/>
        <n v="485.24"/>
        <n v="391.88"/>
        <n v="361.96"/>
        <n v="66.430000000000007"/>
        <n v="212.8"/>
        <n v="8.8000000000000114"/>
        <n v="181.63999999999993"/>
        <n v="73.17999999999995"/>
        <n v="424.32"/>
        <n v="300.68"/>
        <n v="12.920000000000016"/>
        <n v="90.300000000000011"/>
        <n v="237.34"/>
        <n v="265.23"/>
        <n v="291.25"/>
        <n v="344.94"/>
        <n v="13.71999999999997"/>
        <n v="151.35000000000002"/>
        <n v="245.52"/>
        <n v="239.95999999999998"/>
        <n v="280.94"/>
        <n v="272.02000000000004"/>
        <n v="200.31"/>
        <n v="94.060000000000031"/>
        <n v="232.85"/>
        <n v="230.38"/>
        <n v="35.339999999999975"/>
        <n v="227.32"/>
        <n v="209.68"/>
        <n v="190.12"/>
        <n v="170.57999999999998"/>
        <n v="42.639999999999986"/>
        <n v="24.199999999999989"/>
        <n v="117.60000000000001"/>
        <n v="38.719999999999985"/>
        <n v="60.16"/>
        <n v="78.359999999999985"/>
        <n v="39.14"/>
        <n v="95.73"/>
        <n v="49.379999999999995"/>
        <n v="51.78"/>
        <n v="34.94"/>
        <n v="19.52"/>
        <n v="2.5"/>
        <n v="3.47"/>
        <m/>
      </sharedItems>
    </cacheField>
    <cacheField name="Gross Profit Margin" numFmtId="0">
      <sharedItems containsString="0" containsBlank="1" containsNumber="1" minValue="-30.313588850174227" maxValue="88.787296410614786" count="619">
        <n v="0.79352367275926416"/>
        <n v="-0.27219074071397703"/>
        <n v="0.6080869122007676"/>
        <n v="64.96445244301843"/>
        <n v="0.88122833176300552"/>
        <n v="7.7434464002417464E-2"/>
        <n v="0.44698085419734906"/>
        <n v="0.83480432539162974"/>
        <n v="87.055206510016461"/>
        <n v="0.6314631544093301"/>
        <n v="0.40399676745862789"/>
        <n v="0.84269951397762155"/>
        <n v="11.512027491408929"/>
        <n v="0.6964227766941129"/>
        <n v="0.1646538565143216"/>
        <n v="0.8614674288114742"/>
        <n v="21.123938989885847"/>
        <n v="0.78398678278860101"/>
        <n v="0.35198821796759933"/>
        <n v="0.84319897431369806"/>
        <n v="0.16517857142857123"/>
        <n v="0.61088435374149663"/>
        <n v="0.63445378151260501"/>
        <n v="82.719685812469322"/>
        <n v="77.480369886780309"/>
        <n v="52.740325831928892"/>
        <n v="0.43287671795630217"/>
        <n v="0.34743901931401938"/>
        <n v="60.124999999999993"/>
        <n v="79.343879401448277"/>
        <n v="0.69741803632595489"/>
        <n v="0.83443781189037536"/>
        <n v="0.4465878057639428"/>
        <n v="0.78402174432546656"/>
        <n v="4.5621853838396422"/>
        <n v="0.65283527728942581"/>
        <n v="65.094709450135525"/>
        <n v="83.475935886321864"/>
        <n v="0.34283705103323275"/>
        <n v="0.30964673186895414"/>
        <n v="0.50590940882203017"/>
        <n v="88.787296410614786"/>
        <n v="0.60386882367695016"/>
        <n v="82.707893429387653"/>
        <n v="84.282297393843379"/>
        <n v="0.6197346078001752"/>
        <n v="69.393410839560303"/>
        <n v="86.904300121910666"/>
        <n v="55.555555555555557"/>
        <n v="0.81916246224115452"/>
        <n v="41.567613326684672"/>
        <n v="28.882575757575758"/>
        <n v="0.56003305276913029"/>
        <n v="0.69616857735768634"/>
        <n v="86.272883690559595"/>
        <n v="69.422228177577523"/>
        <n v="0.88345864661654139"/>
        <n v="0.85754673584258745"/>
        <n v="87.193932352747765"/>
        <n v="0.40336369447107689"/>
        <n v="0.63454773777089102"/>
        <n v="0.77007412684938148"/>
        <n v="0.83645584621551439"/>
        <n v="0.31132578992314258"/>
        <n v="67.422680412371136"/>
        <n v="78.430661044307357"/>
        <n v="0.35860058309037895"/>
        <n v="0.49926362297496324"/>
        <n v="-0.27226510306861967"/>
        <n v="0.69447508285032999"/>
        <n v="0.67964552333553396"/>
        <n v="86.915612599206355"/>
        <n v="0.83922494931943237"/>
        <n v="-2.5764199996401591E-2"/>
        <n v="42.119105384411512"/>
        <n v="13.338982341618532"/>
        <n v="0.70027160888320816"/>
        <n v="0.87075880573244369"/>
        <n v="0.88563012833999577"/>
        <n v="64.179231621092086"/>
        <n v="86.438510867339858"/>
        <n v="31.915135522457515"/>
        <n v="0.32635757283386113"/>
        <n v="87.180409002999426"/>
        <n v="0.61931502967459717"/>
        <n v="49.566503841822204"/>
        <n v="5.5431661492267539"/>
        <n v="71.118775844655744"/>
        <n v="0.69426444117165775"/>
        <n v="0.83808427181921152"/>
        <n v="0.45211660726782432"/>
        <n v="67.401034352844476"/>
        <n v="69.288625543720244"/>
        <n v="0.8656794918477162"/>
        <n v="0.36087913777294617"/>
        <n v="82.703212681689976"/>
        <n v="50.596953478797857"/>
        <n v="60.78152631908155"/>
        <n v="0.63129068749866601"/>
        <n v="67.182962245885776"/>
        <n v="0.36086105285890463"/>
        <n v="68.373784393892137"/>
        <n v="53.238241592726077"/>
        <n v="72.653282691264238"/>
        <n v="63.69826380915562"/>
        <n v="0.65346920297843203"/>
        <n v="22.864432545197552"/>
        <n v="42.670178795304935"/>
        <n v="79.652326839826841"/>
        <n v="82.132444814660559"/>
        <n v="17.378497790868924"/>
        <n v="88.088548383404429"/>
        <n v="0.63334400990622497"/>
        <n v="85.88896936645223"/>
        <n v="0.15091571970273349"/>
        <n v="0.78205257530211625"/>
        <n v="44.698085419734909"/>
        <n v="0.35860058309037901"/>
        <n v="0.30291420597543045"/>
        <n v="0.86560111231848891"/>
        <n v="59.261115160349853"/>
        <n v="-28.601647067056433"/>
        <n v="0.69705117468153577"/>
        <n v="56.45154800131985"/>
        <n v="64.936103279030917"/>
        <n v="46.624803767660914"/>
        <n v="69.703969499887862"/>
        <n v="0.50074091693694334"/>
        <n v="86.695015898555724"/>
        <n v="0.67494913936955669"/>
        <n v="0.80108343622529787"/>
        <n v="83.505154639175245"/>
        <n v="63.043304570150205"/>
        <n v="0.60067265926640923"/>
        <n v="0.62693908437381762"/>
        <n v="61.911759025866395"/>
        <n v="63.104019789734068"/>
        <n v="83.314242077128682"/>
        <n v="0.72941381951068773"/>
        <n v="0.61173317891986889"/>
        <n v="0.82706973022210484"/>
        <n v="0.78915840902835122"/>
        <n v="0.23363095238095238"/>
        <n v="3.560155745026663"/>
        <n v="0.88567166692730581"/>
        <n v="0.8007882266091968"/>
        <n v="0.83808714649836147"/>
        <n v="51.473922902494337"/>
        <n v="85.91836734693878"/>
        <n v="58.680969408025433"/>
        <n v="0.27545779424728539"/>
        <n v="16.172503477892715"/>
        <n v="64.068745003996796"/>
        <n v="40.402791083403635"/>
        <n v="0.65095729013254777"/>
        <n v="0.79898439457550618"/>
        <n v="86.812684547690395"/>
        <n v="82.118561710398438"/>
        <n v="65.814199103191456"/>
        <n v="0.4152708110750955"/>
        <n v="5.7031250000000068E-2"/>
        <n v="0.83783481155195794"/>
        <n v="0.61931343018479734"/>
        <n v="0.4273008612631255"/>
        <n v="86.939657866389226"/>
        <n v="0.23480968680031908"/>
        <n v="0.28366239805144472"/>
        <n v="64.736738768842073"/>
        <n v="67.857142857142847"/>
        <n v="0.53733046013436436"/>
        <n v="50.058346559804292"/>
        <n v="0.86138689710118277"/>
        <n v="0.66685702263232249"/>
        <n v="68.123711340206185"/>
        <n v="5.7843453919035257"/>
        <n v="78.475064023021872"/>
        <n v="0.51476375705075028"/>
        <n v="65.756161050278692"/>
        <n v="87.082492841655153"/>
        <n v="0.69708302169035152"/>
        <n v="46.604816800339314"/>
        <n v="44.625031371412227"/>
        <n v="60.972017673048605"/>
        <n v="36.507936507936492"/>
        <n v="14.253073808770061"/>
        <n v="64.749536178107604"/>
        <n v="0.8214285714285714"/>
        <n v="14.236293008866168"/>
        <n v="88.100938015834572"/>
        <n v="0.83577592110669763"/>
        <n v="0.20991799753021337"/>
        <n v="0.61020645191874667"/>
        <n v="0.82563405797101452"/>
        <n v="47.13313896987367"/>
        <n v="0.54092419208698284"/>
        <n v="0.85133598180245418"/>
        <n v="72.626302899128547"/>
        <n v="87.295182856902684"/>
        <n v="68.372692619260079"/>
        <n v="17.261965347696652"/>
        <n v="63.114583593353466"/>
        <n v="0.84163611485392575"/>
        <n v="78.844916344916342"/>
        <n v="0.49332791438054596"/>
        <n v="-10.162002945508103"/>
        <n v="86.450662739322524"/>
        <n v="3.4891962667594756"/>
        <n v="79.793004524829016"/>
        <n v="61.208292840945902"/>
        <n v="0.24351047471988463"/>
        <n v="0.82881152460984397"/>
        <n v="13.51558664702995"/>
        <n v="85.876828607549214"/>
        <n v="0.82708083614142791"/>
        <n v="0.65090874987477643"/>
        <n v="0.67981406480117812"/>
        <n v="0.69763754059845384"/>
        <n v="0.67416046086834336"/>
        <n v="0.8721707274210192"/>
        <n v="84.024218111581604"/>
        <n v="0.63520408163265307"/>
        <n v="77.294195317657824"/>
        <n v="87.046238003528146"/>
        <n v="0.17248793705768234"/>
        <n v="78.984772278878481"/>
        <n v="6.7788368021785603E-2"/>
        <n v="61.207015478566376"/>
        <n v="0.8605432422467123"/>
        <n v="0.67556707225476942"/>
        <n v="5.7439537329127197E-2"/>
        <n v="0.61528859174001349"/>
        <n v="79.874005538682695"/>
        <n v="-1.6378943230582765E-2"/>
        <n v="56.916099773242642"/>
        <n v="87.439613526570042"/>
        <n v="62.30221630954739"/>
        <n v="0.72674086928293347"/>
        <n v="0.43219814538529067"/>
        <n v="-1.6413090521689801E-2"/>
        <n v="0.83542346098241604"/>
        <n v="46.511560777068958"/>
        <n v="61.459806694955212"/>
        <n v="0.67407270138204789"/>
        <n v="0.68366620497273423"/>
        <n v="0.68266129422818012"/>
        <n v="0.12394077592878314"/>
        <n v="85.837144222237399"/>
        <n v="86.380884011896214"/>
        <n v="85.891365175024958"/>
        <n v="0.6431783811566556"/>
        <n v="0.78463147405445144"/>
        <n v="0.78105638900676466"/>
        <n v="0.88800352190182696"/>
        <n v="0.82701015925247101"/>
        <n v="67.684595704170874"/>
        <n v="0.64982436426951729"/>
        <n v="65.225160469873884"/>
        <n v="67.794240984064857"/>
        <n v="25.685425685425678"/>
        <n v="21.134907819791685"/>
        <n v="63.152051620209967"/>
        <n v="64.162135442412264"/>
        <n v="72.646523739878006"/>
        <n v="77.224126621114237"/>
        <n v="60.359904270986739"/>
        <n v="0.33551290651738641"/>
        <n v="0.58657882300614361"/>
        <n v="0.85883075034525092"/>
        <n v="0.43270547502777557"/>
        <n v="0.86766437772905991"/>
        <n v="0.12348764146626141"/>
        <n v="0.3024587837663511"/>
        <n v="0.65739686669919228"/>
        <n v="0.65254109565497898"/>
        <n v="82.053891047506568"/>
        <n v="82.077685088633984"/>
        <n v="0.85986794030669722"/>
        <n v="0.77630192312836011"/>
        <n v="0.45262390670553937"/>
        <n v="0.61914417828987267"/>
        <n v="69.612899369052599"/>
        <n v="69.663163103934238"/>
        <n v="4.4893575045485345"/>
        <n v="88.458434221146092"/>
        <n v="63.412451340503907"/>
        <n v="0.82862213208264668"/>
        <n v="0.6922556522852743"/>
        <n v="10.590277777777771"/>
        <n v="65.451895043731767"/>
        <n v="47.106438535009964"/>
        <n v="25.088465047960291"/>
        <n v="0.67061608067410783"/>
        <n v="79.843573501865976"/>
        <n v="55.969717984281097"/>
        <n v="0.77469217922952804"/>
        <n v="88.23836371680413"/>
        <n v="0.53238626270035472"/>
        <n v="0.44590284416654469"/>
        <n v="0.83591150746012688"/>
        <n v="0.67358677819861046"/>
        <n v="87.040930897213428"/>
        <n v="0.82990943229511815"/>
        <n v="78.014726807057485"/>
        <n v="84.260051325919591"/>
        <n v="0.61370262390670549"/>
        <n v="86.437270760838899"/>
        <n v="35.42523913657935"/>
        <n v="88.635038430956797"/>
        <n v="49.404761904761905"/>
        <n v="44.12202380952381"/>
        <n v="72.609164533214638"/>
        <n v="0.87687411304352991"/>
        <n v="67.032148179689159"/>
        <n v="0.85608167447306793"/>
        <n v="15.14298884704953"/>
        <n v="0.50433568489124048"/>
        <n v="0.79332085567913235"/>
        <n v="0.77864890791027153"/>
        <n v="69.617968209246939"/>
        <n v="63.296207658321059"/>
        <n v="0.83273560470213193"/>
        <n v="0.8663896376160527"/>
        <n v="66.744962333294595"/>
        <n v="69.968919968919963"/>
        <n v="0.57879234167893956"/>
        <n v="79.248657191972754"/>
        <n v="0.60878121434909371"/>
        <n v="0.50489966729049707"/>
        <n v="61.349032683824809"/>
        <n v="68.943813728581944"/>
        <n v="0.23649345958358051"/>
        <n v="85.868863365096743"/>
        <n v="15.165579364353043"/>
        <n v="0.31827998177219208"/>
        <n v="0.41441642562718806"/>
        <n v="0.84328627116978405"/>
        <n v="18.22157434402331"/>
        <n v="61.344537815126053"/>
        <n v="40.950296232036095"/>
        <n v="33.525544025909689"/>
        <n v="63.096026266365811"/>
        <n v="87.616677670001536"/>
        <n v="85.870446700847836"/>
        <n v="0.61553133966927076"/>
        <n v="84.265986170119646"/>
        <n v="69.594478884816937"/>
        <n v="81.934216985763371"/>
        <n v="50.998084728301087"/>
        <n v="60.125000000000007"/>
        <n v="0.77697079118880075"/>
        <n v="0.86588921282798825"/>
        <n v="61.370262390670547"/>
        <n v="0.43761355473866564"/>
        <n v="0.6937243519167251"/>
        <n v="69.393949166693545"/>
        <n v="0.68517991875656103"/>
        <n v="0.72395833333333337"/>
        <n v="0.817453022875817"/>
        <n v="64.946742487659847"/>
        <n v="0.14106359089517184"/>
        <n v="64.804326581378831"/>
        <n v="82.87662767280051"/>
        <n v="83.217592592592595"/>
        <n v="0.21000870092546214"/>
        <n v="0.67992145311732943"/>
        <n v="46.60515163355474"/>
        <n v="0.65789336665625331"/>
        <n v="80.139664595623145"/>
        <n v="45.262390670553934"/>
        <n v="0.6966945590852297"/>
        <n v="0.71343092210706271"/>
        <n v="0.88680109291285703"/>
        <n v="84.084905439839162"/>
        <n v="69.411848543873816"/>
        <n v="0.23363095238095236"/>
        <n v="0.51474621423463496"/>
        <n v="69.619415333701056"/>
        <n v="77.321778026278992"/>
        <n v="0.83999435108035581"/>
        <n v="78.554040603902095"/>
        <n v="0.69095010994659734"/>
        <n v="0.72577319587628863"/>
        <n v="85.84503439258711"/>
        <n v="3.3774611036604889"/>
        <n v="3.4535255084310858E-2"/>
        <n v="0.67811819369827209"/>
        <n v="81.855670103092777"/>
        <n v="0.39799085823441133"/>
        <n v="73.176903611686214"/>
        <n v="87.244669270666591"/>
        <n v="0.85685684403748053"/>
        <n v="0.88247321191927597"/>
        <n v="0.63428980614802311"/>
        <n v="5.7139376218323462E-2"/>
        <n v="0.33522481157411416"/>
        <n v="45.100922796425778"/>
        <n v="-7.9365079365079483"/>
        <n v="0.70038823610252188"/>
        <n v="69.636528691887349"/>
        <n v="11.436332048715524"/>
        <n v="13.188079854746517"/>
        <n v="78.13247710154927"/>
        <n v="15.330710597492011"/>
        <n v="0.66691622700007924"/>
        <n v="0.79171746620726213"/>
        <n v="63.763066202090599"/>
        <n v="0.57879234167893967"/>
        <n v="0.63138099014387672"/>
        <n v="0.68125701459034804"/>
        <n v="86.830022296493198"/>
        <n v="60.565476190476197"/>
        <n v="0.79213739067055389"/>
        <n v="0.87237984086846176"/>
        <n v="0.8641233870745233"/>
        <n v="15.116064508986234"/>
        <n v="24.153166421207654"/>
        <n v="82.799759359526121"/>
        <n v="48.911889596602968"/>
        <n v="0.84861492673992667"/>
        <n v="0.63998621956821311"/>
        <n v="0.87047769458192914"/>
        <n v="73.169635464717445"/>
        <n v="0.69292109138826441"/>
        <n v="0.60768963543221177"/>
        <n v="0.50272657710450108"/>
        <n v="66.763697106878453"/>
        <n v="0.63126602301860035"/>
        <n v="85.611030126336246"/>
        <n v="0.82237339380196517"/>
        <n v="28.30384600023962"/>
        <n v="0.6810176125244618"/>
        <n v="62.723727422003293"/>
        <n v="0.8717869500741473"/>
        <n v="69.458762886597938"/>
        <n v="0.77025036818851245"/>
        <n v="0.67959313413858868"/>
        <n v="61.524122807017548"/>
        <n v="78.864298378926037"/>
        <n v="0.64642391911171759"/>
        <n v="62.738415258576538"/>
        <n v="72.150735294117652"/>
        <n v="0.51530612244897966"/>
        <n v="56.310121488521823"/>
        <n v="0.61338289962825288"/>
        <n v="0.52425373134328357"/>
        <n v="0.61194029850746268"/>
        <n v="77.743058946066469"/>
        <n v="0.81881249515541432"/>
        <n v="56.730293195445306"/>
        <n v="0.71457975986277866"/>
        <n v="0.79294290615045337"/>
        <n v="48.902894491129786"/>
        <n v="0.84222260332704513"/>
        <n v="0.78484507618365884"/>
        <n v="0.60446948837804948"/>
        <n v="0.72821765634542912"/>
        <n v="68.827691719257984"/>
        <n v="45.042560914210782"/>
        <n v="40.238253598745793"/>
        <n v="0.79071452325526148"/>
        <n v="0.70850202429149789"/>
        <n v="67.937843767845862"/>
        <n v="0.60479281441480759"/>
        <n v="13.964386129334585"/>
        <n v="69.268486615425388"/>
        <n v="0.88203262414765204"/>
        <n v="54.558509890673989"/>
        <n v="0.81618923611111105"/>
        <n v="0.66309274755927483"/>
        <n v="0.6750135889706973"/>
        <n v="58.864095088584875"/>
        <n v="0.68045641902081033"/>
        <n v="81.855670103092791"/>
        <n v="69.420712384332617"/>
        <n v="43.878015179871085"/>
        <n v="82.14459000485202"/>
        <n v="82.299182299182291"/>
        <n v="60.076906868942274"/>
        <n v="15.943250456524796"/>
        <n v="73.171717171717177"/>
        <n v="86.934567641489579"/>
        <n v="88.139471035050789"/>
        <n v="16.006916006916004"/>
        <n v="73.214701325300396"/>
        <n v="63.496392632102214"/>
        <n v="69.75050718114764"/>
        <n v="42.123672538419079"/>
        <n v="0.25120347142179128"/>
        <n v="0.86161669491760906"/>
        <n v="0.88514219704054131"/>
        <n v="0.65494441112056578"/>
        <n v="0.73205741626794263"/>
        <n v="0.68318756073858111"/>
        <n v="0.71111551416683183"/>
        <n v="-30.313588850174227"/>
        <n v="79.089810140083912"/>
        <n v="85.618989863986826"/>
        <n v="0.22238586156111925"/>
        <n v="0.79659051120448188"/>
        <n v="55.006783477181543"/>
        <n v="53.64286439522504"/>
        <n v="79.506493506493513"/>
        <n v="84.285714285714292"/>
        <n v="64.739620722660931"/>
        <n v="67.71799628942486"/>
        <n v="25.115804117150841"/>
        <n v="86.913190932349622"/>
        <n v="-2.0199916701374487"/>
        <n v="0.25005606638259698"/>
        <n v="87.099125364431487"/>
        <n v="0.35183777534958116"/>
        <n v="82.347972972972968"/>
        <n v="40.20637100994243"/>
        <n v="77.062884129635265"/>
        <n v="83.435653886250421"/>
        <n v="0.19047619047619041"/>
        <n v="0.23303849384790229"/>
        <n v="0.43298969072164945"/>
        <n v="33.360007491465687"/>
        <n v="61.370262390670561"/>
        <n v="0.50437317784256563"/>
        <n v="0.88522914320367319"/>
        <n v="86.934567641489593"/>
        <n v="0.6137026239067056"/>
        <n v="0.68226857317766409"/>
        <n v="78.666105617504741"/>
        <n v="0.66925465838509324"/>
        <n v="0.62662296506890247"/>
        <n v="1.9916142557651964"/>
        <n v="0.69503273007316135"/>
        <n v="68.670886075949369"/>
        <n v="24.829622476834224"/>
        <n v="34.688079777365502"/>
        <n v="0.5382430750077809"/>
        <n v="82.546909492273727"/>
        <n v="0.13716119341844746"/>
        <n v="35.860058309037903"/>
        <n v="34.982884209688329"/>
        <n v="68.579151677743226"/>
        <n v="0.83394698085419738"/>
        <n v="-4.286570743405272E-2"/>
        <n v="60.321017694392864"/>
        <n v="0.55367430922986482"/>
        <n v="-3.1396438612933446"/>
        <n v="56.629828010938596"/>
        <n v="0.71590909090909094"/>
        <n v="62.355962793280582"/>
        <n v="88.123711340206185"/>
        <n v="0.79092783505154629"/>
        <n v="0.8747296153484434"/>
        <n v="45.821965764504213"/>
        <n v="83.323226197695575"/>
        <n v="76.982445520581123"/>
        <n v="88.177339901477836"/>
        <n v="85.19710378117459"/>
        <n v="78.286333496736233"/>
        <n v="0.21082361516035"/>
        <n v="82.931354359925777"/>
        <n v="0.14686248331108154"/>
        <n v="0.49449470509853433"/>
        <n v="0.24927113702623907"/>
        <n v="0.49404761904761907"/>
        <n v="78.092461474385672"/>
        <n v="0.14814139941690954"/>
        <n v="87.264078563756328"/>
        <n v="0.61426246027439735"/>
        <n v="0.65180154508611954"/>
        <n v="0.69768031436176958"/>
        <n v="0.84977908689248893"/>
        <n v="79.35635792778649"/>
        <n v="69.711338224457762"/>
        <n v="0.70164755879041596"/>
        <n v="85.839345839345853"/>
        <n v="0.69195183227930346"/>
        <n v="0.86427342021145814"/>
        <n v="86.261821801891486"/>
        <n v="0.69665078574984007"/>
        <n v="0.65686701509872247"/>
        <n v="0.12414965986394558"/>
        <n v="40.286244367877025"/>
        <n v="1.7006802721088454E-2"/>
        <n v="0.14223517978620009"/>
        <n v="86.49706457925636"/>
        <n v="0.648464458247067"/>
        <n v="2.798232695139915"/>
        <n v="0.20149953139643864"/>
        <n v="0.52961128218860176"/>
        <n v="70.045695045695041"/>
        <n v="88.215436550560071"/>
        <n v="3.6082474226804044"/>
        <n v="39.397646813827578"/>
        <n v="0.67658730158730163"/>
        <n v="72.122869766463282"/>
        <n v="0.83578270958529188"/>
        <n v="0.8346219931271478"/>
        <n v="61.49949341438704"/>
        <n v="30.161936828603501"/>
        <n v="77.938813763556041"/>
        <n v="0.77112063194537417"/>
        <n v="11.859458371086269"/>
        <n v="79.711059681604596"/>
        <n v="78.373327352919191"/>
        <n v="72.932330827067673"/>
        <n v="83.740795287187041"/>
        <n v="0.24153166421207653"/>
        <n v="0.14550264550264544"/>
        <n v="0.72164948453608246"/>
        <n v="0.25655976676384834"/>
        <n v="49.735449735449734"/>
        <n v="62.818662818662808"/>
        <n v="34.261204481792717"/>
        <n v="0.81257957728545971"/>
        <n v="0.65438642989663398"/>
        <n v="0.83867832847424684"/>
        <n v="0.84030784030784034"/>
        <n v="72.61904761904762"/>
        <n v="0.18221574344023322"/>
        <n v="0.5110456553755523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0">
  <r>
    <n v="10025"/>
    <s v="Gunar Cockshoot"/>
    <s v="India"/>
    <x v="0"/>
    <x v="0"/>
    <n v="3682"/>
    <n v="23"/>
    <n v="263"/>
    <x v="0"/>
  </r>
  <r>
    <n v="10026"/>
    <s v="Ches Bonnell"/>
    <s v="UK"/>
    <x v="1"/>
    <x v="1"/>
    <n v="1519"/>
    <n v="113"/>
    <n v="152"/>
    <x v="1"/>
  </r>
  <r>
    <n v="10027"/>
    <s v="Gigi Bohling"/>
    <s v="USA"/>
    <x v="2"/>
    <x v="0"/>
    <n v="4452"/>
    <n v="181"/>
    <n v="179"/>
    <x v="0"/>
  </r>
  <r>
    <n v="10028"/>
    <s v="Ches Bonnell"/>
    <s v="USA"/>
    <x v="3"/>
    <x v="1"/>
    <n v="8617"/>
    <n v="11"/>
    <n v="392"/>
    <x v="1"/>
  </r>
  <r>
    <n v="10029"/>
    <s v="Husein Augar"/>
    <s v="Australia"/>
    <x v="4"/>
    <x v="1"/>
    <n v="1372"/>
    <n v="325"/>
    <n v="53"/>
    <x v="2"/>
  </r>
  <r>
    <n v="10030"/>
    <s v="Barr Faughny"/>
    <s v="New Zealand"/>
    <x v="2"/>
    <x v="0"/>
    <n v="308"/>
    <n v="9"/>
    <n v="13"/>
    <x v="3"/>
  </r>
  <r>
    <n v="10031"/>
    <s v="Husein Augar"/>
    <s v="Canada"/>
    <x v="5"/>
    <x v="1"/>
    <n v="1435"/>
    <n v="177"/>
    <n v="240"/>
    <x v="4"/>
  </r>
  <r>
    <n v="10032"/>
    <s v="Brien Boise"/>
    <s v="UK"/>
    <x v="6"/>
    <x v="0"/>
    <n v="1862"/>
    <n v="55"/>
    <n v="78"/>
    <x v="5"/>
  </r>
  <r>
    <n v="10033"/>
    <s v="Husein Augar"/>
    <s v="UK"/>
    <x v="7"/>
    <x v="0"/>
    <n v="301"/>
    <n v="290"/>
    <n v="51"/>
    <x v="6"/>
  </r>
  <r>
    <n v="10034"/>
    <s v="Ches Bonnell"/>
    <s v="New Zealand"/>
    <x v="5"/>
    <x v="1"/>
    <n v="1694"/>
    <n v="212"/>
    <n v="189"/>
    <x v="5"/>
  </r>
  <r>
    <n v="10035"/>
    <s v="Gunar Cockshoot"/>
    <s v="USA"/>
    <x v="1"/>
    <x v="1"/>
    <n v="3794"/>
    <n v="83"/>
    <n v="422"/>
    <x v="6"/>
  </r>
  <r>
    <n v="11001"/>
    <s v="Gunar Cockshoot"/>
    <s v="New Zealand"/>
    <x v="8"/>
    <x v="0"/>
    <n v="4102"/>
    <n v="98"/>
    <n v="179"/>
    <x v="7"/>
  </r>
  <r>
    <n v="11022"/>
    <s v="Brien Boise"/>
    <s v="USA"/>
    <x v="9"/>
    <x v="0"/>
    <n v="833"/>
    <n v="344"/>
    <n v="35"/>
    <x v="8"/>
  </r>
  <r>
    <n v="11023"/>
    <s v="Ches Bonnell"/>
    <s v="UK"/>
    <x v="6"/>
    <x v="0"/>
    <n v="1400"/>
    <n v="126"/>
    <n v="54"/>
    <x v="9"/>
  </r>
  <r>
    <n v="11024"/>
    <s v="Ches Bonnell"/>
    <s v="Australia"/>
    <x v="4"/>
    <x v="1"/>
    <n v="5551"/>
    <n v="49"/>
    <n v="214"/>
    <x v="10"/>
  </r>
  <r>
    <n v="11025"/>
    <s v="Curtice Advani"/>
    <s v="India"/>
    <x v="10"/>
    <x v="0"/>
    <n v="770"/>
    <n v="529"/>
    <n v="35"/>
    <x v="11"/>
  </r>
  <r>
    <n v="11026"/>
    <s v="Oby Sorrel"/>
    <s v="USA"/>
    <x v="11"/>
    <x v="0"/>
    <n v="4956"/>
    <n v="204"/>
    <n v="310"/>
    <x v="10"/>
  </r>
  <r>
    <n v="11027"/>
    <s v="Barr Faughny"/>
    <s v="India"/>
    <x v="12"/>
    <x v="0"/>
    <n v="1855"/>
    <n v="580"/>
    <n v="207"/>
    <x v="11"/>
  </r>
  <r>
    <n v="11028"/>
    <s v="Ches Bonnell"/>
    <s v="USA"/>
    <x v="1"/>
    <x v="1"/>
    <n v="343"/>
    <n v="289"/>
    <n v="35"/>
    <x v="12"/>
  </r>
  <r>
    <n v="11029"/>
    <s v="Gunar Cockshoot"/>
    <s v="Australia"/>
    <x v="13"/>
    <x v="1"/>
    <n v="3668"/>
    <n v="36"/>
    <n v="612"/>
    <x v="13"/>
  </r>
  <r>
    <n v="11030"/>
    <s v="Oby Sorrel"/>
    <s v="New Zealand"/>
    <x v="5"/>
    <x v="1"/>
    <n v="6013"/>
    <n v="367"/>
    <n v="752"/>
    <x v="14"/>
  </r>
  <r>
    <n v="11031"/>
    <s v="Husein Augar"/>
    <s v="USA"/>
    <x v="2"/>
    <x v="0"/>
    <n v="4837"/>
    <n v="177"/>
    <n v="187"/>
    <x v="15"/>
  </r>
  <r>
    <n v="11032"/>
    <s v="Gigi Bohling"/>
    <s v="India"/>
    <x v="8"/>
    <x v="0"/>
    <n v="4963"/>
    <n v="7"/>
    <n v="199"/>
    <x v="16"/>
  </r>
  <r>
    <n v="11033"/>
    <s v="Barr Faughny"/>
    <s v="UK"/>
    <x v="6"/>
    <x v="0"/>
    <n v="2702"/>
    <n v="57"/>
    <n v="101"/>
    <x v="17"/>
  </r>
  <r>
    <n v="11034"/>
    <s v="Carla Molina"/>
    <s v="India"/>
    <x v="14"/>
    <x v="0"/>
    <n v="574"/>
    <n v="140"/>
    <n v="28"/>
    <x v="15"/>
  </r>
  <r>
    <n v="11035"/>
    <s v="Husein Augar"/>
    <s v="Australia"/>
    <x v="15"/>
    <x v="0"/>
    <n v="2702"/>
    <n v="230"/>
    <n v="193"/>
    <x v="16"/>
  </r>
  <r>
    <n v="11036"/>
    <s v="Curtice Advani"/>
    <s v="New Zealand"/>
    <x v="7"/>
    <x v="0"/>
    <n v="1442"/>
    <n v="295"/>
    <n v="206"/>
    <x v="18"/>
  </r>
  <r>
    <n v="11037"/>
    <s v="Oby Sorrel"/>
    <s v="USA"/>
    <x v="2"/>
    <x v="0"/>
    <n v="1127"/>
    <n v="466"/>
    <n v="46"/>
    <x v="19"/>
  </r>
  <r>
    <n v="11038"/>
    <s v="Gunar Cockshoot"/>
    <s v="India"/>
    <x v="4"/>
    <x v="1"/>
    <n v="665"/>
    <n v="96"/>
    <n v="25"/>
    <x v="20"/>
  </r>
  <r>
    <n v="11039"/>
    <s v="Curtice Advani"/>
    <s v="USA"/>
    <x v="2"/>
    <x v="0"/>
    <n v="4039"/>
    <n v="112"/>
    <n v="176"/>
    <x v="21"/>
  </r>
  <r>
    <n v="11040"/>
    <s v="Gunar Cockshoot"/>
    <s v="New Zealand"/>
    <x v="7"/>
    <x v="0"/>
    <n v="2205"/>
    <n v="31"/>
    <n v="315"/>
    <x v="20"/>
  </r>
  <r>
    <n v="11041"/>
    <s v="Carla Molina"/>
    <s v="Australia"/>
    <x v="14"/>
    <x v="0"/>
    <n v="4172"/>
    <n v="73"/>
    <n v="209"/>
    <x v="21"/>
  </r>
  <r>
    <n v="11042"/>
    <s v="Ram Mahesh"/>
    <s v="Canada"/>
    <x v="15"/>
    <x v="0"/>
    <n v="8778"/>
    <n v="69"/>
    <n v="798"/>
    <x v="22"/>
  </r>
  <r>
    <n v="11043"/>
    <s v="Husein Augar"/>
    <s v="USA"/>
    <x v="5"/>
    <x v="1"/>
    <n v="4858"/>
    <n v="8"/>
    <n v="608"/>
    <x v="23"/>
  </r>
  <r>
    <n v="11044"/>
    <s v="Barr Faughny"/>
    <s v="New Zealand"/>
    <x v="15"/>
    <x v="0"/>
    <n v="6636"/>
    <n v="414"/>
    <n v="474"/>
    <x v="24"/>
  </r>
  <r>
    <n v="11045"/>
    <s v="Brien Boise"/>
    <s v="Canada"/>
    <x v="16"/>
    <x v="2"/>
    <n v="2975"/>
    <n v="62"/>
    <n v="119"/>
    <x v="25"/>
  </r>
  <r>
    <n v="11046"/>
    <s v="Brien Boise"/>
    <s v="Canada"/>
    <x v="8"/>
    <x v="0"/>
    <n v="6384"/>
    <n v="59"/>
    <n v="278"/>
    <x v="26"/>
  </r>
  <r>
    <n v="11047"/>
    <s v="Gigi Bohling"/>
    <s v="UK"/>
    <x v="1"/>
    <x v="1"/>
    <n v="420"/>
    <n v="28"/>
    <n v="47"/>
    <x v="27"/>
  </r>
  <r>
    <n v="11048"/>
    <s v="Barr Faughny"/>
    <s v="USA"/>
    <x v="12"/>
    <x v="0"/>
    <n v="6405"/>
    <n v="106"/>
    <n v="712"/>
    <x v="28"/>
  </r>
  <r>
    <n v="11049"/>
    <s v="Ram Mahesh"/>
    <s v="USA"/>
    <x v="7"/>
    <x v="0"/>
    <n v="11802"/>
    <n v="286"/>
    <n v="1967"/>
    <x v="29"/>
  </r>
  <r>
    <n v="11050"/>
    <s v="Carla Molina"/>
    <s v="USA"/>
    <x v="6"/>
    <x v="0"/>
    <n v="4466"/>
    <n v="377"/>
    <n v="187"/>
    <x v="26"/>
  </r>
  <r>
    <n v="11051"/>
    <s v="Brien Boise"/>
    <s v="Australia"/>
    <x v="17"/>
    <x v="2"/>
    <n v="1372"/>
    <n v="317"/>
    <n v="138"/>
    <x v="27"/>
  </r>
  <r>
    <n v="11052"/>
    <s v="Barr Faughny"/>
    <s v="Australia"/>
    <x v="5"/>
    <x v="1"/>
    <n v="3122"/>
    <n v="55"/>
    <n v="347"/>
    <x v="28"/>
  </r>
  <r>
    <n v="11053"/>
    <s v="Ram Mahesh"/>
    <s v="Australia"/>
    <x v="2"/>
    <x v="0"/>
    <n v="8155"/>
    <n v="324"/>
    <n v="340"/>
    <x v="29"/>
  </r>
  <r>
    <n v="11054"/>
    <s v="Barr Faughny"/>
    <s v="Canada"/>
    <x v="18"/>
    <x v="2"/>
    <n v="10087"/>
    <n v="124"/>
    <n v="673"/>
    <x v="30"/>
  </r>
  <r>
    <n v="11055"/>
    <s v="Ches Bonnell"/>
    <s v="India"/>
    <x v="6"/>
    <x v="0"/>
    <n v="9926"/>
    <n v="114"/>
    <n v="382"/>
    <x v="31"/>
  </r>
  <r>
    <n v="11056"/>
    <s v="Oby Sorrel"/>
    <s v="New Zealand"/>
    <x v="6"/>
    <x v="0"/>
    <n v="3605"/>
    <n v="138"/>
    <n v="134"/>
    <x v="32"/>
  </r>
  <r>
    <n v="11057"/>
    <s v="Carla Molina"/>
    <s v="USA"/>
    <x v="15"/>
    <x v="0"/>
    <n v="1736"/>
    <n v="71"/>
    <n v="134"/>
    <x v="33"/>
  </r>
  <r>
    <n v="11058"/>
    <s v="Gigi Bohling"/>
    <s v="UK"/>
    <x v="14"/>
    <x v="0"/>
    <n v="791"/>
    <n v="290"/>
    <n v="42"/>
    <x v="34"/>
  </r>
  <r>
    <n v="11059"/>
    <s v="Carla Molina"/>
    <s v="Australia"/>
    <x v="12"/>
    <x v="0"/>
    <n v="5509"/>
    <n v="310"/>
    <n v="501"/>
    <x v="35"/>
  </r>
  <r>
    <n v="11060"/>
    <s v="Ram Mahesh"/>
    <s v="UK"/>
    <x v="14"/>
    <x v="0"/>
    <n v="630"/>
    <n v="329"/>
    <n v="32"/>
    <x v="36"/>
  </r>
  <r>
    <n v="11061"/>
    <s v="Gunar Cockshoot"/>
    <s v="Australia"/>
    <x v="12"/>
    <x v="0"/>
    <n v="5985"/>
    <n v="103"/>
    <n v="749"/>
    <x v="37"/>
  </r>
  <r>
    <n v="11062"/>
    <s v="Oby Sorrel"/>
    <s v="Canada"/>
    <x v="6"/>
    <x v="0"/>
    <n v="637"/>
    <n v="8"/>
    <n v="24"/>
    <x v="38"/>
  </r>
  <r>
    <n v="11063"/>
    <s v="Ches Bonnell"/>
    <s v="USA"/>
    <x v="8"/>
    <x v="0"/>
    <n v="3283"/>
    <n v="142"/>
    <n v="137"/>
    <x v="39"/>
  </r>
  <r>
    <n v="11064"/>
    <s v="Gigi Bohling"/>
    <s v="India"/>
    <x v="19"/>
    <x v="1"/>
    <n v="4088"/>
    <n v="240"/>
    <n v="256"/>
    <x v="40"/>
  </r>
  <r>
    <n v="11065"/>
    <s v="Ram Mahesh"/>
    <s v="UK"/>
    <x v="16"/>
    <x v="2"/>
    <n v="4046"/>
    <n v="43"/>
    <n v="150"/>
    <x v="41"/>
  </r>
  <r>
    <n v="11066"/>
    <s v="Gigi Bohling"/>
    <s v="Canada"/>
    <x v="3"/>
    <x v="1"/>
    <n v="3171"/>
    <n v="95"/>
    <n v="145"/>
    <x v="42"/>
  </r>
  <r>
    <n v="11067"/>
    <s v="Ram Mahesh"/>
    <s v="New Zealand"/>
    <x v="12"/>
    <x v="0"/>
    <n v="7252"/>
    <n v="317"/>
    <n v="726"/>
    <x v="43"/>
  </r>
  <r>
    <n v="11068"/>
    <s v="Brien Boise"/>
    <s v="USA"/>
    <x v="8"/>
    <x v="0"/>
    <n v="2086"/>
    <n v="83"/>
    <n v="87"/>
    <x v="44"/>
  </r>
  <r>
    <n v="11069"/>
    <s v="Husein Augar"/>
    <s v="UK"/>
    <x v="1"/>
    <x v="1"/>
    <n v="2415"/>
    <n v="50"/>
    <n v="242"/>
    <x v="45"/>
  </r>
  <r>
    <n v="11070"/>
    <s v="Oby Sorrel"/>
    <s v="USA"/>
    <x v="7"/>
    <x v="0"/>
    <n v="3066"/>
    <n v="315"/>
    <n v="341"/>
    <x v="46"/>
  </r>
  <r>
    <n v="11071"/>
    <s v="Ram Mahesh"/>
    <s v="Canada"/>
    <x v="18"/>
    <x v="2"/>
    <n v="3458"/>
    <n v="148"/>
    <n v="247"/>
    <x v="47"/>
  </r>
  <r>
    <n v="11072"/>
    <s v="Brien Boise"/>
    <s v="India"/>
    <x v="1"/>
    <x v="1"/>
    <n v="1204"/>
    <n v="79"/>
    <n v="172"/>
    <x v="48"/>
  </r>
  <r>
    <n v="11073"/>
    <s v="Gigi Bohling"/>
    <s v="Australia"/>
    <x v="18"/>
    <x v="2"/>
    <n v="8008"/>
    <n v="95"/>
    <n v="668"/>
    <x v="49"/>
  </r>
  <r>
    <n v="11074"/>
    <s v="Barr Faughny"/>
    <s v="USA"/>
    <x v="5"/>
    <x v="1"/>
    <n v="392"/>
    <n v="303"/>
    <n v="49"/>
    <x v="50"/>
  </r>
  <r>
    <n v="11075"/>
    <s v="Ram Mahesh"/>
    <s v="UK"/>
    <x v="4"/>
    <x v="1"/>
    <n v="5348"/>
    <n v="113"/>
    <n v="206"/>
    <x v="51"/>
  </r>
  <r>
    <n v="11076"/>
    <s v="Barr Faughny"/>
    <s v="Australia"/>
    <x v="13"/>
    <x v="1"/>
    <n v="1099"/>
    <n v="398"/>
    <n v="184"/>
    <x v="52"/>
  </r>
  <r>
    <n v="11077"/>
    <s v="Gigi Bohling"/>
    <s v="India"/>
    <x v="9"/>
    <x v="0"/>
    <n v="3836"/>
    <n v="195"/>
    <n v="175"/>
    <x v="53"/>
  </r>
  <r>
    <n v="11078"/>
    <s v="Oby Sorrel"/>
    <s v="Australia"/>
    <x v="3"/>
    <x v="1"/>
    <n v="2828"/>
    <n v="188"/>
    <n v="149"/>
    <x v="54"/>
  </r>
  <r>
    <n v="11079"/>
    <s v="Brien Boise"/>
    <s v="New Zealand"/>
    <x v="10"/>
    <x v="0"/>
    <n v="1610"/>
    <n v="149"/>
    <n v="77"/>
    <x v="55"/>
  </r>
  <r>
    <n v="11080"/>
    <s v="Gunar Cockshoot"/>
    <s v="Australia"/>
    <x v="8"/>
    <x v="0"/>
    <n v="2338"/>
    <n v="132"/>
    <n v="90"/>
    <x v="56"/>
  </r>
  <r>
    <n v="11081"/>
    <s v="Barr Faughny"/>
    <s v="Canada"/>
    <x v="15"/>
    <x v="0"/>
    <n v="3458"/>
    <n v="264"/>
    <n v="247"/>
    <x v="57"/>
  </r>
  <r>
    <n v="11082"/>
    <s v="Carla Molina"/>
    <s v="UK"/>
    <x v="17"/>
    <x v="2"/>
    <n v="5845"/>
    <n v="144"/>
    <n v="488"/>
    <x v="58"/>
  </r>
  <r>
    <n v="11083"/>
    <s v="Ches Bonnell"/>
    <s v="New Zealand"/>
    <x v="3"/>
    <x v="1"/>
    <n v="9114"/>
    <n v="174"/>
    <n v="415"/>
    <x v="59"/>
  </r>
  <r>
    <n v="11084"/>
    <s v="Husein Augar"/>
    <s v="India"/>
    <x v="2"/>
    <x v="0"/>
    <n v="10269"/>
    <n v="204"/>
    <n v="447"/>
    <x v="60"/>
  </r>
  <r>
    <n v="11085"/>
    <s v="Brien Boise"/>
    <s v="Australia"/>
    <x v="13"/>
    <x v="1"/>
    <n v="5439"/>
    <n v="201"/>
    <n v="605"/>
    <x v="61"/>
  </r>
  <r>
    <n v="11086"/>
    <s v="Carla Molina"/>
    <s v="India"/>
    <x v="1"/>
    <x v="1"/>
    <n v="441"/>
    <n v="183"/>
    <n v="63"/>
    <x v="62"/>
  </r>
  <r>
    <n v="11087"/>
    <s v="Gunar Cockshoot"/>
    <s v="India"/>
    <x v="6"/>
    <x v="0"/>
    <n v="791"/>
    <n v="49"/>
    <n v="32"/>
    <x v="63"/>
  </r>
  <r>
    <n v="11088"/>
    <s v="Brien Boise"/>
    <s v="New Zealand"/>
    <x v="4"/>
    <x v="1"/>
    <n v="8652"/>
    <n v="282"/>
    <n v="347"/>
    <x v="64"/>
  </r>
  <r>
    <n v="11089"/>
    <s v="Carla Molina"/>
    <s v="New Zealand"/>
    <x v="19"/>
    <x v="1"/>
    <n v="7049"/>
    <n v="17"/>
    <n v="371"/>
    <x v="65"/>
  </r>
  <r>
    <n v="11090"/>
    <s v="Brien Boise"/>
    <s v="USA"/>
    <x v="16"/>
    <x v="2"/>
    <n v="6139"/>
    <n v="128"/>
    <n v="237"/>
    <x v="66"/>
  </r>
  <r>
    <n v="11091"/>
    <s v="Barr Faughny"/>
    <s v="India"/>
    <x v="20"/>
    <x v="1"/>
    <n v="2044"/>
    <n v="378"/>
    <n v="128"/>
    <x v="67"/>
  </r>
  <r>
    <n v="11092"/>
    <s v="Ches Bonnell"/>
    <s v="New Zealand"/>
    <x v="10"/>
    <x v="0"/>
    <n v="2982"/>
    <n v="242"/>
    <n v="142"/>
    <x v="68"/>
  </r>
  <r>
    <n v="11093"/>
    <s v="Oby Sorrel"/>
    <s v="India"/>
    <x v="5"/>
    <x v="1"/>
    <n v="3724"/>
    <n v="564"/>
    <n v="466"/>
    <x v="69"/>
  </r>
  <r>
    <n v="11094"/>
    <s v="Oby Sorrel"/>
    <s v="Canada"/>
    <x v="8"/>
    <x v="0"/>
    <n v="2814"/>
    <n v="76"/>
    <n v="123"/>
    <x v="70"/>
  </r>
  <r>
    <n v="11095"/>
    <s v="Brien Boise"/>
    <s v="Australia"/>
    <x v="12"/>
    <x v="0"/>
    <n v="5236"/>
    <n v="12"/>
    <n v="476"/>
    <x v="71"/>
  </r>
  <r>
    <n v="11096"/>
    <s v="Ches Bonnell"/>
    <s v="India"/>
    <x v="8"/>
    <x v="0"/>
    <n v="7133"/>
    <n v="52"/>
    <n v="286"/>
    <x v="72"/>
  </r>
  <r>
    <n v="11097"/>
    <s v="Curtice Advani"/>
    <s v="Canada"/>
    <x v="8"/>
    <x v="0"/>
    <n v="1393"/>
    <n v="333"/>
    <n v="61"/>
    <x v="73"/>
  </r>
  <r>
    <n v="11098"/>
    <s v="Oby Sorrel"/>
    <s v="Canada"/>
    <x v="7"/>
    <x v="0"/>
    <n v="3696"/>
    <n v="46"/>
    <n v="616"/>
    <x v="74"/>
  </r>
  <r>
    <n v="11099"/>
    <s v="Husein Augar"/>
    <s v="USA"/>
    <x v="4"/>
    <x v="1"/>
    <n v="5684"/>
    <n v="17"/>
    <n v="219"/>
    <x v="75"/>
  </r>
  <r>
    <n v="11100"/>
    <s v="Ram Mahesh"/>
    <s v="Canada"/>
    <x v="10"/>
    <x v="0"/>
    <n v="4487"/>
    <n v="140"/>
    <n v="187"/>
    <x v="76"/>
  </r>
  <r>
    <n v="11101"/>
    <s v="Carla Molina"/>
    <s v="USA"/>
    <x v="14"/>
    <x v="0"/>
    <n v="3535"/>
    <n v="130"/>
    <n v="161"/>
    <x v="77"/>
  </r>
  <r>
    <n v="11102"/>
    <s v="Gunar Cockshoot"/>
    <s v="UK"/>
    <x v="13"/>
    <x v="1"/>
    <n v="5243"/>
    <n v="237"/>
    <n v="749"/>
    <x v="70"/>
  </r>
  <r>
    <n v="11103"/>
    <s v="Barr Faughny"/>
    <s v="Australia"/>
    <x v="19"/>
    <x v="1"/>
    <n v="5488"/>
    <n v="9"/>
    <n v="343"/>
    <x v="71"/>
  </r>
  <r>
    <n v="11104"/>
    <s v="Ram Mahesh"/>
    <s v="Canada"/>
    <x v="16"/>
    <x v="2"/>
    <n v="6258"/>
    <n v="228"/>
    <n v="232"/>
    <x v="72"/>
  </r>
  <r>
    <n v="11105"/>
    <s v="Curtice Advani"/>
    <s v="UK"/>
    <x v="12"/>
    <x v="0"/>
    <n v="9611"/>
    <n v="202"/>
    <n v="874"/>
    <x v="73"/>
  </r>
  <r>
    <n v="11106"/>
    <s v="Brien Boise"/>
    <s v="Canada"/>
    <x v="21"/>
    <x v="2"/>
    <n v="3717"/>
    <n v="453"/>
    <n v="143"/>
    <x v="74"/>
  </r>
  <r>
    <n v="11107"/>
    <s v="Ches Bonnell"/>
    <s v="Canada"/>
    <x v="15"/>
    <x v="0"/>
    <n v="119"/>
    <n v="76"/>
    <n v="10"/>
    <x v="75"/>
  </r>
  <r>
    <n v="11108"/>
    <s v="Ches Bonnell"/>
    <s v="Australia"/>
    <x v="19"/>
    <x v="1"/>
    <n v="2590"/>
    <n v="233"/>
    <n v="153"/>
    <x v="76"/>
  </r>
  <r>
    <n v="11109"/>
    <s v="Carla Molina"/>
    <s v="Canada"/>
    <x v="16"/>
    <x v="2"/>
    <n v="9975"/>
    <n v="18"/>
    <n v="399"/>
    <x v="77"/>
  </r>
  <r>
    <n v="11110"/>
    <s v="Carla Molina"/>
    <s v="India"/>
    <x v="10"/>
    <x v="0"/>
    <n v="3031"/>
    <n v="108"/>
    <n v="127"/>
    <x v="77"/>
  </r>
  <r>
    <n v="11111"/>
    <s v="Husein Augar"/>
    <s v="New Zealand"/>
    <x v="20"/>
    <x v="1"/>
    <n v="4963"/>
    <n v="51"/>
    <n v="355"/>
    <x v="78"/>
  </r>
  <r>
    <n v="11112"/>
    <s v="Brien Boise"/>
    <s v="Australia"/>
    <x v="14"/>
    <x v="0"/>
    <n v="6706"/>
    <n v="190"/>
    <n v="336"/>
    <x v="79"/>
  </r>
  <r>
    <n v="11113"/>
    <s v="Ches Bonnell"/>
    <s v="India"/>
    <x v="21"/>
    <x v="2"/>
    <n v="1344"/>
    <n v="73"/>
    <n v="59"/>
    <x v="80"/>
  </r>
  <r>
    <n v="11114"/>
    <s v="Oby Sorrel"/>
    <s v="India"/>
    <x v="4"/>
    <x v="1"/>
    <n v="4179"/>
    <n v="261"/>
    <n v="168"/>
    <x v="81"/>
  </r>
  <r>
    <n v="11115"/>
    <s v="Ches Bonnell"/>
    <s v="USA"/>
    <x v="7"/>
    <x v="0"/>
    <n v="1442"/>
    <n v="178"/>
    <n v="206"/>
    <x v="82"/>
  </r>
  <r>
    <n v="11116"/>
    <s v="Husein Augar"/>
    <s v="USA"/>
    <x v="8"/>
    <x v="0"/>
    <n v="1715"/>
    <n v="165"/>
    <n v="69"/>
    <x v="83"/>
  </r>
  <r>
    <n v="13275"/>
    <s v="Curtice Advani"/>
    <s v="India"/>
    <x v="18"/>
    <x v="2"/>
    <n v="2716"/>
    <n v="94"/>
    <n v="209"/>
    <x v="84"/>
  </r>
  <r>
    <n v="13276"/>
    <s v="Brien Boise"/>
    <s v="India"/>
    <x v="10"/>
    <x v="0"/>
    <n v="2807"/>
    <n v="319"/>
    <n v="128"/>
    <x v="85"/>
  </r>
  <r>
    <n v="13277"/>
    <s v="Husein Augar"/>
    <s v="UK"/>
    <x v="15"/>
    <x v="0"/>
    <n v="315"/>
    <n v="141"/>
    <n v="29"/>
    <x v="86"/>
  </r>
  <r>
    <n v="13278"/>
    <s v="Barr Faughny"/>
    <s v="New Zealand"/>
    <x v="20"/>
    <x v="1"/>
    <n v="6958"/>
    <n v="48"/>
    <n v="464"/>
    <x v="87"/>
  </r>
  <r>
    <n v="13279"/>
    <s v="Gunar Cockshoot"/>
    <s v="Canada"/>
    <x v="17"/>
    <x v="2"/>
    <n v="5418"/>
    <n v="357"/>
    <n v="493"/>
    <x v="88"/>
  </r>
  <r>
    <n v="13280"/>
    <s v="Ches Bonnell"/>
    <s v="Canada"/>
    <x v="21"/>
    <x v="2"/>
    <n v="511"/>
    <n v="133"/>
    <n v="23"/>
    <x v="89"/>
  </r>
  <r>
    <n v="13281"/>
    <s v="Gigi Bohling"/>
    <s v="Canada"/>
    <x v="6"/>
    <x v="0"/>
    <n v="4921"/>
    <n v="81"/>
    <n v="190"/>
    <x v="90"/>
  </r>
  <r>
    <n v="13282"/>
    <s v="Carla Molina"/>
    <s v="India"/>
    <x v="5"/>
    <x v="1"/>
    <n v="9653"/>
    <n v="139"/>
    <n v="1207"/>
    <x v="91"/>
  </r>
  <r>
    <n v="13283"/>
    <s v="Ram Mahesh"/>
    <s v="Canada"/>
    <x v="17"/>
    <x v="2"/>
    <n v="4753"/>
    <n v="42"/>
    <n v="397"/>
    <x v="92"/>
  </r>
  <r>
    <n v="13284"/>
    <s v="Gigi Bohling"/>
    <s v="UK"/>
    <x v="0"/>
    <x v="0"/>
    <n v="5355"/>
    <n v="214"/>
    <n v="383"/>
    <x v="93"/>
  </r>
  <r>
    <n v="13285"/>
    <s v="Ches Bonnell"/>
    <s v="UK"/>
    <x v="11"/>
    <x v="0"/>
    <n v="5873"/>
    <n v="181"/>
    <n v="420"/>
    <x v="94"/>
  </r>
  <r>
    <n v="13286"/>
    <s v="Brien Boise"/>
    <s v="UK"/>
    <x v="5"/>
    <x v="1"/>
    <n v="7623"/>
    <n v="12"/>
    <n v="953"/>
    <x v="87"/>
  </r>
  <r>
    <n v="13287"/>
    <s v="Carla Molina"/>
    <s v="USA"/>
    <x v="17"/>
    <x v="2"/>
    <n v="924"/>
    <n v="19"/>
    <n v="93"/>
    <x v="88"/>
  </r>
  <r>
    <n v="13288"/>
    <s v="Barr Faughny"/>
    <s v="Australia"/>
    <x v="6"/>
    <x v="0"/>
    <n v="686"/>
    <n v="189"/>
    <n v="28"/>
    <x v="89"/>
  </r>
  <r>
    <n v="13289"/>
    <s v="Gigi Bohling"/>
    <s v="Canada"/>
    <x v="2"/>
    <x v="0"/>
    <n v="1974"/>
    <n v="174"/>
    <n v="79"/>
    <x v="90"/>
  </r>
  <r>
    <n v="13290"/>
    <s v="Husein Augar"/>
    <s v="Australia"/>
    <x v="3"/>
    <x v="1"/>
    <n v="1610"/>
    <n v="9"/>
    <n v="74"/>
    <x v="91"/>
  </r>
  <r>
    <n v="13291"/>
    <s v="Gunar Cockshoot"/>
    <s v="Australia"/>
    <x v="16"/>
    <x v="2"/>
    <n v="882"/>
    <n v="188"/>
    <n v="34"/>
    <x v="92"/>
  </r>
  <r>
    <n v="13292"/>
    <s v="Ches Bonnell"/>
    <s v="New Zealand"/>
    <x v="20"/>
    <x v="1"/>
    <n v="7798"/>
    <n v="90"/>
    <n v="459"/>
    <x v="93"/>
  </r>
  <r>
    <n v="13293"/>
    <s v="Barr Faughny"/>
    <s v="USA"/>
    <x v="15"/>
    <x v="0"/>
    <n v="5299"/>
    <n v="119"/>
    <n v="379"/>
    <x v="95"/>
  </r>
  <r>
    <n v="13294"/>
    <s v="Oby Sorrel"/>
    <s v="USA"/>
    <x v="21"/>
    <x v="2"/>
    <n v="3045"/>
    <n v="288"/>
    <n v="127"/>
    <x v="96"/>
  </r>
  <r>
    <n v="13295"/>
    <s v="Curtice Advani"/>
    <s v="New Zealand"/>
    <x v="11"/>
    <x v="0"/>
    <n v="1687"/>
    <n v="248"/>
    <n v="130"/>
    <x v="97"/>
  </r>
  <r>
    <n v="13296"/>
    <s v="Oby Sorrel"/>
    <s v="India"/>
    <x v="18"/>
    <x v="2"/>
    <n v="1407"/>
    <n v="93"/>
    <n v="94"/>
    <x v="98"/>
  </r>
  <r>
    <n v="13297"/>
    <s v="Barr Faughny"/>
    <s v="USA"/>
    <x v="17"/>
    <x v="2"/>
    <n v="11095"/>
    <n v="211"/>
    <n v="854"/>
    <x v="99"/>
  </r>
  <r>
    <n v="13298"/>
    <s v="Oby Sorrel"/>
    <s v="Australia"/>
    <x v="9"/>
    <x v="0"/>
    <n v="6860"/>
    <n v="268"/>
    <n v="312"/>
    <x v="100"/>
  </r>
  <r>
    <n v="13299"/>
    <s v="Ram Mahesh"/>
    <s v="Australia"/>
    <x v="20"/>
    <x v="1"/>
    <n v="3094"/>
    <n v="249"/>
    <n v="221"/>
    <x v="101"/>
  </r>
  <r>
    <n v="13300"/>
    <s v="Gigi Bohling"/>
    <s v="India"/>
    <x v="10"/>
    <x v="0"/>
    <n v="3507"/>
    <n v="298"/>
    <n v="147"/>
    <x v="102"/>
  </r>
  <r>
    <n v="13301"/>
    <s v="Brien Boise"/>
    <s v="Canada"/>
    <x v="15"/>
    <x v="0"/>
    <n v="1078"/>
    <n v="194"/>
    <n v="90"/>
    <x v="103"/>
  </r>
  <r>
    <n v="13302"/>
    <s v="Husein Augar"/>
    <s v="Australia"/>
    <x v="14"/>
    <x v="0"/>
    <n v="3129"/>
    <n v="6"/>
    <n v="157"/>
    <x v="104"/>
  </r>
  <r>
    <n v="13303"/>
    <s v="Curtice Advani"/>
    <s v="UK"/>
    <x v="13"/>
    <x v="1"/>
    <n v="7287"/>
    <n v="386"/>
    <n v="810"/>
    <x v="105"/>
  </r>
  <r>
    <n v="13304"/>
    <s v="Oby Sorrel"/>
    <s v="UK"/>
    <x v="18"/>
    <x v="2"/>
    <n v="6937"/>
    <n v="161"/>
    <n v="579"/>
    <x v="101"/>
  </r>
  <r>
    <n v="13305"/>
    <s v="Oby Sorrel"/>
    <s v="Australia"/>
    <x v="4"/>
    <x v="1"/>
    <n v="2513"/>
    <n v="471"/>
    <n v="105"/>
    <x v="102"/>
  </r>
  <r>
    <n v="13306"/>
    <s v="Gigi Bohling"/>
    <s v="Canada"/>
    <x v="14"/>
    <x v="0"/>
    <n v="8064"/>
    <n v="8"/>
    <n v="367"/>
    <x v="103"/>
  </r>
  <r>
    <n v="13307"/>
    <s v="Ches Bonnell"/>
    <s v="UK"/>
    <x v="10"/>
    <x v="0"/>
    <n v="1596"/>
    <n v="84"/>
    <n v="76"/>
    <x v="104"/>
  </r>
  <r>
    <n v="13308"/>
    <s v="Carla Molina"/>
    <s v="UK"/>
    <x v="6"/>
    <x v="0"/>
    <n v="2527"/>
    <n v="301"/>
    <n v="102"/>
    <x v="105"/>
  </r>
  <r>
    <n v="13309"/>
    <s v="Ches Bonnell"/>
    <s v="USA"/>
    <x v="17"/>
    <x v="2"/>
    <n v="4067"/>
    <n v="361"/>
    <n v="313"/>
    <x v="106"/>
  </r>
  <r>
    <n v="13310"/>
    <s v="Carla Molina"/>
    <s v="USA"/>
    <x v="18"/>
    <x v="2"/>
    <n v="7091"/>
    <n v="122"/>
    <n v="473"/>
    <x v="107"/>
  </r>
  <r>
    <n v="13311"/>
    <s v="Ram Mahesh"/>
    <s v="Canada"/>
    <x v="6"/>
    <x v="0"/>
    <n v="3514"/>
    <n v="100"/>
    <n v="141"/>
    <x v="108"/>
  </r>
  <r>
    <n v="13312"/>
    <s v="Gigi Bohling"/>
    <s v="New Zealand"/>
    <x v="1"/>
    <x v="1"/>
    <n v="5278"/>
    <n v="38"/>
    <n v="754"/>
    <x v="109"/>
  </r>
  <r>
    <n v="13313"/>
    <s v="Ches Bonnell"/>
    <s v="Canada"/>
    <x v="5"/>
    <x v="1"/>
    <n v="7966"/>
    <n v="509"/>
    <n v="886"/>
    <x v="105"/>
  </r>
  <r>
    <n v="13314"/>
    <s v="Gunar Cockshoot"/>
    <s v="New Zealand"/>
    <x v="10"/>
    <x v="0"/>
    <n v="9597"/>
    <n v="19"/>
    <n v="418"/>
    <x v="106"/>
  </r>
  <r>
    <n v="13315"/>
    <s v="Husein Augar"/>
    <s v="India"/>
    <x v="3"/>
    <x v="1"/>
    <n v="3794"/>
    <n v="335"/>
    <n v="173"/>
    <x v="107"/>
  </r>
  <r>
    <n v="13316"/>
    <s v="Curtice Advani"/>
    <s v="New Zealand"/>
    <x v="5"/>
    <x v="1"/>
    <n v="4914"/>
    <n v="214"/>
    <n v="702"/>
    <x v="108"/>
  </r>
  <r>
    <n v="13317"/>
    <s v="Oby Sorrel"/>
    <s v="New Zealand"/>
    <x v="7"/>
    <x v="0"/>
    <n v="1211"/>
    <n v="116"/>
    <n v="152"/>
    <x v="109"/>
  </r>
  <r>
    <n v="13318"/>
    <s v="Brien Boise"/>
    <s v="India"/>
    <x v="12"/>
    <x v="0"/>
    <n v="4347"/>
    <n v="170"/>
    <n v="483"/>
    <x v="110"/>
  </r>
  <r>
    <n v="13319"/>
    <s v="Curtice Advani"/>
    <s v="USA"/>
    <x v="4"/>
    <x v="1"/>
    <n v="2261"/>
    <n v="18"/>
    <n v="87"/>
    <x v="111"/>
  </r>
  <r>
    <n v="13320"/>
    <s v="Gunar Cockshoot"/>
    <s v="UK"/>
    <x v="18"/>
    <x v="2"/>
    <n v="5145"/>
    <n v="354"/>
    <n v="396"/>
    <x v="112"/>
  </r>
  <r>
    <n v="13321"/>
    <s v="Oby Sorrel"/>
    <s v="USA"/>
    <x v="5"/>
    <x v="1"/>
    <n v="5243"/>
    <n v="9"/>
    <n v="583"/>
    <x v="113"/>
  </r>
  <r>
    <n v="13322"/>
    <s v="Ches Bonnell"/>
    <s v="New Zealand"/>
    <x v="1"/>
    <x v="1"/>
    <n v="3381"/>
    <n v="241"/>
    <n v="376"/>
    <x v="114"/>
  </r>
  <r>
    <n v="13323"/>
    <s v="Husein Augar"/>
    <s v="USA"/>
    <x v="10"/>
    <x v="0"/>
    <n v="2646"/>
    <n v="80"/>
    <n v="111"/>
    <x v="115"/>
  </r>
  <r>
    <n v="13324"/>
    <s v="Barr Faughny"/>
    <s v="Canada"/>
    <x v="3"/>
    <x v="1"/>
    <n v="1743"/>
    <n v="364"/>
    <n v="80"/>
    <x v="116"/>
  </r>
  <r>
    <n v="13325"/>
    <s v="Ches Bonnell"/>
    <s v="Australia"/>
    <x v="15"/>
    <x v="0"/>
    <n v="2373"/>
    <n v="17"/>
    <n v="170"/>
    <x v="117"/>
  </r>
  <r>
    <n v="13326"/>
    <s v="Gigi Bohling"/>
    <s v="New Zealand"/>
    <x v="6"/>
    <x v="0"/>
    <n v="1253"/>
    <n v="146"/>
    <n v="53"/>
    <x v="118"/>
  </r>
  <r>
    <n v="13327"/>
    <s v="Carla Molina"/>
    <s v="Canada"/>
    <x v="14"/>
    <x v="0"/>
    <n v="9023"/>
    <n v="39"/>
    <n v="411"/>
    <x v="119"/>
  </r>
  <r>
    <n v="13328"/>
    <s v="Carla Molina"/>
    <s v="New Zealand"/>
    <x v="21"/>
    <x v="2"/>
    <n v="1568"/>
    <n v="25"/>
    <n v="69"/>
    <x v="120"/>
  </r>
  <r>
    <n v="13329"/>
    <s v="Gunar Cockshoot"/>
    <s v="India"/>
    <x v="14"/>
    <x v="0"/>
    <n v="4746"/>
    <n v="291"/>
    <n v="238"/>
    <x v="121"/>
  </r>
  <r>
    <n v="13330"/>
    <s v="Barr Faughny"/>
    <s v="USA"/>
    <x v="1"/>
    <x v="1"/>
    <n v="3010"/>
    <n v="199"/>
    <n v="335"/>
    <x v="122"/>
  </r>
  <r>
    <n v="13331"/>
    <s v="Ches Bonnell"/>
    <s v="India"/>
    <x v="15"/>
    <x v="0"/>
    <n v="392"/>
    <n v="136"/>
    <n v="31"/>
    <x v="123"/>
  </r>
  <r>
    <n v="13332"/>
    <s v="Carla Molina"/>
    <s v="New Zealand"/>
    <x v="11"/>
    <x v="0"/>
    <n v="966"/>
    <n v="135"/>
    <n v="65"/>
    <x v="124"/>
  </r>
  <r>
    <n v="13333"/>
    <s v="Gunar Cockshoot"/>
    <s v="Canada"/>
    <x v="11"/>
    <x v="0"/>
    <n v="2030"/>
    <n v="190"/>
    <n v="127"/>
    <x v="125"/>
  </r>
  <r>
    <n v="13334"/>
    <s v="Barr Faughny"/>
    <s v="Canada"/>
    <x v="14"/>
    <x v="0"/>
    <n v="2058"/>
    <n v="3"/>
    <n v="103"/>
    <x v="126"/>
  </r>
  <r>
    <n v="13335"/>
    <s v="Husein Augar"/>
    <s v="Australia"/>
    <x v="11"/>
    <x v="0"/>
    <n v="1414"/>
    <n v="52"/>
    <n v="109"/>
    <x v="127"/>
  </r>
  <r>
    <n v="13336"/>
    <s v="Ram Mahesh"/>
    <s v="India"/>
    <x v="8"/>
    <x v="0"/>
    <n v="1694"/>
    <n v="96"/>
    <n v="66"/>
    <x v="128"/>
  </r>
  <r>
    <n v="13337"/>
    <s v="Ram Mahesh"/>
    <s v="New Zealand"/>
    <x v="14"/>
    <x v="0"/>
    <n v="7805"/>
    <n v="70"/>
    <n v="372"/>
    <x v="129"/>
  </r>
  <r>
    <n v="13338"/>
    <s v="Gunar Cockshoot"/>
    <s v="Canada"/>
    <x v="5"/>
    <x v="1"/>
    <n v="1113"/>
    <n v="95"/>
    <n v="140"/>
    <x v="125"/>
  </r>
  <r>
    <n v="13339"/>
    <s v="Barr Faughny"/>
    <s v="Australia"/>
    <x v="12"/>
    <x v="0"/>
    <n v="4788"/>
    <n v="235"/>
    <n v="479"/>
    <x v="126"/>
  </r>
  <r>
    <n v="13340"/>
    <s v="Ches Bonnell"/>
    <s v="UK"/>
    <x v="14"/>
    <x v="0"/>
    <n v="6328"/>
    <n v="2"/>
    <n v="302"/>
    <x v="127"/>
  </r>
  <r>
    <n v="13341"/>
    <s v="Ram Mahesh"/>
    <s v="India"/>
    <x v="18"/>
    <x v="2"/>
    <n v="6370"/>
    <n v="285"/>
    <n v="490"/>
    <x v="128"/>
  </r>
  <r>
    <n v="13342"/>
    <s v="Ches Bonnell"/>
    <s v="Australia"/>
    <x v="6"/>
    <x v="0"/>
    <n v="273"/>
    <n v="268"/>
    <n v="11"/>
    <x v="129"/>
  </r>
  <r>
    <n v="13343"/>
    <s v="Carla Molina"/>
    <s v="New Zealand"/>
    <x v="1"/>
    <x v="1"/>
    <n v="1064"/>
    <n v="64"/>
    <n v="152"/>
    <x v="130"/>
  </r>
  <r>
    <n v="13344"/>
    <s v="Ches Bonnell"/>
    <s v="Australia"/>
    <x v="0"/>
    <x v="0"/>
    <n v="4116"/>
    <n v="233"/>
    <n v="275"/>
    <x v="131"/>
  </r>
  <r>
    <n v="13345"/>
    <s v="Gunar Cockshoot"/>
    <s v="New Zealand"/>
    <x v="13"/>
    <x v="1"/>
    <n v="7735"/>
    <n v="198"/>
    <n v="860"/>
    <x v="132"/>
  </r>
  <r>
    <n v="13346"/>
    <s v="Gunar Cockshoot"/>
    <s v="New Zealand"/>
    <x v="15"/>
    <x v="0"/>
    <n v="1036"/>
    <n v="69"/>
    <n v="87"/>
    <x v="133"/>
  </r>
  <r>
    <n v="13347"/>
    <s v="Curtice Advani"/>
    <s v="Canada"/>
    <x v="9"/>
    <x v="0"/>
    <n v="1295"/>
    <n v="24"/>
    <n v="57"/>
    <x v="134"/>
  </r>
  <r>
    <n v="13348"/>
    <s v="Oby Sorrel"/>
    <s v="UK"/>
    <x v="21"/>
    <x v="2"/>
    <n v="812"/>
    <n v="204"/>
    <n v="33"/>
    <x v="135"/>
  </r>
  <r>
    <n v="13349"/>
    <s v="Carla Molina"/>
    <s v="Australia"/>
    <x v="10"/>
    <x v="0"/>
    <n v="5670"/>
    <n v="66"/>
    <n v="270"/>
    <x v="136"/>
  </r>
  <r>
    <n v="13350"/>
    <s v="Ches Bonnell"/>
    <s v="USA"/>
    <x v="0"/>
    <x v="0"/>
    <n v="8190"/>
    <n v="138"/>
    <n v="546"/>
    <x v="137"/>
  </r>
  <r>
    <n v="13351"/>
    <s v="Oby Sorrel"/>
    <s v="USA"/>
    <x v="19"/>
    <x v="1"/>
    <n v="7574"/>
    <n v="231"/>
    <n v="421"/>
    <x v="138"/>
  </r>
  <r>
    <n v="13352"/>
    <s v="Husein Augar"/>
    <s v="USA"/>
    <x v="9"/>
    <x v="0"/>
    <n v="10290"/>
    <n v="39"/>
    <n v="448"/>
    <x v="139"/>
  </r>
  <r>
    <n v="13353"/>
    <s v="Barr Faughny"/>
    <s v="New Zealand"/>
    <x v="14"/>
    <x v="0"/>
    <n v="12551"/>
    <n v="249"/>
    <n v="571"/>
    <x v="140"/>
  </r>
  <r>
    <n v="13354"/>
    <s v="Barr Faughny"/>
    <s v="Australia"/>
    <x v="16"/>
    <x v="2"/>
    <n v="6496"/>
    <n v="155"/>
    <n v="271"/>
    <x v="141"/>
  </r>
  <r>
    <n v="13355"/>
    <s v="Brien Boise"/>
    <s v="New Zealand"/>
    <x v="9"/>
    <x v="0"/>
    <n v="7343"/>
    <n v="169"/>
    <n v="320"/>
    <x v="142"/>
  </r>
  <r>
    <n v="13356"/>
    <s v="Curtice Advani"/>
    <s v="UK"/>
    <x v="8"/>
    <x v="0"/>
    <n v="994"/>
    <n v="7"/>
    <n v="40"/>
    <x v="143"/>
  </r>
  <r>
    <n v="13357"/>
    <s v="Husein Augar"/>
    <s v="New Zealand"/>
    <x v="9"/>
    <x v="0"/>
    <n v="9296"/>
    <n v="29"/>
    <n v="405"/>
    <x v="144"/>
  </r>
  <r>
    <n v="13358"/>
    <s v="Oby Sorrel"/>
    <s v="UK"/>
    <x v="7"/>
    <x v="0"/>
    <n v="2331"/>
    <n v="197"/>
    <n v="389"/>
    <x v="145"/>
  </r>
  <r>
    <n v="13359"/>
    <s v="Brien Boise"/>
    <s v="India"/>
    <x v="14"/>
    <x v="0"/>
    <n v="7777"/>
    <n v="254"/>
    <n v="354"/>
    <x v="146"/>
  </r>
  <r>
    <n v="13360"/>
    <s v="Ches Bonnell"/>
    <s v="USA"/>
    <x v="9"/>
    <x v="0"/>
    <n v="1246"/>
    <n v="356"/>
    <n v="52"/>
    <x v="147"/>
  </r>
  <r>
    <n v="13361"/>
    <s v="Ches Bonnell"/>
    <s v="Canada"/>
    <x v="12"/>
    <x v="0"/>
    <n v="126"/>
    <n v="242"/>
    <n v="16"/>
    <x v="148"/>
  </r>
  <r>
    <n v="13362"/>
    <s v="Carla Molina"/>
    <s v="UK"/>
    <x v="14"/>
    <x v="0"/>
    <n v="679"/>
    <n v="253"/>
    <n v="33"/>
    <x v="149"/>
  </r>
  <r>
    <n v="13363"/>
    <s v="Gigi Bohling"/>
    <s v="New Zealand"/>
    <x v="12"/>
    <x v="0"/>
    <n v="2982"/>
    <n v="339"/>
    <n v="373"/>
    <x v="150"/>
  </r>
  <r>
    <n v="13364"/>
    <s v="Gunar Cockshoot"/>
    <s v="India"/>
    <x v="10"/>
    <x v="0"/>
    <n v="3871"/>
    <n v="55"/>
    <n v="185"/>
    <x v="151"/>
  </r>
  <r>
    <n v="13365"/>
    <s v="Carla Molina"/>
    <s v="India"/>
    <x v="16"/>
    <x v="2"/>
    <n v="1638"/>
    <n v="307"/>
    <n v="69"/>
    <x v="152"/>
  </r>
  <r>
    <n v="13366"/>
    <s v="Gunar Cockshoot"/>
    <s v="New Zealand"/>
    <x v="14"/>
    <x v="0"/>
    <n v="1176"/>
    <n v="73"/>
    <n v="54"/>
    <x v="153"/>
  </r>
  <r>
    <n v="13367"/>
    <s v="Barr Faughny"/>
    <s v="New Zealand"/>
    <x v="5"/>
    <x v="1"/>
    <n v="2506"/>
    <n v="349"/>
    <n v="314"/>
    <x v="154"/>
  </r>
  <r>
    <n v="13368"/>
    <s v="Curtice Advani"/>
    <s v="New Zealand"/>
    <x v="19"/>
    <x v="1"/>
    <n v="4046"/>
    <n v="326"/>
    <n v="213"/>
    <x v="155"/>
  </r>
  <r>
    <n v="13369"/>
    <s v="Husein Augar"/>
    <s v="USA"/>
    <x v="11"/>
    <x v="0"/>
    <n v="3052"/>
    <n v="464"/>
    <n v="191"/>
    <x v="156"/>
  </r>
  <r>
    <n v="13370"/>
    <s v="Gigi Bohling"/>
    <s v="USA"/>
    <x v="8"/>
    <x v="0"/>
    <n v="5425"/>
    <n v="304"/>
    <n v="217"/>
    <x v="157"/>
  </r>
  <r>
    <n v="13371"/>
    <s v="Gunar Cockshoot"/>
    <s v="Canada"/>
    <x v="7"/>
    <x v="0"/>
    <n v="1274"/>
    <n v="358"/>
    <n v="142"/>
    <x v="158"/>
  </r>
  <r>
    <n v="13372"/>
    <s v="Husein Augar"/>
    <s v="UK"/>
    <x v="16"/>
    <x v="2"/>
    <n v="7826"/>
    <n v="130"/>
    <n v="290"/>
    <x v="150"/>
  </r>
  <r>
    <n v="13373"/>
    <s v="Husein Augar"/>
    <s v="India"/>
    <x v="12"/>
    <x v="0"/>
    <n v="903"/>
    <n v="77"/>
    <n v="101"/>
    <x v="151"/>
  </r>
  <r>
    <n v="13374"/>
    <s v="Gunar Cockshoot"/>
    <s v="India"/>
    <x v="16"/>
    <x v="2"/>
    <n v="7021"/>
    <n v="301"/>
    <n v="261"/>
    <x v="152"/>
  </r>
  <r>
    <n v="13375"/>
    <s v="Curtice Advani"/>
    <s v="India"/>
    <x v="21"/>
    <x v="2"/>
    <n v="399"/>
    <n v="105"/>
    <n v="16"/>
    <x v="153"/>
  </r>
  <r>
    <n v="13376"/>
    <s v="Ches Bonnell"/>
    <s v="USA"/>
    <x v="4"/>
    <x v="1"/>
    <n v="1428"/>
    <n v="82"/>
    <n v="60"/>
    <x v="154"/>
  </r>
  <r>
    <n v="13377"/>
    <s v="Ches Bonnell"/>
    <s v="USA"/>
    <x v="10"/>
    <x v="0"/>
    <n v="6279"/>
    <n v="23"/>
    <n v="273"/>
    <x v="155"/>
  </r>
  <r>
    <n v="13378"/>
    <s v="Carla Molina"/>
    <s v="UK"/>
    <x v="5"/>
    <x v="1"/>
    <n v="2373"/>
    <n v="247"/>
    <n v="339"/>
    <x v="156"/>
  </r>
  <r>
    <n v="13379"/>
    <s v="Ram Mahesh"/>
    <s v="Australia"/>
    <x v="9"/>
    <x v="0"/>
    <n v="9198"/>
    <n v="6"/>
    <n v="368"/>
    <x v="157"/>
  </r>
  <r>
    <n v="13380"/>
    <s v="Brien Boise"/>
    <s v="USA"/>
    <x v="1"/>
    <x v="1"/>
    <n v="2520"/>
    <n v="43"/>
    <n v="360"/>
    <x v="159"/>
  </r>
  <r>
    <n v="13381"/>
    <s v="Husein Augar"/>
    <s v="USA"/>
    <x v="1"/>
    <x v="1"/>
    <n v="3451"/>
    <n v="132"/>
    <n v="346"/>
    <x v="160"/>
  </r>
  <r>
    <n v="13382"/>
    <s v="Husein Augar"/>
    <s v="USA"/>
    <x v="6"/>
    <x v="0"/>
    <n v="2331"/>
    <n v="226"/>
    <n v="94"/>
    <x v="161"/>
  </r>
  <r>
    <n v="13383"/>
    <s v="Oby Sorrel"/>
    <s v="UK"/>
    <x v="19"/>
    <x v="1"/>
    <n v="1575"/>
    <n v="52"/>
    <n v="83"/>
    <x v="162"/>
  </r>
  <r>
    <n v="13384"/>
    <s v="Gunar Cockshoot"/>
    <s v="New Zealand"/>
    <x v="1"/>
    <x v="1"/>
    <n v="5642"/>
    <n v="141"/>
    <n v="706"/>
    <x v="163"/>
  </r>
  <r>
    <n v="13385"/>
    <s v="Gunar Cockshoot"/>
    <s v="USA"/>
    <x v="19"/>
    <x v="1"/>
    <n v="5068"/>
    <n v="83"/>
    <n v="267"/>
    <x v="164"/>
  </r>
  <r>
    <n v="13386"/>
    <s v="Husein Augar"/>
    <s v="Canada"/>
    <x v="10"/>
    <x v="0"/>
    <n v="28"/>
    <n v="285"/>
    <n v="2"/>
    <x v="165"/>
  </r>
  <r>
    <n v="13387"/>
    <s v="Gigi Bohling"/>
    <s v="India"/>
    <x v="4"/>
    <x v="1"/>
    <n v="3472"/>
    <n v="52"/>
    <n v="139"/>
    <x v="166"/>
  </r>
  <r>
    <n v="13388"/>
    <s v="Curtice Advani"/>
    <s v="UK"/>
    <x v="3"/>
    <x v="1"/>
    <n v="3416"/>
    <n v="230"/>
    <n v="171"/>
    <x v="167"/>
  </r>
  <r>
    <n v="13389"/>
    <s v="Brien Boise"/>
    <s v="Canada"/>
    <x v="19"/>
    <x v="1"/>
    <n v="1106"/>
    <n v="245"/>
    <n v="66"/>
    <x v="168"/>
  </r>
  <r>
    <n v="13390"/>
    <s v="Ram Mahesh"/>
    <s v="USA"/>
    <x v="12"/>
    <x v="0"/>
    <n v="1883"/>
    <n v="300"/>
    <n v="210"/>
    <x v="169"/>
  </r>
  <r>
    <n v="13391"/>
    <s v="Oby Sorrel"/>
    <s v="India"/>
    <x v="2"/>
    <x v="0"/>
    <n v="1435"/>
    <n v="206"/>
    <n v="58"/>
    <x v="170"/>
  </r>
  <r>
    <n v="13392"/>
    <s v="Barr Faughny"/>
    <s v="UK"/>
    <x v="11"/>
    <x v="0"/>
    <n v="3094"/>
    <n v="26"/>
    <n v="207"/>
    <x v="171"/>
  </r>
  <r>
    <n v="13393"/>
    <s v="Gigi Bohling"/>
    <s v="USA"/>
    <x v="15"/>
    <x v="0"/>
    <n v="3465"/>
    <n v="323"/>
    <n v="289"/>
    <x v="172"/>
  </r>
  <r>
    <n v="13394"/>
    <s v="Gunar Cockshoot"/>
    <s v="India"/>
    <x v="2"/>
    <x v="0"/>
    <n v="3241"/>
    <n v="3"/>
    <n v="130"/>
    <x v="173"/>
  </r>
  <r>
    <n v="13395"/>
    <s v="Oby Sorrel"/>
    <s v="UK"/>
    <x v="11"/>
    <x v="0"/>
    <n v="2296"/>
    <n v="305"/>
    <n v="144"/>
    <x v="174"/>
  </r>
  <r>
    <n v="13396"/>
    <s v="Ches Bonnell"/>
    <s v="India"/>
    <x v="5"/>
    <x v="1"/>
    <n v="3409"/>
    <n v="7"/>
    <n v="379"/>
    <x v="175"/>
  </r>
  <r>
    <n v="13397"/>
    <s v="Gigi Bohling"/>
    <s v="USA"/>
    <x v="16"/>
    <x v="2"/>
    <n v="3360"/>
    <n v="20"/>
    <n v="125"/>
    <x v="176"/>
  </r>
  <r>
    <n v="13398"/>
    <s v="Barr Faughny"/>
    <s v="India"/>
    <x v="11"/>
    <x v="0"/>
    <n v="3717"/>
    <n v="46"/>
    <n v="233"/>
    <x v="177"/>
  </r>
  <r>
    <n v="13399"/>
    <s v="Gigi Bohling"/>
    <s v="UK"/>
    <x v="11"/>
    <x v="0"/>
    <n v="3199"/>
    <n v="8"/>
    <n v="214"/>
    <x v="178"/>
  </r>
  <r>
    <n v="13400"/>
    <s v="Gigi Bohling"/>
    <s v="New Zealand"/>
    <x v="21"/>
    <x v="2"/>
    <n v="6755"/>
    <n v="37"/>
    <n v="271"/>
    <x v="179"/>
  </r>
  <r>
    <n v="13401"/>
    <s v="Oby Sorrel"/>
    <s v="Australia"/>
    <x v="19"/>
    <x v="1"/>
    <n v="266"/>
    <n v="11"/>
    <n v="14"/>
    <x v="180"/>
  </r>
  <r>
    <n v="13402"/>
    <s v="Gunar Cockshoot"/>
    <s v="Canada"/>
    <x v="16"/>
    <x v="2"/>
    <n v="1953"/>
    <n v="140"/>
    <n v="73"/>
    <x v="181"/>
  </r>
  <r>
    <n v="13403"/>
    <s v="Brien Boise"/>
    <s v="New Zealand"/>
    <x v="5"/>
    <x v="1"/>
    <n v="476"/>
    <n v="62"/>
    <n v="60"/>
    <x v="169"/>
  </r>
  <r>
    <n v="13404"/>
    <s v="Ram Mahesh"/>
    <s v="Canada"/>
    <x v="19"/>
    <x v="1"/>
    <n v="1904"/>
    <n v="147"/>
    <n v="101"/>
    <x v="170"/>
  </r>
  <r>
    <n v="13405"/>
    <s v="Husein Augar"/>
    <s v="USA"/>
    <x v="14"/>
    <x v="0"/>
    <n v="4459"/>
    <n v="148"/>
    <n v="203"/>
    <x v="171"/>
  </r>
  <r>
    <n v="13406"/>
    <s v="Husein Augar"/>
    <s v="India"/>
    <x v="13"/>
    <x v="1"/>
    <n v="1050"/>
    <n v="165"/>
    <n v="150"/>
    <x v="172"/>
  </r>
  <r>
    <n v="13407"/>
    <s v="Oby Sorrel"/>
    <s v="Australia"/>
    <x v="16"/>
    <x v="2"/>
    <n v="4326"/>
    <n v="388"/>
    <n v="167"/>
    <x v="169"/>
  </r>
  <r>
    <n v="13408"/>
    <s v="Curtice Advani"/>
    <s v="Australia"/>
    <x v="15"/>
    <x v="0"/>
    <n v="539"/>
    <n v="296"/>
    <n v="42"/>
    <x v="170"/>
  </r>
  <r>
    <n v="13409"/>
    <s v="Oby Sorrel"/>
    <s v="UK"/>
    <x v="0"/>
    <x v="0"/>
    <n v="6125"/>
    <n v="133"/>
    <n v="472"/>
    <x v="171"/>
  </r>
  <r>
    <n v="13410"/>
    <s v="Carla Molina"/>
    <s v="Australia"/>
    <x v="15"/>
    <x v="0"/>
    <n v="1743"/>
    <n v="384"/>
    <n v="125"/>
    <x v="172"/>
  </r>
  <r>
    <n v="13411"/>
    <s v="Ches Bonnell"/>
    <s v="UK"/>
    <x v="12"/>
    <x v="0"/>
    <n v="329"/>
    <n v="57"/>
    <n v="33"/>
    <x v="173"/>
  </r>
  <r>
    <n v="13412"/>
    <s v="Curtice Advani"/>
    <s v="New Zealand"/>
    <x v="0"/>
    <x v="0"/>
    <n v="7525"/>
    <n v="97"/>
    <n v="502"/>
    <x v="174"/>
  </r>
  <r>
    <n v="13413"/>
    <s v="Husein Augar"/>
    <s v="New Zealand"/>
    <x v="0"/>
    <x v="0"/>
    <n v="2016"/>
    <n v="229"/>
    <n v="126"/>
    <x v="175"/>
  </r>
  <r>
    <n v="13414"/>
    <s v="Ches Bonnell"/>
    <s v="UK"/>
    <x v="21"/>
    <x v="2"/>
    <n v="9366"/>
    <n v="114"/>
    <n v="361"/>
    <x v="176"/>
  </r>
  <r>
    <n v="13415"/>
    <s v="Barr Faughny"/>
    <s v="USA"/>
    <x v="2"/>
    <x v="0"/>
    <n v="4389"/>
    <n v="160"/>
    <n v="169"/>
    <x v="177"/>
  </r>
  <r>
    <n v="13416"/>
    <s v="Gunar Cockshoot"/>
    <s v="New Zealand"/>
    <x v="3"/>
    <x v="1"/>
    <n v="2877"/>
    <n v="213"/>
    <n v="131"/>
    <x v="178"/>
  </r>
  <r>
    <n v="13417"/>
    <s v="Oby Sorrel"/>
    <s v="New Zealand"/>
    <x v="18"/>
    <x v="2"/>
    <n v="8890"/>
    <n v="80"/>
    <n v="741"/>
    <x v="179"/>
  </r>
  <r>
    <n v="13418"/>
    <s v="Husein Augar"/>
    <s v="India"/>
    <x v="19"/>
    <x v="1"/>
    <n v="1386"/>
    <n v="38"/>
    <n v="87"/>
    <x v="180"/>
  </r>
  <r>
    <n v="13419"/>
    <s v="Curtice Advani"/>
    <s v="New Zealand"/>
    <x v="21"/>
    <x v="2"/>
    <n v="875"/>
    <n v="295"/>
    <n v="35"/>
    <x v="181"/>
  </r>
  <r>
    <n v="13420"/>
    <s v="Gigi Bohling"/>
    <s v="New Zealand"/>
    <x v="18"/>
    <x v="2"/>
    <n v="854"/>
    <n v="123"/>
    <n v="66"/>
    <x v="182"/>
  </r>
  <r>
    <n v="13421"/>
    <s v="Carla Molina"/>
    <s v="USA"/>
    <x v="5"/>
    <x v="1"/>
    <n v="6482"/>
    <n v="261"/>
    <n v="1081"/>
    <x v="183"/>
  </r>
  <r>
    <n v="13422"/>
    <s v="Ram Mahesh"/>
    <s v="USA"/>
    <x v="4"/>
    <x v="1"/>
    <n v="2415"/>
    <n v="215"/>
    <n v="90"/>
    <x v="184"/>
  </r>
  <r>
    <n v="13423"/>
    <s v="Ches Bonnell"/>
    <s v="UK"/>
    <x v="16"/>
    <x v="2"/>
    <n v="5838"/>
    <n v="182"/>
    <n v="217"/>
    <x v="185"/>
  </r>
  <r>
    <n v="13424"/>
    <s v="Curtice Advani"/>
    <s v="Australia"/>
    <x v="5"/>
    <x v="1"/>
    <n v="2212"/>
    <n v="87"/>
    <n v="246"/>
    <x v="186"/>
  </r>
  <r>
    <n v="13425"/>
    <s v="Husein Augar"/>
    <s v="UK"/>
    <x v="11"/>
    <x v="0"/>
    <n v="8918"/>
    <n v="6"/>
    <n v="686"/>
    <x v="187"/>
  </r>
  <r>
    <n v="13426"/>
    <s v="Ram Mahesh"/>
    <s v="Canada"/>
    <x v="21"/>
    <x v="2"/>
    <n v="4347"/>
    <n v="374"/>
    <n v="182"/>
    <x v="188"/>
  </r>
  <r>
    <n v="13427"/>
    <s v="Curtice Advani"/>
    <s v="Canada"/>
    <x v="12"/>
    <x v="0"/>
    <n v="3605"/>
    <n v="43"/>
    <n v="401"/>
    <x v="189"/>
  </r>
  <r>
    <n v="13428"/>
    <s v="Carla Molina"/>
    <s v="Canada"/>
    <x v="1"/>
    <x v="1"/>
    <n v="2254"/>
    <n v="104"/>
    <n v="322"/>
    <x v="190"/>
  </r>
  <r>
    <n v="13429"/>
    <s v="Oby Sorrel"/>
    <s v="Australia"/>
    <x v="14"/>
    <x v="0"/>
    <n v="8379"/>
    <n v="348"/>
    <n v="381"/>
    <x v="191"/>
  </r>
  <r>
    <n v="13430"/>
    <s v="Gigi Bohling"/>
    <s v="New Zealand"/>
    <x v="0"/>
    <x v="0"/>
    <n v="2604"/>
    <n v="85"/>
    <n v="163"/>
    <x v="192"/>
  </r>
  <r>
    <n v="13431"/>
    <s v="Gigi Bohling"/>
    <s v="Australia"/>
    <x v="21"/>
    <x v="2"/>
    <n v="3598"/>
    <n v="210"/>
    <n v="144"/>
    <x v="193"/>
  </r>
  <r>
    <n v="13432"/>
    <s v="Barr Faughny"/>
    <s v="India"/>
    <x v="9"/>
    <x v="0"/>
    <n v="1400"/>
    <n v="307"/>
    <n v="56"/>
    <x v="194"/>
  </r>
  <r>
    <n v="13433"/>
    <s v="Curtice Advani"/>
    <s v="Australia"/>
    <x v="13"/>
    <x v="1"/>
    <n v="1379"/>
    <n v="172"/>
    <n v="230"/>
    <x v="195"/>
  </r>
  <r>
    <n v="13434"/>
    <s v="Ram Mahesh"/>
    <s v="Australia"/>
    <x v="3"/>
    <x v="1"/>
    <n v="14413"/>
    <n v="225"/>
    <n v="759"/>
    <x v="196"/>
  </r>
  <r>
    <n v="13435"/>
    <s v="Brien Boise"/>
    <s v="Canada"/>
    <x v="11"/>
    <x v="0"/>
    <n v="1582"/>
    <n v="47"/>
    <n v="106"/>
    <x v="197"/>
  </r>
  <r>
    <n v="13436"/>
    <s v="Husein Augar"/>
    <s v="USA"/>
    <x v="7"/>
    <x v="0"/>
    <n v="2338"/>
    <n v="113"/>
    <n v="390"/>
    <x v="198"/>
  </r>
  <r>
    <n v="13437"/>
    <s v="Barr Faughny"/>
    <s v="India"/>
    <x v="21"/>
    <x v="2"/>
    <n v="1561"/>
    <n v="179"/>
    <n v="63"/>
    <x v="199"/>
  </r>
  <r>
    <n v="13438"/>
    <s v="Oby Sorrel"/>
    <s v="UK"/>
    <x v="8"/>
    <x v="0"/>
    <n v="3276"/>
    <n v="76"/>
    <n v="126"/>
    <x v="200"/>
  </r>
  <r>
    <n v="13439"/>
    <s v="Carla Molina"/>
    <s v="UK"/>
    <x v="1"/>
    <x v="1"/>
    <n v="2135"/>
    <n v="214"/>
    <n v="214"/>
    <x v="201"/>
  </r>
  <r>
    <n v="13440"/>
    <s v="Gigi Bohling"/>
    <s v="New Zealand"/>
    <x v="16"/>
    <x v="2"/>
    <n v="4032"/>
    <n v="86"/>
    <n v="162"/>
    <x v="202"/>
  </r>
  <r>
    <n v="13441"/>
    <s v="Barr Faughny"/>
    <s v="UK"/>
    <x v="14"/>
    <x v="0"/>
    <n v="5047"/>
    <n v="32"/>
    <n v="230"/>
    <x v="203"/>
  </r>
  <r>
    <n v="13442"/>
    <s v="Oby Sorrel"/>
    <s v="UK"/>
    <x v="17"/>
    <x v="2"/>
    <n v="1554"/>
    <n v="270"/>
    <n v="130"/>
    <x v="204"/>
  </r>
  <r>
    <n v="13443"/>
    <s v="Gigi Bohling"/>
    <s v="Canada"/>
    <x v="10"/>
    <x v="0"/>
    <n v="6111"/>
    <n v="220"/>
    <n v="266"/>
    <x v="205"/>
  </r>
  <r>
    <n v="13444"/>
    <s v="Carla Molina"/>
    <s v="Canada"/>
    <x v="2"/>
    <x v="0"/>
    <n v="6930"/>
    <n v="499"/>
    <n v="267"/>
    <x v="206"/>
  </r>
  <r>
    <n v="13445"/>
    <s v="Carla Molina"/>
    <s v="Australia"/>
    <x v="6"/>
    <x v="0"/>
    <n v="5411"/>
    <n v="76"/>
    <n v="217"/>
    <x v="207"/>
  </r>
  <r>
    <n v="13446"/>
    <s v="Husein Augar"/>
    <s v="New Zealand"/>
    <x v="15"/>
    <x v="0"/>
    <n v="5768"/>
    <n v="36"/>
    <n v="444"/>
    <x v="208"/>
  </r>
  <r>
    <n v="13447"/>
    <s v="Barr Faughny"/>
    <s v="Canada"/>
    <x v="13"/>
    <x v="1"/>
    <n v="1785"/>
    <n v="53"/>
    <n v="199"/>
    <x v="209"/>
  </r>
  <r>
    <n v="13448"/>
    <s v="Brien Boise"/>
    <s v="Canada"/>
    <x v="9"/>
    <x v="0"/>
    <n v="1057"/>
    <n v="276"/>
    <n v="46"/>
    <x v="210"/>
  </r>
  <r>
    <n v="13449"/>
    <s v="Husein Augar"/>
    <s v="Canada"/>
    <x v="13"/>
    <x v="1"/>
    <n v="2198"/>
    <n v="688"/>
    <n v="245"/>
    <x v="211"/>
  </r>
  <r>
    <n v="13450"/>
    <s v="Ram Mahesh"/>
    <s v="New Zealand"/>
    <x v="7"/>
    <x v="0"/>
    <n v="3059"/>
    <n v="27"/>
    <n v="383"/>
    <x v="212"/>
  </r>
  <r>
    <n v="13451"/>
    <s v="Gunar Cockshoot"/>
    <s v="Canada"/>
    <x v="9"/>
    <x v="0"/>
    <n v="2772"/>
    <n v="27"/>
    <n v="116"/>
    <x v="213"/>
  </r>
  <r>
    <n v="13452"/>
    <s v="Oby Sorrel"/>
    <s v="Canada"/>
    <x v="15"/>
    <x v="0"/>
    <n v="1603"/>
    <n v="76"/>
    <n v="115"/>
    <x v="214"/>
  </r>
  <r>
    <n v="13453"/>
    <s v="Ram Mahesh"/>
    <s v="USA"/>
    <x v="14"/>
    <x v="0"/>
    <n v="210"/>
    <n v="174"/>
    <n v="12"/>
    <x v="215"/>
  </r>
  <r>
    <n v="13454"/>
    <s v="Brien Boise"/>
    <s v="Australia"/>
    <x v="4"/>
    <x v="1"/>
    <n v="3045"/>
    <n v="33"/>
    <n v="127"/>
    <x v="216"/>
  </r>
  <r>
    <n v="13455"/>
    <s v="Brien Boise"/>
    <s v="UK"/>
    <x v="0"/>
    <x v="0"/>
    <n v="4067"/>
    <n v="508"/>
    <n v="313"/>
    <x v="217"/>
  </r>
  <r>
    <n v="13456"/>
    <s v="Curtice Advani"/>
    <s v="UK"/>
    <x v="5"/>
    <x v="1"/>
    <n v="1582"/>
    <n v="236"/>
    <n v="176"/>
    <x v="218"/>
  </r>
  <r>
    <n v="13457"/>
    <s v="Ches Bonnell"/>
    <s v="Australia"/>
    <x v="11"/>
    <x v="0"/>
    <n v="1519"/>
    <n v="210"/>
    <n v="95"/>
    <x v="219"/>
  </r>
  <r>
    <n v="13458"/>
    <s v="Ches Bonnell"/>
    <s v="India"/>
    <x v="18"/>
    <x v="2"/>
    <n v="5341"/>
    <n v="112"/>
    <n v="411"/>
    <x v="220"/>
  </r>
  <r>
    <n v="13459"/>
    <s v="Curtice Advani"/>
    <s v="Australia"/>
    <x v="2"/>
    <x v="0"/>
    <n v="2555"/>
    <n v="113"/>
    <n v="112"/>
    <x v="221"/>
  </r>
  <r>
    <n v="13460"/>
    <s v="Ram Mahesh"/>
    <s v="USA"/>
    <x v="5"/>
    <x v="1"/>
    <n v="5215"/>
    <n v="237"/>
    <n v="580"/>
    <x v="222"/>
  </r>
  <r>
    <n v="13461"/>
    <s v="Husein Augar"/>
    <s v="UK"/>
    <x v="8"/>
    <x v="0"/>
    <n v="126"/>
    <n v="330"/>
    <n v="6"/>
    <x v="223"/>
  </r>
  <r>
    <n v="13462"/>
    <s v="Barr Faughny"/>
    <s v="Australia"/>
    <x v="10"/>
    <x v="0"/>
    <n v="2205"/>
    <n v="79"/>
    <n v="101"/>
    <x v="224"/>
  </r>
  <r>
    <n v="13463"/>
    <s v="Curtice Advani"/>
    <s v="India"/>
    <x v="12"/>
    <x v="0"/>
    <n v="4438"/>
    <n v="53"/>
    <n v="444"/>
    <x v="225"/>
  </r>
  <r>
    <n v="13464"/>
    <s v="Gigi Bohling"/>
    <s v="India"/>
    <x v="1"/>
    <x v="1"/>
    <n v="2919"/>
    <n v="108"/>
    <n v="417"/>
    <x v="203"/>
  </r>
  <r>
    <n v="13465"/>
    <s v="Barr Faughny"/>
    <s v="Australia"/>
    <x v="14"/>
    <x v="0"/>
    <n v="5880"/>
    <n v="131"/>
    <n v="294"/>
    <x v="204"/>
  </r>
  <r>
    <n v="13466"/>
    <s v="Curtice Advani"/>
    <s v="Australia"/>
    <x v="18"/>
    <x v="2"/>
    <n v="4242"/>
    <n v="201"/>
    <n v="327"/>
    <x v="205"/>
  </r>
  <r>
    <n v="13467"/>
    <s v="Barr Faughny"/>
    <s v="India"/>
    <x v="0"/>
    <x v="0"/>
    <n v="1519"/>
    <n v="59"/>
    <n v="95"/>
    <x v="206"/>
  </r>
  <r>
    <n v="13468"/>
    <s v="Oby Sorrel"/>
    <s v="USA"/>
    <x v="9"/>
    <x v="0"/>
    <n v="2450"/>
    <n v="251"/>
    <n v="112"/>
    <x v="207"/>
  </r>
  <r>
    <n v="13469"/>
    <s v="Carla Molina"/>
    <s v="New Zealand"/>
    <x v="14"/>
    <x v="0"/>
    <n v="4914"/>
    <n v="127"/>
    <n v="234"/>
    <x v="208"/>
  </r>
  <r>
    <n v="13470"/>
    <s v="Ram Mahesh"/>
    <s v="India"/>
    <x v="0"/>
    <x v="0"/>
    <n v="6370"/>
    <n v="170"/>
    <n v="399"/>
    <x v="209"/>
  </r>
  <r>
    <n v="13471"/>
    <s v="Gunar Cockshoot"/>
    <s v="UK"/>
    <x v="7"/>
    <x v="0"/>
    <n v="4081"/>
    <n v="156"/>
    <n v="583"/>
    <x v="210"/>
  </r>
  <r>
    <n v="13472"/>
    <s v="Gigi Bohling"/>
    <s v="USA"/>
    <x v="6"/>
    <x v="0"/>
    <n v="294"/>
    <n v="265"/>
    <n v="11"/>
    <x v="211"/>
  </r>
  <r>
    <n v="13473"/>
    <s v="Brien Boise"/>
    <s v="New Zealand"/>
    <x v="8"/>
    <x v="0"/>
    <n v="7525"/>
    <n v="9"/>
    <n v="290"/>
    <x v="212"/>
  </r>
  <r>
    <n v="13474"/>
    <s v="Oby Sorrel"/>
    <s v="India"/>
    <x v="21"/>
    <x v="2"/>
    <n v="3465"/>
    <n v="150"/>
    <n v="134"/>
    <x v="213"/>
  </r>
  <r>
    <n v="13475"/>
    <s v="Brien Boise"/>
    <s v="UK"/>
    <x v="10"/>
    <x v="0"/>
    <n v="1603"/>
    <n v="135"/>
    <n v="77"/>
    <x v="214"/>
  </r>
  <r>
    <n v="13476"/>
    <s v="Oby Sorrel"/>
    <s v="India"/>
    <x v="17"/>
    <x v="2"/>
    <n v="2324"/>
    <n v="299"/>
    <n v="194"/>
    <x v="215"/>
  </r>
  <r>
    <n v="13477"/>
    <s v="Barr Faughny"/>
    <s v="Australia"/>
    <x v="3"/>
    <x v="1"/>
    <n v="637"/>
    <n v="45"/>
    <n v="29"/>
    <x v="216"/>
  </r>
  <r>
    <n v="13478"/>
    <s v="Husein Augar"/>
    <s v="New Zealand"/>
    <x v="21"/>
    <x v="2"/>
    <n v="5215"/>
    <n v="104"/>
    <n v="209"/>
    <x v="217"/>
  </r>
  <r>
    <n v="13479"/>
    <s v="Husein Augar"/>
    <s v="Canada"/>
    <x v="2"/>
    <x v="0"/>
    <n v="826"/>
    <n v="40"/>
    <n v="36"/>
    <x v="218"/>
  </r>
  <r>
    <n v="13480"/>
    <s v="Husein Augar"/>
    <s v="UK"/>
    <x v="18"/>
    <x v="2"/>
    <n v="3675"/>
    <n v="26"/>
    <n v="283"/>
    <x v="219"/>
  </r>
  <r>
    <n v="13481"/>
    <s v="Curtice Advani"/>
    <s v="UK"/>
    <x v="7"/>
    <x v="0"/>
    <n v="1519"/>
    <n v="24"/>
    <n v="169"/>
    <x v="220"/>
  </r>
  <r>
    <n v="13482"/>
    <s v="Oby Sorrel"/>
    <s v="Canada"/>
    <x v="16"/>
    <x v="2"/>
    <n v="1995"/>
    <n v="14"/>
    <n v="77"/>
    <x v="221"/>
  </r>
  <r>
    <n v="13483"/>
    <s v="Gunar Cockshoot"/>
    <s v="New Zealand"/>
    <x v="20"/>
    <x v="1"/>
    <n v="6804"/>
    <n v="260"/>
    <n v="486"/>
    <x v="222"/>
  </r>
  <r>
    <n v="13484"/>
    <s v="Ches Bonnell"/>
    <s v="Canada"/>
    <x v="16"/>
    <x v="2"/>
    <n v="4242"/>
    <n v="245"/>
    <n v="164"/>
    <x v="223"/>
  </r>
  <r>
    <n v="13485"/>
    <s v="Husein Augar"/>
    <s v="Canada"/>
    <x v="19"/>
    <x v="1"/>
    <n v="7231"/>
    <n v="254"/>
    <n v="452"/>
    <x v="224"/>
  </r>
  <r>
    <n v="13486"/>
    <s v="Gigi Bohling"/>
    <s v="Australia"/>
    <x v="4"/>
    <x v="1"/>
    <n v="4186"/>
    <n v="349"/>
    <n v="175"/>
    <x v="225"/>
  </r>
  <r>
    <n v="13487"/>
    <s v="Barr Faughny"/>
    <s v="Canada"/>
    <x v="17"/>
    <x v="2"/>
    <n v="973"/>
    <n v="11"/>
    <n v="98"/>
    <x v="226"/>
  </r>
  <r>
    <n v="13488"/>
    <s v="Gigi Bohling"/>
    <s v="India"/>
    <x v="3"/>
    <x v="1"/>
    <n v="2317"/>
    <n v="241"/>
    <n v="116"/>
    <x v="227"/>
  </r>
  <r>
    <n v="13489"/>
    <s v="Gigi Bohling"/>
    <s v="Australia"/>
    <x v="12"/>
    <x v="0"/>
    <n v="1904"/>
    <n v="102"/>
    <n v="238"/>
    <x v="228"/>
  </r>
  <r>
    <n v="13490"/>
    <s v="Husein Augar"/>
    <s v="Canada"/>
    <x v="3"/>
    <x v="1"/>
    <n v="378"/>
    <n v="188"/>
    <n v="18"/>
    <x v="229"/>
  </r>
  <r>
    <n v="13491"/>
    <s v="Curtice Advani"/>
    <s v="USA"/>
    <x v="20"/>
    <x v="1"/>
    <n v="3122"/>
    <n v="129"/>
    <n v="184"/>
    <x v="230"/>
  </r>
  <r>
    <n v="13492"/>
    <s v="Curtice Advani"/>
    <s v="India"/>
    <x v="20"/>
    <x v="1"/>
    <n v="3164"/>
    <n v="27"/>
    <n v="211"/>
    <x v="231"/>
  </r>
  <r>
    <n v="13493"/>
    <s v="Ram Mahesh"/>
    <s v="India"/>
    <x v="13"/>
    <x v="1"/>
    <n v="8148"/>
    <n v="89"/>
    <n v="1164"/>
    <x v="232"/>
  </r>
  <r>
    <n v="13494"/>
    <s v="Ches Bonnell"/>
    <s v="Canada"/>
    <x v="4"/>
    <x v="1"/>
    <n v="2023"/>
    <n v="37"/>
    <n v="75"/>
    <x v="233"/>
  </r>
  <r>
    <n v="13495"/>
    <s v="Carla Molina"/>
    <s v="New Zealand"/>
    <x v="12"/>
    <x v="0"/>
    <n v="2107"/>
    <n v="157"/>
    <n v="211"/>
    <x v="234"/>
  </r>
  <r>
    <n v="13496"/>
    <s v="Curtice Advani"/>
    <s v="Australia"/>
    <x v="9"/>
    <x v="0"/>
    <n v="4249"/>
    <n v="56"/>
    <n v="178"/>
    <x v="235"/>
  </r>
  <r>
    <n v="21197"/>
    <s v="Ches Bonnell"/>
    <s v="UK"/>
    <x v="4"/>
    <x v="1"/>
    <n v="7490"/>
    <n v="181"/>
    <n v="300"/>
    <x v="236"/>
  </r>
  <r>
    <n v="21198"/>
    <s v="Ram Mahesh"/>
    <s v="UK"/>
    <x v="8"/>
    <x v="0"/>
    <n v="2716"/>
    <n v="85"/>
    <n v="119"/>
    <x v="237"/>
  </r>
  <r>
    <n v="21199"/>
    <s v="Gigi Bohling"/>
    <s v="USA"/>
    <x v="4"/>
    <x v="1"/>
    <n v="1484"/>
    <n v="233"/>
    <n v="60"/>
    <x v="229"/>
  </r>
  <r>
    <n v="21200"/>
    <s v="Ram Mahesh"/>
    <s v="India"/>
    <x v="5"/>
    <x v="1"/>
    <n v="8141"/>
    <n v="74"/>
    <n v="1357"/>
    <x v="230"/>
  </r>
  <r>
    <n v="21201"/>
    <s v="Carla Molina"/>
    <s v="Canada"/>
    <x v="15"/>
    <x v="0"/>
    <n v="10010"/>
    <n v="126"/>
    <n v="835"/>
    <x v="231"/>
  </r>
  <r>
    <n v="21202"/>
    <s v="Husein Augar"/>
    <s v="USA"/>
    <x v="16"/>
    <x v="2"/>
    <n v="1771"/>
    <n v="475"/>
    <n v="71"/>
    <x v="232"/>
  </r>
  <r>
    <n v="21203"/>
    <s v="Ram Mahesh"/>
    <s v="Canada"/>
    <x v="3"/>
    <x v="1"/>
    <n v="483"/>
    <n v="352"/>
    <n v="25"/>
    <x v="233"/>
  </r>
  <r>
    <n v="21204"/>
    <s v="Curtice Advani"/>
    <s v="USA"/>
    <x v="19"/>
    <x v="1"/>
    <n v="2884"/>
    <n v="24"/>
    <n v="170"/>
    <x v="234"/>
  </r>
  <r>
    <n v="21205"/>
    <s v="Gunar Cockshoot"/>
    <s v="USA"/>
    <x v="4"/>
    <x v="1"/>
    <n v="3983"/>
    <n v="275"/>
    <n v="154"/>
    <x v="235"/>
  </r>
  <r>
    <n v="21206"/>
    <s v="Gunar Cockshoot"/>
    <s v="USA"/>
    <x v="21"/>
    <x v="2"/>
    <n v="5999"/>
    <n v="117"/>
    <n v="231"/>
    <x v="236"/>
  </r>
  <r>
    <n v="21207"/>
    <s v="Curtice Advani"/>
    <s v="Canada"/>
    <x v="2"/>
    <x v="0"/>
    <n v="3388"/>
    <n v="453"/>
    <n v="142"/>
    <x v="237"/>
  </r>
  <r>
    <n v="21208"/>
    <s v="Carla Molina"/>
    <s v="India"/>
    <x v="13"/>
    <x v="1"/>
    <n v="1365"/>
    <n v="114"/>
    <n v="228"/>
    <x v="238"/>
  </r>
  <r>
    <n v="21209"/>
    <s v="Barr Faughny"/>
    <s v="India"/>
    <x v="18"/>
    <x v="2"/>
    <n v="5474"/>
    <n v="133"/>
    <n v="365"/>
    <x v="239"/>
  </r>
  <r>
    <n v="21210"/>
    <s v="Ches Bonnell"/>
    <s v="USA"/>
    <x v="15"/>
    <x v="0"/>
    <n v="1302"/>
    <n v="293"/>
    <n v="109"/>
    <x v="240"/>
  </r>
  <r>
    <n v="21211"/>
    <s v="Oby Sorrel"/>
    <s v="India"/>
    <x v="7"/>
    <x v="0"/>
    <n v="5635"/>
    <n v="273"/>
    <n v="627"/>
    <x v="241"/>
  </r>
  <r>
    <n v="21212"/>
    <s v="Carla Molina"/>
    <s v="UK"/>
    <x v="21"/>
    <x v="2"/>
    <n v="8512"/>
    <n v="125"/>
    <n v="341"/>
    <x v="242"/>
  </r>
  <r>
    <n v="21213"/>
    <s v="Husein Augar"/>
    <s v="Canada"/>
    <x v="14"/>
    <x v="0"/>
    <n v="2184"/>
    <n v="69"/>
    <n v="115"/>
    <x v="243"/>
  </r>
  <r>
    <n v="21214"/>
    <s v="Carla Molina"/>
    <s v="India"/>
    <x v="12"/>
    <x v="0"/>
    <n v="5362"/>
    <n v="363"/>
    <n v="671"/>
    <x v="244"/>
  </r>
  <r>
    <n v="21215"/>
    <s v="Ches Bonnell"/>
    <s v="Australia"/>
    <x v="8"/>
    <x v="0"/>
    <n v="4214"/>
    <n v="210"/>
    <n v="169"/>
    <x v="245"/>
  </r>
  <r>
    <n v="21216"/>
    <s v="Ram Mahesh"/>
    <s v="New Zealand"/>
    <x v="20"/>
    <x v="1"/>
    <n v="1428"/>
    <n v="169"/>
    <n v="96"/>
    <x v="246"/>
  </r>
  <r>
    <n v="21217"/>
    <s v="Carla Molina"/>
    <s v="Australia"/>
    <x v="3"/>
    <x v="1"/>
    <n v="5432"/>
    <n v="215"/>
    <n v="272"/>
    <x v="247"/>
  </r>
  <r>
    <n v="21218"/>
    <s v="Curtice Advani"/>
    <s v="India"/>
    <x v="16"/>
    <x v="2"/>
    <n v="3220"/>
    <n v="16"/>
    <n v="129"/>
    <x v="248"/>
  </r>
  <r>
    <n v="21219"/>
    <s v="Carla Molina"/>
    <s v="Canada"/>
    <x v="11"/>
    <x v="0"/>
    <n v="1071"/>
    <n v="200"/>
    <n v="83"/>
    <x v="249"/>
  </r>
  <r>
    <n v="21220"/>
    <s v="Barr Faughny"/>
    <s v="Australia"/>
    <x v="18"/>
    <x v="2"/>
    <n v="2107"/>
    <n v="63"/>
    <n v="151"/>
    <x v="250"/>
  </r>
  <r>
    <n v="21221"/>
    <s v="Curtice Advani"/>
    <s v="Australia"/>
    <x v="20"/>
    <x v="1"/>
    <n v="5530"/>
    <n v="510"/>
    <n v="346"/>
    <x v="251"/>
  </r>
  <r>
    <n v="21222"/>
    <s v="Gigi Bohling"/>
    <s v="India"/>
    <x v="20"/>
    <x v="1"/>
    <n v="154"/>
    <n v="162"/>
    <n v="10"/>
    <x v="252"/>
  </r>
  <r>
    <n v="21223"/>
    <s v="Curtice Advani"/>
    <s v="Australia"/>
    <x v="19"/>
    <x v="1"/>
    <n v="1442"/>
    <n v="25"/>
    <n v="81"/>
    <x v="253"/>
  </r>
  <r>
    <n v="21224"/>
    <s v="Ram Mahesh"/>
    <s v="Canada"/>
    <x v="2"/>
    <x v="0"/>
    <n v="8246"/>
    <n v="75"/>
    <n v="359"/>
    <x v="254"/>
  </r>
  <r>
    <n v="21225"/>
    <s v="Gunar Cockshoot"/>
    <s v="India"/>
    <x v="7"/>
    <x v="0"/>
    <n v="700"/>
    <n v="108"/>
    <n v="100"/>
    <x v="255"/>
  </r>
  <r>
    <n v="21226"/>
    <s v="Gigi Bohling"/>
    <s v="USA"/>
    <x v="5"/>
    <x v="1"/>
    <n v="2828"/>
    <n v="80"/>
    <n v="315"/>
    <x v="256"/>
  </r>
  <r>
    <n v="21227"/>
    <s v="Gigi Bohling"/>
    <s v="Australia"/>
    <x v="9"/>
    <x v="0"/>
    <n v="5215"/>
    <n v="186"/>
    <n v="218"/>
    <x v="257"/>
  </r>
  <r>
    <n v="21228"/>
    <s v="Ches Bonnell"/>
    <s v="India"/>
    <x v="7"/>
    <x v="0"/>
    <n v="3969"/>
    <n v="273"/>
    <n v="662"/>
    <x v="258"/>
  </r>
  <r>
    <n v="21229"/>
    <s v="Carla Molina"/>
    <s v="Australia"/>
    <x v="1"/>
    <x v="1"/>
    <n v="1771"/>
    <n v="153"/>
    <n v="178"/>
    <x v="259"/>
  </r>
  <r>
    <n v="21230"/>
    <s v="Gigi Bohling"/>
    <s v="India"/>
    <x v="2"/>
    <x v="0"/>
    <n v="9821"/>
    <n v="9"/>
    <n v="410"/>
    <x v="260"/>
  </r>
  <r>
    <n v="21231"/>
    <s v="Ches Bonnell"/>
    <s v="Australia"/>
    <x v="2"/>
    <x v="0"/>
    <n v="5999"/>
    <n v="75"/>
    <n v="231"/>
    <x v="261"/>
  </r>
  <r>
    <n v="21232"/>
    <s v="Gigi Bohling"/>
    <s v="UK"/>
    <x v="5"/>
    <x v="1"/>
    <n v="168"/>
    <n v="44"/>
    <n v="19"/>
    <x v="262"/>
  </r>
  <r>
    <n v="21233"/>
    <s v="Oby Sorrel"/>
    <s v="USA"/>
    <x v="3"/>
    <x v="1"/>
    <n v="8120"/>
    <n v="162"/>
    <n v="387"/>
    <x v="263"/>
  </r>
  <r>
    <n v="21234"/>
    <s v="Carla Molina"/>
    <s v="Canada"/>
    <x v="10"/>
    <x v="0"/>
    <n v="3346"/>
    <n v="156"/>
    <n v="146"/>
    <x v="264"/>
  </r>
  <r>
    <n v="21235"/>
    <s v="Ram Mahesh"/>
    <s v="India"/>
    <x v="15"/>
    <x v="0"/>
    <n v="7434"/>
    <n v="86"/>
    <n v="620"/>
    <x v="265"/>
  </r>
  <r>
    <n v="21236"/>
    <s v="Gunar Cockshoot"/>
    <s v="UK"/>
    <x v="10"/>
    <x v="0"/>
    <n v="7553"/>
    <n v="127"/>
    <n v="329"/>
    <x v="266"/>
  </r>
  <r>
    <n v="21237"/>
    <s v="Ram Mahesh"/>
    <s v="UK"/>
    <x v="19"/>
    <x v="1"/>
    <n v="896"/>
    <n v="238"/>
    <n v="50"/>
    <x v="267"/>
  </r>
  <r>
    <n v="21238"/>
    <s v="Gigi Bohling"/>
    <s v="UK"/>
    <x v="3"/>
    <x v="1"/>
    <n v="9618"/>
    <n v="27"/>
    <n v="507"/>
    <x v="268"/>
  </r>
  <r>
    <n v="21239"/>
    <s v="Gigi Bohling"/>
    <s v="Australia"/>
    <x v="19"/>
    <x v="1"/>
    <n v="5348"/>
    <n v="136"/>
    <n v="315"/>
    <x v="269"/>
  </r>
  <r>
    <n v="21240"/>
    <s v="Oby Sorrel"/>
    <s v="Australia"/>
    <x v="12"/>
    <x v="0"/>
    <n v="6062"/>
    <n v="204"/>
    <n v="607"/>
    <x v="270"/>
  </r>
  <r>
    <n v="21241"/>
    <s v="Barr Faughny"/>
    <s v="Canada"/>
    <x v="1"/>
    <x v="1"/>
    <n v="2870"/>
    <n v="25"/>
    <n v="287"/>
    <x v="271"/>
  </r>
  <r>
    <n v="21242"/>
    <s v="Gunar Cockshoot"/>
    <s v="USA"/>
    <x v="13"/>
    <x v="1"/>
    <n v="10038"/>
    <n v="234"/>
    <n v="1255"/>
    <x v="272"/>
  </r>
  <r>
    <n v="21243"/>
    <s v="Ches Bonnell"/>
    <s v="UK"/>
    <x v="18"/>
    <x v="2"/>
    <n v="5565"/>
    <n v="71"/>
    <n v="464"/>
    <x v="273"/>
  </r>
  <r>
    <n v="21244"/>
    <s v="Brien Boise"/>
    <s v="Canada"/>
    <x v="12"/>
    <x v="0"/>
    <n v="8673"/>
    <n v="278"/>
    <n v="964"/>
    <x v="266"/>
  </r>
  <r>
    <n v="21245"/>
    <s v="Husein Augar"/>
    <s v="USA"/>
    <x v="15"/>
    <x v="0"/>
    <n v="9849"/>
    <n v="172"/>
    <n v="704"/>
    <x v="267"/>
  </r>
  <r>
    <n v="21246"/>
    <s v="Ches Bonnell"/>
    <s v="India"/>
    <x v="10"/>
    <x v="0"/>
    <n v="4760"/>
    <n v="59"/>
    <n v="217"/>
    <x v="268"/>
  </r>
  <r>
    <n v="21247"/>
    <s v="Barr Faughny"/>
    <s v="Canada"/>
    <x v="20"/>
    <x v="1"/>
    <n v="11137"/>
    <n v="29"/>
    <n v="796"/>
    <x v="269"/>
  </r>
  <r>
    <n v="21248"/>
    <s v="Gigi Bohling"/>
    <s v="India"/>
    <x v="13"/>
    <x v="1"/>
    <n v="2898"/>
    <n v="58"/>
    <n v="363"/>
    <x v="270"/>
  </r>
  <r>
    <n v="21249"/>
    <s v="Carla Molina"/>
    <s v="Australia"/>
    <x v="19"/>
    <x v="1"/>
    <n v="1113"/>
    <n v="126"/>
    <n v="66"/>
    <x v="271"/>
  </r>
  <r>
    <n v="21250"/>
    <s v="Oby Sorrel"/>
    <s v="Australia"/>
    <x v="13"/>
    <x v="1"/>
    <n v="6615"/>
    <n v="79"/>
    <n v="945"/>
    <x v="272"/>
  </r>
  <r>
    <n v="21251"/>
    <s v="Brien Boise"/>
    <s v="UK"/>
    <x v="4"/>
    <x v="1"/>
    <n v="42"/>
    <n v="271"/>
    <n v="2"/>
    <x v="273"/>
  </r>
  <r>
    <n v="21252"/>
    <s v="Barr Faughny"/>
    <s v="UK"/>
    <x v="8"/>
    <x v="0"/>
    <n v="4529"/>
    <n v="206"/>
    <n v="189"/>
    <x v="274"/>
  </r>
  <r>
    <n v="21253"/>
    <s v="Gigi Bohling"/>
    <s v="UK"/>
    <x v="19"/>
    <x v="1"/>
    <n v="1855"/>
    <n v="57"/>
    <n v="104"/>
    <x v="275"/>
  </r>
  <r>
    <n v="21254"/>
    <s v="Carla Molina"/>
    <s v="New Zealand"/>
    <x v="10"/>
    <x v="0"/>
    <n v="4935"/>
    <n v="50"/>
    <n v="206"/>
    <x v="276"/>
  </r>
  <r>
    <n v="21255"/>
    <s v="Ches Bonnell"/>
    <s v="USA"/>
    <x v="19"/>
    <x v="1"/>
    <n v="6314"/>
    <n v="28"/>
    <n v="395"/>
    <x v="277"/>
  </r>
  <r>
    <n v="21256"/>
    <s v="Ram Mahesh"/>
    <s v="Australia"/>
    <x v="12"/>
    <x v="0"/>
    <n v="1974"/>
    <n v="275"/>
    <n v="180"/>
    <x v="278"/>
  </r>
  <r>
    <n v="21257"/>
    <s v="Brien Boise"/>
    <s v="India"/>
    <x v="17"/>
    <x v="2"/>
    <n v="4291"/>
    <n v="179"/>
    <n v="430"/>
    <x v="279"/>
  </r>
  <r>
    <n v="21258"/>
    <s v="Husein Augar"/>
    <s v="Australia"/>
    <x v="6"/>
    <x v="0"/>
    <n v="6314"/>
    <n v="111"/>
    <n v="234"/>
    <x v="280"/>
  </r>
  <r>
    <n v="21259"/>
    <s v="Brien Boise"/>
    <s v="Australia"/>
    <x v="19"/>
    <x v="1"/>
    <n v="2674"/>
    <n v="208"/>
    <n v="149"/>
    <x v="281"/>
  </r>
  <r>
    <n v="21260"/>
    <s v="Ches Bonnell"/>
    <s v="Canada"/>
    <x v="0"/>
    <x v="0"/>
    <n v="9128"/>
    <n v="16"/>
    <n v="703"/>
    <x v="282"/>
  </r>
  <r>
    <n v="21261"/>
    <s v="Gunar Cockshoot"/>
    <s v="India"/>
    <x v="15"/>
    <x v="0"/>
    <n v="7553"/>
    <n v="80"/>
    <n v="540"/>
    <x v="283"/>
  </r>
  <r>
    <n v="21262"/>
    <s v="Husein Augar"/>
    <s v="USA"/>
    <x v="13"/>
    <x v="1"/>
    <n v="4298"/>
    <n v="270"/>
    <n v="538"/>
    <x v="284"/>
  </r>
  <r>
    <n v="21263"/>
    <s v="Carla Molina"/>
    <s v="Canada"/>
    <x v="12"/>
    <x v="0"/>
    <n v="3206"/>
    <n v="475"/>
    <n v="401"/>
    <x v="285"/>
  </r>
  <r>
    <n v="21264"/>
    <s v="Gigi Bohling"/>
    <s v="India"/>
    <x v="0"/>
    <x v="0"/>
    <n v="4543"/>
    <n v="372"/>
    <n v="284"/>
    <x v="286"/>
  </r>
  <r>
    <n v="21265"/>
    <s v="Brien Boise"/>
    <s v="UK"/>
    <x v="14"/>
    <x v="0"/>
    <n v="4438"/>
    <n v="80"/>
    <n v="222"/>
    <x v="287"/>
  </r>
  <r>
    <n v="21266"/>
    <s v="Oby Sorrel"/>
    <s v="Australia"/>
    <x v="7"/>
    <x v="0"/>
    <n v="9548"/>
    <n v="278"/>
    <n v="1194"/>
    <x v="288"/>
  </r>
  <r>
    <n v="21267"/>
    <s v="Oby Sorrel"/>
    <s v="USA"/>
    <x v="4"/>
    <x v="1"/>
    <n v="3983"/>
    <n v="243"/>
    <n v="154"/>
    <x v="289"/>
  </r>
  <r>
    <n v="21268"/>
    <s v="Brien Boise"/>
    <s v="New Zealand"/>
    <x v="11"/>
    <x v="0"/>
    <n v="3276"/>
    <n v="43"/>
    <n v="234"/>
    <x v="290"/>
  </r>
  <r>
    <n v="21269"/>
    <s v="Gigi Bohling"/>
    <s v="Australia"/>
    <x v="17"/>
    <x v="2"/>
    <n v="4361"/>
    <n v="134"/>
    <n v="437"/>
    <x v="291"/>
  </r>
  <r>
    <n v="21270"/>
    <s v="Carla Molina"/>
    <s v="New Zealand"/>
    <x v="16"/>
    <x v="2"/>
    <n v="6727"/>
    <n v="242"/>
    <n v="250"/>
    <x v="292"/>
  </r>
  <r>
    <n v="21271"/>
    <s v="Ches Bonnell"/>
    <s v="India"/>
    <x v="3"/>
    <x v="1"/>
    <n v="77"/>
    <n v="2"/>
    <n v="4"/>
    <x v="293"/>
  </r>
  <r>
    <n v="21272"/>
    <s v="Ram Mahesh"/>
    <s v="New Zealand"/>
    <x v="15"/>
    <x v="0"/>
    <n v="12684"/>
    <n v="242"/>
    <n v="906"/>
    <x v="294"/>
  </r>
  <r>
    <n v="21273"/>
    <s v="Barr Faughny"/>
    <s v="Canada"/>
    <x v="7"/>
    <x v="0"/>
    <n v="651"/>
    <n v="260"/>
    <n v="93"/>
    <x v="295"/>
  </r>
  <r>
    <n v="21274"/>
    <s v="Gigi Bohling"/>
    <s v="Australia"/>
    <x v="14"/>
    <x v="0"/>
    <n v="3990"/>
    <n v="240"/>
    <n v="200"/>
    <x v="296"/>
  </r>
  <r>
    <n v="21275"/>
    <s v="Ram Mahesh"/>
    <s v="India"/>
    <x v="1"/>
    <x v="1"/>
    <n v="644"/>
    <n v="44"/>
    <n v="72"/>
    <x v="297"/>
  </r>
  <r>
    <n v="21276"/>
    <s v="Brien Boise"/>
    <s v="Australia"/>
    <x v="20"/>
    <x v="1"/>
    <n v="5551"/>
    <n v="315"/>
    <n v="371"/>
    <x v="298"/>
  </r>
  <r>
    <n v="21277"/>
    <s v="Oby Sorrel"/>
    <s v="Australia"/>
    <x v="10"/>
    <x v="0"/>
    <n v="3115"/>
    <n v="198"/>
    <n v="130"/>
    <x v="299"/>
  </r>
  <r>
    <n v="21278"/>
    <s v="Oby Sorrel"/>
    <s v="India"/>
    <x v="10"/>
    <x v="0"/>
    <n v="3703"/>
    <n v="214"/>
    <n v="169"/>
    <x v="300"/>
  </r>
  <r>
    <n v="21279"/>
    <s v="Husein Augar"/>
    <s v="UK"/>
    <x v="21"/>
    <x v="2"/>
    <n v="2401"/>
    <n v="58"/>
    <n v="97"/>
    <x v="301"/>
  </r>
  <r>
    <n v="21280"/>
    <s v="Carla Molina"/>
    <s v="India"/>
    <x v="4"/>
    <x v="1"/>
    <n v="2219"/>
    <n v="158"/>
    <n v="89"/>
    <x v="302"/>
  </r>
  <r>
    <n v="21281"/>
    <s v="Brien Boise"/>
    <s v="India"/>
    <x v="13"/>
    <x v="1"/>
    <n v="1505"/>
    <n v="139"/>
    <n v="251"/>
    <x v="303"/>
  </r>
  <r>
    <n v="21282"/>
    <s v="Carla Molina"/>
    <s v="New Zealand"/>
    <x v="17"/>
    <x v="2"/>
    <n v="8022"/>
    <n v="12"/>
    <n v="803"/>
    <x v="294"/>
  </r>
  <r>
    <n v="21283"/>
    <s v="Gigi Bohling"/>
    <s v="UK"/>
    <x v="8"/>
    <x v="0"/>
    <n v="2877"/>
    <n v="95"/>
    <n v="116"/>
    <x v="295"/>
  </r>
  <r>
    <n v="21284"/>
    <s v="Husein Augar"/>
    <s v="Canada"/>
    <x v="16"/>
    <x v="2"/>
    <n v="6216"/>
    <n v="30"/>
    <n v="249"/>
    <x v="296"/>
  </r>
  <r>
    <n v="21285"/>
    <s v="Barr Faughny"/>
    <s v="Canada"/>
    <x v="19"/>
    <x v="1"/>
    <n v="1127"/>
    <n v="152"/>
    <n v="71"/>
    <x v="297"/>
  </r>
  <r>
    <n v="21286"/>
    <s v="Curtice Advani"/>
    <s v="USA"/>
    <x v="12"/>
    <x v="0"/>
    <n v="14644"/>
    <n v="63"/>
    <n v="1465"/>
    <x v="298"/>
  </r>
  <r>
    <n v="21287"/>
    <s v="Ram Mahesh"/>
    <s v="UK"/>
    <x v="13"/>
    <x v="1"/>
    <n v="9373"/>
    <n v="318"/>
    <n v="1042"/>
    <x v="299"/>
  </r>
  <r>
    <n v="21288"/>
    <s v="Oby Sorrel"/>
    <s v="New Zealand"/>
    <x v="2"/>
    <x v="0"/>
    <n v="4130"/>
    <n v="165"/>
    <n v="173"/>
    <x v="300"/>
  </r>
  <r>
    <n v="21289"/>
    <s v="Oby Sorrel"/>
    <s v="UK"/>
    <x v="10"/>
    <x v="0"/>
    <n v="119"/>
    <n v="287"/>
    <n v="6"/>
    <x v="301"/>
  </r>
  <r>
    <n v="21290"/>
    <s v="Brien Boise"/>
    <s v="Canada"/>
    <x v="18"/>
    <x v="2"/>
    <n v="4921"/>
    <n v="19"/>
    <n v="352"/>
    <x v="302"/>
  </r>
  <r>
    <n v="21291"/>
    <s v="Ram Mahesh"/>
    <s v="UK"/>
    <x v="0"/>
    <x v="0"/>
    <n v="3913"/>
    <n v="389"/>
    <n v="280"/>
    <x v="303"/>
  </r>
  <r>
    <n v="21292"/>
    <s v="Curtice Advani"/>
    <s v="New Zealand"/>
    <x v="20"/>
    <x v="1"/>
    <n v="4459"/>
    <n v="146"/>
    <n v="319"/>
    <x v="304"/>
  </r>
  <r>
    <n v="21293"/>
    <s v="Husein Augar"/>
    <s v="UK"/>
    <x v="10"/>
    <x v="0"/>
    <n v="5992"/>
    <n v="366"/>
    <n v="261"/>
    <x v="305"/>
  </r>
  <r>
    <n v="21294"/>
    <s v="Gunar Cockshoot"/>
    <s v="USA"/>
    <x v="10"/>
    <x v="0"/>
    <n v="4739"/>
    <n v="138"/>
    <n v="216"/>
    <x v="306"/>
  </r>
  <r>
    <n v="21295"/>
    <s v="Brien Boise"/>
    <s v="USA"/>
    <x v="17"/>
    <x v="2"/>
    <n v="462"/>
    <n v="240"/>
    <n v="36"/>
    <x v="307"/>
  </r>
  <r>
    <n v="21296"/>
    <s v="Ches Bonnell"/>
    <s v="UK"/>
    <x v="2"/>
    <x v="0"/>
    <n v="1855"/>
    <n v="416"/>
    <n v="75"/>
    <x v="308"/>
  </r>
  <r>
    <n v="21297"/>
    <s v="Husein Augar"/>
    <s v="India"/>
    <x v="10"/>
    <x v="0"/>
    <n v="1785"/>
    <n v="205"/>
    <n v="75"/>
    <x v="309"/>
  </r>
  <r>
    <n v="21298"/>
    <s v="Carla Molina"/>
    <s v="New Zealand"/>
    <x v="8"/>
    <x v="0"/>
    <n v="4704"/>
    <n v="264"/>
    <n v="189"/>
    <x v="310"/>
  </r>
  <r>
    <n v="21299"/>
    <s v="Ram Mahesh"/>
    <s v="USA"/>
    <x v="1"/>
    <x v="1"/>
    <n v="8659"/>
    <n v="252"/>
    <n v="963"/>
    <x v="311"/>
  </r>
  <r>
    <n v="21300"/>
    <s v="Gigi Bohling"/>
    <s v="India"/>
    <x v="15"/>
    <x v="0"/>
    <n v="3808"/>
    <n v="245"/>
    <n v="272"/>
    <x v="312"/>
  </r>
  <r>
    <n v="21301"/>
    <s v="Oby Sorrel"/>
    <s v="India"/>
    <x v="14"/>
    <x v="0"/>
    <n v="6517"/>
    <n v="100"/>
    <n v="311"/>
    <x v="313"/>
  </r>
  <r>
    <n v="21302"/>
    <s v="Oby Sorrel"/>
    <s v="India"/>
    <x v="6"/>
    <x v="0"/>
    <n v="20692"/>
    <n v="293"/>
    <n v="796"/>
    <x v="314"/>
  </r>
  <r>
    <n v="21303"/>
    <s v="Carla Molina"/>
    <s v="India"/>
    <x v="2"/>
    <x v="0"/>
    <n v="3605"/>
    <n v="44"/>
    <n v="157"/>
    <x v="315"/>
  </r>
  <r>
    <n v="21304"/>
    <s v="Brien Boise"/>
    <s v="India"/>
    <x v="4"/>
    <x v="1"/>
    <n v="63"/>
    <n v="123"/>
    <n v="3"/>
    <x v="316"/>
  </r>
  <r>
    <n v="21305"/>
    <s v="Curtice Advani"/>
    <s v="New Zealand"/>
    <x v="10"/>
    <x v="0"/>
    <n v="6055"/>
    <n v="102"/>
    <n v="276"/>
    <x v="317"/>
  </r>
  <r>
    <n v="21306"/>
    <s v="Carla Molina"/>
    <s v="UK"/>
    <x v="19"/>
    <x v="1"/>
    <n v="2268"/>
    <n v="361"/>
    <n v="142"/>
    <x v="318"/>
  </r>
  <r>
    <n v="21307"/>
    <s v="Brien Boise"/>
    <s v="Australia"/>
    <x v="15"/>
    <x v="0"/>
    <n v="3955"/>
    <n v="224"/>
    <n v="360"/>
    <x v="319"/>
  </r>
  <r>
    <n v="21308"/>
    <s v="Ram Mahesh"/>
    <s v="USA"/>
    <x v="9"/>
    <x v="0"/>
    <n v="980"/>
    <n v="170"/>
    <n v="41"/>
    <x v="320"/>
  </r>
  <r>
    <n v="21309"/>
    <s v="Oby Sorrel"/>
    <s v="New Zealand"/>
    <x v="0"/>
    <x v="0"/>
    <n v="3563"/>
    <n v="163"/>
    <n v="238"/>
    <x v="321"/>
  </r>
  <r>
    <n v="21310"/>
    <s v="Barr Faughny"/>
    <s v="UK"/>
    <x v="15"/>
    <x v="0"/>
    <n v="3122"/>
    <n v="69"/>
    <n v="241"/>
    <x v="322"/>
  </r>
  <r>
    <n v="21311"/>
    <s v="Barr Faughny"/>
    <s v="India"/>
    <x v="7"/>
    <x v="0"/>
    <n v="546"/>
    <n v="13"/>
    <n v="91"/>
    <x v="323"/>
  </r>
  <r>
    <n v="21312"/>
    <s v="Gunar Cockshoot"/>
    <s v="Australia"/>
    <x v="21"/>
    <x v="2"/>
    <n v="4529"/>
    <n v="228"/>
    <n v="197"/>
    <x v="324"/>
  </r>
  <r>
    <n v="21313"/>
    <s v="Ches Bonnell"/>
    <s v="New Zealand"/>
    <x v="16"/>
    <x v="2"/>
    <n v="7749"/>
    <n v="147"/>
    <n v="299"/>
    <x v="325"/>
  </r>
  <r>
    <n v="21314"/>
    <s v="Gigi Bohling"/>
    <s v="Australia"/>
    <x v="10"/>
    <x v="0"/>
    <n v="343"/>
    <n v="47"/>
    <n v="15"/>
    <x v="326"/>
  </r>
  <r>
    <n v="21315"/>
    <s v="Brien Boise"/>
    <s v="UK"/>
    <x v="3"/>
    <x v="1"/>
    <n v="3619"/>
    <n v="326"/>
    <n v="181"/>
    <x v="327"/>
  </r>
  <r>
    <n v="21316"/>
    <s v="Brien Boise"/>
    <s v="USA"/>
    <x v="11"/>
    <x v="0"/>
    <n v="2079"/>
    <n v="209"/>
    <n v="130"/>
    <x v="328"/>
  </r>
  <r>
    <n v="21317"/>
    <s v="Gigi Bohling"/>
    <s v="New Zealand"/>
    <x v="2"/>
    <x v="0"/>
    <n v="2002"/>
    <n v="340"/>
    <n v="88"/>
    <x v="329"/>
  </r>
  <r>
    <n v="21318"/>
    <s v="Barr Faughny"/>
    <s v="New Zealand"/>
    <x v="9"/>
    <x v="0"/>
    <n v="336"/>
    <n v="129"/>
    <n v="14"/>
    <x v="319"/>
  </r>
  <r>
    <n v="21319"/>
    <s v="Husein Augar"/>
    <s v="New Zealand"/>
    <x v="6"/>
    <x v="0"/>
    <n v="1736"/>
    <n v="323"/>
    <n v="67"/>
    <x v="320"/>
  </r>
  <r>
    <n v="21320"/>
    <s v="Ram Mahesh"/>
    <s v="New Zealand"/>
    <x v="13"/>
    <x v="1"/>
    <n v="3990"/>
    <n v="105"/>
    <n v="499"/>
    <x v="321"/>
  </r>
  <r>
    <n v="21321"/>
    <s v="Carla Molina"/>
    <s v="New Zealand"/>
    <x v="0"/>
    <x v="0"/>
    <n v="4228"/>
    <n v="39"/>
    <n v="282"/>
    <x v="322"/>
  </r>
  <r>
    <n v="21322"/>
    <s v="Barr Faughny"/>
    <s v="Australia"/>
    <x v="21"/>
    <x v="2"/>
    <n v="868"/>
    <n v="18"/>
    <n v="37"/>
    <x v="323"/>
  </r>
  <r>
    <n v="21323"/>
    <s v="Oby Sorrel"/>
    <s v="USA"/>
    <x v="1"/>
    <x v="1"/>
    <n v="4319"/>
    <n v="172"/>
    <n v="432"/>
    <x v="324"/>
  </r>
  <r>
    <n v="21324"/>
    <s v="Husein Augar"/>
    <s v="USA"/>
    <x v="17"/>
    <x v="2"/>
    <n v="1057"/>
    <n v="308"/>
    <n v="89"/>
    <x v="325"/>
  </r>
  <r>
    <n v="21325"/>
    <s v="Curtice Advani"/>
    <s v="USA"/>
    <x v="9"/>
    <x v="0"/>
    <n v="9877"/>
    <n v="3"/>
    <n v="412"/>
    <x v="326"/>
  </r>
  <r>
    <n v="21326"/>
    <s v="Carla Molina"/>
    <s v="Canada"/>
    <x v="3"/>
    <x v="1"/>
    <n v="4438"/>
    <n v="154"/>
    <n v="212"/>
    <x v="327"/>
  </r>
  <r>
    <n v="21327"/>
    <s v="Gigi Bohling"/>
    <s v="New Zealand"/>
    <x v="11"/>
    <x v="0"/>
    <n v="7245"/>
    <n v="499"/>
    <n v="453"/>
    <x v="328"/>
  </r>
  <r>
    <n v="21328"/>
    <s v="Carla Molina"/>
    <s v="USA"/>
    <x v="9"/>
    <x v="0"/>
    <n v="2555"/>
    <n v="246"/>
    <n v="103"/>
    <x v="329"/>
  </r>
  <r>
    <n v="21329"/>
    <s v="Gigi Bohling"/>
    <s v="Canada"/>
    <x v="4"/>
    <x v="1"/>
    <n v="11109"/>
    <n v="158"/>
    <n v="445"/>
    <x v="330"/>
  </r>
  <r>
    <n v="21330"/>
    <s v="Ches Bonnell"/>
    <s v="India"/>
    <x v="0"/>
    <x v="0"/>
    <n v="6482"/>
    <n v="103"/>
    <n v="406"/>
    <x v="331"/>
  </r>
  <r>
    <n v="21331"/>
    <s v="Barr Faughny"/>
    <s v="USA"/>
    <x v="19"/>
    <x v="1"/>
    <n v="168"/>
    <n v="459"/>
    <n v="9"/>
    <x v="332"/>
  </r>
  <r>
    <n v="21332"/>
    <s v="Barr Faughny"/>
    <s v="UK"/>
    <x v="9"/>
    <x v="0"/>
    <n v="2058"/>
    <n v="89"/>
    <n v="94"/>
    <x v="333"/>
  </r>
  <r>
    <n v="21333"/>
    <s v="Gigi Bohling"/>
    <s v="Canada"/>
    <x v="9"/>
    <x v="0"/>
    <n v="1680"/>
    <n v="78"/>
    <n v="77"/>
    <x v="334"/>
  </r>
  <r>
    <n v="21334"/>
    <s v="Husein Augar"/>
    <s v="India"/>
    <x v="20"/>
    <x v="1"/>
    <n v="7784"/>
    <n v="25"/>
    <n v="458"/>
    <x v="335"/>
  </r>
  <r>
    <n v="21335"/>
    <s v="Gigi Bohling"/>
    <s v="Canada"/>
    <x v="12"/>
    <x v="0"/>
    <n v="3402"/>
    <n v="212"/>
    <n v="426"/>
    <x v="336"/>
  </r>
  <r>
    <n v="21336"/>
    <s v="Carla Molina"/>
    <s v="Australia"/>
    <x v="20"/>
    <x v="1"/>
    <n v="1239"/>
    <n v="209"/>
    <n v="83"/>
    <x v="337"/>
  </r>
  <r>
    <n v="21337"/>
    <s v="Husein Augar"/>
    <s v="India"/>
    <x v="0"/>
    <x v="0"/>
    <n v="574"/>
    <n v="18"/>
    <n v="36"/>
    <x v="338"/>
  </r>
  <r>
    <n v="21338"/>
    <s v="Curtice Advani"/>
    <s v="Canada"/>
    <x v="18"/>
    <x v="2"/>
    <n v="1876"/>
    <n v="64"/>
    <n v="126"/>
    <x v="339"/>
  </r>
  <r>
    <n v="21339"/>
    <s v="Gigi Bohling"/>
    <s v="USA"/>
    <x v="13"/>
    <x v="1"/>
    <n v="10787"/>
    <n v="39"/>
    <n v="1541"/>
    <x v="340"/>
  </r>
  <r>
    <n v="21340"/>
    <s v="Gigi Bohling"/>
    <s v="Australia"/>
    <x v="2"/>
    <x v="0"/>
    <n v="2310"/>
    <n v="52"/>
    <n v="93"/>
    <x v="341"/>
  </r>
  <r>
    <n v="21341"/>
    <s v="Oby Sorrel"/>
    <s v="UK"/>
    <x v="1"/>
    <x v="1"/>
    <n v="637"/>
    <n v="99"/>
    <n v="71"/>
    <x v="342"/>
  </r>
  <r>
    <n v="21342"/>
    <s v="Ches Bonnell"/>
    <s v="Australia"/>
    <x v="21"/>
    <x v="2"/>
    <n v="1484"/>
    <n v="125"/>
    <n v="58"/>
    <x v="343"/>
  </r>
  <r>
    <n v="21343"/>
    <s v="Gunar Cockshoot"/>
    <s v="Canada"/>
    <x v="4"/>
    <x v="1"/>
    <n v="5439"/>
    <n v="99"/>
    <n v="218"/>
    <x v="344"/>
  </r>
  <r>
    <n v="21344"/>
    <s v="Ram Mahesh"/>
    <s v="Australia"/>
    <x v="11"/>
    <x v="0"/>
    <n v="8337"/>
    <n v="295"/>
    <n v="522"/>
    <x v="345"/>
  </r>
  <r>
    <n v="21345"/>
    <s v="Barr Faughny"/>
    <s v="Canada"/>
    <x v="12"/>
    <x v="0"/>
    <n v="2177"/>
    <n v="527"/>
    <n v="198"/>
    <x v="346"/>
  </r>
  <r>
    <n v="21346"/>
    <s v="Carla Molina"/>
    <s v="UK"/>
    <x v="11"/>
    <x v="0"/>
    <n v="1876"/>
    <n v="36"/>
    <n v="126"/>
    <x v="347"/>
  </r>
  <r>
    <n v="21347"/>
    <s v="Ram Mahesh"/>
    <s v="New Zealand"/>
    <x v="21"/>
    <x v="2"/>
    <n v="13524"/>
    <n v="17"/>
    <n v="541"/>
    <x v="348"/>
  </r>
  <r>
    <n v="21348"/>
    <s v="Oby Sorrel"/>
    <s v="USA"/>
    <x v="16"/>
    <x v="2"/>
    <n v="2275"/>
    <n v="54"/>
    <n v="85"/>
    <x v="349"/>
  </r>
  <r>
    <n v="21349"/>
    <s v="Ram Mahesh"/>
    <s v="UK"/>
    <x v="10"/>
    <x v="0"/>
    <n v="5593"/>
    <n v="60"/>
    <n v="244"/>
    <x v="350"/>
  </r>
  <r>
    <n v="21350"/>
    <s v="Oby Sorrel"/>
    <s v="New Zealand"/>
    <x v="13"/>
    <x v="1"/>
    <n v="4767"/>
    <n v="428"/>
    <n v="795"/>
    <x v="351"/>
  </r>
  <r>
    <n v="21351"/>
    <s v="Gigi Bohling"/>
    <s v="USA"/>
    <x v="3"/>
    <x v="1"/>
    <n v="2730"/>
    <n v="22"/>
    <n v="130"/>
    <x v="352"/>
  </r>
  <r>
    <n v="21352"/>
    <s v="Curtice Advani"/>
    <s v="UK"/>
    <x v="9"/>
    <x v="0"/>
    <n v="3521"/>
    <n v="224"/>
    <n v="154"/>
    <x v="353"/>
  </r>
  <r>
    <n v="21353"/>
    <s v="Ram Mahesh"/>
    <s v="India"/>
    <x v="11"/>
    <x v="0"/>
    <n v="4480"/>
    <n v="53"/>
    <n v="280"/>
    <x v="354"/>
  </r>
  <r>
    <n v="21354"/>
    <s v="Gigi Bohling"/>
    <s v="UK"/>
    <x v="21"/>
    <x v="2"/>
    <n v="4130"/>
    <n v="83"/>
    <n v="159"/>
    <x v="355"/>
  </r>
  <r>
    <n v="21355"/>
    <s v="Barr Faughny"/>
    <s v="Canada"/>
    <x v="6"/>
    <x v="0"/>
    <n v="6055"/>
    <n v="74"/>
    <n v="233"/>
    <x v="356"/>
  </r>
  <r>
    <n v="21356"/>
    <s v="Gunar Cockshoot"/>
    <s v="UK"/>
    <x v="11"/>
    <x v="0"/>
    <n v="945"/>
    <n v="223"/>
    <n v="73"/>
    <x v="357"/>
  </r>
  <r>
    <n v="21357"/>
    <s v="Curtice Advani"/>
    <s v="Canada"/>
    <x v="17"/>
    <x v="2"/>
    <n v="4438"/>
    <n v="32"/>
    <n v="404"/>
    <x v="358"/>
  </r>
  <r>
    <n v="21358"/>
    <s v="Gigi Bohling"/>
    <s v="USA"/>
    <x v="21"/>
    <x v="2"/>
    <n v="1190"/>
    <n v="151"/>
    <n v="46"/>
    <x v="359"/>
  </r>
  <r>
    <n v="21359"/>
    <s v="Gunar Cockshoot"/>
    <s v="UK"/>
    <x v="15"/>
    <x v="0"/>
    <n v="9450"/>
    <n v="21"/>
    <n v="860"/>
    <x v="360"/>
  </r>
  <r>
    <n v="21360"/>
    <s v="Curtice Advani"/>
    <s v="USA"/>
    <x v="14"/>
    <x v="0"/>
    <n v="644"/>
    <n v="417"/>
    <n v="34"/>
    <x v="361"/>
  </r>
  <r>
    <n v="21361"/>
    <s v="Barr Faughny"/>
    <s v="Australia"/>
    <x v="0"/>
    <x v="0"/>
    <n v="1652"/>
    <n v="7"/>
    <n v="111"/>
    <x v="362"/>
  </r>
  <r>
    <n v="21362"/>
    <s v="Ram Mahesh"/>
    <s v="USA"/>
    <x v="6"/>
    <x v="0"/>
    <n v="5719"/>
    <n v="148"/>
    <n v="212"/>
    <x v="363"/>
  </r>
  <r>
    <n v="21363"/>
    <s v="Ram Mahesh"/>
    <s v="USA"/>
    <x v="15"/>
    <x v="0"/>
    <n v="12068"/>
    <n v="72"/>
    <n v="929"/>
    <x v="364"/>
  </r>
  <r>
    <n v="21364"/>
    <s v="Husein Augar"/>
    <s v="USA"/>
    <x v="3"/>
    <x v="1"/>
    <n v="1470"/>
    <n v="47"/>
    <n v="70"/>
    <x v="365"/>
  </r>
  <r>
    <n v="21365"/>
    <s v="Ches Bonnell"/>
    <s v="India"/>
    <x v="17"/>
    <x v="2"/>
    <n v="784"/>
    <n v="103"/>
    <n v="61"/>
    <x v="366"/>
  </r>
  <r>
    <n v="21366"/>
    <s v="Gunar Cockshoot"/>
    <s v="New Zealand"/>
    <x v="16"/>
    <x v="2"/>
    <n v="3808"/>
    <n v="413"/>
    <n v="147"/>
    <x v="367"/>
  </r>
  <r>
    <n v="21367"/>
    <s v="Gunar Cockshoot"/>
    <s v="USA"/>
    <x v="2"/>
    <x v="0"/>
    <n v="875"/>
    <n v="77"/>
    <n v="35"/>
    <x v="368"/>
  </r>
  <r>
    <n v="21368"/>
    <s v="Husein Augar"/>
    <s v="India"/>
    <x v="1"/>
    <x v="1"/>
    <n v="6076"/>
    <n v="146"/>
    <n v="608"/>
    <x v="369"/>
  </r>
  <r>
    <n v="21369"/>
    <s v="Husein Augar"/>
    <s v="Canada"/>
    <x v="4"/>
    <x v="1"/>
    <n v="3339"/>
    <n v="195"/>
    <n v="129"/>
    <x v="370"/>
  </r>
  <r>
    <n v="21370"/>
    <s v="Oby Sorrel"/>
    <s v="New Zealand"/>
    <x v="16"/>
    <x v="2"/>
    <n v="10472"/>
    <n v="13"/>
    <n v="388"/>
    <x v="371"/>
  </r>
  <r>
    <n v="21371"/>
    <s v="Gunar Cockshoot"/>
    <s v="India"/>
    <x v="11"/>
    <x v="0"/>
    <n v="2394"/>
    <n v="371"/>
    <n v="150"/>
    <x v="372"/>
  </r>
  <r>
    <n v="21372"/>
    <s v="Carla Molina"/>
    <s v="USA"/>
    <x v="0"/>
    <x v="0"/>
    <n v="5754"/>
    <n v="161"/>
    <n v="411"/>
    <x v="373"/>
  </r>
  <r>
    <n v="21373"/>
    <s v="Carla Molina"/>
    <s v="Australia"/>
    <x v="11"/>
    <x v="0"/>
    <n v="5166"/>
    <n v="36"/>
    <n v="345"/>
    <x v="374"/>
  </r>
  <r>
    <n v="21374"/>
    <s v="Gigi Bohling"/>
    <s v="Australia"/>
    <x v="3"/>
    <x v="1"/>
    <n v="1449"/>
    <n v="1"/>
    <n v="69"/>
    <x v="375"/>
  </r>
  <r>
    <n v="21375"/>
    <s v="Husein Augar"/>
    <s v="New Zealand"/>
    <x v="13"/>
    <x v="1"/>
    <n v="1232"/>
    <n v="309"/>
    <n v="154"/>
    <x v="376"/>
  </r>
  <r>
    <n v="21376"/>
    <s v="Gunar Cockshoot"/>
    <s v="India"/>
    <x v="17"/>
    <x v="2"/>
    <n v="13237"/>
    <n v="227"/>
    <n v="1204"/>
    <x v="377"/>
  </r>
  <r>
    <n v="21377"/>
    <s v="Curtice Advani"/>
    <s v="Australia"/>
    <x v="3"/>
    <x v="1"/>
    <n v="1624"/>
    <n v="46"/>
    <n v="78"/>
    <x v="378"/>
  </r>
  <r>
    <n v="21378"/>
    <s v="Husein Augar"/>
    <s v="New Zealand"/>
    <x v="8"/>
    <x v="0"/>
    <n v="595"/>
    <n v="200"/>
    <n v="23"/>
    <x v="379"/>
  </r>
  <r>
    <n v="21379"/>
    <s v="Ram Mahesh"/>
    <s v="New Zealand"/>
    <x v="11"/>
    <x v="0"/>
    <n v="2296"/>
    <n v="76"/>
    <n v="164"/>
    <x v="380"/>
  </r>
  <r>
    <n v="21380"/>
    <s v="Barr Faughny"/>
    <s v="New Zealand"/>
    <x v="4"/>
    <x v="1"/>
    <n v="2226"/>
    <n v="222"/>
    <n v="83"/>
    <x v="381"/>
  </r>
  <r>
    <n v="21381"/>
    <s v="Curtice Advani"/>
    <s v="UK"/>
    <x v="0"/>
    <x v="0"/>
    <n v="12355"/>
    <n v="43"/>
    <n v="951"/>
    <x v="382"/>
  </r>
  <r>
    <n v="21382"/>
    <s v="Ches Bonnell"/>
    <s v="Canada"/>
    <x v="14"/>
    <x v="0"/>
    <n v="3416"/>
    <n v="97"/>
    <n v="171"/>
    <x v="383"/>
  </r>
  <r>
    <n v="21383"/>
    <s v="Ches Bonnell"/>
    <s v="India"/>
    <x v="14"/>
    <x v="0"/>
    <n v="581"/>
    <n v="46"/>
    <n v="28"/>
    <x v="384"/>
  </r>
  <r>
    <n v="21384"/>
    <s v="Ram Mahesh"/>
    <s v="USA"/>
    <x v="16"/>
    <x v="2"/>
    <n v="5572"/>
    <n v="44"/>
    <n v="215"/>
    <x v="385"/>
  </r>
  <r>
    <n v="21385"/>
    <s v="Curtice Advani"/>
    <s v="New Zealand"/>
    <x v="4"/>
    <x v="1"/>
    <n v="7"/>
    <n v="491"/>
    <n v="1"/>
    <x v="386"/>
  </r>
  <r>
    <n v="21386"/>
    <s v="Husein Augar"/>
    <s v="UK"/>
    <x v="19"/>
    <x v="1"/>
    <n v="2002"/>
    <n v="87"/>
    <n v="126"/>
    <x v="387"/>
  </r>
  <r>
    <n v="21387"/>
    <s v="Brien Boise"/>
    <s v="Canada"/>
    <x v="3"/>
    <x v="1"/>
    <n v="574"/>
    <n v="38"/>
    <n v="29"/>
    <x v="388"/>
  </r>
  <r>
    <n v="21388"/>
    <s v="Barr Faughny"/>
    <s v="UK"/>
    <x v="19"/>
    <x v="1"/>
    <n v="7966"/>
    <n v="89"/>
    <n v="469"/>
    <x v="389"/>
  </r>
  <r>
    <n v="21389"/>
    <s v="Carla Molina"/>
    <s v="Canada"/>
    <x v="17"/>
    <x v="2"/>
    <n v="5600"/>
    <n v="224"/>
    <n v="510"/>
    <x v="390"/>
  </r>
  <r>
    <n v="21390"/>
    <s v="Curtice Advani"/>
    <s v="USA"/>
    <x v="0"/>
    <x v="0"/>
    <n v="7560"/>
    <n v="179"/>
    <n v="473"/>
    <x v="391"/>
  </r>
  <r>
    <n v="21391"/>
    <s v="Ram Mahesh"/>
    <s v="India"/>
    <x v="19"/>
    <x v="1"/>
    <n v="9926"/>
    <n v="60"/>
    <n v="584"/>
    <x v="392"/>
  </r>
  <r>
    <n v="21392"/>
    <s v="Oby Sorrel"/>
    <s v="Australia"/>
    <x v="20"/>
    <x v="1"/>
    <n v="14"/>
    <n v="78"/>
    <n v="1"/>
    <x v="393"/>
  </r>
  <r>
    <n v="21393"/>
    <s v="Brien Boise"/>
    <s v="Australia"/>
    <x v="5"/>
    <x v="1"/>
    <n v="525"/>
    <n v="26"/>
    <n v="59"/>
    <x v="394"/>
  </r>
  <r>
    <n v="21394"/>
    <s v="Husein Augar"/>
    <s v="New Zealand"/>
    <x v="18"/>
    <x v="2"/>
    <n v="8148"/>
    <n v="156"/>
    <n v="582"/>
    <x v="395"/>
  </r>
  <r>
    <n v="21395"/>
    <s v="Barr Faughny"/>
    <s v="India"/>
    <x v="2"/>
    <x v="0"/>
    <n v="10969"/>
    <n v="91"/>
    <n v="458"/>
    <x v="396"/>
  </r>
  <r>
    <n v="21396"/>
    <s v="Ram Mahesh"/>
    <s v="UK"/>
    <x v="6"/>
    <x v="0"/>
    <n v="1778"/>
    <n v="70"/>
    <n v="72"/>
    <x v="397"/>
  </r>
  <r>
    <n v="21397"/>
    <s v="Husein Augar"/>
    <s v="Canada"/>
    <x v="1"/>
    <x v="1"/>
    <n v="658"/>
    <n v="15"/>
    <n v="83"/>
    <x v="398"/>
  </r>
  <r>
    <n v="21398"/>
    <s v="Barr Faughny"/>
    <s v="Canada"/>
    <x v="9"/>
    <x v="0"/>
    <n v="5152"/>
    <n v="184"/>
    <n v="224"/>
    <x v="399"/>
  </r>
  <r>
    <n v="21399"/>
    <s v="Ches Bonnell"/>
    <s v="India"/>
    <x v="1"/>
    <x v="1"/>
    <n v="3507"/>
    <n v="116"/>
    <n v="501"/>
    <x v="400"/>
  </r>
  <r>
    <n v="21400"/>
    <s v="Husein Augar"/>
    <s v="India"/>
    <x v="6"/>
    <x v="0"/>
    <n v="3815"/>
    <n v="148"/>
    <n v="159"/>
    <x v="401"/>
  </r>
  <r>
    <n v="21401"/>
    <s v="Ram Mahesh"/>
    <s v="New Zealand"/>
    <x v="9"/>
    <x v="0"/>
    <n v="1862"/>
    <n v="285"/>
    <n v="85"/>
    <x v="402"/>
  </r>
  <r>
    <n v="21402"/>
    <s v="Gigi Bohling"/>
    <s v="New Zealand"/>
    <x v="10"/>
    <x v="0"/>
    <n v="4123"/>
    <n v="167"/>
    <n v="188"/>
    <x v="403"/>
  </r>
  <r>
    <n v="21403"/>
    <s v="Ram Mahesh"/>
    <s v="UK"/>
    <x v="11"/>
    <x v="0"/>
    <n v="1883"/>
    <n v="125"/>
    <n v="126"/>
    <x v="404"/>
  </r>
  <r>
    <n v="21404"/>
    <s v="Ram Mahesh"/>
    <s v="Canada"/>
    <x v="8"/>
    <x v="0"/>
    <n v="4116"/>
    <n v="254"/>
    <n v="179"/>
    <x v="405"/>
  </r>
  <r>
    <n v="21405"/>
    <s v="Oby Sorrel"/>
    <s v="New Zealand"/>
    <x v="19"/>
    <x v="1"/>
    <n v="1729"/>
    <n v="37"/>
    <n v="97"/>
    <x v="406"/>
  </r>
  <r>
    <n v="21406"/>
    <s v="Gunar Cockshoot"/>
    <s v="Australia"/>
    <x v="14"/>
    <x v="0"/>
    <n v="5096"/>
    <n v="323"/>
    <n v="269"/>
    <x v="407"/>
  </r>
  <r>
    <n v="21407"/>
    <s v="Brien Boise"/>
    <s v="UK"/>
    <x v="11"/>
    <x v="0"/>
    <n v="3997"/>
    <n v="420"/>
    <n v="286"/>
    <x v="408"/>
  </r>
  <r>
    <n v="21408"/>
    <s v="Curtice Advani"/>
    <s v="UK"/>
    <x v="20"/>
    <x v="1"/>
    <n v="1246"/>
    <n v="31"/>
    <n v="89"/>
    <x v="409"/>
  </r>
  <r>
    <n v="21409"/>
    <s v="Brien Boise"/>
    <s v="Australia"/>
    <x v="2"/>
    <x v="0"/>
    <n v="2240"/>
    <n v="214"/>
    <n v="90"/>
    <x v="410"/>
  </r>
  <r>
    <n v="21410"/>
    <s v="Curtice Advani"/>
    <s v="UK"/>
    <x v="4"/>
    <x v="1"/>
    <n v="2149"/>
    <n v="371"/>
    <n v="83"/>
    <x v="411"/>
  </r>
  <r>
    <n v="21411"/>
    <s v="Curtice Advani"/>
    <s v="India"/>
    <x v="6"/>
    <x v="0"/>
    <n v="4137"/>
    <n v="272"/>
    <n v="166"/>
    <x v="412"/>
  </r>
  <r>
    <n v="21412"/>
    <s v="Curtice Advani"/>
    <s v="USA"/>
    <x v="5"/>
    <x v="1"/>
    <n v="2492"/>
    <n v="67"/>
    <n v="312"/>
    <x v="413"/>
  </r>
  <r>
    <n v="21413"/>
    <s v="Barr Faughny"/>
    <s v="India"/>
    <x v="13"/>
    <x v="1"/>
    <n v="6349"/>
    <n v="16"/>
    <n v="706"/>
    <x v="414"/>
  </r>
  <r>
    <n v="21414"/>
    <s v="Barr Faughny"/>
    <s v="USA"/>
    <x v="18"/>
    <x v="2"/>
    <n v="462"/>
    <n v="341"/>
    <n v="31"/>
    <x v="415"/>
  </r>
  <r>
    <n v="21415"/>
    <s v="Husein Augar"/>
    <s v="UK"/>
    <x v="3"/>
    <x v="1"/>
    <n v="2352"/>
    <n v="106"/>
    <n v="107"/>
    <x v="416"/>
  </r>
  <r>
    <n v="21416"/>
    <s v="Brien Boise"/>
    <s v="Canada"/>
    <x v="7"/>
    <x v="0"/>
    <n v="8344"/>
    <n v="112"/>
    <n v="928"/>
    <x v="417"/>
  </r>
  <r>
    <n v="21417"/>
    <s v="Oby Sorrel"/>
    <s v="UK"/>
    <x v="6"/>
    <x v="0"/>
    <n v="2954"/>
    <n v="6"/>
    <n v="124"/>
    <x v="418"/>
  </r>
  <r>
    <n v="21418"/>
    <s v="Gunar Cockshoot"/>
    <s v="Australia"/>
    <x v="5"/>
    <x v="1"/>
    <n v="6706"/>
    <n v="53"/>
    <n v="746"/>
    <x v="419"/>
  </r>
  <r>
    <n v="21419"/>
    <s v="Husein Augar"/>
    <s v="USA"/>
    <x v="12"/>
    <x v="0"/>
    <n v="4172"/>
    <n v="386"/>
    <n v="380"/>
    <x v="420"/>
  </r>
  <r>
    <n v="21420"/>
    <s v="Curtice Advani"/>
    <s v="New Zealand"/>
    <x v="8"/>
    <x v="0"/>
    <n v="3899"/>
    <n v="294"/>
    <n v="170"/>
    <x v="421"/>
  </r>
  <r>
    <n v="21421"/>
    <s v="Barr Faughny"/>
    <s v="New Zealand"/>
    <x v="7"/>
    <x v="0"/>
    <n v="4011"/>
    <n v="49"/>
    <n v="502"/>
    <x v="422"/>
  </r>
  <r>
    <n v="21422"/>
    <s v="Husein Augar"/>
    <s v="New Zealand"/>
    <x v="7"/>
    <x v="0"/>
    <n v="182"/>
    <n v="84"/>
    <n v="26"/>
    <x v="423"/>
  </r>
  <r>
    <n v="21423"/>
    <s v="Carla Molina"/>
    <s v="India"/>
    <x v="6"/>
    <x v="0"/>
    <n v="3402"/>
    <n v="192"/>
    <n v="131"/>
    <x v="424"/>
  </r>
  <r>
    <n v="21424"/>
    <s v="Gigi Bohling"/>
    <s v="India"/>
    <x v="12"/>
    <x v="0"/>
    <n v="2597"/>
    <n v="188"/>
    <n v="325"/>
    <x v="425"/>
  </r>
  <r>
    <n v="21425"/>
    <s v="Carla Molina"/>
    <s v="Canada"/>
    <x v="7"/>
    <x v="0"/>
    <n v="2604"/>
    <n v="58"/>
    <n v="372"/>
    <x v="426"/>
  </r>
  <r>
    <n v="21426"/>
    <s v="Barr Faughny"/>
    <s v="New Zealand"/>
    <x v="17"/>
    <x v="2"/>
    <n v="2737"/>
    <n v="236"/>
    <n v="211"/>
    <x v="427"/>
  </r>
  <r>
    <n v="21427"/>
    <s v="Gigi Bohling"/>
    <s v="Australia"/>
    <x v="1"/>
    <x v="1"/>
    <n v="1162"/>
    <n v="288"/>
    <n v="166"/>
    <x v="428"/>
  </r>
  <r>
    <n v="21428"/>
    <s v="Oby Sorrel"/>
    <s v="Canada"/>
    <x v="20"/>
    <x v="1"/>
    <n v="10626"/>
    <n v="26"/>
    <n v="759"/>
    <x v="429"/>
  </r>
  <r>
    <n v="21429"/>
    <s v="Carla Molina"/>
    <s v="India"/>
    <x v="3"/>
    <x v="1"/>
    <n v="2044"/>
    <n v="130"/>
    <n v="98"/>
    <x v="430"/>
  </r>
  <r>
    <n v="21430"/>
    <s v="Oby Sorrel"/>
    <s v="USA"/>
    <x v="8"/>
    <x v="0"/>
    <n v="7014"/>
    <n v="104"/>
    <n v="305"/>
    <x v="431"/>
  </r>
  <r>
    <n v="21431"/>
    <s v="Gigi Bohling"/>
    <s v="USA"/>
    <x v="14"/>
    <x v="0"/>
    <n v="8449"/>
    <n v="320"/>
    <n v="423"/>
    <x v="432"/>
  </r>
  <r>
    <n v="21432"/>
    <s v="Brien Boise"/>
    <s v="Australia"/>
    <x v="9"/>
    <x v="0"/>
    <n v="11963"/>
    <n v="198"/>
    <n v="479"/>
    <x v="433"/>
  </r>
  <r>
    <n v="21433"/>
    <s v="Barr Faughny"/>
    <s v="USA"/>
    <x v="7"/>
    <x v="0"/>
    <n v="2380"/>
    <n v="335"/>
    <n v="298"/>
    <x v="434"/>
  </r>
  <r>
    <n v="21434"/>
    <s v="Ram Mahesh"/>
    <s v="UK"/>
    <x v="18"/>
    <x v="2"/>
    <n v="5117"/>
    <n v="305"/>
    <n v="342"/>
    <x v="435"/>
  </r>
  <r>
    <n v="21435"/>
    <s v="Brien Boise"/>
    <s v="Australia"/>
    <x v="21"/>
    <x v="2"/>
    <n v="1694"/>
    <n v="10"/>
    <n v="68"/>
    <x v="436"/>
  </r>
  <r>
    <n v="21436"/>
    <s v="Curtice Advani"/>
    <s v="USA"/>
    <x v="1"/>
    <x v="1"/>
    <n v="11564"/>
    <n v="247"/>
    <n v="1285"/>
    <x v="437"/>
  </r>
  <r>
    <n v="21437"/>
    <s v="Oby Sorrel"/>
    <s v="Canada"/>
    <x v="12"/>
    <x v="0"/>
    <n v="9303"/>
    <n v="94"/>
    <n v="931"/>
    <x v="438"/>
  </r>
  <r>
    <n v="21438"/>
    <s v="Oby Sorrel"/>
    <s v="USA"/>
    <x v="10"/>
    <x v="0"/>
    <n v="12677"/>
    <n v="199"/>
    <n v="552"/>
    <x v="439"/>
  </r>
  <r>
    <n v="21439"/>
    <s v="Carla Molina"/>
    <s v="New Zealand"/>
    <x v="6"/>
    <x v="0"/>
    <n v="308"/>
    <n v="39"/>
    <n v="13"/>
    <x v="440"/>
  </r>
  <r>
    <n v="21440"/>
    <s v="Gunar Cockshoot"/>
    <s v="Australia"/>
    <x v="10"/>
    <x v="0"/>
    <n v="10633"/>
    <n v="83"/>
    <n v="444"/>
    <x v="441"/>
  </r>
  <r>
    <n v="21441"/>
    <s v="Husein Augar"/>
    <s v="New Zealand"/>
    <x v="17"/>
    <x v="2"/>
    <n v="4452"/>
    <n v="124"/>
    <n v="405"/>
    <x v="442"/>
  </r>
  <r>
    <n v="21442"/>
    <s v="Brien Boise"/>
    <s v="India"/>
    <x v="11"/>
    <x v="0"/>
    <n v="10605"/>
    <n v="208"/>
    <n v="707"/>
    <x v="443"/>
  </r>
  <r>
    <n v="21443"/>
    <s v="Gunar Cockshoot"/>
    <s v="New Zealand"/>
    <x v="0"/>
    <x v="0"/>
    <n v="8141"/>
    <n v="404"/>
    <n v="509"/>
    <x v="444"/>
  </r>
  <r>
    <n v="21444"/>
    <s v="Barr Faughny"/>
    <s v="USA"/>
    <x v="16"/>
    <x v="2"/>
    <n v="665"/>
    <n v="352"/>
    <n v="26"/>
    <x v="445"/>
  </r>
  <r>
    <n v="21445"/>
    <s v="Oby Sorrel"/>
    <s v="USA"/>
    <x v="13"/>
    <x v="1"/>
    <n v="532"/>
    <n v="23"/>
    <n v="76"/>
    <x v="446"/>
  </r>
  <r>
    <n v="21446"/>
    <s v="Husein Augar"/>
    <s v="India"/>
    <x v="17"/>
    <x v="2"/>
    <n v="749"/>
    <n v="38"/>
    <n v="63"/>
    <x v="447"/>
  </r>
  <r>
    <n v="21447"/>
    <s v="Ram Mahesh"/>
    <s v="New Zealand"/>
    <x v="8"/>
    <x v="0"/>
    <n v="2128"/>
    <n v="95"/>
    <n v="82"/>
    <x v="448"/>
  </r>
  <r>
    <n v="21448"/>
    <s v="Curtice Advani"/>
    <s v="India"/>
    <x v="5"/>
    <x v="1"/>
    <n v="15533"/>
    <n v="187"/>
    <n v="2589"/>
    <x v="449"/>
  </r>
  <r>
    <n v="21507"/>
    <s v="Barr Faughny"/>
    <s v="UK"/>
    <x v="12"/>
    <x v="0"/>
    <n v="4739"/>
    <n v="111"/>
    <n v="431"/>
    <x v="450"/>
  </r>
  <r>
    <n v="21510"/>
    <s v="Oby Sorrel"/>
    <s v="Canada"/>
    <x v="9"/>
    <x v="0"/>
    <n v="2856"/>
    <n v="453"/>
    <n v="130"/>
    <x v="451"/>
  </r>
  <r>
    <n v="21513"/>
    <s v="Gigi Bohling"/>
    <s v="Australia"/>
    <x v="8"/>
    <x v="0"/>
    <n v="1463"/>
    <n v="87"/>
    <n v="64"/>
    <x v="452"/>
  </r>
  <r>
    <n v="21516"/>
    <s v="Husein Augar"/>
    <s v="Canada"/>
    <x v="9"/>
    <x v="0"/>
    <n v="8057"/>
    <n v="10"/>
    <n v="323"/>
    <x v="453"/>
  </r>
  <r>
    <n v="21519"/>
    <s v="Ram Mahesh"/>
    <s v="India"/>
    <x v="10"/>
    <x v="0"/>
    <n v="8197"/>
    <n v="114"/>
    <n v="357"/>
    <x v="454"/>
  </r>
  <r>
    <n v="21522"/>
    <s v="Ram Mahesh"/>
    <s v="New Zealand"/>
    <x v="2"/>
    <x v="0"/>
    <n v="6643"/>
    <n v="203"/>
    <n v="277"/>
    <x v="455"/>
  </r>
  <r>
    <n v="21525"/>
    <s v="Carla Molina"/>
    <s v="India"/>
    <x v="21"/>
    <x v="2"/>
    <n v="3437"/>
    <n v="129"/>
    <n v="144"/>
    <x v="456"/>
  </r>
  <r>
    <n v="21528"/>
    <s v="Ram Mahesh"/>
    <s v="UK"/>
    <x v="12"/>
    <x v="0"/>
    <n v="3045"/>
    <n v="384"/>
    <n v="305"/>
    <x v="457"/>
  </r>
  <r>
    <n v="21531"/>
    <s v="Oby Sorrel"/>
    <s v="India"/>
    <x v="0"/>
    <x v="0"/>
    <n v="1127"/>
    <n v="361"/>
    <n v="87"/>
    <x v="458"/>
  </r>
  <r>
    <n v="21534"/>
    <s v="Curtice Advani"/>
    <s v="Canada"/>
    <x v="7"/>
    <x v="0"/>
    <n v="6034"/>
    <n v="286"/>
    <n v="862"/>
    <x v="459"/>
  </r>
  <r>
    <n v="21537"/>
    <s v="Curtice Advani"/>
    <s v="USA"/>
    <x v="8"/>
    <x v="0"/>
    <n v="3703"/>
    <n v="166"/>
    <n v="143"/>
    <x v="460"/>
  </r>
  <r>
    <n v="21540"/>
    <s v="Husein Augar"/>
    <s v="UK"/>
    <x v="4"/>
    <x v="1"/>
    <n v="7966"/>
    <n v="91"/>
    <n v="307"/>
    <x v="461"/>
  </r>
  <r>
    <n v="21543"/>
    <s v="Brien Boise"/>
    <s v="Australia"/>
    <x v="7"/>
    <x v="0"/>
    <n v="4193"/>
    <n v="98"/>
    <n v="699"/>
    <x v="462"/>
  </r>
  <r>
    <n v="21546"/>
    <s v="Gigi Bohling"/>
    <s v="Australia"/>
    <x v="15"/>
    <x v="0"/>
    <n v="6552"/>
    <n v="159"/>
    <n v="596"/>
    <x v="463"/>
  </r>
  <r>
    <n v="21549"/>
    <s v="Carla Molina"/>
    <s v="UK"/>
    <x v="8"/>
    <x v="0"/>
    <n v="1155"/>
    <n v="296"/>
    <n v="47"/>
    <x v="464"/>
  </r>
  <r>
    <n v="21552"/>
    <s v="Ches Bonnell"/>
    <s v="Canada"/>
    <x v="8"/>
    <x v="0"/>
    <n v="1673"/>
    <n v="182"/>
    <n v="70"/>
    <x v="465"/>
  </r>
  <r>
    <n v="21555"/>
    <s v="Husein Augar"/>
    <s v="USA"/>
    <x v="19"/>
    <x v="1"/>
    <n v="2520"/>
    <n v="219"/>
    <n v="133"/>
    <x v="466"/>
  </r>
  <r>
    <n v="21558"/>
    <s v="Curtice Advani"/>
    <s v="USA"/>
    <x v="15"/>
    <x v="0"/>
    <n v="3591"/>
    <n v="20"/>
    <n v="257"/>
    <x v="467"/>
  </r>
  <r>
    <n v="21561"/>
    <s v="Carla Molina"/>
    <s v="Australia"/>
    <x v="0"/>
    <x v="0"/>
    <n v="2695"/>
    <n v="148"/>
    <n v="169"/>
    <x v="468"/>
  </r>
  <r>
    <n v="21564"/>
    <s v="Brien Boise"/>
    <s v="USA"/>
    <x v="18"/>
    <x v="2"/>
    <n v="3598"/>
    <n v="12"/>
    <n v="240"/>
    <x v="469"/>
  </r>
  <r>
    <n v="21567"/>
    <s v="Gigi Bohling"/>
    <s v="India"/>
    <x v="21"/>
    <x v="2"/>
    <n v="2674"/>
    <n v="97"/>
    <n v="103"/>
    <x v="470"/>
  </r>
  <r>
    <n v="30214"/>
    <s v="Gigi Bohling"/>
    <s v="Canada"/>
    <x v="15"/>
    <x v="0"/>
    <n v="2443"/>
    <n v="131"/>
    <n v="188"/>
    <x v="471"/>
  </r>
  <r>
    <n v="30215"/>
    <s v="Gigi Bohling"/>
    <s v="New Zealand"/>
    <x v="4"/>
    <x v="1"/>
    <n v="2415"/>
    <n v="26"/>
    <n v="101"/>
    <x v="472"/>
  </r>
  <r>
    <n v="30216"/>
    <s v="Barr Faughny"/>
    <s v="India"/>
    <x v="3"/>
    <x v="1"/>
    <n v="4214"/>
    <n v="323"/>
    <n v="201"/>
    <x v="473"/>
  </r>
  <r>
    <n v="30217"/>
    <s v="Gunar Cockshoot"/>
    <s v="Australia"/>
    <x v="15"/>
    <x v="0"/>
    <n v="7182"/>
    <n v="119"/>
    <n v="599"/>
    <x v="474"/>
  </r>
  <r>
    <n v="30218"/>
    <s v="Oby Sorrel"/>
    <s v="Australia"/>
    <x v="5"/>
    <x v="1"/>
    <n v="672"/>
    <n v="119"/>
    <n v="75"/>
    <x v="475"/>
  </r>
  <r>
    <n v="30219"/>
    <s v="Ches Bonnell"/>
    <s v="India"/>
    <x v="9"/>
    <x v="0"/>
    <n v="5236"/>
    <n v="85"/>
    <n v="238"/>
    <x v="476"/>
  </r>
  <r>
    <n v="30220"/>
    <s v="Gigi Bohling"/>
    <s v="India"/>
    <x v="14"/>
    <x v="0"/>
    <n v="2940"/>
    <n v="124"/>
    <n v="140"/>
    <x v="477"/>
  </r>
  <r>
    <n v="30221"/>
    <s v="Ram Mahesh"/>
    <s v="USA"/>
    <x v="8"/>
    <x v="0"/>
    <n v="2527"/>
    <n v="138"/>
    <n v="98"/>
    <x v="478"/>
  </r>
  <r>
    <n v="30222"/>
    <s v="Ches Bonnell"/>
    <s v="New Zealand"/>
    <x v="18"/>
    <x v="2"/>
    <n v="735"/>
    <n v="331"/>
    <n v="53"/>
    <x v="479"/>
  </r>
  <r>
    <n v="30223"/>
    <s v="Oby Sorrel"/>
    <s v="UK"/>
    <x v="4"/>
    <x v="1"/>
    <n v="3829"/>
    <n v="6"/>
    <n v="160"/>
    <x v="480"/>
  </r>
  <r>
    <n v="30224"/>
    <s v="Curtice Advani"/>
    <s v="Canada"/>
    <x v="16"/>
    <x v="2"/>
    <n v="4431"/>
    <n v="120"/>
    <n v="171"/>
    <x v="481"/>
  </r>
  <r>
    <n v="30225"/>
    <s v="Barr Faughny"/>
    <s v="Canada"/>
    <x v="2"/>
    <x v="0"/>
    <n v="1428"/>
    <n v="105"/>
    <n v="55"/>
    <x v="482"/>
  </r>
  <r>
    <n v="30226"/>
    <s v="Curtice Advani"/>
    <s v="USA"/>
    <x v="17"/>
    <x v="2"/>
    <n v="5201"/>
    <n v="126"/>
    <n v="401"/>
    <x v="483"/>
  </r>
  <r>
    <n v="30227"/>
    <s v="Curtice Advani"/>
    <s v="Canada"/>
    <x v="5"/>
    <x v="1"/>
    <n v="539"/>
    <n v="266"/>
    <n v="68"/>
    <x v="484"/>
  </r>
  <r>
    <n v="42525"/>
    <s v="Ches Bonnell"/>
    <s v="USA"/>
    <x v="21"/>
    <x v="2"/>
    <n v="7840"/>
    <n v="236"/>
    <n v="302"/>
    <x v="485"/>
  </r>
  <r>
    <n v="42526"/>
    <s v="Gigi Bohling"/>
    <s v="Canada"/>
    <x v="17"/>
    <x v="2"/>
    <n v="2394"/>
    <n v="145"/>
    <n v="218"/>
    <x v="486"/>
  </r>
  <r>
    <n v="42527"/>
    <s v="Oby Sorrel"/>
    <s v="New Zealand"/>
    <x v="11"/>
    <x v="0"/>
    <n v="1701"/>
    <n v="297"/>
    <n v="114"/>
    <x v="487"/>
  </r>
  <r>
    <n v="42528"/>
    <s v="Brien Boise"/>
    <s v="India"/>
    <x v="18"/>
    <x v="2"/>
    <n v="1204"/>
    <n v="36"/>
    <n v="86"/>
    <x v="488"/>
  </r>
  <r>
    <n v="42529"/>
    <s v="Gigi Bohling"/>
    <s v="New Zealand"/>
    <x v="9"/>
    <x v="0"/>
    <n v="8911"/>
    <n v="511"/>
    <n v="406"/>
    <x v="489"/>
  </r>
  <r>
    <n v="42530"/>
    <s v="Ram Mahesh"/>
    <s v="Canada"/>
    <x v="20"/>
    <x v="1"/>
    <n v="8197"/>
    <n v="166"/>
    <n v="483"/>
    <x v="490"/>
  </r>
  <r>
    <n v="42531"/>
    <s v="Carla Molina"/>
    <s v="Canada"/>
    <x v="18"/>
    <x v="2"/>
    <n v="700"/>
    <n v="37"/>
    <n v="50"/>
    <x v="491"/>
  </r>
  <r>
    <n v="42532"/>
    <s v="Gunar Cockshoot"/>
    <s v="USA"/>
    <x v="3"/>
    <x v="1"/>
    <n v="2485"/>
    <n v="40"/>
    <n v="119"/>
    <x v="492"/>
  </r>
  <r>
    <n v="42533"/>
    <s v="Barr Faughny"/>
    <s v="India"/>
    <x v="10"/>
    <x v="0"/>
    <n v="3570"/>
    <n v="411"/>
    <n v="156"/>
    <x v="493"/>
  </r>
  <r>
    <n v="42534"/>
    <s v="Curtice Advani"/>
    <s v="UK"/>
    <x v="19"/>
    <x v="1"/>
    <n v="1463"/>
    <n v="194"/>
    <n v="77"/>
    <x v="494"/>
  </r>
  <r>
    <n v="42535"/>
    <s v="Husein Augar"/>
    <s v="USA"/>
    <x v="20"/>
    <x v="1"/>
    <n v="5859"/>
    <n v="63"/>
    <n v="367"/>
    <x v="495"/>
  </r>
  <r>
    <n v="42536"/>
    <s v="Oby Sorrel"/>
    <s v="USA"/>
    <x v="15"/>
    <x v="0"/>
    <n v="5740"/>
    <n v="203"/>
    <n v="410"/>
    <x v="496"/>
  </r>
  <r>
    <n v="42537"/>
    <s v="Carla Molina"/>
    <s v="UK"/>
    <x v="16"/>
    <x v="2"/>
    <n v="6167"/>
    <n v="275"/>
    <n v="238"/>
    <x v="497"/>
  </r>
  <r>
    <n v="42538"/>
    <s v="Brien Boise"/>
    <s v="India"/>
    <x v="15"/>
    <x v="0"/>
    <n v="2030"/>
    <n v="475"/>
    <n v="145"/>
    <x v="49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30">
  <r>
    <n v="10025"/>
    <s v="Gunar Cockshoot"/>
    <s v="India"/>
    <x v="0"/>
    <s v="Fruit &amp; Nut Bars"/>
    <x v="0"/>
    <n v="3682"/>
    <n v="0.02"/>
    <n v="3608.36"/>
    <n v="1246.6200000000001"/>
    <n v="2361.7399999999998"/>
    <n v="23"/>
    <n v="263"/>
    <x v="0"/>
    <n v="4.74"/>
  </r>
  <r>
    <n v="10026"/>
    <s v="Ches Bonnell"/>
    <s v="UK"/>
    <x v="1"/>
    <s v="Peanut Butter Cubes"/>
    <x v="1"/>
    <n v="1519"/>
    <n v="0.01"/>
    <n v="1503.81"/>
    <n v="402.8"/>
    <n v="1101.01"/>
    <n v="113"/>
    <n v="152"/>
    <x v="1"/>
    <n v="2.65"/>
  </r>
  <r>
    <n v="10027"/>
    <s v="Gigi Bohling"/>
    <s v="USA"/>
    <x v="2"/>
    <s v="Caramel Stuffed Bars"/>
    <x v="0"/>
    <n v="4452"/>
    <n v="0.03"/>
    <n v="4318.4399999999996"/>
    <n v="907.53000000000009"/>
    <n v="3410.9099999999994"/>
    <n v="181"/>
    <n v="179"/>
    <x v="0"/>
    <n v="5.07"/>
  </r>
  <r>
    <n v="10028"/>
    <s v="Ches Bonnell"/>
    <s v="USA"/>
    <x v="2"/>
    <s v="After Nines"/>
    <x v="1"/>
    <n v="8617"/>
    <n v="0.03"/>
    <n v="8358.49"/>
    <n v="2555.8399999999997"/>
    <n v="5802.65"/>
    <n v="11"/>
    <n v="392"/>
    <x v="1"/>
    <n v="6.52"/>
  </r>
  <r>
    <n v="10029"/>
    <s v="Husein Augar"/>
    <s v="Australia"/>
    <x v="0"/>
    <s v="Choco Coated Almonds"/>
    <x v="1"/>
    <n v="1372"/>
    <n v="0.02"/>
    <n v="1344.56"/>
    <n v="175.95999999999998"/>
    <n v="1168.5999999999999"/>
    <n v="325"/>
    <n v="53"/>
    <x v="2"/>
    <n v="3.32"/>
  </r>
  <r>
    <n v="10030"/>
    <s v="Barr Faughny"/>
    <s v="New Zealand"/>
    <x v="0"/>
    <s v="Caramel Stuffed Bars"/>
    <x v="0"/>
    <n v="308"/>
    <n v="0.03"/>
    <n v="298.76"/>
    <n v="65.91"/>
    <n v="232.85"/>
    <n v="9"/>
    <n v="13"/>
    <x v="3"/>
    <n v="5.07"/>
  </r>
  <r>
    <n v="10031"/>
    <s v="Husein Augar"/>
    <s v="Canada"/>
    <x v="2"/>
    <s v="50% Dark Bites"/>
    <x v="1"/>
    <n v="1435"/>
    <n v="0.04"/>
    <n v="1377.6"/>
    <n v="1795.2"/>
    <n v="-417.60000000000014"/>
    <n v="177"/>
    <n v="240"/>
    <x v="4"/>
    <n v="7.48"/>
  </r>
  <r>
    <n v="10032"/>
    <s v="Brien Boise"/>
    <s v="UK"/>
    <x v="1"/>
    <s v="Milk Bars"/>
    <x v="0"/>
    <n v="1862"/>
    <n v="0.01"/>
    <n v="1843.3799999999999"/>
    <n v="410.28"/>
    <n v="1433.1"/>
    <n v="55"/>
    <n v="78"/>
    <x v="5"/>
    <n v="5.26"/>
  </r>
  <r>
    <n v="10033"/>
    <s v="Husein Augar"/>
    <s v="UK"/>
    <x v="1"/>
    <s v="Almond Choco"/>
    <x v="0"/>
    <n v="301"/>
    <n v="0.01"/>
    <n v="297.99"/>
    <n v="262.65000000000003"/>
    <n v="35.339999999999975"/>
    <n v="290"/>
    <n v="51"/>
    <x v="6"/>
    <n v="5.15"/>
  </r>
  <r>
    <n v="10034"/>
    <s v="Ches Bonnell"/>
    <s v="New Zealand"/>
    <x v="0"/>
    <s v="50% Dark Bites"/>
    <x v="1"/>
    <n v="1694"/>
    <n v="0.03"/>
    <n v="1643.18"/>
    <n v="1413.72"/>
    <n v="229.46000000000004"/>
    <n v="212"/>
    <n v="189"/>
    <x v="5"/>
    <n v="7.48"/>
  </r>
  <r>
    <n v="10035"/>
    <s v="Gunar Cockshoot"/>
    <s v="USA"/>
    <x v="2"/>
    <s v="Peanut Butter Cubes"/>
    <x v="1"/>
    <n v="3794"/>
    <n v="0.03"/>
    <n v="3680.18"/>
    <n v="1118.3"/>
    <n v="2561.88"/>
    <n v="83"/>
    <n v="422"/>
    <x v="6"/>
    <n v="2.65"/>
  </r>
  <r>
    <n v="11001"/>
    <s v="Gunar Cockshoot"/>
    <s v="New Zealand"/>
    <x v="0"/>
    <s v="99% Dark &amp; Pure"/>
    <x v="0"/>
    <n v="4102"/>
    <n v="0.03"/>
    <n v="3978.94"/>
    <n v="1383.67"/>
    <n v="2595.27"/>
    <n v="98"/>
    <n v="179"/>
    <x v="7"/>
    <n v="7.73"/>
  </r>
  <r>
    <n v="11022"/>
    <s v="Brien Boise"/>
    <s v="USA"/>
    <x v="2"/>
    <s v="Raspberry Choco"/>
    <x v="0"/>
    <n v="833"/>
    <n v="0.03"/>
    <n v="808.01"/>
    <n v="134.75"/>
    <n v="673.26"/>
    <n v="344"/>
    <n v="35"/>
    <x v="8"/>
    <n v="3.85"/>
  </r>
  <r>
    <n v="11023"/>
    <s v="Ches Bonnell"/>
    <s v="UK"/>
    <x v="1"/>
    <s v="Milk Bars"/>
    <x v="0"/>
    <n v="1400"/>
    <n v="0.01"/>
    <n v="1386"/>
    <n v="284.03999999999996"/>
    <n v="1101.96"/>
    <n v="126"/>
    <n v="54"/>
    <x v="9"/>
    <n v="5.26"/>
  </r>
  <r>
    <n v="11024"/>
    <s v="Ches Bonnell"/>
    <s v="Australia"/>
    <x v="0"/>
    <s v="Choco Coated Almonds"/>
    <x v="1"/>
    <n v="5551"/>
    <n v="0.02"/>
    <n v="5439.98"/>
    <n v="710.48"/>
    <n v="4729.5"/>
    <n v="49"/>
    <n v="214"/>
    <x v="10"/>
    <n v="3.32"/>
  </r>
  <r>
    <n v="11025"/>
    <s v="Curtice Advani"/>
    <s v="India"/>
    <x v="0"/>
    <s v="Orange Choco"/>
    <x v="0"/>
    <n v="770"/>
    <n v="0.02"/>
    <n v="754.6"/>
    <n v="128.80000000000001"/>
    <n v="625.79999999999995"/>
    <n v="529"/>
    <n v="35"/>
    <x v="11"/>
    <n v="3.68"/>
  </r>
  <r>
    <n v="11026"/>
    <s v="Oby Sorrel"/>
    <s v="USA"/>
    <x v="2"/>
    <s v="Mint Chip Choco"/>
    <x v="0"/>
    <n v="4956"/>
    <n v="0.03"/>
    <n v="4807.32"/>
    <n v="1773.1999999999998"/>
    <n v="3034.12"/>
    <n v="204"/>
    <n v="310"/>
    <x v="10"/>
    <n v="5.72"/>
  </r>
  <r>
    <n v="11027"/>
    <s v="Barr Faughny"/>
    <s v="India"/>
    <x v="0"/>
    <s v="Baker's Choco Chips"/>
    <x v="0"/>
    <n v="1855"/>
    <n v="0.02"/>
    <n v="1817.8999999999999"/>
    <n v="786.59999999999991"/>
    <n v="1031.3"/>
    <n v="580"/>
    <n v="207"/>
    <x v="11"/>
    <n v="3.8"/>
  </r>
  <r>
    <n v="11028"/>
    <s v="Ches Bonnell"/>
    <s v="USA"/>
    <x v="2"/>
    <s v="Peanut Butter Cubes"/>
    <x v="1"/>
    <n v="343"/>
    <n v="0.03"/>
    <n v="332.71"/>
    <n v="92.75"/>
    <n v="239.95999999999998"/>
    <n v="289"/>
    <n v="35"/>
    <x v="12"/>
    <n v="2.65"/>
  </r>
  <r>
    <n v="11029"/>
    <s v="Gunar Cockshoot"/>
    <s v="Australia"/>
    <x v="0"/>
    <s v="Eclairs"/>
    <x v="1"/>
    <n v="3668"/>
    <n v="0.02"/>
    <n v="3594.64"/>
    <n v="2692.8"/>
    <n v="901.83999999999969"/>
    <n v="36"/>
    <n v="612"/>
    <x v="13"/>
    <n v="4.4000000000000004"/>
  </r>
  <r>
    <n v="11030"/>
    <s v="Oby Sorrel"/>
    <s v="New Zealand"/>
    <x v="0"/>
    <s v="50% Dark Bites"/>
    <x v="1"/>
    <n v="6013"/>
    <n v="0.03"/>
    <n v="5832.61"/>
    <n v="5624.96"/>
    <n v="207.64999999999964"/>
    <n v="367"/>
    <n v="752"/>
    <x v="14"/>
    <n v="7.48"/>
  </r>
  <r>
    <n v="11031"/>
    <s v="Husein Augar"/>
    <s v="USA"/>
    <x v="2"/>
    <s v="Caramel Stuffed Bars"/>
    <x v="0"/>
    <n v="4837"/>
    <n v="0.03"/>
    <n v="4691.8899999999994"/>
    <n v="948.09"/>
    <n v="3743.7999999999993"/>
    <n v="177"/>
    <n v="187"/>
    <x v="15"/>
    <n v="5.07"/>
  </r>
  <r>
    <n v="11032"/>
    <s v="Gigi Bohling"/>
    <s v="India"/>
    <x v="0"/>
    <s v="99% Dark &amp; Pure"/>
    <x v="0"/>
    <n v="4963"/>
    <n v="0.02"/>
    <n v="4863.74"/>
    <n v="1538.27"/>
    <n v="3325.47"/>
    <n v="7"/>
    <n v="199"/>
    <x v="16"/>
    <n v="7.73"/>
  </r>
  <r>
    <n v="11033"/>
    <s v="Barr Faughny"/>
    <s v="UK"/>
    <x v="1"/>
    <s v="Milk Bars"/>
    <x v="0"/>
    <n v="2702"/>
    <n v="0.01"/>
    <n v="2674.98"/>
    <n v="531.26"/>
    <n v="2143.7200000000003"/>
    <n v="57"/>
    <n v="101"/>
    <x v="17"/>
    <n v="5.26"/>
  </r>
  <r>
    <n v="11034"/>
    <s v="Carla Molina"/>
    <s v="India"/>
    <x v="0"/>
    <s v="Smooth Sliky Salty"/>
    <x v="0"/>
    <n v="574"/>
    <n v="0.02"/>
    <n v="562.52"/>
    <n v="77.28"/>
    <n v="485.24"/>
    <n v="140"/>
    <n v="28"/>
    <x v="15"/>
    <n v="2.76"/>
  </r>
  <r>
    <n v="11035"/>
    <s v="Husein Augar"/>
    <s v="Australia"/>
    <x v="0"/>
    <s v="85% Dark Bars"/>
    <x v="0"/>
    <n v="2702"/>
    <n v="0.02"/>
    <n v="2647.96"/>
    <n v="1449.43"/>
    <n v="1198.53"/>
    <n v="230"/>
    <n v="193"/>
    <x v="16"/>
    <n v="7.51"/>
  </r>
  <r>
    <n v="11036"/>
    <s v="Curtice Advani"/>
    <s v="New Zealand"/>
    <x v="0"/>
    <s v="Almond Choco"/>
    <x v="0"/>
    <n v="1442"/>
    <n v="0.03"/>
    <n v="1398.74"/>
    <n v="1060.9000000000001"/>
    <n v="337.83999999999992"/>
    <n v="295"/>
    <n v="206"/>
    <x v="18"/>
    <n v="5.15"/>
  </r>
  <r>
    <n v="11037"/>
    <s v="Oby Sorrel"/>
    <s v="USA"/>
    <x v="2"/>
    <s v="Caramel Stuffed Bars"/>
    <x v="0"/>
    <n v="1127"/>
    <n v="0.03"/>
    <n v="1093.19"/>
    <n v="233.22000000000003"/>
    <n v="859.97"/>
    <n v="466"/>
    <n v="46"/>
    <x v="19"/>
    <n v="5.07"/>
  </r>
  <r>
    <n v="11038"/>
    <s v="Gunar Cockshoot"/>
    <s v="India"/>
    <x v="0"/>
    <s v="Choco Coated Almonds"/>
    <x v="1"/>
    <n v="665"/>
    <n v="0.02"/>
    <n v="651.69999999999993"/>
    <n v="83"/>
    <n v="568.69999999999993"/>
    <n v="96"/>
    <n v="25"/>
    <x v="20"/>
    <n v="3.32"/>
  </r>
  <r>
    <n v="11039"/>
    <s v="Curtice Advani"/>
    <s v="USA"/>
    <x v="2"/>
    <s v="Caramel Stuffed Bars"/>
    <x v="0"/>
    <n v="4039"/>
    <n v="0.03"/>
    <n v="3917.83"/>
    <n v="892.32"/>
    <n v="3025.5099999999998"/>
    <n v="112"/>
    <n v="176"/>
    <x v="21"/>
    <n v="5.07"/>
  </r>
  <r>
    <n v="11040"/>
    <s v="Gunar Cockshoot"/>
    <s v="New Zealand"/>
    <x v="0"/>
    <s v="Almond Choco"/>
    <x v="0"/>
    <n v="2205"/>
    <n v="0.03"/>
    <n v="2138.85"/>
    <n v="1622.25"/>
    <n v="516.59999999999991"/>
    <n v="31"/>
    <n v="315"/>
    <x v="20"/>
    <n v="5.15"/>
  </r>
  <r>
    <n v="11041"/>
    <s v="Carla Molina"/>
    <s v="Australia"/>
    <x v="0"/>
    <s v="Smooth Sliky Salty"/>
    <x v="0"/>
    <n v="4172"/>
    <n v="0.02"/>
    <n v="4088.56"/>
    <n v="576.83999999999992"/>
    <n v="3511.7200000000003"/>
    <n v="73"/>
    <n v="209"/>
    <x v="21"/>
    <n v="2.76"/>
  </r>
  <r>
    <n v="11042"/>
    <s v="Ram Mahesh"/>
    <s v="Canada"/>
    <x v="2"/>
    <s v="85% Dark Bars"/>
    <x v="0"/>
    <n v="8778"/>
    <n v="0.04"/>
    <n v="8426.8799999999992"/>
    <n v="5992.98"/>
    <n v="2433.8999999999996"/>
    <n v="69"/>
    <n v="798"/>
    <x v="22"/>
    <n v="7.51"/>
  </r>
  <r>
    <n v="11043"/>
    <s v="Husein Augar"/>
    <s v="USA"/>
    <x v="2"/>
    <s v="50% Dark Bites"/>
    <x v="1"/>
    <n v="4858"/>
    <n v="0.03"/>
    <n v="4712.26"/>
    <n v="4547.84"/>
    <n v="164.42000000000007"/>
    <n v="8"/>
    <n v="608"/>
    <x v="23"/>
    <n v="7.48"/>
  </r>
  <r>
    <n v="11044"/>
    <s v="Barr Faughny"/>
    <s v="New Zealand"/>
    <x v="0"/>
    <s v="85% Dark Bars"/>
    <x v="0"/>
    <n v="6636"/>
    <n v="0.03"/>
    <n v="6436.92"/>
    <n v="3559.74"/>
    <n v="2877.1800000000003"/>
    <n v="414"/>
    <n v="474"/>
    <x v="24"/>
    <n v="7.51"/>
  </r>
  <r>
    <n v="11045"/>
    <s v="Brien Boise"/>
    <s v="Canada"/>
    <x v="2"/>
    <s v="Organic Choco Syrup"/>
    <x v="2"/>
    <n v="2975"/>
    <n v="0.04"/>
    <n v="2856"/>
    <n v="1138.83"/>
    <n v="1717.17"/>
    <n v="62"/>
    <n v="119"/>
    <x v="25"/>
    <n v="9.57"/>
  </r>
  <r>
    <n v="11046"/>
    <s v="Brien Boise"/>
    <s v="Canada"/>
    <x v="2"/>
    <s v="99% Dark &amp; Pure"/>
    <x v="0"/>
    <n v="6384"/>
    <n v="0.04"/>
    <n v="6128.6399999999994"/>
    <n v="2148.94"/>
    <n v="3979.6999999999994"/>
    <n v="59"/>
    <n v="278"/>
    <x v="26"/>
    <n v="7.73"/>
  </r>
  <r>
    <n v="11047"/>
    <s v="Gigi Bohling"/>
    <s v="UK"/>
    <x v="1"/>
    <s v="Peanut Butter Cubes"/>
    <x v="1"/>
    <n v="420"/>
    <n v="0.01"/>
    <n v="415.8"/>
    <n v="124.55"/>
    <n v="291.25"/>
    <n v="28"/>
    <n v="47"/>
    <x v="27"/>
    <n v="2.65"/>
  </r>
  <r>
    <n v="11048"/>
    <s v="Barr Faughny"/>
    <s v="USA"/>
    <x v="2"/>
    <s v="Baker's Choco Chips"/>
    <x v="0"/>
    <n v="6405"/>
    <n v="0.03"/>
    <n v="6212.8499999999995"/>
    <n v="2705.6"/>
    <n v="3507.2499999999995"/>
    <n v="106"/>
    <n v="712"/>
    <x v="28"/>
    <n v="3.8"/>
  </r>
  <r>
    <n v="11049"/>
    <s v="Ram Mahesh"/>
    <s v="USA"/>
    <x v="2"/>
    <s v="Almond Choco"/>
    <x v="0"/>
    <n v="11802"/>
    <n v="0.03"/>
    <n v="11447.94"/>
    <n v="10130.050000000001"/>
    <n v="1317.8899999999994"/>
    <n v="286"/>
    <n v="1967"/>
    <x v="29"/>
    <n v="5.15"/>
  </r>
  <r>
    <n v="11050"/>
    <s v="Carla Molina"/>
    <s v="USA"/>
    <x v="2"/>
    <s v="Milk Bars"/>
    <x v="0"/>
    <n v="4466"/>
    <n v="0.03"/>
    <n v="4332.0199999999995"/>
    <n v="983.62"/>
    <n v="3348.3999999999996"/>
    <n v="377"/>
    <n v="187"/>
    <x v="26"/>
    <n v="5.26"/>
  </r>
  <r>
    <n v="11051"/>
    <s v="Brien Boise"/>
    <s v="Australia"/>
    <x v="0"/>
    <s v="Drinking Coco"/>
    <x v="2"/>
    <n v="1372"/>
    <n v="0.02"/>
    <n v="1344.56"/>
    <n v="1371.72"/>
    <n v="-27.160000000000082"/>
    <n v="317"/>
    <n v="138"/>
    <x v="27"/>
    <n v="9.94"/>
  </r>
  <r>
    <n v="11052"/>
    <s v="Barr Faughny"/>
    <s v="Australia"/>
    <x v="0"/>
    <s v="50% Dark Bites"/>
    <x v="1"/>
    <n v="3122"/>
    <n v="0.02"/>
    <n v="3059.56"/>
    <n v="2595.56"/>
    <n v="464"/>
    <n v="55"/>
    <n v="347"/>
    <x v="28"/>
    <n v="7.48"/>
  </r>
  <r>
    <n v="11053"/>
    <s v="Ram Mahesh"/>
    <s v="Australia"/>
    <x v="0"/>
    <s v="Caramel Stuffed Bars"/>
    <x v="0"/>
    <n v="8155"/>
    <n v="0.02"/>
    <n v="7991.9"/>
    <n v="1723.8000000000002"/>
    <n v="6268.0999999999995"/>
    <n v="324"/>
    <n v="340"/>
    <x v="29"/>
    <n v="5.07"/>
  </r>
  <r>
    <n v="11054"/>
    <s v="Barr Faughny"/>
    <s v="Canada"/>
    <x v="2"/>
    <s v="Manuka Honey Choco"/>
    <x v="2"/>
    <n v="10087"/>
    <n v="0.04"/>
    <n v="9683.52"/>
    <n v="4576.3999999999996"/>
    <n v="5107.1200000000008"/>
    <n v="124"/>
    <n v="673"/>
    <x v="30"/>
    <n v="6.8"/>
  </r>
  <r>
    <n v="11055"/>
    <s v="Ches Bonnell"/>
    <s v="India"/>
    <x v="0"/>
    <s v="Milk Bars"/>
    <x v="0"/>
    <n v="9926"/>
    <n v="0.02"/>
    <n v="9727.48"/>
    <n v="2009.32"/>
    <n v="7718.16"/>
    <n v="114"/>
    <n v="382"/>
    <x v="31"/>
    <n v="5.26"/>
  </r>
  <r>
    <n v="11056"/>
    <s v="Oby Sorrel"/>
    <s v="New Zealand"/>
    <x v="0"/>
    <s v="Milk Bars"/>
    <x v="0"/>
    <n v="3605"/>
    <n v="0.03"/>
    <n v="3496.85"/>
    <n v="704.83999999999992"/>
    <n v="2792.01"/>
    <n v="138"/>
    <n v="134"/>
    <x v="32"/>
    <n v="5.26"/>
  </r>
  <r>
    <n v="11057"/>
    <s v="Carla Molina"/>
    <s v="USA"/>
    <x v="2"/>
    <s v="85% Dark Bars"/>
    <x v="0"/>
    <n v="1736"/>
    <n v="0.03"/>
    <n v="1683.9199999999998"/>
    <n v="1006.3399999999999"/>
    <n v="677.57999999999993"/>
    <n v="71"/>
    <n v="134"/>
    <x v="33"/>
    <n v="7.51"/>
  </r>
  <r>
    <n v="11058"/>
    <s v="Gigi Bohling"/>
    <s v="UK"/>
    <x v="1"/>
    <s v="Smooth Sliky Salty"/>
    <x v="0"/>
    <n v="791"/>
    <n v="0.01"/>
    <n v="783.09"/>
    <n v="115.91999999999999"/>
    <n v="667.17000000000007"/>
    <n v="290"/>
    <n v="42"/>
    <x v="34"/>
    <n v="2.76"/>
  </r>
  <r>
    <n v="11059"/>
    <s v="Carla Molina"/>
    <s v="Australia"/>
    <x v="0"/>
    <s v="Baker's Choco Chips"/>
    <x v="0"/>
    <n v="5509"/>
    <n v="0.02"/>
    <n v="5398.82"/>
    <n v="1903.8"/>
    <n v="3495.0199999999995"/>
    <n v="310"/>
    <n v="501"/>
    <x v="35"/>
    <n v="3.8"/>
  </r>
  <r>
    <n v="11060"/>
    <s v="Ram Mahesh"/>
    <s v="UK"/>
    <x v="1"/>
    <s v="Smooth Sliky Salty"/>
    <x v="0"/>
    <n v="630"/>
    <n v="0.01"/>
    <n v="623.70000000000005"/>
    <n v="88.32"/>
    <n v="535.38000000000011"/>
    <n v="329"/>
    <n v="32"/>
    <x v="36"/>
    <n v="2.76"/>
  </r>
  <r>
    <n v="11061"/>
    <s v="Gunar Cockshoot"/>
    <s v="Australia"/>
    <x v="0"/>
    <s v="Baker's Choco Chips"/>
    <x v="0"/>
    <n v="5985"/>
    <n v="0.02"/>
    <n v="5865.3"/>
    <n v="2846.2"/>
    <n v="3019.1000000000004"/>
    <n v="103"/>
    <n v="749"/>
    <x v="37"/>
    <n v="3.8"/>
  </r>
  <r>
    <n v="11062"/>
    <s v="Oby Sorrel"/>
    <s v="Canada"/>
    <x v="2"/>
    <s v="Milk Bars"/>
    <x v="0"/>
    <n v="637"/>
    <n v="0.04"/>
    <n v="611.52"/>
    <n v="126.24"/>
    <n v="485.28"/>
    <n v="8"/>
    <n v="24"/>
    <x v="38"/>
    <n v="5.26"/>
  </r>
  <r>
    <n v="11063"/>
    <s v="Ches Bonnell"/>
    <s v="USA"/>
    <x v="2"/>
    <s v="99% Dark &amp; Pure"/>
    <x v="0"/>
    <n v="3283"/>
    <n v="0.03"/>
    <n v="3184.5099999999998"/>
    <n v="1059.01"/>
    <n v="2125.5"/>
    <n v="142"/>
    <n v="137"/>
    <x v="39"/>
    <n v="7.73"/>
  </r>
  <r>
    <n v="11064"/>
    <s v="Gigi Bohling"/>
    <s v="India"/>
    <x v="0"/>
    <s v="70% Dark Bites"/>
    <x v="1"/>
    <n v="4088"/>
    <n v="0.02"/>
    <n v="4006.24"/>
    <n v="1290.24"/>
    <n v="2716"/>
    <n v="240"/>
    <n v="256"/>
    <x v="40"/>
    <n v="5.04"/>
  </r>
  <r>
    <n v="11065"/>
    <s v="Ram Mahesh"/>
    <s v="UK"/>
    <x v="1"/>
    <s v="Organic Choco Syrup"/>
    <x v="2"/>
    <n v="4046"/>
    <n v="0.01"/>
    <n v="4005.54"/>
    <n v="1435.5"/>
    <n v="2570.04"/>
    <n v="43"/>
    <n v="150"/>
    <x v="41"/>
    <n v="9.57"/>
  </r>
  <r>
    <n v="11066"/>
    <s v="Gigi Bohling"/>
    <s v="Canada"/>
    <x v="2"/>
    <s v="After Nines"/>
    <x v="1"/>
    <n v="3171"/>
    <n v="0.04"/>
    <n v="3044.16"/>
    <n v="945.4"/>
    <n v="2098.7599999999998"/>
    <n v="95"/>
    <n v="145"/>
    <x v="42"/>
    <n v="6.52"/>
  </r>
  <r>
    <n v="11067"/>
    <s v="Ram Mahesh"/>
    <s v="New Zealand"/>
    <x v="0"/>
    <s v="Baker's Choco Chips"/>
    <x v="0"/>
    <n v="7252"/>
    <n v="0.03"/>
    <n v="7034.44"/>
    <n v="2758.7999999999997"/>
    <n v="4275.6399999999994"/>
    <n v="317"/>
    <n v="726"/>
    <x v="43"/>
    <n v="3.8"/>
  </r>
  <r>
    <n v="11068"/>
    <s v="Brien Boise"/>
    <s v="USA"/>
    <x v="2"/>
    <s v="99% Dark &amp; Pure"/>
    <x v="0"/>
    <n v="2086"/>
    <n v="0.03"/>
    <n v="2023.4199999999998"/>
    <n v="672.51"/>
    <n v="1350.9099999999999"/>
    <n v="83"/>
    <n v="87"/>
    <x v="44"/>
    <n v="7.73"/>
  </r>
  <r>
    <n v="11069"/>
    <s v="Husein Augar"/>
    <s v="UK"/>
    <x v="1"/>
    <s v="Peanut Butter Cubes"/>
    <x v="1"/>
    <n v="2415"/>
    <n v="0.01"/>
    <n v="2390.85"/>
    <n v="641.29999999999995"/>
    <n v="1749.55"/>
    <n v="50"/>
    <n v="242"/>
    <x v="45"/>
    <n v="2.65"/>
  </r>
  <r>
    <n v="11070"/>
    <s v="Oby Sorrel"/>
    <s v="USA"/>
    <x v="2"/>
    <s v="Almond Choco"/>
    <x v="0"/>
    <n v="3066"/>
    <n v="0.03"/>
    <n v="2974.02"/>
    <n v="1756.15"/>
    <n v="1217.8699999999999"/>
    <n v="315"/>
    <n v="341"/>
    <x v="46"/>
    <n v="5.15"/>
  </r>
  <r>
    <n v="11071"/>
    <s v="Ram Mahesh"/>
    <s v="Canada"/>
    <x v="2"/>
    <s v="Manuka Honey Choco"/>
    <x v="2"/>
    <n v="3458"/>
    <n v="0.04"/>
    <n v="3319.68"/>
    <n v="1679.6"/>
    <n v="1640.08"/>
    <n v="148"/>
    <n v="247"/>
    <x v="47"/>
    <n v="6.8"/>
  </r>
  <r>
    <n v="11072"/>
    <s v="Brien Boise"/>
    <s v="India"/>
    <x v="0"/>
    <s v="Peanut Butter Cubes"/>
    <x v="1"/>
    <n v="1204"/>
    <n v="0.02"/>
    <n v="1179.92"/>
    <n v="455.8"/>
    <n v="724.12000000000012"/>
    <n v="79"/>
    <n v="172"/>
    <x v="48"/>
    <n v="2.65"/>
  </r>
  <r>
    <n v="11073"/>
    <s v="Gigi Bohling"/>
    <s v="Australia"/>
    <x v="0"/>
    <s v="Manuka Honey Choco"/>
    <x v="2"/>
    <n v="8008"/>
    <n v="0.02"/>
    <n v="7847.84"/>
    <n v="4542.3999999999996"/>
    <n v="3305.4400000000005"/>
    <n v="95"/>
    <n v="668"/>
    <x v="49"/>
    <n v="6.8"/>
  </r>
  <r>
    <n v="11074"/>
    <s v="Barr Faughny"/>
    <s v="USA"/>
    <x v="2"/>
    <s v="50% Dark Bites"/>
    <x v="1"/>
    <n v="392"/>
    <n v="0.03"/>
    <n v="380.24"/>
    <n v="366.52000000000004"/>
    <n v="13.71999999999997"/>
    <n v="303"/>
    <n v="49"/>
    <x v="50"/>
    <n v="7.48"/>
  </r>
  <r>
    <n v="11075"/>
    <s v="Ram Mahesh"/>
    <s v="UK"/>
    <x v="1"/>
    <s v="Choco Coated Almonds"/>
    <x v="1"/>
    <n v="5348"/>
    <n v="0.01"/>
    <n v="5294.5199999999995"/>
    <n v="683.92"/>
    <n v="4610.5999999999995"/>
    <n v="113"/>
    <n v="206"/>
    <x v="51"/>
    <n v="3.32"/>
  </r>
  <r>
    <n v="11076"/>
    <s v="Barr Faughny"/>
    <s v="Australia"/>
    <x v="0"/>
    <s v="Eclairs"/>
    <x v="1"/>
    <n v="1099"/>
    <n v="0.02"/>
    <n v="1077.02"/>
    <n v="809.6"/>
    <n v="267.41999999999996"/>
    <n v="398"/>
    <n v="184"/>
    <x v="52"/>
    <n v="4.4000000000000004"/>
  </r>
  <r>
    <n v="11077"/>
    <s v="Gigi Bohling"/>
    <s v="India"/>
    <x v="0"/>
    <s v="Raspberry Choco"/>
    <x v="0"/>
    <n v="3836"/>
    <n v="0.02"/>
    <n v="3759.2799999999997"/>
    <n v="673.75"/>
    <n v="3085.5299999999997"/>
    <n v="195"/>
    <n v="175"/>
    <x v="53"/>
    <n v="3.85"/>
  </r>
  <r>
    <n v="11078"/>
    <s v="Oby Sorrel"/>
    <s v="Australia"/>
    <x v="0"/>
    <s v="After Nines"/>
    <x v="1"/>
    <n v="2828"/>
    <n v="0.02"/>
    <n v="2771.44"/>
    <n v="971.4799999999999"/>
    <n v="1799.96"/>
    <n v="188"/>
    <n v="149"/>
    <x v="54"/>
    <n v="6.52"/>
  </r>
  <r>
    <n v="11079"/>
    <s v="Brien Boise"/>
    <s v="New Zealand"/>
    <x v="0"/>
    <s v="Orange Choco"/>
    <x v="0"/>
    <n v="1610"/>
    <n v="0.03"/>
    <n v="1561.7"/>
    <n v="283.36"/>
    <n v="1278.3400000000001"/>
    <n v="149"/>
    <n v="77"/>
    <x v="55"/>
    <n v="3.68"/>
  </r>
  <r>
    <n v="11080"/>
    <s v="Gunar Cockshoot"/>
    <s v="Australia"/>
    <x v="0"/>
    <s v="99% Dark &amp; Pure"/>
    <x v="0"/>
    <n v="2338"/>
    <n v="0.02"/>
    <n v="2291.2399999999998"/>
    <n v="695.7"/>
    <n v="1595.5399999999997"/>
    <n v="132"/>
    <n v="90"/>
    <x v="56"/>
    <n v="7.73"/>
  </r>
  <r>
    <n v="11081"/>
    <s v="Barr Faughny"/>
    <s v="Canada"/>
    <x v="2"/>
    <s v="85% Dark Bars"/>
    <x v="0"/>
    <n v="3458"/>
    <n v="0.04"/>
    <n v="3319.68"/>
    <n v="1854.97"/>
    <n v="1464.7099999999998"/>
    <n v="264"/>
    <n v="247"/>
    <x v="57"/>
    <n v="7.51"/>
  </r>
  <r>
    <n v="11082"/>
    <s v="Carla Molina"/>
    <s v="UK"/>
    <x v="1"/>
    <s v="Drinking Coco"/>
    <x v="2"/>
    <n v="5845"/>
    <n v="0.01"/>
    <n v="5786.55"/>
    <n v="4850.7199999999993"/>
    <n v="935.83000000000084"/>
    <n v="144"/>
    <n v="488"/>
    <x v="58"/>
    <n v="9.94"/>
  </r>
  <r>
    <n v="11083"/>
    <s v="Ches Bonnell"/>
    <s v="New Zealand"/>
    <x v="0"/>
    <s v="After Nines"/>
    <x v="1"/>
    <n v="9114"/>
    <n v="0.03"/>
    <n v="8840.58"/>
    <n v="2705.7999999999997"/>
    <n v="6134.7800000000007"/>
    <n v="174"/>
    <n v="415"/>
    <x v="59"/>
    <n v="6.52"/>
  </r>
  <r>
    <n v="11084"/>
    <s v="Husein Augar"/>
    <s v="India"/>
    <x v="0"/>
    <s v="Caramel Stuffed Bars"/>
    <x v="0"/>
    <n v="10269"/>
    <n v="0.02"/>
    <n v="10063.619999999999"/>
    <n v="2266.29"/>
    <n v="7797.329999999999"/>
    <n v="204"/>
    <n v="447"/>
    <x v="60"/>
    <n v="5.07"/>
  </r>
  <r>
    <n v="11085"/>
    <s v="Brien Boise"/>
    <s v="Australia"/>
    <x v="0"/>
    <s v="Eclairs"/>
    <x v="1"/>
    <n v="5439"/>
    <n v="0.02"/>
    <n v="5330.22"/>
    <n v="2662"/>
    <n v="2668.2200000000003"/>
    <n v="201"/>
    <n v="605"/>
    <x v="61"/>
    <n v="4.4000000000000004"/>
  </r>
  <r>
    <n v="11086"/>
    <s v="Carla Molina"/>
    <s v="India"/>
    <x v="0"/>
    <s v="Peanut Butter Cubes"/>
    <x v="1"/>
    <n v="441"/>
    <n v="0.02"/>
    <n v="432.18"/>
    <n v="166.95"/>
    <n v="265.23"/>
    <n v="183"/>
    <n v="63"/>
    <x v="62"/>
    <n v="2.65"/>
  </r>
  <r>
    <n v="11087"/>
    <s v="Gunar Cockshoot"/>
    <s v="India"/>
    <x v="0"/>
    <s v="Milk Bars"/>
    <x v="0"/>
    <n v="791"/>
    <n v="0.02"/>
    <n v="775.18"/>
    <n v="168.32"/>
    <n v="606.8599999999999"/>
    <n v="49"/>
    <n v="32"/>
    <x v="63"/>
    <n v="5.26"/>
  </r>
  <r>
    <n v="11088"/>
    <s v="Brien Boise"/>
    <s v="New Zealand"/>
    <x v="0"/>
    <s v="Choco Coated Almonds"/>
    <x v="1"/>
    <n v="8652"/>
    <n v="0.03"/>
    <n v="8392.44"/>
    <n v="1152.04"/>
    <n v="7240.4000000000005"/>
    <n v="282"/>
    <n v="347"/>
    <x v="64"/>
    <n v="3.32"/>
  </r>
  <r>
    <n v="11089"/>
    <s v="Carla Molina"/>
    <s v="New Zealand"/>
    <x v="0"/>
    <s v="70% Dark Bites"/>
    <x v="1"/>
    <n v="7049"/>
    <n v="0.03"/>
    <n v="6837.53"/>
    <n v="1869.84"/>
    <n v="4967.6899999999996"/>
    <n v="17"/>
    <n v="371"/>
    <x v="65"/>
    <n v="5.04"/>
  </r>
  <r>
    <n v="11090"/>
    <s v="Brien Boise"/>
    <s v="USA"/>
    <x v="2"/>
    <s v="Organic Choco Syrup"/>
    <x v="2"/>
    <n v="6139"/>
    <n v="0.03"/>
    <n v="5954.83"/>
    <n v="2268.09"/>
    <n v="3686.74"/>
    <n v="128"/>
    <n v="237"/>
    <x v="66"/>
    <n v="9.57"/>
  </r>
  <r>
    <n v="11091"/>
    <s v="Barr Faughny"/>
    <s v="India"/>
    <x v="0"/>
    <s v="Spicy Special Slims"/>
    <x v="1"/>
    <n v="2044"/>
    <n v="0.02"/>
    <n v="2003.12"/>
    <n v="1436.16"/>
    <n v="566.95999999999981"/>
    <n v="378"/>
    <n v="128"/>
    <x v="67"/>
    <n v="11.22"/>
  </r>
  <r>
    <n v="11092"/>
    <s v="Ches Bonnell"/>
    <s v="New Zealand"/>
    <x v="0"/>
    <s v="Orange Choco"/>
    <x v="0"/>
    <n v="2982"/>
    <n v="0.03"/>
    <n v="2892.54"/>
    <n v="522.56000000000006"/>
    <n v="2369.98"/>
    <n v="242"/>
    <n v="142"/>
    <x v="68"/>
    <n v="3.68"/>
  </r>
  <r>
    <n v="11093"/>
    <s v="Oby Sorrel"/>
    <s v="India"/>
    <x v="0"/>
    <s v="50% Dark Bites"/>
    <x v="1"/>
    <n v="3724"/>
    <n v="0.02"/>
    <n v="3649.52"/>
    <n v="3485.6800000000003"/>
    <n v="163.83999999999969"/>
    <n v="564"/>
    <n v="466"/>
    <x v="69"/>
    <n v="7.48"/>
  </r>
  <r>
    <n v="11094"/>
    <s v="Oby Sorrel"/>
    <s v="Canada"/>
    <x v="2"/>
    <s v="99% Dark &amp; Pure"/>
    <x v="0"/>
    <n v="2814"/>
    <n v="0.04"/>
    <n v="2701.44"/>
    <n v="950.79000000000008"/>
    <n v="1750.65"/>
    <n v="76"/>
    <n v="123"/>
    <x v="70"/>
    <n v="7.73"/>
  </r>
  <r>
    <n v="11095"/>
    <s v="Brien Boise"/>
    <s v="Australia"/>
    <x v="0"/>
    <s v="Baker's Choco Chips"/>
    <x v="0"/>
    <n v="5236"/>
    <n v="0.02"/>
    <n v="5131.28"/>
    <n v="1808.8"/>
    <n v="3322.4799999999996"/>
    <n v="12"/>
    <n v="476"/>
    <x v="71"/>
    <n v="3.8"/>
  </r>
  <r>
    <n v="11096"/>
    <s v="Ches Bonnell"/>
    <s v="India"/>
    <x v="0"/>
    <s v="99% Dark &amp; Pure"/>
    <x v="0"/>
    <n v="7133"/>
    <n v="0.02"/>
    <n v="6990.34"/>
    <n v="2210.7800000000002"/>
    <n v="4779.5599999999995"/>
    <n v="52"/>
    <n v="286"/>
    <x v="72"/>
    <n v="7.73"/>
  </r>
  <r>
    <n v="11097"/>
    <s v="Curtice Advani"/>
    <s v="Canada"/>
    <x v="2"/>
    <s v="99% Dark &amp; Pure"/>
    <x v="0"/>
    <n v="1393"/>
    <n v="0.04"/>
    <n v="1337.28"/>
    <n v="471.53000000000003"/>
    <n v="865.75"/>
    <n v="333"/>
    <n v="61"/>
    <x v="73"/>
    <n v="7.73"/>
  </r>
  <r>
    <n v="11098"/>
    <s v="Oby Sorrel"/>
    <s v="Canada"/>
    <x v="2"/>
    <s v="Almond Choco"/>
    <x v="0"/>
    <n v="3696"/>
    <n v="0.04"/>
    <n v="3548.16"/>
    <n v="3172.4"/>
    <n v="375.75999999999976"/>
    <n v="46"/>
    <n v="616"/>
    <x v="74"/>
    <n v="5.15"/>
  </r>
  <r>
    <n v="11099"/>
    <s v="Husein Augar"/>
    <s v="USA"/>
    <x v="2"/>
    <s v="Choco Coated Almonds"/>
    <x v="1"/>
    <n v="5684"/>
    <n v="0.03"/>
    <n v="5513.48"/>
    <n v="727.07999999999993"/>
    <n v="4786.3999999999996"/>
    <n v="17"/>
    <n v="219"/>
    <x v="75"/>
    <n v="3.32"/>
  </r>
  <r>
    <n v="11100"/>
    <s v="Ram Mahesh"/>
    <s v="Canada"/>
    <x v="2"/>
    <s v="Orange Choco"/>
    <x v="0"/>
    <n v="4487"/>
    <n v="0.04"/>
    <n v="4307.5199999999995"/>
    <n v="688.16000000000008"/>
    <n v="3619.3599999999997"/>
    <n v="140"/>
    <n v="187"/>
    <x v="76"/>
    <n v="3.68"/>
  </r>
  <r>
    <n v="11101"/>
    <s v="Carla Molina"/>
    <s v="USA"/>
    <x v="2"/>
    <s v="Smooth Sliky Salty"/>
    <x v="0"/>
    <n v="3535"/>
    <n v="0.03"/>
    <n v="3428.95"/>
    <n v="444.35999999999996"/>
    <n v="2984.5899999999997"/>
    <n v="130"/>
    <n v="161"/>
    <x v="77"/>
    <n v="2.76"/>
  </r>
  <r>
    <n v="11102"/>
    <s v="Gunar Cockshoot"/>
    <s v="UK"/>
    <x v="1"/>
    <s v="Eclairs"/>
    <x v="1"/>
    <n v="5243"/>
    <n v="0.01"/>
    <n v="5190.57"/>
    <n v="3295.6000000000004"/>
    <n v="1894.9699999999993"/>
    <n v="237"/>
    <n v="749"/>
    <x v="70"/>
    <n v="4.4000000000000004"/>
  </r>
  <r>
    <n v="11103"/>
    <s v="Barr Faughny"/>
    <s v="Australia"/>
    <x v="0"/>
    <s v="70% Dark Bites"/>
    <x v="1"/>
    <n v="5488"/>
    <n v="0.02"/>
    <n v="5378.24"/>
    <n v="1728.72"/>
    <n v="3649.5199999999995"/>
    <n v="9"/>
    <n v="343"/>
    <x v="71"/>
    <n v="5.04"/>
  </r>
  <r>
    <n v="11104"/>
    <s v="Ram Mahesh"/>
    <s v="Canada"/>
    <x v="2"/>
    <s v="Organic Choco Syrup"/>
    <x v="2"/>
    <n v="6258"/>
    <n v="0.04"/>
    <n v="6007.6799999999994"/>
    <n v="2220.2400000000002"/>
    <n v="3787.4399999999991"/>
    <n v="228"/>
    <n v="232"/>
    <x v="72"/>
    <n v="9.57"/>
  </r>
  <r>
    <n v="11105"/>
    <s v="Curtice Advani"/>
    <s v="UK"/>
    <x v="1"/>
    <s v="Baker's Choco Chips"/>
    <x v="0"/>
    <n v="9611"/>
    <n v="0.01"/>
    <n v="9514.89"/>
    <n v="3321.2"/>
    <n v="6193.69"/>
    <n v="202"/>
    <n v="874"/>
    <x v="73"/>
    <n v="3.8"/>
  </r>
  <r>
    <n v="11106"/>
    <s v="Brien Boise"/>
    <s v="Canada"/>
    <x v="2"/>
    <s v="White Choc"/>
    <x v="2"/>
    <n v="3717"/>
    <n v="0.04"/>
    <n v="3568.3199999999997"/>
    <n v="411.84"/>
    <n v="3156.4799999999996"/>
    <n v="453"/>
    <n v="143"/>
    <x v="74"/>
    <n v="2.88"/>
  </r>
  <r>
    <n v="11107"/>
    <s v="Ches Bonnell"/>
    <s v="Canada"/>
    <x v="2"/>
    <s v="85% Dark Bars"/>
    <x v="0"/>
    <n v="119"/>
    <n v="0.04"/>
    <n v="114.24"/>
    <n v="75.099999999999994"/>
    <n v="39.14"/>
    <n v="76"/>
    <n v="10"/>
    <x v="75"/>
    <n v="7.51"/>
  </r>
  <r>
    <n v="11108"/>
    <s v="Ches Bonnell"/>
    <s v="Australia"/>
    <x v="0"/>
    <s v="70% Dark Bites"/>
    <x v="1"/>
    <n v="2590"/>
    <n v="0.02"/>
    <n v="2538.1999999999998"/>
    <n v="771.12"/>
    <n v="1767.08"/>
    <n v="233"/>
    <n v="153"/>
    <x v="76"/>
    <n v="5.04"/>
  </r>
  <r>
    <n v="11109"/>
    <s v="Carla Molina"/>
    <s v="Canada"/>
    <x v="2"/>
    <s v="Organic Choco Syrup"/>
    <x v="2"/>
    <n v="9975"/>
    <n v="0.04"/>
    <n v="9576"/>
    <n v="3818.4300000000003"/>
    <n v="5757.57"/>
    <n v="18"/>
    <n v="399"/>
    <x v="77"/>
    <n v="9.57"/>
  </r>
  <r>
    <n v="11110"/>
    <s v="Carla Molina"/>
    <s v="India"/>
    <x v="0"/>
    <s v="Orange Choco"/>
    <x v="0"/>
    <n v="3031"/>
    <n v="0.02"/>
    <n v="2970.38"/>
    <n v="467.36"/>
    <n v="2503.02"/>
    <n v="108"/>
    <n v="127"/>
    <x v="77"/>
    <n v="3.68"/>
  </r>
  <r>
    <n v="11111"/>
    <s v="Husein Augar"/>
    <s v="New Zealand"/>
    <x v="0"/>
    <s v="Spicy Special Slims"/>
    <x v="1"/>
    <n v="4963"/>
    <n v="0.03"/>
    <n v="4814.1099999999997"/>
    <n v="3983.1000000000004"/>
    <n v="831.00999999999931"/>
    <n v="51"/>
    <n v="355"/>
    <x v="78"/>
    <n v="11.22"/>
  </r>
  <r>
    <n v="11112"/>
    <s v="Brien Boise"/>
    <s v="Australia"/>
    <x v="0"/>
    <s v="Smooth Sliky Salty"/>
    <x v="0"/>
    <n v="6706"/>
    <n v="0.02"/>
    <n v="6571.88"/>
    <n v="927.3599999999999"/>
    <n v="5644.52"/>
    <n v="190"/>
    <n v="336"/>
    <x v="79"/>
    <n v="2.76"/>
  </r>
  <r>
    <n v="11113"/>
    <s v="Ches Bonnell"/>
    <s v="India"/>
    <x v="0"/>
    <s v="White Choc"/>
    <x v="2"/>
    <n v="1344"/>
    <n v="0.02"/>
    <n v="1317.12"/>
    <n v="169.92"/>
    <n v="1147.1999999999998"/>
    <n v="73"/>
    <n v="59"/>
    <x v="80"/>
    <n v="2.88"/>
  </r>
  <r>
    <n v="11114"/>
    <s v="Oby Sorrel"/>
    <s v="India"/>
    <x v="0"/>
    <s v="Choco Coated Almonds"/>
    <x v="1"/>
    <n v="4179"/>
    <n v="0.02"/>
    <n v="4095.42"/>
    <n v="557.76"/>
    <n v="3537.66"/>
    <n v="261"/>
    <n v="168"/>
    <x v="81"/>
    <n v="3.32"/>
  </r>
  <r>
    <n v="11115"/>
    <s v="Ches Bonnell"/>
    <s v="USA"/>
    <x v="2"/>
    <s v="Almond Choco"/>
    <x v="0"/>
    <n v="1442"/>
    <n v="0.03"/>
    <n v="1398.74"/>
    <n v="1060.9000000000001"/>
    <n v="337.83999999999992"/>
    <n v="178"/>
    <n v="206"/>
    <x v="82"/>
    <n v="5.15"/>
  </r>
  <r>
    <n v="11116"/>
    <s v="Husein Augar"/>
    <s v="USA"/>
    <x v="2"/>
    <s v="99% Dark &amp; Pure"/>
    <x v="0"/>
    <n v="1715"/>
    <n v="0.03"/>
    <n v="1663.55"/>
    <n v="533.37"/>
    <n v="1130.1799999999998"/>
    <n v="165"/>
    <n v="69"/>
    <x v="83"/>
    <n v="7.73"/>
  </r>
  <r>
    <n v="13275"/>
    <s v="Curtice Advani"/>
    <s v="India"/>
    <x v="0"/>
    <s v="Manuka Honey Choco"/>
    <x v="2"/>
    <n v="2716"/>
    <n v="0.02"/>
    <n v="2661.68"/>
    <n v="1421.2"/>
    <n v="1240.4799999999998"/>
    <n v="94"/>
    <n v="209"/>
    <x v="84"/>
    <n v="6.8"/>
  </r>
  <r>
    <n v="13276"/>
    <s v="Brien Boise"/>
    <s v="India"/>
    <x v="0"/>
    <s v="Orange Choco"/>
    <x v="0"/>
    <n v="2807"/>
    <n v="0.02"/>
    <n v="2750.86"/>
    <n v="471.04"/>
    <n v="2279.8200000000002"/>
    <n v="319"/>
    <n v="128"/>
    <x v="85"/>
    <n v="3.68"/>
  </r>
  <r>
    <n v="13277"/>
    <s v="Husein Augar"/>
    <s v="UK"/>
    <x v="1"/>
    <s v="85% Dark Bars"/>
    <x v="0"/>
    <n v="315"/>
    <n v="0.01"/>
    <n v="311.85000000000002"/>
    <n v="217.79"/>
    <n v="94.060000000000031"/>
    <n v="141"/>
    <n v="29"/>
    <x v="86"/>
    <n v="7.51"/>
  </r>
  <r>
    <n v="13278"/>
    <s v="Barr Faughny"/>
    <s v="New Zealand"/>
    <x v="0"/>
    <s v="Spicy Special Slims"/>
    <x v="1"/>
    <n v="6958"/>
    <n v="0.03"/>
    <n v="6749.26"/>
    <n v="5206.08"/>
    <n v="1543.1800000000003"/>
    <n v="48"/>
    <n v="464"/>
    <x v="87"/>
    <n v="11.22"/>
  </r>
  <r>
    <n v="13279"/>
    <s v="Gunar Cockshoot"/>
    <s v="Canada"/>
    <x v="2"/>
    <s v="Drinking Coco"/>
    <x v="2"/>
    <n v="5418"/>
    <n v="0.04"/>
    <n v="5201.28"/>
    <n v="4900.42"/>
    <n v="300.85999999999967"/>
    <n v="357"/>
    <n v="493"/>
    <x v="88"/>
    <n v="9.94"/>
  </r>
  <r>
    <n v="13280"/>
    <s v="Ches Bonnell"/>
    <s v="Canada"/>
    <x v="2"/>
    <s v="White Choc"/>
    <x v="2"/>
    <n v="511"/>
    <n v="0.04"/>
    <n v="490.56"/>
    <n v="66.239999999999995"/>
    <n v="424.32"/>
    <n v="133"/>
    <n v="23"/>
    <x v="89"/>
    <n v="2.88"/>
  </r>
  <r>
    <n v="13281"/>
    <s v="Gigi Bohling"/>
    <s v="Canada"/>
    <x v="2"/>
    <s v="Milk Bars"/>
    <x v="0"/>
    <n v="4921"/>
    <n v="0.04"/>
    <n v="4724.16"/>
    <n v="999.4"/>
    <n v="3724.7599999999998"/>
    <n v="81"/>
    <n v="190"/>
    <x v="90"/>
    <n v="5.26"/>
  </r>
  <r>
    <n v="13282"/>
    <s v="Carla Molina"/>
    <s v="India"/>
    <x v="0"/>
    <s v="50% Dark Bites"/>
    <x v="1"/>
    <n v="9653"/>
    <n v="0.02"/>
    <n v="9459.94"/>
    <n v="9028.36"/>
    <n v="431.57999999999993"/>
    <n v="139"/>
    <n v="1207"/>
    <x v="91"/>
    <n v="7.48"/>
  </r>
  <r>
    <n v="13283"/>
    <s v="Ram Mahesh"/>
    <s v="Canada"/>
    <x v="2"/>
    <s v="Drinking Coco"/>
    <x v="2"/>
    <n v="4753"/>
    <n v="0.04"/>
    <n v="4562.88"/>
    <n v="3946.18"/>
    <n v="616.70000000000027"/>
    <n v="42"/>
    <n v="397"/>
    <x v="92"/>
    <n v="9.94"/>
  </r>
  <r>
    <n v="13284"/>
    <s v="Gigi Bohling"/>
    <s v="UK"/>
    <x v="1"/>
    <s v="Fruit &amp; Nut Bars"/>
    <x v="0"/>
    <n v="5355"/>
    <n v="0.01"/>
    <n v="5301.45"/>
    <n v="1815.42"/>
    <n v="3486.0299999999997"/>
    <n v="214"/>
    <n v="383"/>
    <x v="93"/>
    <n v="4.74"/>
  </r>
  <r>
    <n v="13285"/>
    <s v="Ches Bonnell"/>
    <s v="UK"/>
    <x v="1"/>
    <s v="Mint Chip Choco"/>
    <x v="0"/>
    <n v="5873"/>
    <n v="0.01"/>
    <n v="5814.2699999999995"/>
    <n v="2402.4"/>
    <n v="3411.8699999999994"/>
    <n v="181"/>
    <n v="420"/>
    <x v="94"/>
    <n v="5.72"/>
  </r>
  <r>
    <n v="13286"/>
    <s v="Brien Boise"/>
    <s v="UK"/>
    <x v="1"/>
    <s v="50% Dark Bites"/>
    <x v="1"/>
    <n v="7623"/>
    <n v="0.01"/>
    <n v="7546.7699999999995"/>
    <n v="7128.4400000000005"/>
    <n v="418.32999999999902"/>
    <n v="12"/>
    <n v="953"/>
    <x v="87"/>
    <n v="7.48"/>
  </r>
  <r>
    <n v="13287"/>
    <s v="Carla Molina"/>
    <s v="USA"/>
    <x v="2"/>
    <s v="Drinking Coco"/>
    <x v="2"/>
    <n v="924"/>
    <n v="0.03"/>
    <n v="896.28"/>
    <n v="924.42"/>
    <n v="-28.139999999999986"/>
    <n v="19"/>
    <n v="93"/>
    <x v="88"/>
    <n v="9.94"/>
  </r>
  <r>
    <n v="13288"/>
    <s v="Barr Faughny"/>
    <s v="Australia"/>
    <x v="0"/>
    <s v="Milk Bars"/>
    <x v="0"/>
    <n v="686"/>
    <n v="0.02"/>
    <n v="672.28"/>
    <n v="147.28"/>
    <n v="525"/>
    <n v="189"/>
    <n v="28"/>
    <x v="89"/>
    <n v="5.26"/>
  </r>
  <r>
    <n v="13289"/>
    <s v="Gigi Bohling"/>
    <s v="Canada"/>
    <x v="2"/>
    <s v="Caramel Stuffed Bars"/>
    <x v="0"/>
    <n v="1974"/>
    <n v="0.04"/>
    <n v="1895.04"/>
    <n v="400.53000000000003"/>
    <n v="1494.51"/>
    <n v="174"/>
    <n v="79"/>
    <x v="90"/>
    <n v="5.07"/>
  </r>
  <r>
    <n v="13290"/>
    <s v="Husein Augar"/>
    <s v="Australia"/>
    <x v="0"/>
    <s v="After Nines"/>
    <x v="1"/>
    <n v="1610"/>
    <n v="0.02"/>
    <n v="1577.8"/>
    <n v="482.47999999999996"/>
    <n v="1095.32"/>
    <n v="9"/>
    <n v="74"/>
    <x v="91"/>
    <n v="6.52"/>
  </r>
  <r>
    <n v="13291"/>
    <s v="Gunar Cockshoot"/>
    <s v="Australia"/>
    <x v="0"/>
    <s v="Organic Choco Syrup"/>
    <x v="2"/>
    <n v="882"/>
    <n v="0.02"/>
    <n v="864.36"/>
    <n v="325.38"/>
    <n v="538.98"/>
    <n v="188"/>
    <n v="34"/>
    <x v="92"/>
    <n v="9.57"/>
  </r>
  <r>
    <n v="13292"/>
    <s v="Ches Bonnell"/>
    <s v="New Zealand"/>
    <x v="0"/>
    <s v="Spicy Special Slims"/>
    <x v="1"/>
    <n v="7798"/>
    <n v="0.03"/>
    <n v="7564.0599999999995"/>
    <n v="5149.9800000000005"/>
    <n v="2414.079999999999"/>
    <n v="90"/>
    <n v="459"/>
    <x v="93"/>
    <n v="11.22"/>
  </r>
  <r>
    <n v="13293"/>
    <s v="Barr Faughny"/>
    <s v="USA"/>
    <x v="2"/>
    <s v="85% Dark Bars"/>
    <x v="0"/>
    <n v="5299"/>
    <n v="0.03"/>
    <n v="5140.03"/>
    <n v="2846.29"/>
    <n v="2293.7399999999998"/>
    <n v="119"/>
    <n v="379"/>
    <x v="95"/>
    <n v="7.51"/>
  </r>
  <r>
    <n v="13294"/>
    <s v="Oby Sorrel"/>
    <s v="USA"/>
    <x v="2"/>
    <s v="White Choc"/>
    <x v="2"/>
    <n v="3045"/>
    <n v="0.03"/>
    <n v="2953.65"/>
    <n v="365.76"/>
    <n v="2587.8900000000003"/>
    <n v="288"/>
    <n v="127"/>
    <x v="96"/>
    <n v="2.88"/>
  </r>
  <r>
    <n v="13295"/>
    <s v="Curtice Advani"/>
    <s v="New Zealand"/>
    <x v="0"/>
    <s v="Mint Chip Choco"/>
    <x v="0"/>
    <n v="1687"/>
    <n v="0.03"/>
    <n v="1636.3899999999999"/>
    <n v="743.6"/>
    <n v="892.78999999999985"/>
    <n v="248"/>
    <n v="130"/>
    <x v="97"/>
    <n v="5.72"/>
  </r>
  <r>
    <n v="13296"/>
    <s v="Oby Sorrel"/>
    <s v="India"/>
    <x v="0"/>
    <s v="Manuka Honey Choco"/>
    <x v="2"/>
    <n v="1407"/>
    <n v="0.02"/>
    <n v="1378.86"/>
    <n v="639.19999999999993"/>
    <n v="739.66"/>
    <n v="93"/>
    <n v="94"/>
    <x v="98"/>
    <n v="6.8"/>
  </r>
  <r>
    <n v="13297"/>
    <s v="Barr Faughny"/>
    <s v="USA"/>
    <x v="2"/>
    <s v="Drinking Coco"/>
    <x v="2"/>
    <n v="11095"/>
    <n v="0.03"/>
    <n v="10762.15"/>
    <n v="8488.76"/>
    <n v="2273.3899999999994"/>
    <n v="211"/>
    <n v="854"/>
    <x v="99"/>
    <n v="9.94"/>
  </r>
  <r>
    <n v="13298"/>
    <s v="Oby Sorrel"/>
    <s v="Australia"/>
    <x v="0"/>
    <s v="Raspberry Choco"/>
    <x v="0"/>
    <n v="6860"/>
    <n v="0.02"/>
    <n v="6722.8"/>
    <n v="1201.2"/>
    <n v="5521.6"/>
    <n v="268"/>
    <n v="312"/>
    <x v="100"/>
    <n v="3.85"/>
  </r>
  <r>
    <n v="13299"/>
    <s v="Ram Mahesh"/>
    <s v="Australia"/>
    <x v="0"/>
    <s v="Spicy Special Slims"/>
    <x v="1"/>
    <n v="3094"/>
    <n v="0.02"/>
    <n v="3032.12"/>
    <n v="2479.6200000000003"/>
    <n v="552.49999999999955"/>
    <n v="249"/>
    <n v="221"/>
    <x v="101"/>
    <n v="11.22"/>
  </r>
  <r>
    <n v="13300"/>
    <s v="Gigi Bohling"/>
    <s v="India"/>
    <x v="0"/>
    <s v="Orange Choco"/>
    <x v="0"/>
    <n v="3507"/>
    <n v="0.02"/>
    <n v="3436.86"/>
    <n v="540.96"/>
    <n v="2895.9"/>
    <n v="298"/>
    <n v="147"/>
    <x v="102"/>
    <n v="3.68"/>
  </r>
  <r>
    <n v="13301"/>
    <s v="Brien Boise"/>
    <s v="Canada"/>
    <x v="2"/>
    <s v="85% Dark Bars"/>
    <x v="0"/>
    <n v="1078"/>
    <n v="0.04"/>
    <n v="1034.8799999999999"/>
    <n v="675.9"/>
    <n v="358.9799999999999"/>
    <n v="194"/>
    <n v="90"/>
    <x v="103"/>
    <n v="7.51"/>
  </r>
  <r>
    <n v="13302"/>
    <s v="Husein Augar"/>
    <s v="Australia"/>
    <x v="0"/>
    <s v="Smooth Sliky Salty"/>
    <x v="0"/>
    <n v="3129"/>
    <n v="0.02"/>
    <n v="3066.42"/>
    <n v="433.32"/>
    <n v="2633.1"/>
    <n v="6"/>
    <n v="157"/>
    <x v="104"/>
    <n v="2.76"/>
  </r>
  <r>
    <n v="13303"/>
    <s v="Curtice Advani"/>
    <s v="UK"/>
    <x v="1"/>
    <s v="Eclairs"/>
    <x v="1"/>
    <n v="7287"/>
    <n v="0.01"/>
    <n v="7214.13"/>
    <n v="3564.0000000000005"/>
    <n v="3650.1299999999997"/>
    <n v="386"/>
    <n v="810"/>
    <x v="105"/>
    <n v="4.4000000000000004"/>
  </r>
  <r>
    <n v="13304"/>
    <s v="Oby Sorrel"/>
    <s v="UK"/>
    <x v="1"/>
    <s v="Manuka Honey Choco"/>
    <x v="2"/>
    <n v="6937"/>
    <n v="0.01"/>
    <n v="6867.63"/>
    <n v="3937.2"/>
    <n v="2930.4300000000003"/>
    <n v="161"/>
    <n v="579"/>
    <x v="101"/>
    <n v="6.8"/>
  </r>
  <r>
    <n v="13305"/>
    <s v="Oby Sorrel"/>
    <s v="Australia"/>
    <x v="0"/>
    <s v="Choco Coated Almonds"/>
    <x v="1"/>
    <n v="2513"/>
    <n v="0.02"/>
    <n v="2462.7399999999998"/>
    <n v="348.59999999999997"/>
    <n v="2114.14"/>
    <n v="471"/>
    <n v="105"/>
    <x v="102"/>
    <n v="3.32"/>
  </r>
  <r>
    <n v="13306"/>
    <s v="Gigi Bohling"/>
    <s v="Canada"/>
    <x v="2"/>
    <s v="Smooth Sliky Salty"/>
    <x v="0"/>
    <n v="8064"/>
    <n v="0.04"/>
    <n v="7741.44"/>
    <n v="1012.92"/>
    <n v="6728.5199999999995"/>
    <n v="8"/>
    <n v="367"/>
    <x v="103"/>
    <n v="2.76"/>
  </r>
  <r>
    <n v="13307"/>
    <s v="Ches Bonnell"/>
    <s v="UK"/>
    <x v="1"/>
    <s v="Orange Choco"/>
    <x v="0"/>
    <n v="1596"/>
    <n v="0.01"/>
    <n v="1580.04"/>
    <n v="279.68"/>
    <n v="1300.3599999999999"/>
    <n v="84"/>
    <n v="76"/>
    <x v="104"/>
    <n v="3.68"/>
  </r>
  <r>
    <n v="13308"/>
    <s v="Carla Molina"/>
    <s v="UK"/>
    <x v="1"/>
    <s v="Milk Bars"/>
    <x v="0"/>
    <n v="2527"/>
    <n v="0.01"/>
    <n v="2501.73"/>
    <n v="536.52"/>
    <n v="1965.21"/>
    <n v="301"/>
    <n v="102"/>
    <x v="105"/>
    <n v="5.26"/>
  </r>
  <r>
    <n v="13309"/>
    <s v="Ches Bonnell"/>
    <s v="USA"/>
    <x v="2"/>
    <s v="Drinking Coco"/>
    <x v="2"/>
    <n v="4067"/>
    <n v="0.03"/>
    <n v="3944.99"/>
    <n v="3111.22"/>
    <n v="833.77"/>
    <n v="361"/>
    <n v="313"/>
    <x v="106"/>
    <n v="9.94"/>
  </r>
  <r>
    <n v="13310"/>
    <s v="Carla Molina"/>
    <s v="USA"/>
    <x v="2"/>
    <s v="Manuka Honey Choco"/>
    <x v="2"/>
    <n v="7091"/>
    <n v="0.03"/>
    <n v="6878.2699999999995"/>
    <n v="3216.4"/>
    <n v="3661.8699999999994"/>
    <n v="122"/>
    <n v="473"/>
    <x v="107"/>
    <n v="6.8"/>
  </r>
  <r>
    <n v="13311"/>
    <s v="Ram Mahesh"/>
    <s v="Canada"/>
    <x v="2"/>
    <s v="Milk Bars"/>
    <x v="0"/>
    <n v="3514"/>
    <n v="0.04"/>
    <n v="3373.44"/>
    <n v="741.66"/>
    <n v="2631.78"/>
    <n v="100"/>
    <n v="141"/>
    <x v="108"/>
    <n v="5.26"/>
  </r>
  <r>
    <n v="13312"/>
    <s v="Gigi Bohling"/>
    <s v="New Zealand"/>
    <x v="0"/>
    <s v="Peanut Butter Cubes"/>
    <x v="1"/>
    <n v="5278"/>
    <n v="0.03"/>
    <n v="5119.66"/>
    <n v="1998.1"/>
    <n v="3121.56"/>
    <n v="38"/>
    <n v="754"/>
    <x v="109"/>
    <n v="2.65"/>
  </r>
  <r>
    <n v="13313"/>
    <s v="Ches Bonnell"/>
    <s v="Canada"/>
    <x v="2"/>
    <s v="50% Dark Bites"/>
    <x v="1"/>
    <n v="7966"/>
    <n v="0.04"/>
    <n v="7647.36"/>
    <n v="6627.2800000000007"/>
    <n v="1020.079999999999"/>
    <n v="509"/>
    <n v="886"/>
    <x v="105"/>
    <n v="7.48"/>
  </r>
  <r>
    <n v="13314"/>
    <s v="Gunar Cockshoot"/>
    <s v="New Zealand"/>
    <x v="0"/>
    <s v="Orange Choco"/>
    <x v="0"/>
    <n v="9597"/>
    <n v="0.03"/>
    <n v="9309.09"/>
    <n v="1538.24"/>
    <n v="7770.85"/>
    <n v="19"/>
    <n v="418"/>
    <x v="106"/>
    <n v="3.68"/>
  </r>
  <r>
    <n v="13315"/>
    <s v="Husein Augar"/>
    <s v="India"/>
    <x v="0"/>
    <s v="After Nines"/>
    <x v="1"/>
    <n v="3794"/>
    <n v="0.02"/>
    <n v="3718.12"/>
    <n v="1127.96"/>
    <n v="2590.16"/>
    <n v="335"/>
    <n v="173"/>
    <x v="107"/>
    <n v="6.52"/>
  </r>
  <r>
    <n v="13316"/>
    <s v="Curtice Advani"/>
    <s v="New Zealand"/>
    <x v="0"/>
    <s v="50% Dark Bites"/>
    <x v="1"/>
    <n v="4914"/>
    <n v="0.03"/>
    <n v="4766.58"/>
    <n v="5250.96"/>
    <n v="-484.38000000000011"/>
    <n v="214"/>
    <n v="702"/>
    <x v="108"/>
    <n v="7.48"/>
  </r>
  <r>
    <n v="13317"/>
    <s v="Oby Sorrel"/>
    <s v="New Zealand"/>
    <x v="0"/>
    <s v="Almond Choco"/>
    <x v="0"/>
    <n v="1211"/>
    <n v="0.03"/>
    <n v="1174.67"/>
    <n v="782.80000000000007"/>
    <n v="391.87"/>
    <n v="116"/>
    <n v="152"/>
    <x v="109"/>
    <n v="5.15"/>
  </r>
  <r>
    <n v="13318"/>
    <s v="Brien Boise"/>
    <s v="India"/>
    <x v="0"/>
    <s v="Baker's Choco Chips"/>
    <x v="0"/>
    <n v="4347"/>
    <n v="0.02"/>
    <n v="4260.0599999999995"/>
    <n v="1835.3999999999999"/>
    <n v="2424.66"/>
    <n v="170"/>
    <n v="483"/>
    <x v="110"/>
    <n v="3.8"/>
  </r>
  <r>
    <n v="13319"/>
    <s v="Curtice Advani"/>
    <s v="USA"/>
    <x v="2"/>
    <s v="Choco Coated Almonds"/>
    <x v="1"/>
    <n v="2261"/>
    <n v="0.03"/>
    <n v="2193.17"/>
    <n v="288.83999999999997"/>
    <n v="1904.3300000000002"/>
    <n v="18"/>
    <n v="87"/>
    <x v="111"/>
    <n v="3.32"/>
  </r>
  <r>
    <n v="13320"/>
    <s v="Gunar Cockshoot"/>
    <s v="UK"/>
    <x v="1"/>
    <s v="Manuka Honey Choco"/>
    <x v="2"/>
    <n v="5145"/>
    <n v="0.01"/>
    <n v="5093.55"/>
    <n v="2692.7999999999997"/>
    <n v="2400.7500000000005"/>
    <n v="354"/>
    <n v="396"/>
    <x v="112"/>
    <n v="6.8"/>
  </r>
  <r>
    <n v="13321"/>
    <s v="Oby Sorrel"/>
    <s v="USA"/>
    <x v="2"/>
    <s v="50% Dark Bites"/>
    <x v="1"/>
    <n v="5243"/>
    <n v="0.03"/>
    <n v="5085.71"/>
    <n v="4360.84"/>
    <n v="724.86999999999989"/>
    <n v="9"/>
    <n v="583"/>
    <x v="113"/>
    <n v="7.48"/>
  </r>
  <r>
    <n v="13322"/>
    <s v="Ches Bonnell"/>
    <s v="New Zealand"/>
    <x v="0"/>
    <s v="Peanut Butter Cubes"/>
    <x v="1"/>
    <n v="3381"/>
    <n v="0.03"/>
    <n v="3279.5699999999997"/>
    <n v="996.4"/>
    <n v="2283.1699999999996"/>
    <n v="241"/>
    <n v="376"/>
    <x v="114"/>
    <n v="2.65"/>
  </r>
  <r>
    <n v="13323"/>
    <s v="Husein Augar"/>
    <s v="USA"/>
    <x v="2"/>
    <s v="Orange Choco"/>
    <x v="0"/>
    <n v="2646"/>
    <n v="0.03"/>
    <n v="2566.62"/>
    <n v="408.48"/>
    <n v="2158.14"/>
    <n v="80"/>
    <n v="111"/>
    <x v="115"/>
    <n v="3.68"/>
  </r>
  <r>
    <n v="13324"/>
    <s v="Barr Faughny"/>
    <s v="Canada"/>
    <x v="2"/>
    <s v="After Nines"/>
    <x v="1"/>
    <n v="1743"/>
    <n v="0.04"/>
    <n v="1673.28"/>
    <n v="521.59999999999991"/>
    <n v="1151.68"/>
    <n v="364"/>
    <n v="80"/>
    <x v="116"/>
    <n v="6.52"/>
  </r>
  <r>
    <n v="13325"/>
    <s v="Ches Bonnell"/>
    <s v="Australia"/>
    <x v="0"/>
    <s v="85% Dark Bars"/>
    <x v="0"/>
    <n v="2373"/>
    <n v="0.02"/>
    <n v="2325.54"/>
    <n v="1276.7"/>
    <n v="1048.8399999999999"/>
    <n v="17"/>
    <n v="170"/>
    <x v="117"/>
    <n v="7.51"/>
  </r>
  <r>
    <n v="13326"/>
    <s v="Gigi Bohling"/>
    <s v="New Zealand"/>
    <x v="0"/>
    <s v="Milk Bars"/>
    <x v="0"/>
    <n v="1253"/>
    <n v="0.03"/>
    <n v="1215.4099999999999"/>
    <n v="278.77999999999997"/>
    <n v="936.62999999999988"/>
    <n v="146"/>
    <n v="53"/>
    <x v="118"/>
    <n v="5.26"/>
  </r>
  <r>
    <n v="13327"/>
    <s v="Carla Molina"/>
    <s v="Canada"/>
    <x v="2"/>
    <s v="Smooth Sliky Salty"/>
    <x v="0"/>
    <n v="9023"/>
    <n v="0.04"/>
    <n v="8662.08"/>
    <n v="1134.3599999999999"/>
    <n v="7527.72"/>
    <n v="39"/>
    <n v="411"/>
    <x v="119"/>
    <n v="2.76"/>
  </r>
  <r>
    <n v="13328"/>
    <s v="Carla Molina"/>
    <s v="New Zealand"/>
    <x v="0"/>
    <s v="White Choc"/>
    <x v="2"/>
    <n v="1568"/>
    <n v="0.03"/>
    <n v="1520.96"/>
    <n v="198.72"/>
    <n v="1322.24"/>
    <n v="25"/>
    <n v="69"/>
    <x v="120"/>
    <n v="2.88"/>
  </r>
  <r>
    <n v="13329"/>
    <s v="Gunar Cockshoot"/>
    <s v="India"/>
    <x v="0"/>
    <s v="Smooth Sliky Salty"/>
    <x v="0"/>
    <n v="4746"/>
    <n v="0.02"/>
    <n v="4651.08"/>
    <n v="656.88"/>
    <n v="3994.2"/>
    <n v="291"/>
    <n v="238"/>
    <x v="121"/>
    <n v="2.76"/>
  </r>
  <r>
    <n v="13330"/>
    <s v="Barr Faughny"/>
    <s v="USA"/>
    <x v="2"/>
    <s v="Peanut Butter Cubes"/>
    <x v="1"/>
    <n v="3010"/>
    <n v="0.03"/>
    <n v="2919.7"/>
    <n v="887.75"/>
    <n v="2031.9499999999998"/>
    <n v="199"/>
    <n v="335"/>
    <x v="122"/>
    <n v="2.65"/>
  </r>
  <r>
    <n v="13331"/>
    <s v="Ches Bonnell"/>
    <s v="India"/>
    <x v="0"/>
    <s v="85% Dark Bars"/>
    <x v="0"/>
    <n v="392"/>
    <n v="0.02"/>
    <n v="384.15999999999997"/>
    <n v="232.81"/>
    <n v="151.34999999999997"/>
    <n v="136"/>
    <n v="31"/>
    <x v="123"/>
    <n v="7.51"/>
  </r>
  <r>
    <n v="13332"/>
    <s v="Carla Molina"/>
    <s v="New Zealand"/>
    <x v="0"/>
    <s v="Mint Chip Choco"/>
    <x v="0"/>
    <n v="966"/>
    <n v="0.03"/>
    <n v="937.02"/>
    <n v="371.8"/>
    <n v="565.22"/>
    <n v="135"/>
    <n v="65"/>
    <x v="124"/>
    <n v="5.72"/>
  </r>
  <r>
    <n v="13333"/>
    <s v="Gunar Cockshoot"/>
    <s v="Canada"/>
    <x v="2"/>
    <s v="Mint Chip Choco"/>
    <x v="0"/>
    <n v="2030"/>
    <n v="0.04"/>
    <n v="1948.8"/>
    <n v="726.43999999999994"/>
    <n v="1222.3600000000001"/>
    <n v="190"/>
    <n v="127"/>
    <x v="125"/>
    <n v="5.72"/>
  </r>
  <r>
    <n v="13334"/>
    <s v="Barr Faughny"/>
    <s v="Canada"/>
    <x v="2"/>
    <s v="Smooth Sliky Salty"/>
    <x v="0"/>
    <n v="2058"/>
    <n v="0.04"/>
    <n v="1975.6799999999998"/>
    <n v="284.27999999999997"/>
    <n v="1691.3999999999999"/>
    <n v="3"/>
    <n v="103"/>
    <x v="126"/>
    <n v="2.76"/>
  </r>
  <r>
    <n v="13335"/>
    <s v="Husein Augar"/>
    <s v="Australia"/>
    <x v="0"/>
    <s v="Mint Chip Choco"/>
    <x v="0"/>
    <n v="1414"/>
    <n v="0.02"/>
    <n v="1385.72"/>
    <n v="623.48"/>
    <n v="762.24"/>
    <n v="52"/>
    <n v="109"/>
    <x v="127"/>
    <n v="5.72"/>
  </r>
  <r>
    <n v="13336"/>
    <s v="Ram Mahesh"/>
    <s v="India"/>
    <x v="0"/>
    <s v="99% Dark &amp; Pure"/>
    <x v="0"/>
    <n v="1694"/>
    <n v="0.02"/>
    <n v="1660.12"/>
    <n v="510.18"/>
    <n v="1149.9399999999998"/>
    <n v="96"/>
    <n v="66"/>
    <x v="128"/>
    <n v="7.73"/>
  </r>
  <r>
    <n v="13337"/>
    <s v="Ram Mahesh"/>
    <s v="New Zealand"/>
    <x v="0"/>
    <s v="Smooth Sliky Salty"/>
    <x v="0"/>
    <n v="7805"/>
    <n v="0.03"/>
    <n v="7570.8499999999995"/>
    <n v="1026.72"/>
    <n v="6544.1299999999992"/>
    <n v="70"/>
    <n v="372"/>
    <x v="129"/>
    <n v="2.76"/>
  </r>
  <r>
    <n v="13338"/>
    <s v="Gunar Cockshoot"/>
    <s v="Canada"/>
    <x v="2"/>
    <s v="50% Dark Bites"/>
    <x v="1"/>
    <n v="1113"/>
    <n v="0.04"/>
    <n v="1068.48"/>
    <n v="1047.2"/>
    <n v="21.279999999999973"/>
    <n v="95"/>
    <n v="140"/>
    <x v="125"/>
    <n v="7.48"/>
  </r>
  <r>
    <n v="13339"/>
    <s v="Barr Faughny"/>
    <s v="Australia"/>
    <x v="0"/>
    <s v="Baker's Choco Chips"/>
    <x v="0"/>
    <n v="4788"/>
    <n v="0.02"/>
    <n v="4692.24"/>
    <n v="1820.1999999999998"/>
    <n v="2872.04"/>
    <n v="235"/>
    <n v="479"/>
    <x v="126"/>
    <n v="3.8"/>
  </r>
  <r>
    <n v="13340"/>
    <s v="Ches Bonnell"/>
    <s v="UK"/>
    <x v="1"/>
    <s v="Smooth Sliky Salty"/>
    <x v="0"/>
    <n v="6328"/>
    <n v="0.01"/>
    <n v="6264.72"/>
    <n v="833.52"/>
    <n v="5431.2000000000007"/>
    <n v="2"/>
    <n v="302"/>
    <x v="127"/>
    <n v="2.76"/>
  </r>
  <r>
    <n v="13341"/>
    <s v="Ram Mahesh"/>
    <s v="India"/>
    <x v="0"/>
    <s v="Manuka Honey Choco"/>
    <x v="2"/>
    <n v="6370"/>
    <n v="0.02"/>
    <n v="6242.5999999999995"/>
    <n v="3332"/>
    <n v="2910.5999999999995"/>
    <n v="285"/>
    <n v="490"/>
    <x v="128"/>
    <n v="6.8"/>
  </r>
  <r>
    <n v="13342"/>
    <s v="Ches Bonnell"/>
    <s v="Australia"/>
    <x v="0"/>
    <s v="Milk Bars"/>
    <x v="0"/>
    <n v="273"/>
    <n v="0.02"/>
    <n v="267.54000000000002"/>
    <n v="57.86"/>
    <n v="209.68"/>
    <n v="268"/>
    <n v="11"/>
    <x v="129"/>
    <n v="5.26"/>
  </r>
  <r>
    <n v="13343"/>
    <s v="Carla Molina"/>
    <s v="New Zealand"/>
    <x v="0"/>
    <s v="Peanut Butter Cubes"/>
    <x v="1"/>
    <n v="1064"/>
    <n v="0.03"/>
    <n v="1032.08"/>
    <n v="402.8"/>
    <n v="629.28"/>
    <n v="64"/>
    <n v="152"/>
    <x v="130"/>
    <n v="2.65"/>
  </r>
  <r>
    <n v="13344"/>
    <s v="Ches Bonnell"/>
    <s v="Australia"/>
    <x v="0"/>
    <s v="Fruit &amp; Nut Bars"/>
    <x v="0"/>
    <n v="4116"/>
    <n v="0.02"/>
    <n v="4033.68"/>
    <n v="1303.5"/>
    <n v="2730.18"/>
    <n v="233"/>
    <n v="275"/>
    <x v="131"/>
    <n v="4.74"/>
  </r>
  <r>
    <n v="13345"/>
    <s v="Gunar Cockshoot"/>
    <s v="New Zealand"/>
    <x v="0"/>
    <s v="Eclairs"/>
    <x v="1"/>
    <n v="7735"/>
    <n v="0.03"/>
    <n v="7502.95"/>
    <n v="3784.0000000000005"/>
    <n v="3718.9499999999994"/>
    <n v="198"/>
    <n v="860"/>
    <x v="132"/>
    <n v="4.4000000000000004"/>
  </r>
  <r>
    <n v="13346"/>
    <s v="Gunar Cockshoot"/>
    <s v="New Zealand"/>
    <x v="0"/>
    <s v="85% Dark Bars"/>
    <x v="0"/>
    <n v="1036"/>
    <n v="0.03"/>
    <n v="1004.92"/>
    <n v="653.37"/>
    <n v="351.54999999999995"/>
    <n v="69"/>
    <n v="87"/>
    <x v="133"/>
    <n v="7.51"/>
  </r>
  <r>
    <n v="13347"/>
    <s v="Curtice Advani"/>
    <s v="Canada"/>
    <x v="2"/>
    <s v="Raspberry Choco"/>
    <x v="0"/>
    <n v="1295"/>
    <n v="0.04"/>
    <n v="1243.2"/>
    <n v="219.45000000000002"/>
    <n v="1023.75"/>
    <n v="24"/>
    <n v="57"/>
    <x v="134"/>
    <n v="3.85"/>
  </r>
  <r>
    <n v="13348"/>
    <s v="Oby Sorrel"/>
    <s v="UK"/>
    <x v="1"/>
    <s v="White Choc"/>
    <x v="2"/>
    <n v="812"/>
    <n v="0.01"/>
    <n v="803.88"/>
    <n v="95.039999999999992"/>
    <n v="708.84"/>
    <n v="204"/>
    <n v="33"/>
    <x v="135"/>
    <n v="2.88"/>
  </r>
  <r>
    <n v="13349"/>
    <s v="Carla Molina"/>
    <s v="Australia"/>
    <x v="0"/>
    <s v="Orange Choco"/>
    <x v="0"/>
    <n v="5670"/>
    <n v="0.02"/>
    <n v="5556.5999999999995"/>
    <n v="993.6"/>
    <n v="4562.9999999999991"/>
    <n v="66"/>
    <n v="270"/>
    <x v="136"/>
    <n v="3.68"/>
  </r>
  <r>
    <n v="13350"/>
    <s v="Ches Bonnell"/>
    <s v="USA"/>
    <x v="2"/>
    <s v="Fruit &amp; Nut Bars"/>
    <x v="0"/>
    <n v="8190"/>
    <n v="0.03"/>
    <n v="7944.3"/>
    <n v="2588.04"/>
    <n v="5356.26"/>
    <n v="138"/>
    <n v="546"/>
    <x v="137"/>
    <n v="4.74"/>
  </r>
  <r>
    <n v="13351"/>
    <s v="Oby Sorrel"/>
    <s v="USA"/>
    <x v="2"/>
    <s v="70% Dark Bites"/>
    <x v="1"/>
    <n v="7574"/>
    <n v="0.03"/>
    <n v="7346.78"/>
    <n v="2121.84"/>
    <n v="5224.9399999999996"/>
    <n v="231"/>
    <n v="421"/>
    <x v="138"/>
    <n v="5.04"/>
  </r>
  <r>
    <n v="13352"/>
    <s v="Husein Augar"/>
    <s v="USA"/>
    <x v="2"/>
    <s v="Raspberry Choco"/>
    <x v="0"/>
    <n v="10290"/>
    <n v="0.03"/>
    <n v="9981.2999999999993"/>
    <n v="1724.8"/>
    <n v="8256.5"/>
    <n v="39"/>
    <n v="448"/>
    <x v="139"/>
    <n v="3.85"/>
  </r>
  <r>
    <n v="13353"/>
    <s v="Barr Faughny"/>
    <s v="New Zealand"/>
    <x v="0"/>
    <s v="Smooth Sliky Salty"/>
    <x v="0"/>
    <n v="12551"/>
    <n v="0.03"/>
    <n v="12174.47"/>
    <n v="1575.9599999999998"/>
    <n v="10598.51"/>
    <n v="249"/>
    <n v="571"/>
    <x v="140"/>
    <n v="2.76"/>
  </r>
  <r>
    <n v="13354"/>
    <s v="Barr Faughny"/>
    <s v="Australia"/>
    <x v="0"/>
    <s v="Organic Choco Syrup"/>
    <x v="2"/>
    <n v="6496"/>
    <n v="0.02"/>
    <n v="6366.08"/>
    <n v="2593.4700000000003"/>
    <n v="3772.6099999999997"/>
    <n v="155"/>
    <n v="271"/>
    <x v="141"/>
    <n v="9.57"/>
  </r>
  <r>
    <n v="13355"/>
    <s v="Brien Boise"/>
    <s v="New Zealand"/>
    <x v="0"/>
    <s v="Raspberry Choco"/>
    <x v="0"/>
    <n v="7343"/>
    <n v="0.03"/>
    <n v="7122.71"/>
    <n v="1232"/>
    <n v="5890.71"/>
    <n v="169"/>
    <n v="320"/>
    <x v="142"/>
    <n v="3.85"/>
  </r>
  <r>
    <n v="13356"/>
    <s v="Curtice Advani"/>
    <s v="UK"/>
    <x v="1"/>
    <s v="99% Dark &amp; Pure"/>
    <x v="0"/>
    <n v="994"/>
    <n v="0.01"/>
    <n v="984.06"/>
    <n v="309.20000000000005"/>
    <n v="674.8599999999999"/>
    <n v="7"/>
    <n v="40"/>
    <x v="143"/>
    <n v="7.73"/>
  </r>
  <r>
    <n v="13357"/>
    <s v="Husein Augar"/>
    <s v="New Zealand"/>
    <x v="0"/>
    <s v="Raspberry Choco"/>
    <x v="0"/>
    <n v="9296"/>
    <n v="0.03"/>
    <n v="9017.119999999999"/>
    <n v="1559.25"/>
    <n v="7457.869999999999"/>
    <n v="29"/>
    <n v="405"/>
    <x v="144"/>
    <n v="3.85"/>
  </r>
  <r>
    <n v="13358"/>
    <s v="Oby Sorrel"/>
    <s v="UK"/>
    <x v="1"/>
    <s v="Almond Choco"/>
    <x v="0"/>
    <n v="2331"/>
    <n v="0.01"/>
    <n v="2307.69"/>
    <n v="2003.3500000000001"/>
    <n v="304.33999999999992"/>
    <n v="197"/>
    <n v="389"/>
    <x v="145"/>
    <n v="5.15"/>
  </r>
  <r>
    <n v="13359"/>
    <s v="Brien Boise"/>
    <s v="India"/>
    <x v="0"/>
    <s v="Smooth Sliky Salty"/>
    <x v="0"/>
    <n v="7777"/>
    <n v="0.02"/>
    <n v="7621.46"/>
    <n v="977.04"/>
    <n v="6644.42"/>
    <n v="254"/>
    <n v="354"/>
    <x v="146"/>
    <n v="2.76"/>
  </r>
  <r>
    <n v="13360"/>
    <s v="Ches Bonnell"/>
    <s v="USA"/>
    <x v="2"/>
    <s v="Raspberry Choco"/>
    <x v="0"/>
    <n v="1246"/>
    <n v="0.03"/>
    <n v="1208.6199999999999"/>
    <n v="200.20000000000002"/>
    <n v="1008.4199999999998"/>
    <n v="356"/>
    <n v="52"/>
    <x v="147"/>
    <n v="3.85"/>
  </r>
  <r>
    <n v="13361"/>
    <s v="Ches Bonnell"/>
    <s v="Canada"/>
    <x v="2"/>
    <s v="Baker's Choco Chips"/>
    <x v="0"/>
    <n v="126"/>
    <n v="0.04"/>
    <n v="120.96"/>
    <n v="60.8"/>
    <n v="60.16"/>
    <n v="242"/>
    <n v="16"/>
    <x v="148"/>
    <n v="3.8"/>
  </r>
  <r>
    <n v="13362"/>
    <s v="Carla Molina"/>
    <s v="UK"/>
    <x v="1"/>
    <s v="Smooth Sliky Salty"/>
    <x v="0"/>
    <n v="679"/>
    <n v="0.01"/>
    <n v="672.21"/>
    <n v="91.08"/>
    <n v="581.13"/>
    <n v="253"/>
    <n v="33"/>
    <x v="149"/>
    <n v="2.76"/>
  </r>
  <r>
    <n v="13363"/>
    <s v="Gigi Bohling"/>
    <s v="New Zealand"/>
    <x v="0"/>
    <s v="Baker's Choco Chips"/>
    <x v="0"/>
    <n v="2982"/>
    <n v="0.03"/>
    <n v="2892.54"/>
    <n v="1417.3999999999999"/>
    <n v="1475.14"/>
    <n v="339"/>
    <n v="373"/>
    <x v="150"/>
    <n v="3.8"/>
  </r>
  <r>
    <n v="13364"/>
    <s v="Gunar Cockshoot"/>
    <s v="India"/>
    <x v="0"/>
    <s v="Orange Choco"/>
    <x v="0"/>
    <n v="3871"/>
    <n v="0.02"/>
    <n v="3793.58"/>
    <n v="680.80000000000007"/>
    <n v="3112.7799999999997"/>
    <n v="55"/>
    <n v="185"/>
    <x v="151"/>
    <n v="3.68"/>
  </r>
  <r>
    <n v="13365"/>
    <s v="Carla Molina"/>
    <s v="India"/>
    <x v="0"/>
    <s v="Organic Choco Syrup"/>
    <x v="2"/>
    <n v="1638"/>
    <n v="0.02"/>
    <n v="1605.24"/>
    <n v="660.33"/>
    <n v="944.91"/>
    <n v="307"/>
    <n v="69"/>
    <x v="152"/>
    <n v="9.57"/>
  </r>
  <r>
    <n v="13366"/>
    <s v="Gunar Cockshoot"/>
    <s v="New Zealand"/>
    <x v="0"/>
    <s v="Smooth Sliky Salty"/>
    <x v="0"/>
    <n v="1176"/>
    <n v="0.03"/>
    <n v="1140.72"/>
    <n v="149.04"/>
    <n v="991.68000000000006"/>
    <n v="73"/>
    <n v="54"/>
    <x v="153"/>
    <n v="2.76"/>
  </r>
  <r>
    <n v="13367"/>
    <s v="Barr Faughny"/>
    <s v="New Zealand"/>
    <x v="0"/>
    <s v="50% Dark Bites"/>
    <x v="1"/>
    <n v="2506"/>
    <n v="0.03"/>
    <n v="2430.8199999999997"/>
    <n v="2348.7200000000003"/>
    <n v="82.099999999999454"/>
    <n v="349"/>
    <n v="314"/>
    <x v="154"/>
    <n v="7.48"/>
  </r>
  <r>
    <n v="13368"/>
    <s v="Curtice Advani"/>
    <s v="New Zealand"/>
    <x v="0"/>
    <s v="70% Dark Bites"/>
    <x v="1"/>
    <n v="4046"/>
    <n v="0.03"/>
    <n v="3924.62"/>
    <n v="1073.52"/>
    <n v="2851.1"/>
    <n v="326"/>
    <n v="213"/>
    <x v="155"/>
    <n v="5.04"/>
  </r>
  <r>
    <n v="13369"/>
    <s v="Husein Augar"/>
    <s v="USA"/>
    <x v="2"/>
    <s v="Mint Chip Choco"/>
    <x v="0"/>
    <n v="3052"/>
    <n v="0.03"/>
    <n v="2960.44"/>
    <n v="1092.52"/>
    <n v="1867.92"/>
    <n v="464"/>
    <n v="191"/>
    <x v="156"/>
    <n v="5.72"/>
  </r>
  <r>
    <n v="13370"/>
    <s v="Gigi Bohling"/>
    <s v="USA"/>
    <x v="2"/>
    <s v="99% Dark &amp; Pure"/>
    <x v="0"/>
    <n v="5425"/>
    <n v="0.03"/>
    <n v="5262.25"/>
    <n v="1677.41"/>
    <n v="3584.84"/>
    <n v="304"/>
    <n v="217"/>
    <x v="157"/>
    <n v="7.73"/>
  </r>
  <r>
    <n v="13371"/>
    <s v="Gunar Cockshoot"/>
    <s v="Canada"/>
    <x v="2"/>
    <s v="Almond Choco"/>
    <x v="0"/>
    <n v="1274"/>
    <n v="0.04"/>
    <n v="1223.04"/>
    <n v="731.30000000000007"/>
    <n v="491.7399999999999"/>
    <n v="358"/>
    <n v="142"/>
    <x v="158"/>
    <n v="5.15"/>
  </r>
  <r>
    <n v="13372"/>
    <s v="Husein Augar"/>
    <s v="UK"/>
    <x v="1"/>
    <s v="Organic Choco Syrup"/>
    <x v="2"/>
    <n v="7826"/>
    <n v="0.01"/>
    <n v="7747.74"/>
    <n v="2775.3"/>
    <n v="4972.4399999999996"/>
    <n v="130"/>
    <n v="290"/>
    <x v="150"/>
    <n v="9.57"/>
  </r>
  <r>
    <n v="13373"/>
    <s v="Husein Augar"/>
    <s v="India"/>
    <x v="0"/>
    <s v="Baker's Choco Chips"/>
    <x v="0"/>
    <n v="903"/>
    <n v="0.02"/>
    <n v="884.93999999999994"/>
    <n v="383.79999999999995"/>
    <n v="501.14"/>
    <n v="77"/>
    <n v="101"/>
    <x v="151"/>
    <n v="3.8"/>
  </r>
  <r>
    <n v="13374"/>
    <s v="Gunar Cockshoot"/>
    <s v="India"/>
    <x v="0"/>
    <s v="Organic Choco Syrup"/>
    <x v="2"/>
    <n v="7021"/>
    <n v="0.02"/>
    <n v="6880.58"/>
    <n v="2497.77"/>
    <n v="4382.8099999999995"/>
    <n v="301"/>
    <n v="261"/>
    <x v="152"/>
    <n v="9.57"/>
  </r>
  <r>
    <n v="13375"/>
    <s v="Curtice Advani"/>
    <s v="India"/>
    <x v="0"/>
    <s v="White Choc"/>
    <x v="2"/>
    <n v="399"/>
    <n v="0.02"/>
    <n v="391.02"/>
    <n v="46.08"/>
    <n v="344.94"/>
    <n v="105"/>
    <n v="16"/>
    <x v="153"/>
    <n v="2.88"/>
  </r>
  <r>
    <n v="13376"/>
    <s v="Ches Bonnell"/>
    <s v="USA"/>
    <x v="2"/>
    <s v="Choco Coated Almonds"/>
    <x v="1"/>
    <n v="1428"/>
    <n v="0.03"/>
    <n v="1385.1599999999999"/>
    <n v="199.2"/>
    <n v="1185.9599999999998"/>
    <n v="82"/>
    <n v="60"/>
    <x v="154"/>
    <n v="3.32"/>
  </r>
  <r>
    <n v="13377"/>
    <s v="Ches Bonnell"/>
    <s v="USA"/>
    <x v="2"/>
    <s v="Orange Choco"/>
    <x v="0"/>
    <n v="6279"/>
    <n v="0.03"/>
    <n v="6090.63"/>
    <n v="1004.6400000000001"/>
    <n v="5085.99"/>
    <n v="23"/>
    <n v="273"/>
    <x v="155"/>
    <n v="3.68"/>
  </r>
  <r>
    <n v="13378"/>
    <s v="Carla Molina"/>
    <s v="UK"/>
    <x v="1"/>
    <s v="50% Dark Bites"/>
    <x v="1"/>
    <n v="2373"/>
    <n v="0.01"/>
    <n v="2349.27"/>
    <n v="2535.7200000000003"/>
    <n v="-186.45000000000027"/>
    <n v="247"/>
    <n v="339"/>
    <x v="156"/>
    <n v="7.48"/>
  </r>
  <r>
    <n v="13379"/>
    <s v="Ram Mahesh"/>
    <s v="Australia"/>
    <x v="0"/>
    <s v="Raspberry Choco"/>
    <x v="0"/>
    <n v="9198"/>
    <n v="0.02"/>
    <n v="9014.0399999999991"/>
    <n v="1416.8"/>
    <n v="7597.2399999999989"/>
    <n v="6"/>
    <n v="368"/>
    <x v="157"/>
    <n v="3.85"/>
  </r>
  <r>
    <n v="13380"/>
    <s v="Brien Boise"/>
    <s v="USA"/>
    <x v="2"/>
    <s v="Peanut Butter Cubes"/>
    <x v="1"/>
    <n v="2520"/>
    <n v="0.03"/>
    <n v="2444.4"/>
    <n v="954"/>
    <n v="1490.4"/>
    <n v="43"/>
    <n v="360"/>
    <x v="159"/>
    <n v="2.65"/>
  </r>
  <r>
    <n v="13381"/>
    <s v="Husein Augar"/>
    <s v="USA"/>
    <x v="2"/>
    <s v="Peanut Butter Cubes"/>
    <x v="1"/>
    <n v="3451"/>
    <n v="0.03"/>
    <n v="3347.47"/>
    <n v="916.9"/>
    <n v="2430.5699999999997"/>
    <n v="132"/>
    <n v="346"/>
    <x v="160"/>
    <n v="2.65"/>
  </r>
  <r>
    <n v="13382"/>
    <s v="Husein Augar"/>
    <s v="USA"/>
    <x v="2"/>
    <s v="Milk Bars"/>
    <x v="0"/>
    <n v="2331"/>
    <n v="0.03"/>
    <n v="2261.0700000000002"/>
    <n v="494.44"/>
    <n v="1766.63"/>
    <n v="226"/>
    <n v="94"/>
    <x v="161"/>
    <n v="5.26"/>
  </r>
  <r>
    <n v="13383"/>
    <s v="Oby Sorrel"/>
    <s v="UK"/>
    <x v="1"/>
    <s v="70% Dark Bites"/>
    <x v="1"/>
    <n v="1575"/>
    <n v="0.01"/>
    <n v="1559.25"/>
    <n v="418.32"/>
    <n v="1140.93"/>
    <n v="52"/>
    <n v="83"/>
    <x v="162"/>
    <n v="5.04"/>
  </r>
  <r>
    <n v="13384"/>
    <s v="Gunar Cockshoot"/>
    <s v="New Zealand"/>
    <x v="0"/>
    <s v="Peanut Butter Cubes"/>
    <x v="1"/>
    <n v="5642"/>
    <n v="0.03"/>
    <n v="5472.74"/>
    <n v="1870.8999999999999"/>
    <n v="3601.84"/>
    <n v="141"/>
    <n v="706"/>
    <x v="163"/>
    <n v="2.65"/>
  </r>
  <r>
    <n v="13385"/>
    <s v="Gunar Cockshoot"/>
    <s v="USA"/>
    <x v="2"/>
    <s v="70% Dark Bites"/>
    <x v="1"/>
    <n v="5068"/>
    <n v="0.03"/>
    <n v="4915.96"/>
    <n v="1345.68"/>
    <n v="3570.2799999999997"/>
    <n v="83"/>
    <n v="267"/>
    <x v="164"/>
    <n v="5.04"/>
  </r>
  <r>
    <n v="13386"/>
    <s v="Husein Augar"/>
    <s v="Canada"/>
    <x v="2"/>
    <s v="Orange Choco"/>
    <x v="0"/>
    <n v="28"/>
    <n v="0.04"/>
    <n v="26.88"/>
    <n v="7.36"/>
    <n v="19.52"/>
    <n v="285"/>
    <n v="2"/>
    <x v="165"/>
    <n v="3.68"/>
  </r>
  <r>
    <n v="13387"/>
    <s v="Gigi Bohling"/>
    <s v="India"/>
    <x v="0"/>
    <s v="Choco Coated Almonds"/>
    <x v="1"/>
    <n v="3472"/>
    <n v="0.02"/>
    <n v="3402.56"/>
    <n v="461.47999999999996"/>
    <n v="2941.08"/>
    <n v="52"/>
    <n v="139"/>
    <x v="166"/>
    <n v="3.32"/>
  </r>
  <r>
    <n v="13388"/>
    <s v="Curtice Advani"/>
    <s v="UK"/>
    <x v="1"/>
    <s v="After Nines"/>
    <x v="1"/>
    <n v="3416"/>
    <n v="0.01"/>
    <n v="3381.84"/>
    <n v="1114.9199999999998"/>
    <n v="2266.92"/>
    <n v="230"/>
    <n v="171"/>
    <x v="167"/>
    <n v="6.52"/>
  </r>
  <r>
    <n v="13389"/>
    <s v="Brien Boise"/>
    <s v="Canada"/>
    <x v="2"/>
    <s v="70% Dark Bites"/>
    <x v="1"/>
    <n v="1106"/>
    <n v="0.04"/>
    <n v="1061.76"/>
    <n v="332.64"/>
    <n v="729.12"/>
    <n v="245"/>
    <n v="66"/>
    <x v="168"/>
    <n v="5.04"/>
  </r>
  <r>
    <n v="13390"/>
    <s v="Ram Mahesh"/>
    <s v="USA"/>
    <x v="2"/>
    <s v="Baker's Choco Chips"/>
    <x v="0"/>
    <n v="1883"/>
    <n v="0.03"/>
    <n v="1826.51"/>
    <n v="798"/>
    <n v="1028.51"/>
    <n v="300"/>
    <n v="210"/>
    <x v="169"/>
    <n v="3.8"/>
  </r>
  <r>
    <n v="13391"/>
    <s v="Oby Sorrel"/>
    <s v="India"/>
    <x v="0"/>
    <s v="Caramel Stuffed Bars"/>
    <x v="0"/>
    <n v="1435"/>
    <n v="0.02"/>
    <n v="1406.3"/>
    <n v="294.06"/>
    <n v="1112.24"/>
    <n v="206"/>
    <n v="58"/>
    <x v="170"/>
    <n v="5.07"/>
  </r>
  <r>
    <n v="13392"/>
    <s v="Barr Faughny"/>
    <s v="UK"/>
    <x v="1"/>
    <s v="Mint Chip Choco"/>
    <x v="0"/>
    <n v="3094"/>
    <n v="0.01"/>
    <n v="3063.06"/>
    <n v="1184.04"/>
    <n v="1879.02"/>
    <n v="26"/>
    <n v="207"/>
    <x v="171"/>
    <n v="5.72"/>
  </r>
  <r>
    <n v="13393"/>
    <s v="Gigi Bohling"/>
    <s v="USA"/>
    <x v="2"/>
    <s v="85% Dark Bars"/>
    <x v="0"/>
    <n v="3465"/>
    <n v="0.03"/>
    <n v="3361.0499999999997"/>
    <n v="2170.39"/>
    <n v="1190.6599999999999"/>
    <n v="323"/>
    <n v="289"/>
    <x v="172"/>
    <n v="7.51"/>
  </r>
  <r>
    <n v="13394"/>
    <s v="Gunar Cockshoot"/>
    <s v="India"/>
    <x v="0"/>
    <s v="Caramel Stuffed Bars"/>
    <x v="0"/>
    <n v="3241"/>
    <n v="0.02"/>
    <n v="3176.18"/>
    <n v="659.1"/>
    <n v="2517.08"/>
    <n v="3"/>
    <n v="130"/>
    <x v="173"/>
    <n v="5.07"/>
  </r>
  <r>
    <n v="13395"/>
    <s v="Oby Sorrel"/>
    <s v="UK"/>
    <x v="1"/>
    <s v="Mint Chip Choco"/>
    <x v="0"/>
    <n v="2296"/>
    <n v="0.01"/>
    <n v="2273.04"/>
    <n v="823.68"/>
    <n v="1449.3600000000001"/>
    <n v="305"/>
    <n v="144"/>
    <x v="174"/>
    <n v="5.72"/>
  </r>
  <r>
    <n v="13396"/>
    <s v="Ches Bonnell"/>
    <s v="India"/>
    <x v="0"/>
    <s v="50% Dark Bites"/>
    <x v="1"/>
    <n v="3409"/>
    <n v="0.02"/>
    <n v="3340.82"/>
    <n v="2834.92"/>
    <n v="505.90000000000009"/>
    <n v="7"/>
    <n v="379"/>
    <x v="175"/>
    <n v="7.48"/>
  </r>
  <r>
    <n v="13397"/>
    <s v="Gigi Bohling"/>
    <s v="USA"/>
    <x v="2"/>
    <s v="Organic Choco Syrup"/>
    <x v="2"/>
    <n v="3360"/>
    <n v="0.03"/>
    <n v="3259.2"/>
    <n v="1196.25"/>
    <n v="2062.9499999999998"/>
    <n v="20"/>
    <n v="125"/>
    <x v="176"/>
    <n v="9.57"/>
  </r>
  <r>
    <n v="13398"/>
    <s v="Barr Faughny"/>
    <s v="India"/>
    <x v="0"/>
    <s v="Mint Chip Choco"/>
    <x v="0"/>
    <n v="3717"/>
    <n v="0.02"/>
    <n v="3642.66"/>
    <n v="1332.76"/>
    <n v="2309.8999999999996"/>
    <n v="46"/>
    <n v="233"/>
    <x v="177"/>
    <n v="5.72"/>
  </r>
  <r>
    <n v="13399"/>
    <s v="Gigi Bohling"/>
    <s v="UK"/>
    <x v="1"/>
    <s v="Mint Chip Choco"/>
    <x v="0"/>
    <n v="3199"/>
    <n v="0.01"/>
    <n v="3167.0099999999998"/>
    <n v="1224.08"/>
    <n v="1942.9299999999998"/>
    <n v="8"/>
    <n v="214"/>
    <x v="178"/>
    <n v="5.72"/>
  </r>
  <r>
    <n v="13400"/>
    <s v="Gigi Bohling"/>
    <s v="New Zealand"/>
    <x v="0"/>
    <s v="White Choc"/>
    <x v="2"/>
    <n v="6755"/>
    <n v="0.03"/>
    <n v="6552.3499999999995"/>
    <n v="780.48"/>
    <n v="5771.869999999999"/>
    <n v="37"/>
    <n v="271"/>
    <x v="179"/>
    <n v="2.88"/>
  </r>
  <r>
    <n v="13401"/>
    <s v="Oby Sorrel"/>
    <s v="Australia"/>
    <x v="0"/>
    <s v="70% Dark Bites"/>
    <x v="1"/>
    <n v="266"/>
    <n v="0.02"/>
    <n v="260.68"/>
    <n v="70.56"/>
    <n v="190.12"/>
    <n v="11"/>
    <n v="14"/>
    <x v="180"/>
    <n v="5.04"/>
  </r>
  <r>
    <n v="13402"/>
    <s v="Gunar Cockshoot"/>
    <s v="Canada"/>
    <x v="2"/>
    <s v="Organic Choco Syrup"/>
    <x v="2"/>
    <n v="1953"/>
    <n v="0.04"/>
    <n v="1874.8799999999999"/>
    <n v="698.61"/>
    <n v="1176.27"/>
    <n v="140"/>
    <n v="73"/>
    <x v="181"/>
    <n v="9.57"/>
  </r>
  <r>
    <n v="13403"/>
    <s v="Brien Boise"/>
    <s v="New Zealand"/>
    <x v="0"/>
    <s v="50% Dark Bites"/>
    <x v="1"/>
    <n v="476"/>
    <n v="0.03"/>
    <n v="461.71999999999997"/>
    <n v="448.8"/>
    <n v="12.919999999999959"/>
    <n v="62"/>
    <n v="60"/>
    <x v="169"/>
    <n v="7.48"/>
  </r>
  <r>
    <n v="13404"/>
    <s v="Ram Mahesh"/>
    <s v="Canada"/>
    <x v="2"/>
    <s v="70% Dark Bites"/>
    <x v="1"/>
    <n v="1904"/>
    <n v="0.04"/>
    <n v="1827.84"/>
    <n v="509.04"/>
    <n v="1318.8"/>
    <n v="147"/>
    <n v="101"/>
    <x v="170"/>
    <n v="5.04"/>
  </r>
  <r>
    <n v="13405"/>
    <s v="Husein Augar"/>
    <s v="USA"/>
    <x v="2"/>
    <s v="Smooth Sliky Salty"/>
    <x v="0"/>
    <n v="4459"/>
    <n v="0.03"/>
    <n v="4325.2299999999996"/>
    <n v="560.28"/>
    <n v="3764.95"/>
    <n v="148"/>
    <n v="203"/>
    <x v="171"/>
    <n v="2.76"/>
  </r>
  <r>
    <n v="13406"/>
    <s v="Husein Augar"/>
    <s v="India"/>
    <x v="0"/>
    <s v="Eclairs"/>
    <x v="1"/>
    <n v="1050"/>
    <n v="0.02"/>
    <n v="1029"/>
    <n v="660"/>
    <n v="369"/>
    <n v="165"/>
    <n v="150"/>
    <x v="172"/>
    <n v="4.4000000000000004"/>
  </r>
  <r>
    <n v="13407"/>
    <s v="Oby Sorrel"/>
    <s v="Australia"/>
    <x v="0"/>
    <s v="Organic Choco Syrup"/>
    <x v="2"/>
    <n v="4326"/>
    <n v="0.02"/>
    <n v="4239.4799999999996"/>
    <n v="1598.19"/>
    <n v="2641.2899999999995"/>
    <n v="388"/>
    <n v="167"/>
    <x v="169"/>
    <n v="9.57"/>
  </r>
  <r>
    <n v="13408"/>
    <s v="Curtice Advani"/>
    <s v="Australia"/>
    <x v="0"/>
    <s v="85% Dark Bars"/>
    <x v="0"/>
    <n v="539"/>
    <n v="0.02"/>
    <n v="528.22"/>
    <n v="315.42"/>
    <n v="212.8"/>
    <n v="296"/>
    <n v="42"/>
    <x v="170"/>
    <n v="7.51"/>
  </r>
  <r>
    <n v="13409"/>
    <s v="Oby Sorrel"/>
    <s v="UK"/>
    <x v="1"/>
    <s v="Fruit &amp; Nut Bars"/>
    <x v="0"/>
    <n v="6125"/>
    <n v="0.01"/>
    <n v="6063.75"/>
    <n v="2237.2800000000002"/>
    <n v="3826.47"/>
    <n v="133"/>
    <n v="472"/>
    <x v="171"/>
    <n v="4.74"/>
  </r>
  <r>
    <n v="13410"/>
    <s v="Carla Molina"/>
    <s v="Australia"/>
    <x v="0"/>
    <s v="85% Dark Bars"/>
    <x v="0"/>
    <n v="1743"/>
    <n v="0.02"/>
    <n v="1708.1399999999999"/>
    <n v="938.75"/>
    <n v="769.38999999999987"/>
    <n v="384"/>
    <n v="125"/>
    <x v="172"/>
    <n v="7.51"/>
  </r>
  <r>
    <n v="13411"/>
    <s v="Ches Bonnell"/>
    <s v="UK"/>
    <x v="1"/>
    <s v="Baker's Choco Chips"/>
    <x v="0"/>
    <n v="329"/>
    <n v="0.01"/>
    <n v="325.70999999999998"/>
    <n v="125.39999999999999"/>
    <n v="200.31"/>
    <n v="57"/>
    <n v="33"/>
    <x v="173"/>
    <n v="3.8"/>
  </r>
  <r>
    <n v="13412"/>
    <s v="Curtice Advani"/>
    <s v="New Zealand"/>
    <x v="0"/>
    <s v="Fruit &amp; Nut Bars"/>
    <x v="0"/>
    <n v="7525"/>
    <n v="0.03"/>
    <n v="7299.25"/>
    <n v="2379.48"/>
    <n v="4919.7700000000004"/>
    <n v="97"/>
    <n v="502"/>
    <x v="174"/>
    <n v="4.74"/>
  </r>
  <r>
    <n v="13413"/>
    <s v="Husein Augar"/>
    <s v="New Zealand"/>
    <x v="0"/>
    <s v="Fruit &amp; Nut Bars"/>
    <x v="0"/>
    <n v="2016"/>
    <n v="0.03"/>
    <n v="1955.52"/>
    <n v="597.24"/>
    <n v="1358.28"/>
    <n v="229"/>
    <n v="126"/>
    <x v="175"/>
    <n v="4.74"/>
  </r>
  <r>
    <n v="13414"/>
    <s v="Ches Bonnell"/>
    <s v="UK"/>
    <x v="1"/>
    <s v="White Choc"/>
    <x v="2"/>
    <n v="9366"/>
    <n v="0.01"/>
    <n v="9272.34"/>
    <n v="1039.68"/>
    <n v="8232.66"/>
    <n v="114"/>
    <n v="361"/>
    <x v="176"/>
    <n v="2.88"/>
  </r>
  <r>
    <n v="13415"/>
    <s v="Barr Faughny"/>
    <s v="USA"/>
    <x v="2"/>
    <s v="Caramel Stuffed Bars"/>
    <x v="0"/>
    <n v="4389"/>
    <n v="0.03"/>
    <n v="4257.33"/>
    <n v="856.83"/>
    <n v="3400.5"/>
    <n v="160"/>
    <n v="169"/>
    <x v="177"/>
    <n v="5.07"/>
  </r>
  <r>
    <n v="13416"/>
    <s v="Gunar Cockshoot"/>
    <s v="New Zealand"/>
    <x v="0"/>
    <s v="After Nines"/>
    <x v="1"/>
    <n v="2877"/>
    <n v="0.03"/>
    <n v="2790.69"/>
    <n v="854.11999999999989"/>
    <n v="1936.5700000000002"/>
    <n v="213"/>
    <n v="131"/>
    <x v="178"/>
    <n v="6.52"/>
  </r>
  <r>
    <n v="13417"/>
    <s v="Oby Sorrel"/>
    <s v="New Zealand"/>
    <x v="0"/>
    <s v="Manuka Honey Choco"/>
    <x v="2"/>
    <n v="8890"/>
    <n v="0.03"/>
    <n v="8623.2999999999993"/>
    <n v="5038.8"/>
    <n v="3584.4999999999991"/>
    <n v="80"/>
    <n v="741"/>
    <x v="179"/>
    <n v="6.8"/>
  </r>
  <r>
    <n v="13418"/>
    <s v="Husein Augar"/>
    <s v="India"/>
    <x v="0"/>
    <s v="70% Dark Bites"/>
    <x v="1"/>
    <n v="1386"/>
    <n v="0.02"/>
    <n v="1358.28"/>
    <n v="438.48"/>
    <n v="919.8"/>
    <n v="38"/>
    <n v="87"/>
    <x v="180"/>
    <n v="5.04"/>
  </r>
  <r>
    <n v="13419"/>
    <s v="Curtice Advani"/>
    <s v="New Zealand"/>
    <x v="0"/>
    <s v="White Choc"/>
    <x v="2"/>
    <n v="875"/>
    <n v="0.03"/>
    <n v="848.75"/>
    <n v="100.8"/>
    <n v="747.95"/>
    <n v="295"/>
    <n v="35"/>
    <x v="181"/>
    <n v="2.88"/>
  </r>
  <r>
    <n v="13420"/>
    <s v="Gigi Bohling"/>
    <s v="New Zealand"/>
    <x v="0"/>
    <s v="Manuka Honey Choco"/>
    <x v="2"/>
    <n v="854"/>
    <n v="0.03"/>
    <n v="828.38"/>
    <n v="448.8"/>
    <n v="379.58"/>
    <n v="123"/>
    <n v="66"/>
    <x v="182"/>
    <n v="6.8"/>
  </r>
  <r>
    <n v="13421"/>
    <s v="Carla Molina"/>
    <s v="USA"/>
    <x v="2"/>
    <s v="50% Dark Bites"/>
    <x v="1"/>
    <n v="6482"/>
    <n v="0.03"/>
    <n v="6287.54"/>
    <n v="8085.88"/>
    <n v="-1798.3400000000001"/>
    <n v="261"/>
    <n v="1081"/>
    <x v="183"/>
    <n v="7.48"/>
  </r>
  <r>
    <n v="13422"/>
    <s v="Ram Mahesh"/>
    <s v="USA"/>
    <x v="2"/>
    <s v="Choco Coated Almonds"/>
    <x v="1"/>
    <n v="2415"/>
    <n v="0.03"/>
    <n v="2342.5499999999997"/>
    <n v="298.8"/>
    <n v="2043.7499999999998"/>
    <n v="215"/>
    <n v="90"/>
    <x v="184"/>
    <n v="3.32"/>
  </r>
  <r>
    <n v="13423"/>
    <s v="Ches Bonnell"/>
    <s v="UK"/>
    <x v="1"/>
    <s v="Organic Choco Syrup"/>
    <x v="2"/>
    <n v="5838"/>
    <n v="0.01"/>
    <n v="5779.62"/>
    <n v="2076.69"/>
    <n v="3702.93"/>
    <n v="182"/>
    <n v="217"/>
    <x v="185"/>
    <n v="9.57"/>
  </r>
  <r>
    <n v="13424"/>
    <s v="Curtice Advani"/>
    <s v="Australia"/>
    <x v="0"/>
    <s v="50% Dark Bites"/>
    <x v="1"/>
    <n v="2212"/>
    <n v="0.02"/>
    <n v="2167.7599999999998"/>
    <n v="1840.0800000000002"/>
    <n v="327.67999999999961"/>
    <n v="87"/>
    <n v="246"/>
    <x v="186"/>
    <n v="7.48"/>
  </r>
  <r>
    <n v="13425"/>
    <s v="Husein Augar"/>
    <s v="UK"/>
    <x v="1"/>
    <s v="Mint Chip Choco"/>
    <x v="0"/>
    <n v="8918"/>
    <n v="0.01"/>
    <n v="8828.82"/>
    <n v="3923.9199999999996"/>
    <n v="4904.8999999999996"/>
    <n v="6"/>
    <n v="686"/>
    <x v="187"/>
    <n v="5.72"/>
  </r>
  <r>
    <n v="13426"/>
    <s v="Ram Mahesh"/>
    <s v="Canada"/>
    <x v="2"/>
    <s v="White Choc"/>
    <x v="2"/>
    <n v="4347"/>
    <n v="0.04"/>
    <n v="4173.12"/>
    <n v="524.16"/>
    <n v="3648.96"/>
    <n v="374"/>
    <n v="182"/>
    <x v="188"/>
    <n v="2.88"/>
  </r>
  <r>
    <n v="13427"/>
    <s v="Curtice Advani"/>
    <s v="Canada"/>
    <x v="2"/>
    <s v="Baker's Choco Chips"/>
    <x v="0"/>
    <n v="3605"/>
    <n v="0.04"/>
    <n v="3460.7999999999997"/>
    <n v="1523.8"/>
    <n v="1936.9999999999998"/>
    <n v="43"/>
    <n v="401"/>
    <x v="189"/>
    <n v="3.8"/>
  </r>
  <r>
    <n v="13428"/>
    <s v="Carla Molina"/>
    <s v="Canada"/>
    <x v="2"/>
    <s v="Peanut Butter Cubes"/>
    <x v="1"/>
    <n v="2254"/>
    <n v="0.04"/>
    <n v="2163.84"/>
    <n v="853.3"/>
    <n v="1310.5400000000002"/>
    <n v="104"/>
    <n v="322"/>
    <x v="190"/>
    <n v="2.65"/>
  </r>
  <r>
    <n v="13429"/>
    <s v="Oby Sorrel"/>
    <s v="Australia"/>
    <x v="0"/>
    <s v="Smooth Sliky Salty"/>
    <x v="0"/>
    <n v="8379"/>
    <n v="0.02"/>
    <n v="8211.42"/>
    <n v="1051.56"/>
    <n v="7159.8600000000006"/>
    <n v="348"/>
    <n v="381"/>
    <x v="191"/>
    <n v="2.76"/>
  </r>
  <r>
    <n v="13430"/>
    <s v="Gigi Bohling"/>
    <s v="New Zealand"/>
    <x v="0"/>
    <s v="Fruit &amp; Nut Bars"/>
    <x v="0"/>
    <n v="2604"/>
    <n v="0.03"/>
    <n v="2525.88"/>
    <n v="772.62"/>
    <n v="1753.2600000000002"/>
    <n v="85"/>
    <n v="163"/>
    <x v="192"/>
    <n v="4.74"/>
  </r>
  <r>
    <n v="13431"/>
    <s v="Gigi Bohling"/>
    <s v="Australia"/>
    <x v="0"/>
    <s v="White Choc"/>
    <x v="2"/>
    <n v="3598"/>
    <n v="0.02"/>
    <n v="3526.04"/>
    <n v="414.71999999999997"/>
    <n v="3111.32"/>
    <n v="210"/>
    <n v="144"/>
    <x v="193"/>
    <n v="2.88"/>
  </r>
  <r>
    <n v="13432"/>
    <s v="Barr Faughny"/>
    <s v="India"/>
    <x v="0"/>
    <s v="Raspberry Choco"/>
    <x v="0"/>
    <n v="1400"/>
    <n v="0.02"/>
    <n v="1372"/>
    <n v="215.6"/>
    <n v="1156.4000000000001"/>
    <n v="307"/>
    <n v="56"/>
    <x v="194"/>
    <n v="3.85"/>
  </r>
  <r>
    <n v="13433"/>
    <s v="Curtice Advani"/>
    <s v="Australia"/>
    <x v="0"/>
    <s v="Eclairs"/>
    <x v="1"/>
    <n v="1379"/>
    <n v="0.02"/>
    <n v="1351.42"/>
    <n v="1012.0000000000001"/>
    <n v="339.41999999999996"/>
    <n v="172"/>
    <n v="230"/>
    <x v="195"/>
    <n v="4.4000000000000004"/>
  </r>
  <r>
    <n v="13434"/>
    <s v="Ram Mahesh"/>
    <s v="Australia"/>
    <x v="0"/>
    <s v="After Nines"/>
    <x v="1"/>
    <n v="14413"/>
    <n v="0.02"/>
    <n v="14124.74"/>
    <n v="4948.6799999999994"/>
    <n v="9176.0600000000013"/>
    <n v="225"/>
    <n v="759"/>
    <x v="196"/>
    <n v="6.52"/>
  </r>
  <r>
    <n v="13435"/>
    <s v="Brien Boise"/>
    <s v="Canada"/>
    <x v="2"/>
    <s v="Mint Chip Choco"/>
    <x v="0"/>
    <n v="1582"/>
    <n v="0.04"/>
    <n v="1518.72"/>
    <n v="606.31999999999994"/>
    <n v="912.40000000000009"/>
    <n v="47"/>
    <n v="106"/>
    <x v="197"/>
    <n v="5.72"/>
  </r>
  <r>
    <n v="13436"/>
    <s v="Husein Augar"/>
    <s v="USA"/>
    <x v="2"/>
    <s v="Almond Choco"/>
    <x v="0"/>
    <n v="2338"/>
    <n v="0.03"/>
    <n v="2267.86"/>
    <n v="2008.5000000000002"/>
    <n v="259.3599999999999"/>
    <n v="113"/>
    <n v="390"/>
    <x v="198"/>
    <n v="5.15"/>
  </r>
  <r>
    <n v="13437"/>
    <s v="Barr Faughny"/>
    <s v="India"/>
    <x v="0"/>
    <s v="White Choc"/>
    <x v="2"/>
    <n v="1561"/>
    <n v="0.02"/>
    <n v="1529.78"/>
    <n v="181.44"/>
    <n v="1348.34"/>
    <n v="179"/>
    <n v="63"/>
    <x v="199"/>
    <n v="2.88"/>
  </r>
  <r>
    <n v="13438"/>
    <s v="Oby Sorrel"/>
    <s v="UK"/>
    <x v="1"/>
    <s v="99% Dark &amp; Pure"/>
    <x v="0"/>
    <n v="3276"/>
    <n v="0.01"/>
    <n v="3243.24"/>
    <n v="973.98"/>
    <n v="2269.2599999999998"/>
    <n v="76"/>
    <n v="126"/>
    <x v="200"/>
    <n v="7.73"/>
  </r>
  <r>
    <n v="13439"/>
    <s v="Carla Molina"/>
    <s v="UK"/>
    <x v="1"/>
    <s v="Peanut Butter Cubes"/>
    <x v="1"/>
    <n v="2135"/>
    <n v="0.01"/>
    <n v="2113.65"/>
    <n v="567.1"/>
    <n v="1546.5500000000002"/>
    <n v="214"/>
    <n v="214"/>
    <x v="201"/>
    <n v="2.65"/>
  </r>
  <r>
    <n v="13440"/>
    <s v="Gigi Bohling"/>
    <s v="New Zealand"/>
    <x v="0"/>
    <s v="Organic Choco Syrup"/>
    <x v="2"/>
    <n v="4032"/>
    <n v="0.03"/>
    <n v="3911.04"/>
    <n v="1550.3400000000001"/>
    <n v="2360.6999999999998"/>
    <n v="86"/>
    <n v="162"/>
    <x v="202"/>
    <n v="9.57"/>
  </r>
  <r>
    <n v="13441"/>
    <s v="Barr Faughny"/>
    <s v="UK"/>
    <x v="1"/>
    <s v="Smooth Sliky Salty"/>
    <x v="0"/>
    <n v="5047"/>
    <n v="0.01"/>
    <n v="4996.53"/>
    <n v="634.79999999999995"/>
    <n v="4361.7299999999996"/>
    <n v="32"/>
    <n v="230"/>
    <x v="203"/>
    <n v="2.76"/>
  </r>
  <r>
    <n v="13442"/>
    <s v="Oby Sorrel"/>
    <s v="UK"/>
    <x v="1"/>
    <s v="Drinking Coco"/>
    <x v="2"/>
    <n v="1554"/>
    <n v="0.01"/>
    <n v="1538.46"/>
    <n v="1292.2"/>
    <n v="246.26"/>
    <n v="270"/>
    <n v="130"/>
    <x v="204"/>
    <n v="9.94"/>
  </r>
  <r>
    <n v="13443"/>
    <s v="Gigi Bohling"/>
    <s v="Canada"/>
    <x v="2"/>
    <s v="Orange Choco"/>
    <x v="0"/>
    <n v="6111"/>
    <n v="0.04"/>
    <n v="5866.5599999999995"/>
    <n v="978.88"/>
    <n v="4887.6799999999994"/>
    <n v="220"/>
    <n v="266"/>
    <x v="205"/>
    <n v="3.68"/>
  </r>
  <r>
    <n v="13444"/>
    <s v="Carla Molina"/>
    <s v="Canada"/>
    <x v="2"/>
    <s v="Caramel Stuffed Bars"/>
    <x v="0"/>
    <n v="6930"/>
    <n v="0.04"/>
    <n v="6652.8"/>
    <n v="1353.69"/>
    <n v="5299.1100000000006"/>
    <n v="499"/>
    <n v="267"/>
    <x v="206"/>
    <n v="5.07"/>
  </r>
  <r>
    <n v="13445"/>
    <s v="Carla Molina"/>
    <s v="Australia"/>
    <x v="0"/>
    <s v="Milk Bars"/>
    <x v="0"/>
    <n v="5411"/>
    <n v="0.02"/>
    <n v="5302.78"/>
    <n v="1141.4199999999998"/>
    <n v="4161.3599999999997"/>
    <n v="76"/>
    <n v="217"/>
    <x v="207"/>
    <n v="5.26"/>
  </r>
  <r>
    <n v="13446"/>
    <s v="Husein Augar"/>
    <s v="New Zealand"/>
    <x v="0"/>
    <s v="85% Dark Bars"/>
    <x v="0"/>
    <n v="5768"/>
    <n v="0.03"/>
    <n v="5594.96"/>
    <n v="3334.44"/>
    <n v="2260.52"/>
    <n v="36"/>
    <n v="444"/>
    <x v="208"/>
    <n v="7.51"/>
  </r>
  <r>
    <n v="13447"/>
    <s v="Barr Faughny"/>
    <s v="Canada"/>
    <x v="2"/>
    <s v="Eclairs"/>
    <x v="1"/>
    <n v="1785"/>
    <n v="0.04"/>
    <n v="1713.6"/>
    <n v="875.6"/>
    <n v="837.99999999999989"/>
    <n v="53"/>
    <n v="199"/>
    <x v="209"/>
    <n v="4.4000000000000004"/>
  </r>
  <r>
    <n v="13448"/>
    <s v="Brien Boise"/>
    <s v="Canada"/>
    <x v="2"/>
    <s v="Raspberry Choco"/>
    <x v="0"/>
    <n v="1057"/>
    <n v="0.04"/>
    <n v="1014.7199999999999"/>
    <n v="177.1"/>
    <n v="837.61999999999989"/>
    <n v="276"/>
    <n v="46"/>
    <x v="210"/>
    <n v="3.85"/>
  </r>
  <r>
    <n v="13449"/>
    <s v="Husein Augar"/>
    <s v="Canada"/>
    <x v="2"/>
    <s v="Eclairs"/>
    <x v="1"/>
    <n v="2198"/>
    <n v="0.04"/>
    <n v="2110.08"/>
    <n v="1078"/>
    <n v="1032.08"/>
    <n v="688"/>
    <n v="245"/>
    <x v="211"/>
    <n v="4.4000000000000004"/>
  </r>
  <r>
    <n v="13450"/>
    <s v="Ram Mahesh"/>
    <s v="New Zealand"/>
    <x v="0"/>
    <s v="Almond Choco"/>
    <x v="0"/>
    <n v="3059"/>
    <n v="0.03"/>
    <n v="2967.23"/>
    <n v="1972.45"/>
    <n v="994.78"/>
    <n v="27"/>
    <n v="383"/>
    <x v="212"/>
    <n v="5.15"/>
  </r>
  <r>
    <n v="13451"/>
    <s v="Gunar Cockshoot"/>
    <s v="Canada"/>
    <x v="2"/>
    <s v="Raspberry Choco"/>
    <x v="0"/>
    <n v="2772"/>
    <n v="0.04"/>
    <n v="2661.12"/>
    <n v="446.6"/>
    <n v="2214.52"/>
    <n v="27"/>
    <n v="116"/>
    <x v="213"/>
    <n v="3.85"/>
  </r>
  <r>
    <n v="13452"/>
    <s v="Oby Sorrel"/>
    <s v="Canada"/>
    <x v="2"/>
    <s v="85% Dark Bars"/>
    <x v="0"/>
    <n v="1603"/>
    <n v="0.04"/>
    <n v="1538.8799999999999"/>
    <n v="863.65"/>
    <n v="675.2299999999999"/>
    <n v="76"/>
    <n v="115"/>
    <x v="214"/>
    <n v="7.51"/>
  </r>
  <r>
    <n v="13453"/>
    <s v="Ram Mahesh"/>
    <s v="USA"/>
    <x v="2"/>
    <s v="Smooth Sliky Salty"/>
    <x v="0"/>
    <n v="210"/>
    <n v="0.03"/>
    <n v="203.7"/>
    <n v="33.119999999999997"/>
    <n v="170.57999999999998"/>
    <n v="174"/>
    <n v="12"/>
    <x v="215"/>
    <n v="2.76"/>
  </r>
  <r>
    <n v="13454"/>
    <s v="Brien Boise"/>
    <s v="Australia"/>
    <x v="0"/>
    <s v="Choco Coated Almonds"/>
    <x v="1"/>
    <n v="3045"/>
    <n v="0.02"/>
    <n v="2984.1"/>
    <n v="421.64"/>
    <n v="2562.46"/>
    <n v="33"/>
    <n v="127"/>
    <x v="216"/>
    <n v="3.32"/>
  </r>
  <r>
    <n v="13455"/>
    <s v="Brien Boise"/>
    <s v="UK"/>
    <x v="1"/>
    <s v="Fruit &amp; Nut Bars"/>
    <x v="0"/>
    <n v="4067"/>
    <n v="0.01"/>
    <n v="4026.33"/>
    <n v="1483.6200000000001"/>
    <n v="2542.71"/>
    <n v="508"/>
    <n v="313"/>
    <x v="217"/>
    <n v="4.74"/>
  </r>
  <r>
    <n v="13456"/>
    <s v="Curtice Advani"/>
    <s v="UK"/>
    <x v="1"/>
    <s v="50% Dark Bites"/>
    <x v="1"/>
    <n v="1582"/>
    <n v="0.01"/>
    <n v="1566.18"/>
    <n v="1316.48"/>
    <n v="249.70000000000005"/>
    <n v="236"/>
    <n v="176"/>
    <x v="218"/>
    <n v="7.48"/>
  </r>
  <r>
    <n v="13457"/>
    <s v="Ches Bonnell"/>
    <s v="Australia"/>
    <x v="0"/>
    <s v="Mint Chip Choco"/>
    <x v="0"/>
    <n v="1519"/>
    <n v="0.02"/>
    <n v="1488.62"/>
    <n v="543.4"/>
    <n v="945.21999999999991"/>
    <n v="210"/>
    <n v="95"/>
    <x v="219"/>
    <n v="5.72"/>
  </r>
  <r>
    <n v="13458"/>
    <s v="Ches Bonnell"/>
    <s v="India"/>
    <x v="0"/>
    <s v="Manuka Honey Choco"/>
    <x v="2"/>
    <n v="5341"/>
    <n v="0.02"/>
    <n v="5234.18"/>
    <n v="2794.7999999999997"/>
    <n v="2439.3800000000006"/>
    <n v="112"/>
    <n v="411"/>
    <x v="220"/>
    <n v="6.8"/>
  </r>
  <r>
    <n v="13459"/>
    <s v="Curtice Advani"/>
    <s v="Australia"/>
    <x v="0"/>
    <s v="Caramel Stuffed Bars"/>
    <x v="0"/>
    <n v="2555"/>
    <n v="0.02"/>
    <n v="2503.9"/>
    <n v="567.84"/>
    <n v="1936.06"/>
    <n v="113"/>
    <n v="112"/>
    <x v="221"/>
    <n v="5.07"/>
  </r>
  <r>
    <n v="13460"/>
    <s v="Ram Mahesh"/>
    <s v="USA"/>
    <x v="2"/>
    <s v="50% Dark Bites"/>
    <x v="1"/>
    <n v="5215"/>
    <n v="0.03"/>
    <n v="5058.55"/>
    <n v="4338.4000000000005"/>
    <n v="720.14999999999964"/>
    <n v="237"/>
    <n v="580"/>
    <x v="222"/>
    <n v="7.48"/>
  </r>
  <r>
    <n v="13461"/>
    <s v="Husein Augar"/>
    <s v="UK"/>
    <x v="1"/>
    <s v="99% Dark &amp; Pure"/>
    <x v="0"/>
    <n v="126"/>
    <n v="0.01"/>
    <n v="124.74"/>
    <n v="46.38"/>
    <n v="78.359999999999985"/>
    <n v="330"/>
    <n v="6"/>
    <x v="223"/>
    <n v="7.73"/>
  </r>
  <r>
    <n v="13462"/>
    <s v="Barr Faughny"/>
    <s v="Australia"/>
    <x v="0"/>
    <s v="Orange Choco"/>
    <x v="0"/>
    <n v="2205"/>
    <n v="0.02"/>
    <n v="2160.9"/>
    <n v="371.68"/>
    <n v="1789.22"/>
    <n v="79"/>
    <n v="101"/>
    <x v="224"/>
    <n v="3.68"/>
  </r>
  <r>
    <n v="13463"/>
    <s v="Curtice Advani"/>
    <s v="India"/>
    <x v="0"/>
    <s v="Baker's Choco Chips"/>
    <x v="0"/>
    <n v="4438"/>
    <n v="0.02"/>
    <n v="4349.24"/>
    <n v="1687.1999999999998"/>
    <n v="2662.04"/>
    <n v="53"/>
    <n v="444"/>
    <x v="225"/>
    <n v="3.8"/>
  </r>
  <r>
    <n v="13464"/>
    <s v="Gigi Bohling"/>
    <s v="India"/>
    <x v="0"/>
    <s v="Peanut Butter Cubes"/>
    <x v="1"/>
    <n v="2919"/>
    <n v="0.02"/>
    <n v="2860.62"/>
    <n v="1105.05"/>
    <n v="1755.57"/>
    <n v="108"/>
    <n v="417"/>
    <x v="203"/>
    <n v="2.65"/>
  </r>
  <r>
    <n v="13465"/>
    <s v="Barr Faughny"/>
    <s v="Australia"/>
    <x v="0"/>
    <s v="Smooth Sliky Salty"/>
    <x v="0"/>
    <n v="5880"/>
    <n v="0.02"/>
    <n v="5762.4"/>
    <n v="811.43999999999994"/>
    <n v="4950.96"/>
    <n v="131"/>
    <n v="294"/>
    <x v="204"/>
    <n v="2.76"/>
  </r>
  <r>
    <n v="13466"/>
    <s v="Curtice Advani"/>
    <s v="Australia"/>
    <x v="0"/>
    <s v="Manuka Honey Choco"/>
    <x v="2"/>
    <n v="4242"/>
    <n v="0.02"/>
    <n v="4157.16"/>
    <n v="2223.6"/>
    <n v="1933.56"/>
    <n v="201"/>
    <n v="327"/>
    <x v="205"/>
    <n v="6.8"/>
  </r>
  <r>
    <n v="13467"/>
    <s v="Barr Faughny"/>
    <s v="India"/>
    <x v="0"/>
    <s v="Fruit &amp; Nut Bars"/>
    <x v="0"/>
    <n v="1519"/>
    <n v="0.02"/>
    <n v="1488.62"/>
    <n v="450.3"/>
    <n v="1038.32"/>
    <n v="59"/>
    <n v="95"/>
    <x v="206"/>
    <n v="4.74"/>
  </r>
  <r>
    <n v="13468"/>
    <s v="Oby Sorrel"/>
    <s v="USA"/>
    <x v="2"/>
    <s v="Raspberry Choco"/>
    <x v="0"/>
    <n v="2450"/>
    <n v="0.03"/>
    <n v="2376.5"/>
    <n v="431.2"/>
    <n v="1945.3"/>
    <n v="251"/>
    <n v="112"/>
    <x v="207"/>
    <n v="3.85"/>
  </r>
  <r>
    <n v="13469"/>
    <s v="Carla Molina"/>
    <s v="New Zealand"/>
    <x v="0"/>
    <s v="Smooth Sliky Salty"/>
    <x v="0"/>
    <n v="4914"/>
    <n v="0.03"/>
    <n v="4766.58"/>
    <n v="645.83999999999992"/>
    <n v="4120.74"/>
    <n v="127"/>
    <n v="234"/>
    <x v="208"/>
    <n v="2.76"/>
  </r>
  <r>
    <n v="13470"/>
    <s v="Ram Mahesh"/>
    <s v="India"/>
    <x v="0"/>
    <s v="Fruit &amp; Nut Bars"/>
    <x v="0"/>
    <n v="6370"/>
    <n v="0.02"/>
    <n v="6242.5999999999995"/>
    <n v="1891.26"/>
    <n v="4351.3399999999992"/>
    <n v="170"/>
    <n v="399"/>
    <x v="209"/>
    <n v="4.74"/>
  </r>
  <r>
    <n v="13471"/>
    <s v="Gunar Cockshoot"/>
    <s v="UK"/>
    <x v="1"/>
    <s v="Almond Choco"/>
    <x v="0"/>
    <n v="4081"/>
    <n v="0.01"/>
    <n v="4040.19"/>
    <n v="3002.4500000000003"/>
    <n v="1037.7399999999998"/>
    <n v="156"/>
    <n v="583"/>
    <x v="210"/>
    <n v="5.15"/>
  </r>
  <r>
    <n v="13472"/>
    <s v="Gigi Bohling"/>
    <s v="USA"/>
    <x v="2"/>
    <s v="Milk Bars"/>
    <x v="0"/>
    <n v="294"/>
    <n v="0.03"/>
    <n v="285.18"/>
    <n v="57.86"/>
    <n v="227.32"/>
    <n v="265"/>
    <n v="11"/>
    <x v="211"/>
    <n v="5.26"/>
  </r>
  <r>
    <n v="13473"/>
    <s v="Brien Boise"/>
    <s v="New Zealand"/>
    <x v="0"/>
    <s v="99% Dark &amp; Pure"/>
    <x v="0"/>
    <n v="7525"/>
    <n v="0.03"/>
    <n v="7299.25"/>
    <n v="2241.7000000000003"/>
    <n v="5057.5499999999993"/>
    <n v="9"/>
    <n v="290"/>
    <x v="212"/>
    <n v="7.73"/>
  </r>
  <r>
    <n v="13474"/>
    <s v="Oby Sorrel"/>
    <s v="India"/>
    <x v="0"/>
    <s v="White Choc"/>
    <x v="2"/>
    <n v="3465"/>
    <n v="0.02"/>
    <n v="3395.7"/>
    <n v="385.91999999999996"/>
    <n v="3009.7799999999997"/>
    <n v="150"/>
    <n v="134"/>
    <x v="213"/>
    <n v="2.88"/>
  </r>
  <r>
    <n v="13475"/>
    <s v="Brien Boise"/>
    <s v="UK"/>
    <x v="1"/>
    <s v="Orange Choco"/>
    <x v="0"/>
    <n v="1603"/>
    <n v="0.01"/>
    <n v="1586.97"/>
    <n v="283.36"/>
    <n v="1303.6100000000001"/>
    <n v="135"/>
    <n v="77"/>
    <x v="214"/>
    <n v="3.68"/>
  </r>
  <r>
    <n v="13476"/>
    <s v="Oby Sorrel"/>
    <s v="India"/>
    <x v="0"/>
    <s v="Drinking Coco"/>
    <x v="2"/>
    <n v="2324"/>
    <n v="0.02"/>
    <n v="2277.52"/>
    <n v="1928.36"/>
    <n v="349.16000000000008"/>
    <n v="299"/>
    <n v="194"/>
    <x v="215"/>
    <n v="9.94"/>
  </r>
  <r>
    <n v="13477"/>
    <s v="Barr Faughny"/>
    <s v="Australia"/>
    <x v="0"/>
    <s v="After Nines"/>
    <x v="1"/>
    <n v="637"/>
    <n v="0.02"/>
    <n v="624.26"/>
    <n v="189.07999999999998"/>
    <n v="435.18"/>
    <n v="45"/>
    <n v="29"/>
    <x v="216"/>
    <n v="6.52"/>
  </r>
  <r>
    <n v="13478"/>
    <s v="Husein Augar"/>
    <s v="New Zealand"/>
    <x v="0"/>
    <s v="White Choc"/>
    <x v="2"/>
    <n v="5215"/>
    <n v="0.03"/>
    <n v="5058.55"/>
    <n v="601.91999999999996"/>
    <n v="4456.63"/>
    <n v="104"/>
    <n v="209"/>
    <x v="217"/>
    <n v="2.88"/>
  </r>
  <r>
    <n v="13479"/>
    <s v="Husein Augar"/>
    <s v="Canada"/>
    <x v="2"/>
    <s v="Caramel Stuffed Bars"/>
    <x v="0"/>
    <n v="826"/>
    <n v="0.04"/>
    <n v="792.95999999999992"/>
    <n v="182.52"/>
    <n v="610.43999999999994"/>
    <n v="40"/>
    <n v="36"/>
    <x v="218"/>
    <n v="5.07"/>
  </r>
  <r>
    <n v="13480"/>
    <s v="Husein Augar"/>
    <s v="UK"/>
    <x v="1"/>
    <s v="Manuka Honey Choco"/>
    <x v="2"/>
    <n v="3675"/>
    <n v="0.01"/>
    <n v="3638.25"/>
    <n v="1924.3999999999999"/>
    <n v="1713.8500000000001"/>
    <n v="26"/>
    <n v="283"/>
    <x v="219"/>
    <n v="6.8"/>
  </r>
  <r>
    <n v="13481"/>
    <s v="Curtice Advani"/>
    <s v="UK"/>
    <x v="1"/>
    <s v="Almond Choco"/>
    <x v="0"/>
    <n v="1519"/>
    <n v="0.01"/>
    <n v="1503.81"/>
    <n v="870.35"/>
    <n v="633.45999999999992"/>
    <n v="24"/>
    <n v="169"/>
    <x v="220"/>
    <n v="5.15"/>
  </r>
  <r>
    <n v="13482"/>
    <s v="Oby Sorrel"/>
    <s v="Canada"/>
    <x v="2"/>
    <s v="Organic Choco Syrup"/>
    <x v="2"/>
    <n v="1995"/>
    <n v="0.04"/>
    <n v="1915.1999999999998"/>
    <n v="736.89"/>
    <n v="1178.31"/>
    <n v="14"/>
    <n v="77"/>
    <x v="221"/>
    <n v="9.57"/>
  </r>
  <r>
    <n v="13483"/>
    <s v="Gunar Cockshoot"/>
    <s v="New Zealand"/>
    <x v="0"/>
    <s v="Spicy Special Slims"/>
    <x v="1"/>
    <n v="6804"/>
    <n v="0.03"/>
    <n v="6599.88"/>
    <n v="5452.92"/>
    <n v="1146.96"/>
    <n v="260"/>
    <n v="486"/>
    <x v="222"/>
    <n v="11.22"/>
  </r>
  <r>
    <n v="13484"/>
    <s v="Ches Bonnell"/>
    <s v="Canada"/>
    <x v="2"/>
    <s v="Organic Choco Syrup"/>
    <x v="2"/>
    <n v="4242"/>
    <n v="0.04"/>
    <n v="4072.3199999999997"/>
    <n v="1569.48"/>
    <n v="2502.8399999999997"/>
    <n v="245"/>
    <n v="164"/>
    <x v="223"/>
    <n v="9.57"/>
  </r>
  <r>
    <n v="13485"/>
    <s v="Husein Augar"/>
    <s v="Canada"/>
    <x v="2"/>
    <s v="70% Dark Bites"/>
    <x v="1"/>
    <n v="7231"/>
    <n v="0.04"/>
    <n v="6941.7599999999993"/>
    <n v="2278.08"/>
    <n v="4663.6799999999994"/>
    <n v="254"/>
    <n v="452"/>
    <x v="224"/>
    <n v="5.04"/>
  </r>
  <r>
    <n v="13486"/>
    <s v="Gigi Bohling"/>
    <s v="Australia"/>
    <x v="0"/>
    <s v="Choco Coated Almonds"/>
    <x v="1"/>
    <n v="4186"/>
    <n v="0.02"/>
    <n v="4102.28"/>
    <n v="581"/>
    <n v="3521.2799999999997"/>
    <n v="349"/>
    <n v="175"/>
    <x v="225"/>
    <n v="3.32"/>
  </r>
  <r>
    <n v="13487"/>
    <s v="Barr Faughny"/>
    <s v="Canada"/>
    <x v="2"/>
    <s v="Drinking Coco"/>
    <x v="2"/>
    <n v="973"/>
    <n v="0.04"/>
    <n v="934.07999999999993"/>
    <n v="974.12"/>
    <n v="-40.040000000000077"/>
    <n v="11"/>
    <n v="98"/>
    <x v="226"/>
    <n v="9.94"/>
  </r>
  <r>
    <n v="13488"/>
    <s v="Gigi Bohling"/>
    <s v="India"/>
    <x v="0"/>
    <s v="After Nines"/>
    <x v="1"/>
    <n v="2317"/>
    <n v="0.02"/>
    <n v="2270.66"/>
    <n v="756.31999999999994"/>
    <n v="1514.34"/>
    <n v="241"/>
    <n v="116"/>
    <x v="227"/>
    <n v="6.52"/>
  </r>
  <r>
    <n v="13489"/>
    <s v="Gigi Bohling"/>
    <s v="Australia"/>
    <x v="0"/>
    <s v="Baker's Choco Chips"/>
    <x v="0"/>
    <n v="1904"/>
    <n v="0.02"/>
    <n v="1865.92"/>
    <n v="904.4"/>
    <n v="961.5200000000001"/>
    <n v="102"/>
    <n v="238"/>
    <x v="228"/>
    <n v="3.8"/>
  </r>
  <r>
    <n v="13490"/>
    <s v="Husein Augar"/>
    <s v="Canada"/>
    <x v="2"/>
    <s v="After Nines"/>
    <x v="1"/>
    <n v="378"/>
    <n v="0.04"/>
    <n v="362.88"/>
    <n v="117.35999999999999"/>
    <n v="245.52"/>
    <n v="188"/>
    <n v="18"/>
    <x v="229"/>
    <n v="6.52"/>
  </r>
  <r>
    <n v="13491"/>
    <s v="Curtice Advani"/>
    <s v="USA"/>
    <x v="2"/>
    <s v="Spicy Special Slims"/>
    <x v="1"/>
    <n v="3122"/>
    <n v="0.03"/>
    <n v="3028.3399999999997"/>
    <n v="2064.48"/>
    <n v="963.85999999999967"/>
    <n v="129"/>
    <n v="184"/>
    <x v="230"/>
    <n v="11.22"/>
  </r>
  <r>
    <n v="13492"/>
    <s v="Curtice Advani"/>
    <s v="India"/>
    <x v="0"/>
    <s v="Spicy Special Slims"/>
    <x v="1"/>
    <n v="3164"/>
    <n v="0.02"/>
    <n v="3100.72"/>
    <n v="2367.42"/>
    <n v="733.29999999999973"/>
    <n v="27"/>
    <n v="211"/>
    <x v="231"/>
    <n v="11.22"/>
  </r>
  <r>
    <n v="13493"/>
    <s v="Ram Mahesh"/>
    <s v="India"/>
    <x v="0"/>
    <s v="Eclairs"/>
    <x v="1"/>
    <n v="8148"/>
    <n v="0.02"/>
    <n v="7985.04"/>
    <n v="5121.6000000000004"/>
    <n v="2863.4399999999996"/>
    <n v="89"/>
    <n v="1164"/>
    <x v="232"/>
    <n v="4.4000000000000004"/>
  </r>
  <r>
    <n v="13494"/>
    <s v="Ches Bonnell"/>
    <s v="Canada"/>
    <x v="2"/>
    <s v="Choco Coated Almonds"/>
    <x v="1"/>
    <n v="2023"/>
    <n v="0.04"/>
    <n v="1942.08"/>
    <n v="249"/>
    <n v="1693.08"/>
    <n v="37"/>
    <n v="75"/>
    <x v="233"/>
    <n v="3.32"/>
  </r>
  <r>
    <n v="13495"/>
    <s v="Carla Molina"/>
    <s v="New Zealand"/>
    <x v="0"/>
    <s v="Baker's Choco Chips"/>
    <x v="0"/>
    <n v="2107"/>
    <n v="0.03"/>
    <n v="2043.79"/>
    <n v="801.8"/>
    <n v="1241.99"/>
    <n v="157"/>
    <n v="211"/>
    <x v="234"/>
    <n v="3.8"/>
  </r>
  <r>
    <n v="13496"/>
    <s v="Curtice Advani"/>
    <s v="Australia"/>
    <x v="0"/>
    <s v="Raspberry Choco"/>
    <x v="0"/>
    <n v="4249"/>
    <n v="0.02"/>
    <n v="4164.0199999999995"/>
    <n v="685.30000000000007"/>
    <n v="3478.7199999999993"/>
    <n v="56"/>
    <n v="178"/>
    <x v="235"/>
    <n v="3.85"/>
  </r>
  <r>
    <n v="21197"/>
    <s v="Ches Bonnell"/>
    <s v="UK"/>
    <x v="1"/>
    <s v="Choco Coated Almonds"/>
    <x v="1"/>
    <n v="7490"/>
    <n v="0.01"/>
    <n v="7415.1"/>
    <n v="996"/>
    <n v="6419.1"/>
    <n v="181"/>
    <n v="300"/>
    <x v="236"/>
    <n v="3.32"/>
  </r>
  <r>
    <n v="21198"/>
    <s v="Ram Mahesh"/>
    <s v="UK"/>
    <x v="1"/>
    <s v="99% Dark &amp; Pure"/>
    <x v="0"/>
    <n v="2716"/>
    <n v="0.01"/>
    <n v="2688.84"/>
    <n v="919.87"/>
    <n v="1768.9700000000003"/>
    <n v="85"/>
    <n v="119"/>
    <x v="237"/>
    <n v="7.73"/>
  </r>
  <r>
    <n v="21199"/>
    <s v="Gigi Bohling"/>
    <s v="USA"/>
    <x v="2"/>
    <s v="Choco Coated Almonds"/>
    <x v="1"/>
    <n v="1484"/>
    <n v="0.03"/>
    <n v="1439.48"/>
    <n v="199.2"/>
    <n v="1240.28"/>
    <n v="233"/>
    <n v="60"/>
    <x v="229"/>
    <n v="3.32"/>
  </r>
  <r>
    <n v="21200"/>
    <s v="Ram Mahesh"/>
    <s v="India"/>
    <x v="0"/>
    <s v="50% Dark Bites"/>
    <x v="1"/>
    <n v="8141"/>
    <n v="0.02"/>
    <n v="7978.18"/>
    <n v="10150.36"/>
    <n v="-2172.1800000000003"/>
    <n v="74"/>
    <n v="1357"/>
    <x v="230"/>
    <n v="7.48"/>
  </r>
  <r>
    <n v="21201"/>
    <s v="Carla Molina"/>
    <s v="Canada"/>
    <x v="2"/>
    <s v="85% Dark Bars"/>
    <x v="0"/>
    <n v="10010"/>
    <n v="0.04"/>
    <n v="9609.6"/>
    <n v="6270.8499999999995"/>
    <n v="3338.7500000000009"/>
    <n v="126"/>
    <n v="835"/>
    <x v="231"/>
    <n v="7.51"/>
  </r>
  <r>
    <n v="21202"/>
    <s v="Husein Augar"/>
    <s v="USA"/>
    <x v="2"/>
    <s v="Organic Choco Syrup"/>
    <x v="2"/>
    <n v="1771"/>
    <n v="0.03"/>
    <n v="1717.87"/>
    <n v="679.47"/>
    <n v="1038.3999999999999"/>
    <n v="475"/>
    <n v="71"/>
    <x v="232"/>
    <n v="9.57"/>
  </r>
  <r>
    <n v="21203"/>
    <s v="Ram Mahesh"/>
    <s v="Canada"/>
    <x v="2"/>
    <s v="After Nines"/>
    <x v="1"/>
    <n v="483"/>
    <n v="0.04"/>
    <n v="463.68"/>
    <n v="163"/>
    <n v="300.68"/>
    <n v="352"/>
    <n v="25"/>
    <x v="233"/>
    <n v="6.52"/>
  </r>
  <r>
    <n v="21204"/>
    <s v="Curtice Advani"/>
    <s v="USA"/>
    <x v="2"/>
    <s v="70% Dark Bites"/>
    <x v="1"/>
    <n v="2884"/>
    <n v="0.03"/>
    <n v="2797.48"/>
    <n v="856.8"/>
    <n v="1940.68"/>
    <n v="24"/>
    <n v="170"/>
    <x v="234"/>
    <n v="5.04"/>
  </r>
  <r>
    <n v="21205"/>
    <s v="Gunar Cockshoot"/>
    <s v="USA"/>
    <x v="2"/>
    <s v="Choco Coated Almonds"/>
    <x v="1"/>
    <n v="3983"/>
    <n v="0.03"/>
    <n v="3863.5099999999998"/>
    <n v="511.28"/>
    <n v="3352.2299999999996"/>
    <n v="275"/>
    <n v="154"/>
    <x v="235"/>
    <n v="3.32"/>
  </r>
  <r>
    <n v="21206"/>
    <s v="Gunar Cockshoot"/>
    <s v="USA"/>
    <x v="2"/>
    <s v="White Choc"/>
    <x v="2"/>
    <n v="5999"/>
    <n v="0.03"/>
    <n v="5819.03"/>
    <n v="665.28"/>
    <n v="5153.75"/>
    <n v="117"/>
    <n v="231"/>
    <x v="236"/>
    <n v="2.88"/>
  </r>
  <r>
    <n v="21207"/>
    <s v="Curtice Advani"/>
    <s v="Canada"/>
    <x v="2"/>
    <s v="Caramel Stuffed Bars"/>
    <x v="0"/>
    <n v="3388"/>
    <n v="0.04"/>
    <n v="3252.48"/>
    <n v="719.94"/>
    <n v="2532.54"/>
    <n v="453"/>
    <n v="142"/>
    <x v="237"/>
    <n v="5.07"/>
  </r>
  <r>
    <n v="21208"/>
    <s v="Carla Molina"/>
    <s v="India"/>
    <x v="0"/>
    <s v="Eclairs"/>
    <x v="1"/>
    <n v="1365"/>
    <n v="0.02"/>
    <n v="1337.7"/>
    <n v="1003.2"/>
    <n v="334.5"/>
    <n v="114"/>
    <n v="228"/>
    <x v="238"/>
    <n v="4.4000000000000004"/>
  </r>
  <r>
    <n v="21209"/>
    <s v="Barr Faughny"/>
    <s v="India"/>
    <x v="0"/>
    <s v="Manuka Honey Choco"/>
    <x v="2"/>
    <n v="5474"/>
    <n v="0.02"/>
    <n v="5364.5199999999995"/>
    <n v="2482"/>
    <n v="2882.5199999999995"/>
    <n v="133"/>
    <n v="365"/>
    <x v="239"/>
    <n v="6.8"/>
  </r>
  <r>
    <n v="21210"/>
    <s v="Ches Bonnell"/>
    <s v="USA"/>
    <x v="2"/>
    <s v="85% Dark Bars"/>
    <x v="0"/>
    <n v="1302"/>
    <n v="0.03"/>
    <n v="1262.94"/>
    <n v="818.59"/>
    <n v="444.35"/>
    <n v="293"/>
    <n v="109"/>
    <x v="240"/>
    <n v="7.51"/>
  </r>
  <r>
    <n v="21211"/>
    <s v="Oby Sorrel"/>
    <s v="India"/>
    <x v="0"/>
    <s v="Almond Choco"/>
    <x v="0"/>
    <n v="5635"/>
    <n v="0.02"/>
    <n v="5522.3"/>
    <n v="3229.05"/>
    <n v="2293.25"/>
    <n v="273"/>
    <n v="627"/>
    <x v="241"/>
    <n v="5.15"/>
  </r>
  <r>
    <n v="21212"/>
    <s v="Carla Molina"/>
    <s v="UK"/>
    <x v="1"/>
    <s v="White Choc"/>
    <x v="2"/>
    <n v="8512"/>
    <n v="0.01"/>
    <n v="8426.8799999999992"/>
    <n v="982.07999999999993"/>
    <n v="7444.7999999999993"/>
    <n v="125"/>
    <n v="341"/>
    <x v="242"/>
    <n v="2.88"/>
  </r>
  <r>
    <n v="21213"/>
    <s v="Husein Augar"/>
    <s v="Canada"/>
    <x v="2"/>
    <s v="Smooth Sliky Salty"/>
    <x v="0"/>
    <n v="2184"/>
    <n v="0.04"/>
    <n v="2096.64"/>
    <n v="317.39999999999998"/>
    <n v="1779.2399999999998"/>
    <n v="69"/>
    <n v="115"/>
    <x v="243"/>
    <n v="2.76"/>
  </r>
  <r>
    <n v="21214"/>
    <s v="Carla Molina"/>
    <s v="India"/>
    <x v="0"/>
    <s v="Baker's Choco Chips"/>
    <x v="0"/>
    <n v="5362"/>
    <n v="0.02"/>
    <n v="5254.76"/>
    <n v="2549.7999999999997"/>
    <n v="2704.9600000000005"/>
    <n v="363"/>
    <n v="671"/>
    <x v="244"/>
    <n v="3.8"/>
  </r>
  <r>
    <n v="21215"/>
    <s v="Ches Bonnell"/>
    <s v="Australia"/>
    <x v="0"/>
    <s v="99% Dark &amp; Pure"/>
    <x v="0"/>
    <n v="4214"/>
    <n v="0.02"/>
    <n v="4129.72"/>
    <n v="1306.3700000000001"/>
    <n v="2823.3500000000004"/>
    <n v="210"/>
    <n v="169"/>
    <x v="245"/>
    <n v="7.73"/>
  </r>
  <r>
    <n v="21216"/>
    <s v="Ram Mahesh"/>
    <s v="New Zealand"/>
    <x v="0"/>
    <s v="Spicy Special Slims"/>
    <x v="1"/>
    <n v="1428"/>
    <n v="0.03"/>
    <n v="1385.1599999999999"/>
    <n v="1077.1200000000001"/>
    <n v="308.03999999999974"/>
    <n v="169"/>
    <n v="96"/>
    <x v="246"/>
    <n v="11.22"/>
  </r>
  <r>
    <n v="21217"/>
    <s v="Carla Molina"/>
    <s v="Australia"/>
    <x v="0"/>
    <s v="After Nines"/>
    <x v="1"/>
    <n v="5432"/>
    <n v="0.02"/>
    <n v="5323.36"/>
    <n v="1773.4399999999998"/>
    <n v="3549.92"/>
    <n v="215"/>
    <n v="272"/>
    <x v="247"/>
    <n v="6.52"/>
  </r>
  <r>
    <n v="21218"/>
    <s v="Curtice Advani"/>
    <s v="India"/>
    <x v="0"/>
    <s v="Organic Choco Syrup"/>
    <x v="2"/>
    <n v="3220"/>
    <n v="0.02"/>
    <n v="3155.6"/>
    <n v="1234.53"/>
    <n v="1921.07"/>
    <n v="16"/>
    <n v="129"/>
    <x v="248"/>
    <n v="9.57"/>
  </r>
  <r>
    <n v="21219"/>
    <s v="Carla Molina"/>
    <s v="Canada"/>
    <x v="2"/>
    <s v="Mint Chip Choco"/>
    <x v="0"/>
    <n v="1071"/>
    <n v="0.04"/>
    <n v="1028.1599999999999"/>
    <n v="474.76"/>
    <n v="553.39999999999986"/>
    <n v="200"/>
    <n v="83"/>
    <x v="249"/>
    <n v="5.72"/>
  </r>
  <r>
    <n v="21220"/>
    <s v="Barr Faughny"/>
    <s v="Australia"/>
    <x v="0"/>
    <s v="Manuka Honey Choco"/>
    <x v="2"/>
    <n v="2107"/>
    <n v="0.02"/>
    <n v="2064.86"/>
    <n v="1026.8"/>
    <n v="1038.0600000000002"/>
    <n v="63"/>
    <n v="151"/>
    <x v="250"/>
    <n v="6.8"/>
  </r>
  <r>
    <n v="21221"/>
    <s v="Curtice Advani"/>
    <s v="Australia"/>
    <x v="0"/>
    <s v="Spicy Special Slims"/>
    <x v="1"/>
    <n v="5530"/>
    <n v="0.02"/>
    <n v="5419.4"/>
    <n v="3882.1200000000003"/>
    <n v="1537.2799999999993"/>
    <n v="510"/>
    <n v="346"/>
    <x v="251"/>
    <n v="11.22"/>
  </r>
  <r>
    <n v="21222"/>
    <s v="Gigi Bohling"/>
    <s v="India"/>
    <x v="0"/>
    <s v="Spicy Special Slims"/>
    <x v="1"/>
    <n v="154"/>
    <n v="0.02"/>
    <n v="150.91999999999999"/>
    <n v="112.2"/>
    <n v="38.719999999999985"/>
    <n v="162"/>
    <n v="10"/>
    <x v="252"/>
    <n v="11.22"/>
  </r>
  <r>
    <n v="21223"/>
    <s v="Curtice Advani"/>
    <s v="Australia"/>
    <x v="0"/>
    <s v="70% Dark Bites"/>
    <x v="1"/>
    <n v="1442"/>
    <n v="0.02"/>
    <n v="1413.16"/>
    <n v="408.24"/>
    <n v="1004.9200000000001"/>
    <n v="25"/>
    <n v="81"/>
    <x v="253"/>
    <n v="5.04"/>
  </r>
  <r>
    <n v="21224"/>
    <s v="Ram Mahesh"/>
    <s v="Canada"/>
    <x v="2"/>
    <s v="Caramel Stuffed Bars"/>
    <x v="0"/>
    <n v="8246"/>
    <n v="0.04"/>
    <n v="7916.16"/>
    <n v="1820.13"/>
    <n v="6096.03"/>
    <n v="75"/>
    <n v="359"/>
    <x v="254"/>
    <n v="5.07"/>
  </r>
  <r>
    <n v="21225"/>
    <s v="Gunar Cockshoot"/>
    <s v="India"/>
    <x v="0"/>
    <s v="Almond Choco"/>
    <x v="0"/>
    <n v="700"/>
    <n v="0.02"/>
    <n v="686"/>
    <n v="515"/>
    <n v="171"/>
    <n v="108"/>
    <n v="100"/>
    <x v="255"/>
    <n v="5.15"/>
  </r>
  <r>
    <n v="21226"/>
    <s v="Gigi Bohling"/>
    <s v="USA"/>
    <x v="2"/>
    <s v="50% Dark Bites"/>
    <x v="1"/>
    <n v="2828"/>
    <n v="0.03"/>
    <n v="2743.16"/>
    <n v="2356.2000000000003"/>
    <n v="386.95999999999958"/>
    <n v="80"/>
    <n v="315"/>
    <x v="256"/>
    <n v="7.48"/>
  </r>
  <r>
    <n v="21227"/>
    <s v="Gigi Bohling"/>
    <s v="Australia"/>
    <x v="0"/>
    <s v="Raspberry Choco"/>
    <x v="0"/>
    <n v="5215"/>
    <n v="0.02"/>
    <n v="5110.7"/>
    <n v="839.30000000000007"/>
    <n v="4271.3999999999996"/>
    <n v="186"/>
    <n v="218"/>
    <x v="257"/>
    <n v="3.85"/>
  </r>
  <r>
    <n v="21228"/>
    <s v="Ches Bonnell"/>
    <s v="India"/>
    <x v="0"/>
    <s v="Almond Choco"/>
    <x v="0"/>
    <n v="3969"/>
    <n v="0.02"/>
    <n v="3889.62"/>
    <n v="3409.3"/>
    <n v="480.31999999999971"/>
    <n v="273"/>
    <n v="662"/>
    <x v="258"/>
    <n v="5.15"/>
  </r>
  <r>
    <n v="21229"/>
    <s v="Carla Molina"/>
    <s v="Australia"/>
    <x v="0"/>
    <s v="Peanut Butter Cubes"/>
    <x v="1"/>
    <n v="1771"/>
    <n v="0.02"/>
    <n v="1735.58"/>
    <n v="471.7"/>
    <n v="1263.8799999999999"/>
    <n v="153"/>
    <n v="178"/>
    <x v="259"/>
    <n v="2.65"/>
  </r>
  <r>
    <n v="21230"/>
    <s v="Gigi Bohling"/>
    <s v="India"/>
    <x v="0"/>
    <s v="Caramel Stuffed Bars"/>
    <x v="0"/>
    <n v="9821"/>
    <n v="0.02"/>
    <n v="9624.58"/>
    <n v="2078.7000000000003"/>
    <n v="7545.8799999999992"/>
    <n v="9"/>
    <n v="410"/>
    <x v="260"/>
    <n v="5.07"/>
  </r>
  <r>
    <n v="21231"/>
    <s v="Ches Bonnell"/>
    <s v="Australia"/>
    <x v="0"/>
    <s v="Caramel Stuffed Bars"/>
    <x v="0"/>
    <n v="5999"/>
    <n v="0.02"/>
    <n v="5879.0199999999995"/>
    <n v="1171.17"/>
    <n v="4707.8499999999995"/>
    <n v="75"/>
    <n v="231"/>
    <x v="261"/>
    <n v="5.07"/>
  </r>
  <r>
    <n v="21232"/>
    <s v="Gigi Bohling"/>
    <s v="UK"/>
    <x v="1"/>
    <s v="50% Dark Bites"/>
    <x v="1"/>
    <n v="168"/>
    <n v="0.01"/>
    <n v="166.32"/>
    <n v="142.12"/>
    <n v="24.199999999999989"/>
    <n v="44"/>
    <n v="19"/>
    <x v="262"/>
    <n v="7.48"/>
  </r>
  <r>
    <n v="21233"/>
    <s v="Oby Sorrel"/>
    <s v="USA"/>
    <x v="2"/>
    <s v="After Nines"/>
    <x v="1"/>
    <n v="8120"/>
    <n v="0.03"/>
    <n v="7876.4"/>
    <n v="2523.2399999999998"/>
    <n v="5353.16"/>
    <n v="162"/>
    <n v="387"/>
    <x v="263"/>
    <n v="6.52"/>
  </r>
  <r>
    <n v="21234"/>
    <s v="Carla Molina"/>
    <s v="Canada"/>
    <x v="2"/>
    <s v="Orange Choco"/>
    <x v="0"/>
    <n v="3346"/>
    <n v="0.04"/>
    <n v="3212.16"/>
    <n v="537.28"/>
    <n v="2674.88"/>
    <n v="156"/>
    <n v="146"/>
    <x v="264"/>
    <n v="3.68"/>
  </r>
  <r>
    <n v="21235"/>
    <s v="Ram Mahesh"/>
    <s v="India"/>
    <x v="0"/>
    <s v="85% Dark Bars"/>
    <x v="0"/>
    <n v="7434"/>
    <n v="0.02"/>
    <n v="7285.32"/>
    <n v="4656.2"/>
    <n v="2629.12"/>
    <n v="86"/>
    <n v="620"/>
    <x v="265"/>
    <n v="7.51"/>
  </r>
  <r>
    <n v="21236"/>
    <s v="Gunar Cockshoot"/>
    <s v="UK"/>
    <x v="1"/>
    <s v="Orange Choco"/>
    <x v="0"/>
    <n v="7553"/>
    <n v="0.01"/>
    <n v="7477.47"/>
    <n v="1210.72"/>
    <n v="6266.75"/>
    <n v="127"/>
    <n v="329"/>
    <x v="266"/>
    <n v="3.68"/>
  </r>
  <r>
    <n v="21237"/>
    <s v="Ram Mahesh"/>
    <s v="UK"/>
    <x v="1"/>
    <s v="70% Dark Bites"/>
    <x v="1"/>
    <n v="896"/>
    <n v="0.01"/>
    <n v="887.04"/>
    <n v="252"/>
    <n v="635.04"/>
    <n v="238"/>
    <n v="50"/>
    <x v="267"/>
    <n v="5.04"/>
  </r>
  <r>
    <n v="21238"/>
    <s v="Gigi Bohling"/>
    <s v="UK"/>
    <x v="1"/>
    <s v="After Nines"/>
    <x v="1"/>
    <n v="9618"/>
    <n v="0.01"/>
    <n v="9521.82"/>
    <n v="3305.64"/>
    <n v="6216.18"/>
    <n v="27"/>
    <n v="507"/>
    <x v="268"/>
    <n v="6.52"/>
  </r>
  <r>
    <n v="21239"/>
    <s v="Gigi Bohling"/>
    <s v="Australia"/>
    <x v="0"/>
    <s v="70% Dark Bites"/>
    <x v="1"/>
    <n v="5348"/>
    <n v="0.02"/>
    <n v="5241.04"/>
    <n v="1587.6"/>
    <n v="3653.44"/>
    <n v="136"/>
    <n v="315"/>
    <x v="269"/>
    <n v="5.04"/>
  </r>
  <r>
    <n v="21240"/>
    <s v="Oby Sorrel"/>
    <s v="Australia"/>
    <x v="0"/>
    <s v="Baker's Choco Chips"/>
    <x v="0"/>
    <n v="6062"/>
    <n v="0.02"/>
    <n v="5940.76"/>
    <n v="2306.6"/>
    <n v="3634.1600000000003"/>
    <n v="204"/>
    <n v="607"/>
    <x v="270"/>
    <n v="3.8"/>
  </r>
  <r>
    <n v="21241"/>
    <s v="Barr Faughny"/>
    <s v="Canada"/>
    <x v="2"/>
    <s v="Peanut Butter Cubes"/>
    <x v="1"/>
    <n v="2870"/>
    <n v="0.04"/>
    <n v="2755.2"/>
    <n v="760.55"/>
    <n v="1994.6499999999999"/>
    <n v="25"/>
    <n v="287"/>
    <x v="271"/>
    <n v="2.65"/>
  </r>
  <r>
    <n v="21242"/>
    <s v="Gunar Cockshoot"/>
    <s v="USA"/>
    <x v="2"/>
    <s v="Eclairs"/>
    <x v="1"/>
    <n v="10038"/>
    <n v="0.03"/>
    <n v="9736.86"/>
    <n v="5522"/>
    <n v="4214.8600000000006"/>
    <n v="234"/>
    <n v="1255"/>
    <x v="272"/>
    <n v="4.4000000000000004"/>
  </r>
  <r>
    <n v="21243"/>
    <s v="Ches Bonnell"/>
    <s v="UK"/>
    <x v="1"/>
    <s v="Manuka Honey Choco"/>
    <x v="2"/>
    <n v="5565"/>
    <n v="0.01"/>
    <n v="5509.35"/>
    <n v="3155.2"/>
    <n v="2354.1500000000005"/>
    <n v="71"/>
    <n v="464"/>
    <x v="273"/>
    <n v="6.8"/>
  </r>
  <r>
    <n v="21244"/>
    <s v="Brien Boise"/>
    <s v="Canada"/>
    <x v="2"/>
    <s v="Baker's Choco Chips"/>
    <x v="0"/>
    <n v="8673"/>
    <n v="0.04"/>
    <n v="8326.08"/>
    <n v="3663.2"/>
    <n v="4662.88"/>
    <n v="278"/>
    <n v="964"/>
    <x v="266"/>
    <n v="3.8"/>
  </r>
  <r>
    <n v="21245"/>
    <s v="Husein Augar"/>
    <s v="USA"/>
    <x v="2"/>
    <s v="85% Dark Bars"/>
    <x v="0"/>
    <n v="9849"/>
    <n v="0.03"/>
    <n v="9553.5299999999988"/>
    <n v="5287.04"/>
    <n v="4266.4899999999989"/>
    <n v="172"/>
    <n v="704"/>
    <x v="267"/>
    <n v="7.51"/>
  </r>
  <r>
    <n v="21246"/>
    <s v="Ches Bonnell"/>
    <s v="India"/>
    <x v="0"/>
    <s v="Orange Choco"/>
    <x v="0"/>
    <n v="4760"/>
    <n v="0.02"/>
    <n v="4664.8"/>
    <n v="798.56000000000006"/>
    <n v="3866.2400000000002"/>
    <n v="59"/>
    <n v="217"/>
    <x v="268"/>
    <n v="3.68"/>
  </r>
  <r>
    <n v="21247"/>
    <s v="Barr Faughny"/>
    <s v="Canada"/>
    <x v="2"/>
    <s v="Spicy Special Slims"/>
    <x v="1"/>
    <n v="11137"/>
    <n v="0.04"/>
    <n v="10691.52"/>
    <n v="8931.1200000000008"/>
    <n v="1760.3999999999996"/>
    <n v="29"/>
    <n v="796"/>
    <x v="269"/>
    <n v="11.22"/>
  </r>
  <r>
    <n v="21248"/>
    <s v="Gigi Bohling"/>
    <s v="India"/>
    <x v="0"/>
    <s v="Eclairs"/>
    <x v="1"/>
    <n v="2898"/>
    <n v="0.02"/>
    <n v="2840.04"/>
    <n v="1597.2"/>
    <n v="1242.8399999999999"/>
    <n v="58"/>
    <n v="363"/>
    <x v="270"/>
    <n v="4.4000000000000004"/>
  </r>
  <r>
    <n v="21249"/>
    <s v="Carla Molina"/>
    <s v="Australia"/>
    <x v="0"/>
    <s v="70% Dark Bites"/>
    <x v="1"/>
    <n v="1113"/>
    <n v="0.02"/>
    <n v="1090.74"/>
    <n v="332.64"/>
    <n v="758.1"/>
    <n v="126"/>
    <n v="66"/>
    <x v="271"/>
    <n v="5.04"/>
  </r>
  <r>
    <n v="21250"/>
    <s v="Oby Sorrel"/>
    <s v="Australia"/>
    <x v="0"/>
    <s v="Eclairs"/>
    <x v="1"/>
    <n v="6615"/>
    <n v="0.02"/>
    <n v="6482.7"/>
    <n v="4158"/>
    <n v="2324.6999999999998"/>
    <n v="79"/>
    <n v="945"/>
    <x v="272"/>
    <n v="4.4000000000000004"/>
  </r>
  <r>
    <n v="21251"/>
    <s v="Brien Boise"/>
    <s v="UK"/>
    <x v="1"/>
    <s v="Choco Coated Almonds"/>
    <x v="1"/>
    <n v="42"/>
    <n v="0.01"/>
    <n v="41.58"/>
    <n v="6.64"/>
    <n v="34.94"/>
    <n v="271"/>
    <n v="2"/>
    <x v="273"/>
    <n v="3.32"/>
  </r>
  <r>
    <n v="21252"/>
    <s v="Barr Faughny"/>
    <s v="UK"/>
    <x v="1"/>
    <s v="99% Dark &amp; Pure"/>
    <x v="0"/>
    <n v="4529"/>
    <n v="0.01"/>
    <n v="4483.71"/>
    <n v="1460.97"/>
    <n v="3022.74"/>
    <n v="206"/>
    <n v="189"/>
    <x v="274"/>
    <n v="7.73"/>
  </r>
  <r>
    <n v="21253"/>
    <s v="Gigi Bohling"/>
    <s v="UK"/>
    <x v="1"/>
    <s v="70% Dark Bites"/>
    <x v="1"/>
    <n v="1855"/>
    <n v="0.01"/>
    <n v="1836.45"/>
    <n v="524.16"/>
    <n v="1312.29"/>
    <n v="57"/>
    <n v="104"/>
    <x v="275"/>
    <n v="5.04"/>
  </r>
  <r>
    <n v="21254"/>
    <s v="Carla Molina"/>
    <s v="New Zealand"/>
    <x v="0"/>
    <s v="Orange Choco"/>
    <x v="0"/>
    <n v="4935"/>
    <n v="0.03"/>
    <n v="4786.95"/>
    <n v="758.08"/>
    <n v="4028.87"/>
    <n v="50"/>
    <n v="206"/>
    <x v="276"/>
    <n v="3.68"/>
  </r>
  <r>
    <n v="21255"/>
    <s v="Ches Bonnell"/>
    <s v="USA"/>
    <x v="2"/>
    <s v="70% Dark Bites"/>
    <x v="1"/>
    <n v="6314"/>
    <n v="0.03"/>
    <n v="6124.58"/>
    <n v="1990.8"/>
    <n v="4133.78"/>
    <n v="28"/>
    <n v="395"/>
    <x v="277"/>
    <n v="5.04"/>
  </r>
  <r>
    <n v="21256"/>
    <s v="Ram Mahesh"/>
    <s v="Australia"/>
    <x v="0"/>
    <s v="Baker's Choco Chips"/>
    <x v="0"/>
    <n v="1974"/>
    <n v="0.02"/>
    <n v="1934.52"/>
    <n v="684"/>
    <n v="1250.52"/>
    <n v="275"/>
    <n v="180"/>
    <x v="278"/>
    <n v="3.8"/>
  </r>
  <r>
    <n v="21257"/>
    <s v="Brien Boise"/>
    <s v="India"/>
    <x v="0"/>
    <s v="Drinking Coco"/>
    <x v="2"/>
    <n v="4291"/>
    <n v="0.02"/>
    <n v="4205.18"/>
    <n v="4274.2"/>
    <n v="-69.019999999999527"/>
    <n v="179"/>
    <n v="430"/>
    <x v="279"/>
    <n v="9.94"/>
  </r>
  <r>
    <n v="21258"/>
    <s v="Husein Augar"/>
    <s v="Australia"/>
    <x v="0"/>
    <s v="Milk Bars"/>
    <x v="0"/>
    <n v="6314"/>
    <n v="0.02"/>
    <n v="6187.72"/>
    <n v="1230.8399999999999"/>
    <n v="4956.88"/>
    <n v="111"/>
    <n v="234"/>
    <x v="280"/>
    <n v="5.26"/>
  </r>
  <r>
    <n v="21259"/>
    <s v="Brien Boise"/>
    <s v="Australia"/>
    <x v="0"/>
    <s v="70% Dark Bites"/>
    <x v="1"/>
    <n v="2674"/>
    <n v="0.02"/>
    <n v="2620.52"/>
    <n v="750.96"/>
    <n v="1869.56"/>
    <n v="208"/>
    <n v="149"/>
    <x v="281"/>
    <n v="5.04"/>
  </r>
  <r>
    <n v="21260"/>
    <s v="Ches Bonnell"/>
    <s v="Canada"/>
    <x v="2"/>
    <s v="Fruit &amp; Nut Bars"/>
    <x v="0"/>
    <n v="9128"/>
    <n v="0.04"/>
    <n v="8762.8799999999992"/>
    <n v="3332.2200000000003"/>
    <n v="5430.6599999999989"/>
    <n v="16"/>
    <n v="703"/>
    <x v="282"/>
    <n v="4.74"/>
  </r>
  <r>
    <n v="21261"/>
    <s v="Gunar Cockshoot"/>
    <s v="India"/>
    <x v="0"/>
    <s v="85% Dark Bars"/>
    <x v="0"/>
    <n v="7553"/>
    <n v="0.02"/>
    <n v="7401.94"/>
    <n v="4055.4"/>
    <n v="3346.5399999999995"/>
    <n v="80"/>
    <n v="540"/>
    <x v="283"/>
    <n v="7.51"/>
  </r>
  <r>
    <n v="21262"/>
    <s v="Husein Augar"/>
    <s v="USA"/>
    <x v="2"/>
    <s v="Eclairs"/>
    <x v="1"/>
    <n v="4298"/>
    <n v="0.03"/>
    <n v="4169.0599999999995"/>
    <n v="2367.2000000000003"/>
    <n v="1801.8599999999992"/>
    <n v="270"/>
    <n v="538"/>
    <x v="284"/>
    <n v="4.4000000000000004"/>
  </r>
  <r>
    <n v="21263"/>
    <s v="Carla Molina"/>
    <s v="Canada"/>
    <x v="2"/>
    <s v="Baker's Choco Chips"/>
    <x v="0"/>
    <n v="3206"/>
    <n v="0.04"/>
    <n v="3077.7599999999998"/>
    <n v="1523.8"/>
    <n v="1553.9599999999998"/>
    <n v="475"/>
    <n v="401"/>
    <x v="285"/>
    <n v="3.8"/>
  </r>
  <r>
    <n v="21264"/>
    <s v="Gigi Bohling"/>
    <s v="India"/>
    <x v="0"/>
    <s v="Fruit &amp; Nut Bars"/>
    <x v="0"/>
    <n v="4543"/>
    <n v="0.02"/>
    <n v="4452.1400000000003"/>
    <n v="1346.16"/>
    <n v="3105.9800000000005"/>
    <n v="372"/>
    <n v="284"/>
    <x v="286"/>
    <n v="4.74"/>
  </r>
  <r>
    <n v="21265"/>
    <s v="Brien Boise"/>
    <s v="UK"/>
    <x v="1"/>
    <s v="Smooth Sliky Salty"/>
    <x v="0"/>
    <n v="4438"/>
    <n v="0.01"/>
    <n v="4393.62"/>
    <n v="612.71999999999991"/>
    <n v="3780.9"/>
    <n v="80"/>
    <n v="222"/>
    <x v="287"/>
    <n v="2.76"/>
  </r>
  <r>
    <n v="21266"/>
    <s v="Oby Sorrel"/>
    <s v="Australia"/>
    <x v="0"/>
    <s v="Almond Choco"/>
    <x v="0"/>
    <n v="9548"/>
    <n v="0.02"/>
    <n v="9357.0399999999991"/>
    <n v="6149.1"/>
    <n v="3207.9399999999987"/>
    <n v="278"/>
    <n v="1194"/>
    <x v="288"/>
    <n v="5.15"/>
  </r>
  <r>
    <n v="21267"/>
    <s v="Oby Sorrel"/>
    <s v="USA"/>
    <x v="2"/>
    <s v="Choco Coated Almonds"/>
    <x v="1"/>
    <n v="3983"/>
    <n v="0.03"/>
    <n v="3863.5099999999998"/>
    <n v="511.28"/>
    <n v="3352.2299999999996"/>
    <n v="243"/>
    <n v="154"/>
    <x v="289"/>
    <n v="3.32"/>
  </r>
  <r>
    <n v="21268"/>
    <s v="Brien Boise"/>
    <s v="New Zealand"/>
    <x v="0"/>
    <s v="Mint Chip Choco"/>
    <x v="0"/>
    <n v="3276"/>
    <n v="0.03"/>
    <n v="3177.72"/>
    <n v="1338.48"/>
    <n v="1839.2399999999998"/>
    <n v="43"/>
    <n v="234"/>
    <x v="290"/>
    <n v="5.72"/>
  </r>
  <r>
    <n v="21269"/>
    <s v="Gigi Bohling"/>
    <s v="Australia"/>
    <x v="0"/>
    <s v="Drinking Coco"/>
    <x v="2"/>
    <n v="4361"/>
    <n v="0.02"/>
    <n v="4273.78"/>
    <n v="4343.78"/>
    <n v="-70"/>
    <n v="134"/>
    <n v="437"/>
    <x v="291"/>
    <n v="9.94"/>
  </r>
  <r>
    <n v="21270"/>
    <s v="Carla Molina"/>
    <s v="New Zealand"/>
    <x v="0"/>
    <s v="Organic Choco Syrup"/>
    <x v="2"/>
    <n v="6727"/>
    <n v="0.03"/>
    <n v="6525.19"/>
    <n v="2392.5"/>
    <n v="4132.6899999999996"/>
    <n v="242"/>
    <n v="250"/>
    <x v="292"/>
    <n v="9.57"/>
  </r>
  <r>
    <n v="21271"/>
    <s v="Ches Bonnell"/>
    <s v="India"/>
    <x v="0"/>
    <s v="After Nines"/>
    <x v="1"/>
    <n v="77"/>
    <n v="0.02"/>
    <n v="75.459999999999994"/>
    <n v="26.08"/>
    <n v="49.379999999999995"/>
    <n v="2"/>
    <n v="4"/>
    <x v="293"/>
    <n v="6.52"/>
  </r>
  <r>
    <n v="21272"/>
    <s v="Ram Mahesh"/>
    <s v="New Zealand"/>
    <x v="0"/>
    <s v="85% Dark Bars"/>
    <x v="0"/>
    <n v="12684"/>
    <n v="0.03"/>
    <n v="12303.48"/>
    <n v="6804.0599999999995"/>
    <n v="5499.42"/>
    <n v="242"/>
    <n v="906"/>
    <x v="294"/>
    <n v="7.51"/>
  </r>
  <r>
    <n v="21273"/>
    <s v="Barr Faughny"/>
    <s v="Canada"/>
    <x v="2"/>
    <s v="Almond Choco"/>
    <x v="0"/>
    <n v="651"/>
    <n v="0.04"/>
    <n v="624.95999999999992"/>
    <n v="478.95000000000005"/>
    <n v="146.00999999999988"/>
    <n v="260"/>
    <n v="93"/>
    <x v="295"/>
    <n v="5.15"/>
  </r>
  <r>
    <n v="21274"/>
    <s v="Gigi Bohling"/>
    <s v="Australia"/>
    <x v="0"/>
    <s v="Smooth Sliky Salty"/>
    <x v="0"/>
    <n v="3990"/>
    <n v="0.02"/>
    <n v="3910.2"/>
    <n v="552"/>
    <n v="3358.2"/>
    <n v="240"/>
    <n v="200"/>
    <x v="296"/>
    <n v="2.76"/>
  </r>
  <r>
    <n v="21275"/>
    <s v="Ram Mahesh"/>
    <s v="India"/>
    <x v="0"/>
    <s v="Peanut Butter Cubes"/>
    <x v="1"/>
    <n v="644"/>
    <n v="0.02"/>
    <n v="631.12"/>
    <n v="190.79999999999998"/>
    <n v="440.32000000000005"/>
    <n v="44"/>
    <n v="72"/>
    <x v="297"/>
    <n v="2.65"/>
  </r>
  <r>
    <n v="21276"/>
    <s v="Brien Boise"/>
    <s v="Australia"/>
    <x v="0"/>
    <s v="Spicy Special Slims"/>
    <x v="1"/>
    <n v="5551"/>
    <n v="0.02"/>
    <n v="5439.98"/>
    <n v="4162.62"/>
    <n v="1277.3599999999997"/>
    <n v="315"/>
    <n v="371"/>
    <x v="298"/>
    <n v="11.22"/>
  </r>
  <r>
    <n v="21277"/>
    <s v="Oby Sorrel"/>
    <s v="Australia"/>
    <x v="0"/>
    <s v="Orange Choco"/>
    <x v="0"/>
    <n v="3115"/>
    <n v="0.02"/>
    <n v="3052.7"/>
    <n v="478.40000000000003"/>
    <n v="2574.2999999999997"/>
    <n v="198"/>
    <n v="130"/>
    <x v="299"/>
    <n v="3.68"/>
  </r>
  <r>
    <n v="21278"/>
    <s v="Oby Sorrel"/>
    <s v="India"/>
    <x v="0"/>
    <s v="Orange Choco"/>
    <x v="0"/>
    <n v="3703"/>
    <n v="0.02"/>
    <n v="3628.94"/>
    <n v="621.92000000000007"/>
    <n v="3007.02"/>
    <n v="214"/>
    <n v="169"/>
    <x v="300"/>
    <n v="3.68"/>
  </r>
  <r>
    <n v="21279"/>
    <s v="Husein Augar"/>
    <s v="UK"/>
    <x v="1"/>
    <s v="White Choc"/>
    <x v="2"/>
    <n v="2401"/>
    <n v="0.01"/>
    <n v="2376.9899999999998"/>
    <n v="279.36"/>
    <n v="2097.6299999999997"/>
    <n v="58"/>
    <n v="97"/>
    <x v="301"/>
    <n v="2.88"/>
  </r>
  <r>
    <n v="21280"/>
    <s v="Carla Molina"/>
    <s v="India"/>
    <x v="0"/>
    <s v="Choco Coated Almonds"/>
    <x v="1"/>
    <n v="2219"/>
    <n v="0.02"/>
    <n v="2174.62"/>
    <n v="295.47999999999996"/>
    <n v="1879.1399999999999"/>
    <n v="158"/>
    <n v="89"/>
    <x v="302"/>
    <n v="3.32"/>
  </r>
  <r>
    <n v="21281"/>
    <s v="Brien Boise"/>
    <s v="India"/>
    <x v="0"/>
    <s v="Eclairs"/>
    <x v="1"/>
    <n v="1505"/>
    <n v="0.02"/>
    <n v="1474.8999999999999"/>
    <n v="1104.4000000000001"/>
    <n v="370.49999999999977"/>
    <n v="139"/>
    <n v="251"/>
    <x v="303"/>
    <n v="4.4000000000000004"/>
  </r>
  <r>
    <n v="21282"/>
    <s v="Carla Molina"/>
    <s v="New Zealand"/>
    <x v="0"/>
    <s v="Drinking Coco"/>
    <x v="2"/>
    <n v="8022"/>
    <n v="0.03"/>
    <n v="7781.34"/>
    <n v="7981.82"/>
    <n v="-200.47999999999956"/>
    <n v="12"/>
    <n v="803"/>
    <x v="294"/>
    <n v="9.94"/>
  </r>
  <r>
    <n v="21283"/>
    <s v="Gigi Bohling"/>
    <s v="UK"/>
    <x v="1"/>
    <s v="99% Dark &amp; Pure"/>
    <x v="0"/>
    <n v="2877"/>
    <n v="0.01"/>
    <n v="2848.23"/>
    <n v="896.68000000000006"/>
    <n v="1951.55"/>
    <n v="95"/>
    <n v="116"/>
    <x v="295"/>
    <n v="7.73"/>
  </r>
  <r>
    <n v="21284"/>
    <s v="Husein Augar"/>
    <s v="Canada"/>
    <x v="2"/>
    <s v="Organic Choco Syrup"/>
    <x v="2"/>
    <n v="6216"/>
    <n v="0.04"/>
    <n v="5967.36"/>
    <n v="2382.9300000000003"/>
    <n v="3584.4299999999994"/>
    <n v="30"/>
    <n v="249"/>
    <x v="296"/>
    <n v="9.57"/>
  </r>
  <r>
    <n v="21285"/>
    <s v="Barr Faughny"/>
    <s v="Canada"/>
    <x v="2"/>
    <s v="70% Dark Bites"/>
    <x v="1"/>
    <n v="1127"/>
    <n v="0.04"/>
    <n v="1081.92"/>
    <n v="357.84"/>
    <n v="724.08000000000015"/>
    <n v="152"/>
    <n v="71"/>
    <x v="297"/>
    <n v="5.04"/>
  </r>
  <r>
    <n v="21286"/>
    <s v="Curtice Advani"/>
    <s v="USA"/>
    <x v="2"/>
    <s v="Baker's Choco Chips"/>
    <x v="0"/>
    <n v="14644"/>
    <n v="0.03"/>
    <n v="14204.68"/>
    <n v="5567"/>
    <n v="8637.68"/>
    <n v="63"/>
    <n v="1465"/>
    <x v="298"/>
    <n v="3.8"/>
  </r>
  <r>
    <n v="21287"/>
    <s v="Ram Mahesh"/>
    <s v="UK"/>
    <x v="1"/>
    <s v="Eclairs"/>
    <x v="1"/>
    <n v="9373"/>
    <n v="0.01"/>
    <n v="9279.27"/>
    <n v="4584.8"/>
    <n v="4694.47"/>
    <n v="318"/>
    <n v="1042"/>
    <x v="299"/>
    <n v="4.4000000000000004"/>
  </r>
  <r>
    <n v="21288"/>
    <s v="Oby Sorrel"/>
    <s v="New Zealand"/>
    <x v="0"/>
    <s v="Caramel Stuffed Bars"/>
    <x v="0"/>
    <n v="4130"/>
    <n v="0.03"/>
    <n v="4006.1"/>
    <n v="877.11"/>
    <n v="3128.99"/>
    <n v="165"/>
    <n v="173"/>
    <x v="300"/>
    <n v="5.07"/>
  </r>
  <r>
    <n v="21289"/>
    <s v="Oby Sorrel"/>
    <s v="UK"/>
    <x v="1"/>
    <s v="Orange Choco"/>
    <x v="0"/>
    <n v="119"/>
    <n v="0.01"/>
    <n v="117.81"/>
    <n v="22.080000000000002"/>
    <n v="95.73"/>
    <n v="287"/>
    <n v="6"/>
    <x v="301"/>
    <n v="3.68"/>
  </r>
  <r>
    <n v="21290"/>
    <s v="Brien Boise"/>
    <s v="Canada"/>
    <x v="2"/>
    <s v="Manuka Honey Choco"/>
    <x v="2"/>
    <n v="4921"/>
    <n v="0.04"/>
    <n v="4724.16"/>
    <n v="2393.6"/>
    <n v="2330.56"/>
    <n v="19"/>
    <n v="352"/>
    <x v="302"/>
    <n v="6.8"/>
  </r>
  <r>
    <n v="21291"/>
    <s v="Ram Mahesh"/>
    <s v="UK"/>
    <x v="1"/>
    <s v="Fruit &amp; Nut Bars"/>
    <x v="0"/>
    <n v="3913"/>
    <n v="0.01"/>
    <n v="3873.87"/>
    <n v="1327.2"/>
    <n v="2546.67"/>
    <n v="389"/>
    <n v="280"/>
    <x v="303"/>
    <n v="4.74"/>
  </r>
  <r>
    <n v="21292"/>
    <s v="Curtice Advani"/>
    <s v="New Zealand"/>
    <x v="0"/>
    <s v="Spicy Special Slims"/>
    <x v="1"/>
    <n v="4459"/>
    <n v="0.03"/>
    <n v="4325.2299999999996"/>
    <n v="3579.1800000000003"/>
    <n v="746.04999999999927"/>
    <n v="146"/>
    <n v="319"/>
    <x v="304"/>
    <n v="11.22"/>
  </r>
  <r>
    <n v="21293"/>
    <s v="Husein Augar"/>
    <s v="UK"/>
    <x v="1"/>
    <s v="Orange Choco"/>
    <x v="0"/>
    <n v="5992"/>
    <n v="0.01"/>
    <n v="5932.08"/>
    <n v="960.48"/>
    <n v="4971.6000000000004"/>
    <n v="366"/>
    <n v="261"/>
    <x v="305"/>
    <n v="3.68"/>
  </r>
  <r>
    <n v="21294"/>
    <s v="Gunar Cockshoot"/>
    <s v="USA"/>
    <x v="2"/>
    <s v="Orange Choco"/>
    <x v="0"/>
    <n v="4739"/>
    <n v="0.03"/>
    <n v="4596.83"/>
    <n v="794.88"/>
    <n v="3801.95"/>
    <n v="138"/>
    <n v="216"/>
    <x v="306"/>
    <n v="3.68"/>
  </r>
  <r>
    <n v="21295"/>
    <s v="Brien Boise"/>
    <s v="USA"/>
    <x v="2"/>
    <s v="Drinking Coco"/>
    <x v="2"/>
    <n v="462"/>
    <n v="0.03"/>
    <n v="448.14"/>
    <n v="357.84"/>
    <n v="90.300000000000011"/>
    <n v="240"/>
    <n v="36"/>
    <x v="307"/>
    <n v="9.94"/>
  </r>
  <r>
    <n v="21296"/>
    <s v="Ches Bonnell"/>
    <s v="UK"/>
    <x v="1"/>
    <s v="Caramel Stuffed Bars"/>
    <x v="0"/>
    <n v="1855"/>
    <n v="0.01"/>
    <n v="1836.45"/>
    <n v="380.25"/>
    <n v="1456.2"/>
    <n v="416"/>
    <n v="75"/>
    <x v="308"/>
    <n v="5.07"/>
  </r>
  <r>
    <n v="21297"/>
    <s v="Husein Augar"/>
    <s v="India"/>
    <x v="0"/>
    <s v="Orange Choco"/>
    <x v="0"/>
    <n v="1785"/>
    <n v="0.02"/>
    <n v="1749.3"/>
    <n v="276"/>
    <n v="1473.3"/>
    <n v="205"/>
    <n v="75"/>
    <x v="309"/>
    <n v="3.68"/>
  </r>
  <r>
    <n v="21298"/>
    <s v="Carla Molina"/>
    <s v="New Zealand"/>
    <x v="0"/>
    <s v="99% Dark &amp; Pure"/>
    <x v="0"/>
    <n v="4704"/>
    <n v="0.03"/>
    <n v="4562.88"/>
    <n v="1460.97"/>
    <n v="3101.91"/>
    <n v="264"/>
    <n v="189"/>
    <x v="310"/>
    <n v="7.73"/>
  </r>
  <r>
    <n v="21299"/>
    <s v="Ram Mahesh"/>
    <s v="USA"/>
    <x v="2"/>
    <s v="Peanut Butter Cubes"/>
    <x v="1"/>
    <n v="8659"/>
    <n v="0.03"/>
    <n v="8399.23"/>
    <n v="2551.9499999999998"/>
    <n v="5847.28"/>
    <n v="252"/>
    <n v="963"/>
    <x v="311"/>
    <n v="2.65"/>
  </r>
  <r>
    <n v="21300"/>
    <s v="Gigi Bohling"/>
    <s v="India"/>
    <x v="0"/>
    <s v="85% Dark Bars"/>
    <x v="0"/>
    <n v="3808"/>
    <n v="0.02"/>
    <n v="3731.84"/>
    <n v="2042.72"/>
    <n v="1689.1200000000001"/>
    <n v="245"/>
    <n v="272"/>
    <x v="312"/>
    <n v="7.51"/>
  </r>
  <r>
    <n v="21301"/>
    <s v="Oby Sorrel"/>
    <s v="India"/>
    <x v="0"/>
    <s v="Smooth Sliky Salty"/>
    <x v="0"/>
    <n v="6517"/>
    <n v="0.02"/>
    <n v="6386.66"/>
    <n v="858.3599999999999"/>
    <n v="5528.3"/>
    <n v="100"/>
    <n v="311"/>
    <x v="313"/>
    <n v="2.76"/>
  </r>
  <r>
    <n v="21302"/>
    <s v="Oby Sorrel"/>
    <s v="India"/>
    <x v="0"/>
    <s v="Milk Bars"/>
    <x v="0"/>
    <n v="20692"/>
    <n v="0.02"/>
    <n v="20278.16"/>
    <n v="4186.96"/>
    <n v="16091.2"/>
    <n v="293"/>
    <n v="796"/>
    <x v="314"/>
    <n v="5.26"/>
  </r>
  <r>
    <n v="21303"/>
    <s v="Carla Molina"/>
    <s v="India"/>
    <x v="0"/>
    <s v="Caramel Stuffed Bars"/>
    <x v="0"/>
    <n v="3605"/>
    <n v="0.02"/>
    <n v="3532.9"/>
    <n v="795.99"/>
    <n v="2736.91"/>
    <n v="44"/>
    <n v="157"/>
    <x v="315"/>
    <n v="5.07"/>
  </r>
  <r>
    <n v="21304"/>
    <s v="Brien Boise"/>
    <s v="India"/>
    <x v="0"/>
    <s v="Choco Coated Almonds"/>
    <x v="1"/>
    <n v="63"/>
    <n v="0.02"/>
    <n v="61.74"/>
    <n v="9.9599999999999991"/>
    <n v="51.78"/>
    <n v="123"/>
    <n v="3"/>
    <x v="316"/>
    <n v="3.32"/>
  </r>
  <r>
    <n v="21305"/>
    <s v="Curtice Advani"/>
    <s v="New Zealand"/>
    <x v="0"/>
    <s v="Orange Choco"/>
    <x v="0"/>
    <n v="6055"/>
    <n v="0.03"/>
    <n v="5873.3499999999995"/>
    <n v="1015.6800000000001"/>
    <n v="4857.6699999999992"/>
    <n v="102"/>
    <n v="276"/>
    <x v="317"/>
    <n v="3.68"/>
  </r>
  <r>
    <n v="21306"/>
    <s v="Carla Molina"/>
    <s v="UK"/>
    <x v="1"/>
    <s v="70% Dark Bites"/>
    <x v="1"/>
    <n v="2268"/>
    <n v="0.01"/>
    <n v="2245.3200000000002"/>
    <n v="715.68"/>
    <n v="1529.6400000000003"/>
    <n v="361"/>
    <n v="142"/>
    <x v="318"/>
    <n v="5.04"/>
  </r>
  <r>
    <n v="21307"/>
    <s v="Brien Boise"/>
    <s v="Australia"/>
    <x v="0"/>
    <s v="85% Dark Bars"/>
    <x v="0"/>
    <n v="3955"/>
    <n v="0.02"/>
    <n v="3875.9"/>
    <n v="2703.6"/>
    <n v="1172.3000000000002"/>
    <n v="224"/>
    <n v="360"/>
    <x v="319"/>
    <n v="7.51"/>
  </r>
  <r>
    <n v="21308"/>
    <s v="Ram Mahesh"/>
    <s v="USA"/>
    <x v="2"/>
    <s v="Raspberry Choco"/>
    <x v="0"/>
    <n v="980"/>
    <n v="0.03"/>
    <n v="950.6"/>
    <n v="157.85"/>
    <n v="792.75"/>
    <n v="170"/>
    <n v="41"/>
    <x v="320"/>
    <n v="3.85"/>
  </r>
  <r>
    <n v="21309"/>
    <s v="Oby Sorrel"/>
    <s v="New Zealand"/>
    <x v="0"/>
    <s v="Fruit &amp; Nut Bars"/>
    <x v="0"/>
    <n v="3563"/>
    <n v="0.03"/>
    <n v="3456.11"/>
    <n v="1128.1200000000001"/>
    <n v="2327.9899999999998"/>
    <n v="163"/>
    <n v="238"/>
    <x v="321"/>
    <n v="4.74"/>
  </r>
  <r>
    <n v="21310"/>
    <s v="Barr Faughny"/>
    <s v="UK"/>
    <x v="1"/>
    <s v="85% Dark Bars"/>
    <x v="0"/>
    <n v="3122"/>
    <n v="0.01"/>
    <n v="3090.7799999999997"/>
    <n v="1809.9099999999999"/>
    <n v="1280.8699999999999"/>
    <n v="69"/>
    <n v="241"/>
    <x v="322"/>
    <n v="7.51"/>
  </r>
  <r>
    <n v="21311"/>
    <s v="Barr Faughny"/>
    <s v="India"/>
    <x v="0"/>
    <s v="Almond Choco"/>
    <x v="0"/>
    <n v="546"/>
    <n v="0.02"/>
    <n v="535.08000000000004"/>
    <n v="468.65000000000003"/>
    <n v="66.430000000000007"/>
    <n v="13"/>
    <n v="91"/>
    <x v="323"/>
    <n v="5.15"/>
  </r>
  <r>
    <n v="21312"/>
    <s v="Gunar Cockshoot"/>
    <s v="Australia"/>
    <x v="0"/>
    <s v="White Choc"/>
    <x v="2"/>
    <n v="4529"/>
    <n v="0.02"/>
    <n v="4438.42"/>
    <n v="567.36"/>
    <n v="3871.06"/>
    <n v="228"/>
    <n v="197"/>
    <x v="324"/>
    <n v="2.88"/>
  </r>
  <r>
    <n v="21313"/>
    <s v="Ches Bonnell"/>
    <s v="New Zealand"/>
    <x v="0"/>
    <s v="Organic Choco Syrup"/>
    <x v="2"/>
    <n v="7749"/>
    <n v="0.03"/>
    <n v="7516.53"/>
    <n v="2861.4300000000003"/>
    <n v="4655.0999999999995"/>
    <n v="147"/>
    <n v="299"/>
    <x v="325"/>
    <n v="9.57"/>
  </r>
  <r>
    <n v="21314"/>
    <s v="Gigi Bohling"/>
    <s v="Australia"/>
    <x v="0"/>
    <s v="Orange Choco"/>
    <x v="0"/>
    <n v="343"/>
    <n v="0.02"/>
    <n v="336.14"/>
    <n v="55.2"/>
    <n v="280.94"/>
    <n v="47"/>
    <n v="15"/>
    <x v="326"/>
    <n v="3.68"/>
  </r>
  <r>
    <n v="21315"/>
    <s v="Brien Boise"/>
    <s v="UK"/>
    <x v="1"/>
    <s v="After Nines"/>
    <x v="1"/>
    <n v="3619"/>
    <n v="0.01"/>
    <n v="3582.81"/>
    <n v="1180.1199999999999"/>
    <n v="2402.69"/>
    <n v="326"/>
    <n v="181"/>
    <x v="327"/>
    <n v="6.52"/>
  </r>
  <r>
    <n v="21316"/>
    <s v="Brien Boise"/>
    <s v="USA"/>
    <x v="2"/>
    <s v="Mint Chip Choco"/>
    <x v="0"/>
    <n v="2079"/>
    <n v="0.03"/>
    <n v="2016.6299999999999"/>
    <n v="743.6"/>
    <n v="1273.0299999999997"/>
    <n v="209"/>
    <n v="130"/>
    <x v="328"/>
    <n v="5.72"/>
  </r>
  <r>
    <n v="21317"/>
    <s v="Gigi Bohling"/>
    <s v="New Zealand"/>
    <x v="0"/>
    <s v="Caramel Stuffed Bars"/>
    <x v="0"/>
    <n v="2002"/>
    <n v="0.03"/>
    <n v="1941.94"/>
    <n v="446.16"/>
    <n v="1495.78"/>
    <n v="340"/>
    <n v="88"/>
    <x v="329"/>
    <n v="5.07"/>
  </r>
  <r>
    <n v="21318"/>
    <s v="Barr Faughny"/>
    <s v="New Zealand"/>
    <x v="0"/>
    <s v="Raspberry Choco"/>
    <x v="0"/>
    <n v="336"/>
    <n v="0.03"/>
    <n v="325.92"/>
    <n v="53.9"/>
    <n v="272.02000000000004"/>
    <n v="129"/>
    <n v="14"/>
    <x v="319"/>
    <n v="3.85"/>
  </r>
  <r>
    <n v="21319"/>
    <s v="Husein Augar"/>
    <s v="New Zealand"/>
    <x v="0"/>
    <s v="Milk Bars"/>
    <x v="0"/>
    <n v="1736"/>
    <n v="0.03"/>
    <n v="1683.9199999999998"/>
    <n v="352.41999999999996"/>
    <n v="1331.5"/>
    <n v="323"/>
    <n v="67"/>
    <x v="320"/>
    <n v="5.26"/>
  </r>
  <r>
    <n v="21320"/>
    <s v="Ram Mahesh"/>
    <s v="New Zealand"/>
    <x v="0"/>
    <s v="Eclairs"/>
    <x v="1"/>
    <n v="3990"/>
    <n v="0.03"/>
    <n v="3870.2999999999997"/>
    <n v="2195.6000000000004"/>
    <n v="1674.6999999999994"/>
    <n v="105"/>
    <n v="499"/>
    <x v="321"/>
    <n v="4.4000000000000004"/>
  </r>
  <r>
    <n v="21321"/>
    <s v="Carla Molina"/>
    <s v="New Zealand"/>
    <x v="0"/>
    <s v="Fruit &amp; Nut Bars"/>
    <x v="0"/>
    <n v="4228"/>
    <n v="0.03"/>
    <n v="4101.16"/>
    <n v="1336.68"/>
    <n v="2764.4799999999996"/>
    <n v="39"/>
    <n v="282"/>
    <x v="322"/>
    <n v="4.74"/>
  </r>
  <r>
    <n v="21322"/>
    <s v="Barr Faughny"/>
    <s v="Australia"/>
    <x v="0"/>
    <s v="White Choc"/>
    <x v="2"/>
    <n v="868"/>
    <n v="0.02"/>
    <n v="850.64"/>
    <n v="106.56"/>
    <n v="744.07999999999993"/>
    <n v="18"/>
    <n v="37"/>
    <x v="323"/>
    <n v="2.88"/>
  </r>
  <r>
    <n v="21323"/>
    <s v="Oby Sorrel"/>
    <s v="USA"/>
    <x v="2"/>
    <s v="Peanut Butter Cubes"/>
    <x v="1"/>
    <n v="4319"/>
    <n v="0.03"/>
    <n v="4189.43"/>
    <n v="1144.8"/>
    <n v="3044.63"/>
    <n v="172"/>
    <n v="432"/>
    <x v="324"/>
    <n v="2.65"/>
  </r>
  <r>
    <n v="21324"/>
    <s v="Husein Augar"/>
    <s v="USA"/>
    <x v="2"/>
    <s v="Drinking Coco"/>
    <x v="2"/>
    <n v="1057"/>
    <n v="0.03"/>
    <n v="1025.29"/>
    <n v="884.66"/>
    <n v="140.63"/>
    <n v="308"/>
    <n v="89"/>
    <x v="325"/>
    <n v="9.94"/>
  </r>
  <r>
    <n v="21325"/>
    <s v="Curtice Advani"/>
    <s v="USA"/>
    <x v="2"/>
    <s v="Raspberry Choco"/>
    <x v="0"/>
    <n v="9877"/>
    <n v="0.03"/>
    <n v="9580.69"/>
    <n v="1586.2"/>
    <n v="7994.4900000000007"/>
    <n v="3"/>
    <n v="412"/>
    <x v="326"/>
    <n v="3.85"/>
  </r>
  <r>
    <n v="21326"/>
    <s v="Carla Molina"/>
    <s v="Canada"/>
    <x v="2"/>
    <s v="After Nines"/>
    <x v="1"/>
    <n v="4438"/>
    <n v="0.04"/>
    <n v="4260.4799999999996"/>
    <n v="1382.24"/>
    <n v="2878.24"/>
    <n v="154"/>
    <n v="212"/>
    <x v="327"/>
    <n v="6.52"/>
  </r>
  <r>
    <n v="21327"/>
    <s v="Gigi Bohling"/>
    <s v="New Zealand"/>
    <x v="0"/>
    <s v="Mint Chip Choco"/>
    <x v="0"/>
    <n v="7245"/>
    <n v="0.03"/>
    <n v="7027.65"/>
    <n v="2591.16"/>
    <n v="4436.49"/>
    <n v="499"/>
    <n v="453"/>
    <x v="328"/>
    <n v="5.72"/>
  </r>
  <r>
    <n v="21328"/>
    <s v="Carla Molina"/>
    <s v="USA"/>
    <x v="2"/>
    <s v="Raspberry Choco"/>
    <x v="0"/>
    <n v="2555"/>
    <n v="0.03"/>
    <n v="2478.35"/>
    <n v="396.55"/>
    <n v="2081.7999999999997"/>
    <n v="246"/>
    <n v="103"/>
    <x v="329"/>
    <n v="3.85"/>
  </r>
  <r>
    <n v="21329"/>
    <s v="Gigi Bohling"/>
    <s v="Canada"/>
    <x v="2"/>
    <s v="Choco Coated Almonds"/>
    <x v="1"/>
    <n v="11109"/>
    <n v="0.04"/>
    <n v="10664.64"/>
    <n v="1477.3999999999999"/>
    <n v="9187.24"/>
    <n v="158"/>
    <n v="445"/>
    <x v="330"/>
    <n v="3.32"/>
  </r>
  <r>
    <n v="21330"/>
    <s v="Ches Bonnell"/>
    <s v="India"/>
    <x v="0"/>
    <s v="Fruit &amp; Nut Bars"/>
    <x v="0"/>
    <n v="6482"/>
    <n v="0.02"/>
    <n v="6352.36"/>
    <n v="1924.44"/>
    <n v="4427.92"/>
    <n v="103"/>
    <n v="406"/>
    <x v="331"/>
    <n v="4.74"/>
  </r>
  <r>
    <n v="21331"/>
    <s v="Barr Faughny"/>
    <s v="USA"/>
    <x v="2"/>
    <s v="70% Dark Bites"/>
    <x v="1"/>
    <n v="168"/>
    <n v="0.03"/>
    <n v="162.96"/>
    <n v="45.36"/>
    <n v="117.60000000000001"/>
    <n v="459"/>
    <n v="9"/>
    <x v="332"/>
    <n v="5.04"/>
  </r>
  <r>
    <n v="21332"/>
    <s v="Barr Faughny"/>
    <s v="UK"/>
    <x v="1"/>
    <s v="Raspberry Choco"/>
    <x v="0"/>
    <n v="2058"/>
    <n v="0.01"/>
    <n v="2037.42"/>
    <n v="361.90000000000003"/>
    <n v="1675.52"/>
    <n v="89"/>
    <n v="94"/>
    <x v="333"/>
    <n v="3.85"/>
  </r>
  <r>
    <n v="21333"/>
    <s v="Gigi Bohling"/>
    <s v="Canada"/>
    <x v="2"/>
    <s v="Raspberry Choco"/>
    <x v="0"/>
    <n v="1680"/>
    <n v="0.04"/>
    <n v="1612.8"/>
    <n v="296.45"/>
    <n v="1316.35"/>
    <n v="78"/>
    <n v="77"/>
    <x v="334"/>
    <n v="3.85"/>
  </r>
  <r>
    <n v="21334"/>
    <s v="Husein Augar"/>
    <s v="India"/>
    <x v="0"/>
    <s v="Spicy Special Slims"/>
    <x v="1"/>
    <n v="7784"/>
    <n v="0.02"/>
    <n v="7628.32"/>
    <n v="5138.76"/>
    <n v="2489.5599999999995"/>
    <n v="25"/>
    <n v="458"/>
    <x v="335"/>
    <n v="11.22"/>
  </r>
  <r>
    <n v="21335"/>
    <s v="Gigi Bohling"/>
    <s v="Canada"/>
    <x v="2"/>
    <s v="Baker's Choco Chips"/>
    <x v="0"/>
    <n v="3402"/>
    <n v="0.04"/>
    <n v="3265.92"/>
    <n v="1618.8"/>
    <n v="1647.1200000000001"/>
    <n v="212"/>
    <n v="426"/>
    <x v="336"/>
    <n v="3.8"/>
  </r>
  <r>
    <n v="21336"/>
    <s v="Carla Molina"/>
    <s v="Australia"/>
    <x v="0"/>
    <s v="Spicy Special Slims"/>
    <x v="1"/>
    <n v="1239"/>
    <n v="0.02"/>
    <n v="1214.22"/>
    <n v="931.2600000000001"/>
    <n v="282.95999999999992"/>
    <n v="209"/>
    <n v="83"/>
    <x v="337"/>
    <n v="11.22"/>
  </r>
  <r>
    <n v="21337"/>
    <s v="Husein Augar"/>
    <s v="India"/>
    <x v="0"/>
    <s v="Fruit &amp; Nut Bars"/>
    <x v="0"/>
    <n v="574"/>
    <n v="0.02"/>
    <n v="562.52"/>
    <n v="170.64000000000001"/>
    <n v="391.88"/>
    <n v="18"/>
    <n v="36"/>
    <x v="338"/>
    <n v="4.74"/>
  </r>
  <r>
    <n v="21338"/>
    <s v="Curtice Advani"/>
    <s v="Canada"/>
    <x v="2"/>
    <s v="Manuka Honey Choco"/>
    <x v="2"/>
    <n v="1876"/>
    <n v="0.04"/>
    <n v="1800.96"/>
    <n v="856.8"/>
    <n v="944.16000000000008"/>
    <n v="64"/>
    <n v="126"/>
    <x v="339"/>
    <n v="6.8"/>
  </r>
  <r>
    <n v="21339"/>
    <s v="Gigi Bohling"/>
    <s v="USA"/>
    <x v="2"/>
    <s v="Eclairs"/>
    <x v="1"/>
    <n v="10787"/>
    <n v="0.03"/>
    <n v="10463.39"/>
    <n v="6780.4000000000005"/>
    <n v="3682.9899999999989"/>
    <n v="39"/>
    <n v="1541"/>
    <x v="340"/>
    <n v="4.4000000000000004"/>
  </r>
  <r>
    <n v="21340"/>
    <s v="Gigi Bohling"/>
    <s v="Australia"/>
    <x v="0"/>
    <s v="Caramel Stuffed Bars"/>
    <x v="0"/>
    <n v="2310"/>
    <n v="0.02"/>
    <n v="2263.8000000000002"/>
    <n v="471.51000000000005"/>
    <n v="1792.2900000000002"/>
    <n v="52"/>
    <n v="93"/>
    <x v="341"/>
    <n v="5.07"/>
  </r>
  <r>
    <n v="21341"/>
    <s v="Oby Sorrel"/>
    <s v="UK"/>
    <x v="1"/>
    <s v="Peanut Butter Cubes"/>
    <x v="1"/>
    <n v="637"/>
    <n v="0.01"/>
    <n v="630.63"/>
    <n v="188.15"/>
    <n v="442.48"/>
    <n v="99"/>
    <n v="71"/>
    <x v="342"/>
    <n v="2.65"/>
  </r>
  <r>
    <n v="21342"/>
    <s v="Ches Bonnell"/>
    <s v="Australia"/>
    <x v="0"/>
    <s v="White Choc"/>
    <x v="2"/>
    <n v="1484"/>
    <n v="0.02"/>
    <n v="1454.32"/>
    <n v="167.04"/>
    <n v="1287.28"/>
    <n v="125"/>
    <n v="58"/>
    <x v="343"/>
    <n v="2.88"/>
  </r>
  <r>
    <n v="21343"/>
    <s v="Gunar Cockshoot"/>
    <s v="Canada"/>
    <x v="2"/>
    <s v="Choco Coated Almonds"/>
    <x v="1"/>
    <n v="5439"/>
    <n v="0.04"/>
    <n v="5221.4399999999996"/>
    <n v="723.76"/>
    <n v="4497.6799999999994"/>
    <n v="99"/>
    <n v="218"/>
    <x v="344"/>
    <n v="3.32"/>
  </r>
  <r>
    <n v="21344"/>
    <s v="Ram Mahesh"/>
    <s v="Australia"/>
    <x v="0"/>
    <s v="Mint Chip Choco"/>
    <x v="0"/>
    <n v="8337"/>
    <n v="0.02"/>
    <n v="8170.26"/>
    <n v="2985.8399999999997"/>
    <n v="5184.42"/>
    <n v="295"/>
    <n v="522"/>
    <x v="345"/>
    <n v="5.72"/>
  </r>
  <r>
    <n v="21345"/>
    <s v="Barr Faughny"/>
    <s v="Canada"/>
    <x v="2"/>
    <s v="Baker's Choco Chips"/>
    <x v="0"/>
    <n v="2177"/>
    <n v="0.04"/>
    <n v="2089.92"/>
    <n v="752.4"/>
    <n v="1337.52"/>
    <n v="527"/>
    <n v="198"/>
    <x v="346"/>
    <n v="3.8"/>
  </r>
  <r>
    <n v="21346"/>
    <s v="Carla Molina"/>
    <s v="UK"/>
    <x v="1"/>
    <s v="Mint Chip Choco"/>
    <x v="0"/>
    <n v="1876"/>
    <n v="0.01"/>
    <n v="1857.24"/>
    <n v="720.71999999999991"/>
    <n v="1136.52"/>
    <n v="36"/>
    <n v="126"/>
    <x v="347"/>
    <n v="5.72"/>
  </r>
  <r>
    <n v="21347"/>
    <s v="Ram Mahesh"/>
    <s v="New Zealand"/>
    <x v="0"/>
    <s v="White Choc"/>
    <x v="2"/>
    <n v="13524"/>
    <n v="0.03"/>
    <n v="13118.279999999999"/>
    <n v="1558.08"/>
    <n v="11560.199999999999"/>
    <n v="17"/>
    <n v="541"/>
    <x v="348"/>
    <n v="2.88"/>
  </r>
  <r>
    <n v="21348"/>
    <s v="Oby Sorrel"/>
    <s v="USA"/>
    <x v="2"/>
    <s v="Organic Choco Syrup"/>
    <x v="2"/>
    <n v="2275"/>
    <n v="0.03"/>
    <n v="2206.75"/>
    <n v="813.45"/>
    <n v="1393.3"/>
    <n v="54"/>
    <n v="85"/>
    <x v="349"/>
    <n v="9.57"/>
  </r>
  <r>
    <n v="21349"/>
    <s v="Ram Mahesh"/>
    <s v="UK"/>
    <x v="1"/>
    <s v="Orange Choco"/>
    <x v="0"/>
    <n v="5593"/>
    <n v="0.01"/>
    <n v="5537.07"/>
    <n v="897.92000000000007"/>
    <n v="4639.1499999999996"/>
    <n v="60"/>
    <n v="244"/>
    <x v="350"/>
    <n v="3.68"/>
  </r>
  <r>
    <n v="21350"/>
    <s v="Oby Sorrel"/>
    <s v="New Zealand"/>
    <x v="0"/>
    <s v="Eclairs"/>
    <x v="1"/>
    <n v="4767"/>
    <n v="0.03"/>
    <n v="4623.99"/>
    <n v="3498.0000000000005"/>
    <n v="1125.9899999999993"/>
    <n v="428"/>
    <n v="795"/>
    <x v="351"/>
    <n v="4.4000000000000004"/>
  </r>
  <r>
    <n v="21351"/>
    <s v="Gigi Bohling"/>
    <s v="USA"/>
    <x v="2"/>
    <s v="After Nines"/>
    <x v="1"/>
    <n v="2730"/>
    <n v="0.03"/>
    <n v="2648.1"/>
    <n v="847.59999999999991"/>
    <n v="1800.5"/>
    <n v="22"/>
    <n v="130"/>
    <x v="352"/>
    <n v="6.52"/>
  </r>
  <r>
    <n v="21352"/>
    <s v="Curtice Advani"/>
    <s v="UK"/>
    <x v="1"/>
    <s v="Raspberry Choco"/>
    <x v="0"/>
    <n v="3521"/>
    <n v="0.01"/>
    <n v="3485.79"/>
    <n v="592.9"/>
    <n v="2892.89"/>
    <n v="224"/>
    <n v="154"/>
    <x v="353"/>
    <n v="3.85"/>
  </r>
  <r>
    <n v="21353"/>
    <s v="Ram Mahesh"/>
    <s v="India"/>
    <x v="0"/>
    <s v="Mint Chip Choco"/>
    <x v="0"/>
    <n v="4480"/>
    <n v="0.02"/>
    <n v="4390.3999999999996"/>
    <n v="1601.6"/>
    <n v="2788.7999999999997"/>
    <n v="53"/>
    <n v="280"/>
    <x v="354"/>
    <n v="5.72"/>
  </r>
  <r>
    <n v="21354"/>
    <s v="Gigi Bohling"/>
    <s v="UK"/>
    <x v="1"/>
    <s v="White Choc"/>
    <x v="2"/>
    <n v="4130"/>
    <n v="0.01"/>
    <n v="4088.7"/>
    <n v="457.91999999999996"/>
    <n v="3630.7799999999997"/>
    <n v="83"/>
    <n v="159"/>
    <x v="355"/>
    <n v="2.88"/>
  </r>
  <r>
    <n v="21355"/>
    <s v="Barr Faughny"/>
    <s v="Canada"/>
    <x v="2"/>
    <s v="Milk Bars"/>
    <x v="0"/>
    <n v="6055"/>
    <n v="0.04"/>
    <n v="5812.8"/>
    <n v="1225.58"/>
    <n v="4587.22"/>
    <n v="74"/>
    <n v="233"/>
    <x v="356"/>
    <n v="5.26"/>
  </r>
  <r>
    <n v="21356"/>
    <s v="Gunar Cockshoot"/>
    <s v="UK"/>
    <x v="1"/>
    <s v="Mint Chip Choco"/>
    <x v="0"/>
    <n v="945"/>
    <n v="0.01"/>
    <n v="935.55"/>
    <n v="417.56"/>
    <n v="517.99"/>
    <n v="223"/>
    <n v="73"/>
    <x v="357"/>
    <n v="5.72"/>
  </r>
  <r>
    <n v="21357"/>
    <s v="Curtice Advani"/>
    <s v="Canada"/>
    <x v="2"/>
    <s v="Drinking Coco"/>
    <x v="2"/>
    <n v="4438"/>
    <n v="0.04"/>
    <n v="4260.4799999999996"/>
    <n v="4015.7599999999998"/>
    <n v="244.7199999999998"/>
    <n v="32"/>
    <n v="404"/>
    <x v="358"/>
    <n v="9.94"/>
  </r>
  <r>
    <n v="21358"/>
    <s v="Gigi Bohling"/>
    <s v="USA"/>
    <x v="2"/>
    <s v="White Choc"/>
    <x v="2"/>
    <n v="1190"/>
    <n v="0.03"/>
    <n v="1154.3"/>
    <n v="132.47999999999999"/>
    <n v="1021.8199999999999"/>
    <n v="151"/>
    <n v="46"/>
    <x v="359"/>
    <n v="2.88"/>
  </r>
  <r>
    <n v="21359"/>
    <s v="Gunar Cockshoot"/>
    <s v="UK"/>
    <x v="1"/>
    <s v="85% Dark Bars"/>
    <x v="0"/>
    <n v="9450"/>
    <n v="0.01"/>
    <n v="9355.5"/>
    <n v="6458.5999999999995"/>
    <n v="2896.9000000000005"/>
    <n v="21"/>
    <n v="860"/>
    <x v="360"/>
    <n v="7.51"/>
  </r>
  <r>
    <n v="21360"/>
    <s v="Curtice Advani"/>
    <s v="USA"/>
    <x v="2"/>
    <s v="Smooth Sliky Salty"/>
    <x v="0"/>
    <n v="644"/>
    <n v="0.03"/>
    <n v="624.67999999999995"/>
    <n v="93.839999999999989"/>
    <n v="530.83999999999992"/>
    <n v="417"/>
    <n v="34"/>
    <x v="361"/>
    <n v="2.76"/>
  </r>
  <r>
    <n v="21361"/>
    <s v="Barr Faughny"/>
    <s v="Australia"/>
    <x v="0"/>
    <s v="Fruit &amp; Nut Bars"/>
    <x v="0"/>
    <n v="1652"/>
    <n v="0.02"/>
    <n v="1618.96"/>
    <n v="526.14"/>
    <n v="1092.8200000000002"/>
    <n v="7"/>
    <n v="111"/>
    <x v="362"/>
    <n v="4.74"/>
  </r>
  <r>
    <n v="21362"/>
    <s v="Ram Mahesh"/>
    <s v="USA"/>
    <x v="2"/>
    <s v="Milk Bars"/>
    <x v="0"/>
    <n v="5719"/>
    <n v="0.03"/>
    <n v="5547.43"/>
    <n v="1115.1199999999999"/>
    <n v="4432.3100000000004"/>
    <n v="148"/>
    <n v="212"/>
    <x v="363"/>
    <n v="5.26"/>
  </r>
  <r>
    <n v="21363"/>
    <s v="Ram Mahesh"/>
    <s v="USA"/>
    <x v="2"/>
    <s v="85% Dark Bars"/>
    <x v="0"/>
    <n v="12068"/>
    <n v="0.03"/>
    <n v="11705.96"/>
    <n v="6976.79"/>
    <n v="4729.1699999999992"/>
    <n v="72"/>
    <n v="929"/>
    <x v="364"/>
    <n v="7.51"/>
  </r>
  <r>
    <n v="21364"/>
    <s v="Husein Augar"/>
    <s v="USA"/>
    <x v="2"/>
    <s v="After Nines"/>
    <x v="1"/>
    <n v="1470"/>
    <n v="0.03"/>
    <n v="1425.8999999999999"/>
    <n v="456.4"/>
    <n v="969.49999999999989"/>
    <n v="47"/>
    <n v="70"/>
    <x v="365"/>
    <n v="6.52"/>
  </r>
  <r>
    <n v="21365"/>
    <s v="Ches Bonnell"/>
    <s v="India"/>
    <x v="0"/>
    <s v="Drinking Coco"/>
    <x v="2"/>
    <n v="784"/>
    <n v="0.02"/>
    <n v="768.31999999999994"/>
    <n v="606.33999999999992"/>
    <n v="161.98000000000002"/>
    <n v="103"/>
    <n v="61"/>
    <x v="366"/>
    <n v="9.94"/>
  </r>
  <r>
    <n v="21366"/>
    <s v="Gunar Cockshoot"/>
    <s v="New Zealand"/>
    <x v="0"/>
    <s v="Organic Choco Syrup"/>
    <x v="2"/>
    <n v="3808"/>
    <n v="0.03"/>
    <n v="3693.7599999999998"/>
    <n v="1406.79"/>
    <n v="2286.9699999999998"/>
    <n v="413"/>
    <n v="147"/>
    <x v="367"/>
    <n v="9.57"/>
  </r>
  <r>
    <n v="21367"/>
    <s v="Gunar Cockshoot"/>
    <s v="USA"/>
    <x v="2"/>
    <s v="Caramel Stuffed Bars"/>
    <x v="0"/>
    <n v="875"/>
    <n v="0.03"/>
    <n v="848.75"/>
    <n v="177.45000000000002"/>
    <n v="671.3"/>
    <n v="77"/>
    <n v="35"/>
    <x v="368"/>
    <n v="5.07"/>
  </r>
  <r>
    <n v="21368"/>
    <s v="Husein Augar"/>
    <s v="India"/>
    <x v="0"/>
    <s v="Peanut Butter Cubes"/>
    <x v="1"/>
    <n v="6076"/>
    <n v="0.02"/>
    <n v="5954.48"/>
    <n v="1611.2"/>
    <n v="4343.28"/>
    <n v="146"/>
    <n v="608"/>
    <x v="369"/>
    <n v="2.65"/>
  </r>
  <r>
    <n v="21369"/>
    <s v="Husein Augar"/>
    <s v="Canada"/>
    <x v="2"/>
    <s v="Choco Coated Almonds"/>
    <x v="1"/>
    <n v="3339"/>
    <n v="0.04"/>
    <n v="3205.44"/>
    <n v="428.28"/>
    <n v="2777.16"/>
    <n v="195"/>
    <n v="129"/>
    <x v="370"/>
    <n v="3.32"/>
  </r>
  <r>
    <n v="21370"/>
    <s v="Oby Sorrel"/>
    <s v="New Zealand"/>
    <x v="0"/>
    <s v="Organic Choco Syrup"/>
    <x v="2"/>
    <n v="10472"/>
    <n v="0.03"/>
    <n v="10157.84"/>
    <n v="3713.1600000000003"/>
    <n v="6444.68"/>
    <n v="13"/>
    <n v="388"/>
    <x v="371"/>
    <n v="9.57"/>
  </r>
  <r>
    <n v="21371"/>
    <s v="Gunar Cockshoot"/>
    <s v="India"/>
    <x v="0"/>
    <s v="Mint Chip Choco"/>
    <x v="0"/>
    <n v="2394"/>
    <n v="0.02"/>
    <n v="2346.12"/>
    <n v="858"/>
    <n v="1488.12"/>
    <n v="371"/>
    <n v="150"/>
    <x v="372"/>
    <n v="5.72"/>
  </r>
  <r>
    <n v="21372"/>
    <s v="Carla Molina"/>
    <s v="USA"/>
    <x v="2"/>
    <s v="Fruit &amp; Nut Bars"/>
    <x v="0"/>
    <n v="5754"/>
    <n v="0.03"/>
    <n v="5581.38"/>
    <n v="1948.14"/>
    <n v="3633.24"/>
    <n v="161"/>
    <n v="411"/>
    <x v="373"/>
    <n v="4.74"/>
  </r>
  <r>
    <n v="21373"/>
    <s v="Carla Molina"/>
    <s v="Australia"/>
    <x v="0"/>
    <s v="Mint Chip Choco"/>
    <x v="0"/>
    <n v="5166"/>
    <n v="0.02"/>
    <n v="5062.68"/>
    <n v="1973.3999999999999"/>
    <n v="3089.2800000000007"/>
    <n v="36"/>
    <n v="345"/>
    <x v="374"/>
    <n v="5.72"/>
  </r>
  <r>
    <n v="21374"/>
    <s v="Gigi Bohling"/>
    <s v="Australia"/>
    <x v="0"/>
    <s v="After Nines"/>
    <x v="1"/>
    <n v="1449"/>
    <n v="0.02"/>
    <n v="1420.02"/>
    <n v="449.88"/>
    <n v="970.14"/>
    <n v="1"/>
    <n v="69"/>
    <x v="375"/>
    <n v="6.52"/>
  </r>
  <r>
    <n v="21375"/>
    <s v="Husein Augar"/>
    <s v="New Zealand"/>
    <x v="0"/>
    <s v="Eclairs"/>
    <x v="1"/>
    <n v="1232"/>
    <n v="0.03"/>
    <n v="1195.04"/>
    <n v="677.6"/>
    <n v="517.43999999999994"/>
    <n v="309"/>
    <n v="154"/>
    <x v="376"/>
    <n v="4.4000000000000004"/>
  </r>
  <r>
    <n v="21376"/>
    <s v="Gunar Cockshoot"/>
    <s v="India"/>
    <x v="0"/>
    <s v="Drinking Coco"/>
    <x v="2"/>
    <n v="13237"/>
    <n v="0.02"/>
    <n v="12972.26"/>
    <n v="11967.76"/>
    <n v="1004.5"/>
    <n v="227"/>
    <n v="1204"/>
    <x v="377"/>
    <n v="9.94"/>
  </r>
  <r>
    <n v="21377"/>
    <s v="Curtice Advani"/>
    <s v="Australia"/>
    <x v="0"/>
    <s v="After Nines"/>
    <x v="1"/>
    <n v="1624"/>
    <n v="0.02"/>
    <n v="1591.52"/>
    <n v="508.55999999999995"/>
    <n v="1082.96"/>
    <n v="46"/>
    <n v="78"/>
    <x v="378"/>
    <n v="6.52"/>
  </r>
  <r>
    <n v="21378"/>
    <s v="Husein Augar"/>
    <s v="New Zealand"/>
    <x v="0"/>
    <s v="99% Dark &amp; Pure"/>
    <x v="0"/>
    <n v="595"/>
    <n v="0.03"/>
    <n v="577.15"/>
    <n v="177.79000000000002"/>
    <n v="399.35999999999996"/>
    <n v="200"/>
    <n v="23"/>
    <x v="379"/>
    <n v="7.73"/>
  </r>
  <r>
    <n v="21379"/>
    <s v="Ram Mahesh"/>
    <s v="New Zealand"/>
    <x v="0"/>
    <s v="Mint Chip Choco"/>
    <x v="0"/>
    <n v="2296"/>
    <n v="0.03"/>
    <n v="2227.12"/>
    <n v="938.07999999999993"/>
    <n v="1289.04"/>
    <n v="76"/>
    <n v="164"/>
    <x v="380"/>
    <n v="5.72"/>
  </r>
  <r>
    <n v="21380"/>
    <s v="Barr Faughny"/>
    <s v="New Zealand"/>
    <x v="0"/>
    <s v="Choco Coated Almonds"/>
    <x v="1"/>
    <n v="2226"/>
    <n v="0.03"/>
    <n v="2159.2199999999998"/>
    <n v="275.56"/>
    <n v="1883.6599999999999"/>
    <n v="222"/>
    <n v="83"/>
    <x v="381"/>
    <n v="3.32"/>
  </r>
  <r>
    <n v="21381"/>
    <s v="Curtice Advani"/>
    <s v="UK"/>
    <x v="1"/>
    <s v="Fruit &amp; Nut Bars"/>
    <x v="0"/>
    <n v="12355"/>
    <n v="0.01"/>
    <n v="12231.45"/>
    <n v="4507.74"/>
    <n v="7723.7100000000009"/>
    <n v="43"/>
    <n v="951"/>
    <x v="382"/>
    <n v="4.74"/>
  </r>
  <r>
    <n v="21382"/>
    <s v="Ches Bonnell"/>
    <s v="Canada"/>
    <x v="2"/>
    <s v="Smooth Sliky Salty"/>
    <x v="0"/>
    <n v="3416"/>
    <n v="0.04"/>
    <n v="3279.3599999999997"/>
    <n v="471.96"/>
    <n v="2807.3999999999996"/>
    <n v="97"/>
    <n v="171"/>
    <x v="383"/>
    <n v="2.76"/>
  </r>
  <r>
    <n v="21383"/>
    <s v="Ches Bonnell"/>
    <s v="India"/>
    <x v="0"/>
    <s v="Smooth Sliky Salty"/>
    <x v="0"/>
    <n v="581"/>
    <n v="0.02"/>
    <n v="569.38"/>
    <n v="77.28"/>
    <n v="492.1"/>
    <n v="46"/>
    <n v="28"/>
    <x v="384"/>
    <n v="2.76"/>
  </r>
  <r>
    <n v="21384"/>
    <s v="Ram Mahesh"/>
    <s v="USA"/>
    <x v="2"/>
    <s v="Organic Choco Syrup"/>
    <x v="2"/>
    <n v="5572"/>
    <n v="0.03"/>
    <n v="5404.84"/>
    <n v="2057.5500000000002"/>
    <n v="3347.29"/>
    <n v="44"/>
    <n v="215"/>
    <x v="385"/>
    <n v="9.57"/>
  </r>
  <r>
    <n v="21385"/>
    <s v="Curtice Advani"/>
    <s v="New Zealand"/>
    <x v="0"/>
    <s v="Choco Coated Almonds"/>
    <x v="1"/>
    <n v="7"/>
    <n v="0.03"/>
    <n v="6.79"/>
    <n v="3.32"/>
    <n v="3.47"/>
    <n v="491"/>
    <n v="1"/>
    <x v="386"/>
    <n v="3.32"/>
  </r>
  <r>
    <n v="21386"/>
    <s v="Husein Augar"/>
    <s v="UK"/>
    <x v="1"/>
    <s v="70% Dark Bites"/>
    <x v="1"/>
    <n v="2002"/>
    <n v="0.01"/>
    <n v="1981.98"/>
    <n v="635.04"/>
    <n v="1346.94"/>
    <n v="87"/>
    <n v="126"/>
    <x v="387"/>
    <n v="5.04"/>
  </r>
  <r>
    <n v="21387"/>
    <s v="Brien Boise"/>
    <s v="Canada"/>
    <x v="2"/>
    <s v="After Nines"/>
    <x v="1"/>
    <n v="574"/>
    <n v="0.04"/>
    <n v="551.04"/>
    <n v="189.07999999999998"/>
    <n v="361.96"/>
    <n v="38"/>
    <n v="29"/>
    <x v="388"/>
    <n v="6.52"/>
  </r>
  <r>
    <n v="21388"/>
    <s v="Barr Faughny"/>
    <s v="UK"/>
    <x v="1"/>
    <s v="70% Dark Bites"/>
    <x v="1"/>
    <n v="7966"/>
    <n v="0.01"/>
    <n v="7886.34"/>
    <n v="2363.7600000000002"/>
    <n v="5522.58"/>
    <n v="89"/>
    <n v="469"/>
    <x v="389"/>
    <n v="5.04"/>
  </r>
  <r>
    <n v="21389"/>
    <s v="Carla Molina"/>
    <s v="Canada"/>
    <x v="2"/>
    <s v="Drinking Coco"/>
    <x v="2"/>
    <n v="5600"/>
    <n v="0.04"/>
    <n v="5376"/>
    <n v="5069.3999999999996"/>
    <n v="306.60000000000036"/>
    <n v="224"/>
    <n v="510"/>
    <x v="390"/>
    <n v="9.94"/>
  </r>
  <r>
    <n v="21390"/>
    <s v="Curtice Advani"/>
    <s v="USA"/>
    <x v="2"/>
    <s v="Fruit &amp; Nut Bars"/>
    <x v="0"/>
    <n v="7560"/>
    <n v="0.03"/>
    <n v="7333.2"/>
    <n v="2242.02"/>
    <n v="5091.18"/>
    <n v="179"/>
    <n v="473"/>
    <x v="391"/>
    <n v="4.74"/>
  </r>
  <r>
    <n v="21391"/>
    <s v="Ram Mahesh"/>
    <s v="India"/>
    <x v="0"/>
    <s v="70% Dark Bites"/>
    <x v="1"/>
    <n v="9926"/>
    <n v="0.02"/>
    <n v="9727.48"/>
    <n v="2943.36"/>
    <n v="6784.119999999999"/>
    <n v="60"/>
    <n v="584"/>
    <x v="392"/>
    <n v="5.04"/>
  </r>
  <r>
    <n v="21392"/>
    <s v="Oby Sorrel"/>
    <s v="Australia"/>
    <x v="0"/>
    <s v="Spicy Special Slims"/>
    <x v="1"/>
    <n v="14"/>
    <n v="0.02"/>
    <n v="13.719999999999999"/>
    <n v="11.22"/>
    <n v="2.4999999999999982"/>
    <n v="78"/>
    <n v="1"/>
    <x v="393"/>
    <n v="11.22"/>
  </r>
  <r>
    <n v="21393"/>
    <s v="Brien Boise"/>
    <s v="Australia"/>
    <x v="0"/>
    <s v="50% Dark Bites"/>
    <x v="1"/>
    <n v="525"/>
    <n v="0.02"/>
    <n v="514.5"/>
    <n v="441.32000000000005"/>
    <n v="73.17999999999995"/>
    <n v="26"/>
    <n v="59"/>
    <x v="394"/>
    <n v="7.48"/>
  </r>
  <r>
    <n v="21394"/>
    <s v="Husein Augar"/>
    <s v="New Zealand"/>
    <x v="0"/>
    <s v="Manuka Honey Choco"/>
    <x v="2"/>
    <n v="8148"/>
    <n v="0.03"/>
    <n v="7903.5599999999995"/>
    <n v="3957.6"/>
    <n v="3945.9599999999996"/>
    <n v="156"/>
    <n v="582"/>
    <x v="395"/>
    <n v="6.8"/>
  </r>
  <r>
    <n v="21395"/>
    <s v="Barr Faughny"/>
    <s v="India"/>
    <x v="0"/>
    <s v="Caramel Stuffed Bars"/>
    <x v="0"/>
    <n v="10969"/>
    <n v="0.02"/>
    <n v="10749.619999999999"/>
    <n v="2322.06"/>
    <n v="8427.56"/>
    <n v="91"/>
    <n v="458"/>
    <x v="396"/>
    <n v="5.07"/>
  </r>
  <r>
    <n v="21396"/>
    <s v="Ram Mahesh"/>
    <s v="UK"/>
    <x v="1"/>
    <s v="Milk Bars"/>
    <x v="0"/>
    <n v="1778"/>
    <n v="0.01"/>
    <n v="1760.22"/>
    <n v="378.71999999999997"/>
    <n v="1381.5"/>
    <n v="70"/>
    <n v="72"/>
    <x v="397"/>
    <n v="5.26"/>
  </r>
  <r>
    <n v="21397"/>
    <s v="Husein Augar"/>
    <s v="Canada"/>
    <x v="2"/>
    <s v="Peanut Butter Cubes"/>
    <x v="1"/>
    <n v="658"/>
    <n v="0.04"/>
    <n v="631.67999999999995"/>
    <n v="219.95"/>
    <n v="411.72999999999996"/>
    <n v="15"/>
    <n v="83"/>
    <x v="398"/>
    <n v="2.65"/>
  </r>
  <r>
    <n v="21398"/>
    <s v="Barr Faughny"/>
    <s v="Canada"/>
    <x v="2"/>
    <s v="Raspberry Choco"/>
    <x v="0"/>
    <n v="5152"/>
    <n v="0.04"/>
    <n v="4945.92"/>
    <n v="862.4"/>
    <n v="4083.52"/>
    <n v="184"/>
    <n v="224"/>
    <x v="399"/>
    <n v="3.85"/>
  </r>
  <r>
    <n v="21399"/>
    <s v="Ches Bonnell"/>
    <s v="India"/>
    <x v="0"/>
    <s v="Peanut Butter Cubes"/>
    <x v="1"/>
    <n v="3507"/>
    <n v="0.02"/>
    <n v="3436.86"/>
    <n v="1327.6499999999999"/>
    <n v="2109.21"/>
    <n v="116"/>
    <n v="501"/>
    <x v="400"/>
    <n v="2.65"/>
  </r>
  <r>
    <n v="21400"/>
    <s v="Husein Augar"/>
    <s v="India"/>
    <x v="0"/>
    <s v="Milk Bars"/>
    <x v="0"/>
    <n v="3815"/>
    <n v="0.02"/>
    <n v="3738.7"/>
    <n v="836.33999999999992"/>
    <n v="2902.3599999999997"/>
    <n v="148"/>
    <n v="159"/>
    <x v="401"/>
    <n v="5.26"/>
  </r>
  <r>
    <n v="21401"/>
    <s v="Ram Mahesh"/>
    <s v="New Zealand"/>
    <x v="0"/>
    <s v="Raspberry Choco"/>
    <x v="0"/>
    <n v="1862"/>
    <n v="0.03"/>
    <n v="1806.1399999999999"/>
    <n v="327.25"/>
    <n v="1478.8899999999999"/>
    <n v="285"/>
    <n v="85"/>
    <x v="402"/>
    <n v="3.85"/>
  </r>
  <r>
    <n v="21402"/>
    <s v="Gigi Bohling"/>
    <s v="New Zealand"/>
    <x v="0"/>
    <s v="Orange Choco"/>
    <x v="0"/>
    <n v="4123"/>
    <n v="0.03"/>
    <n v="3999.31"/>
    <n v="691.84"/>
    <n v="3307.47"/>
    <n v="167"/>
    <n v="188"/>
    <x v="403"/>
    <n v="3.68"/>
  </r>
  <r>
    <n v="21403"/>
    <s v="Ram Mahesh"/>
    <s v="UK"/>
    <x v="1"/>
    <s v="Mint Chip Choco"/>
    <x v="0"/>
    <n v="1883"/>
    <n v="0.01"/>
    <n v="1864.17"/>
    <n v="720.71999999999991"/>
    <n v="1143.4500000000003"/>
    <n v="125"/>
    <n v="126"/>
    <x v="404"/>
    <n v="5.72"/>
  </r>
  <r>
    <n v="21404"/>
    <s v="Ram Mahesh"/>
    <s v="Canada"/>
    <x v="2"/>
    <s v="99% Dark &amp; Pure"/>
    <x v="0"/>
    <n v="4116"/>
    <n v="0.04"/>
    <n v="3951.3599999999997"/>
    <n v="1383.67"/>
    <n v="2567.6899999999996"/>
    <n v="254"/>
    <n v="179"/>
    <x v="405"/>
    <n v="7.73"/>
  </r>
  <r>
    <n v="21405"/>
    <s v="Oby Sorrel"/>
    <s v="New Zealand"/>
    <x v="0"/>
    <s v="70% Dark Bites"/>
    <x v="1"/>
    <n v="1729"/>
    <n v="0.03"/>
    <n v="1677.1299999999999"/>
    <n v="488.88"/>
    <n v="1188.25"/>
    <n v="37"/>
    <n v="97"/>
    <x v="406"/>
    <n v="5.04"/>
  </r>
  <r>
    <n v="21406"/>
    <s v="Gunar Cockshoot"/>
    <s v="Australia"/>
    <x v="0"/>
    <s v="Smooth Sliky Salty"/>
    <x v="0"/>
    <n v="5096"/>
    <n v="0.02"/>
    <n v="4994.08"/>
    <n v="742.43999999999994"/>
    <n v="4251.6400000000003"/>
    <n v="323"/>
    <n v="269"/>
    <x v="407"/>
    <n v="2.76"/>
  </r>
  <r>
    <n v="21407"/>
    <s v="Brien Boise"/>
    <s v="UK"/>
    <x v="1"/>
    <s v="Mint Chip Choco"/>
    <x v="0"/>
    <n v="3997"/>
    <n v="0.01"/>
    <n v="3957.0299999999997"/>
    <n v="1635.9199999999998"/>
    <n v="2321.1099999999997"/>
    <n v="420"/>
    <n v="286"/>
    <x v="408"/>
    <n v="5.72"/>
  </r>
  <r>
    <n v="21408"/>
    <s v="Curtice Advani"/>
    <s v="UK"/>
    <x v="1"/>
    <s v="Spicy Special Slims"/>
    <x v="1"/>
    <n v="1246"/>
    <n v="0.01"/>
    <n v="1233.54"/>
    <n v="998.58"/>
    <n v="234.95999999999992"/>
    <n v="31"/>
    <n v="89"/>
    <x v="409"/>
    <n v="11.22"/>
  </r>
  <r>
    <n v="21409"/>
    <s v="Brien Boise"/>
    <s v="Australia"/>
    <x v="0"/>
    <s v="Caramel Stuffed Bars"/>
    <x v="0"/>
    <n v="2240"/>
    <n v="0.02"/>
    <n v="2195.1999999999998"/>
    <n v="456.3"/>
    <n v="1738.8999999999999"/>
    <n v="214"/>
    <n v="90"/>
    <x v="410"/>
    <n v="5.07"/>
  </r>
  <r>
    <n v="21410"/>
    <s v="Curtice Advani"/>
    <s v="UK"/>
    <x v="1"/>
    <s v="Choco Coated Almonds"/>
    <x v="1"/>
    <n v="2149"/>
    <n v="0.01"/>
    <n v="2127.5099999999998"/>
    <n v="275.56"/>
    <n v="1851.9499999999998"/>
    <n v="371"/>
    <n v="83"/>
    <x v="411"/>
    <n v="3.32"/>
  </r>
  <r>
    <n v="21411"/>
    <s v="Curtice Advani"/>
    <s v="India"/>
    <x v="0"/>
    <s v="Milk Bars"/>
    <x v="0"/>
    <n v="4137"/>
    <n v="0.02"/>
    <n v="4054.2599999999998"/>
    <n v="873.16"/>
    <n v="3181.1"/>
    <n v="272"/>
    <n v="166"/>
    <x v="412"/>
    <n v="5.26"/>
  </r>
  <r>
    <n v="21412"/>
    <s v="Curtice Advani"/>
    <s v="USA"/>
    <x v="2"/>
    <s v="50% Dark Bites"/>
    <x v="1"/>
    <n v="2492"/>
    <n v="0.03"/>
    <n v="2417.2399999999998"/>
    <n v="2333.7600000000002"/>
    <n v="83.479999999999563"/>
    <n v="67"/>
    <n v="312"/>
    <x v="413"/>
    <n v="7.48"/>
  </r>
  <r>
    <n v="21413"/>
    <s v="Barr Faughny"/>
    <s v="India"/>
    <x v="0"/>
    <s v="Eclairs"/>
    <x v="1"/>
    <n v="6349"/>
    <n v="0.02"/>
    <n v="6222.0199999999995"/>
    <n v="3106.4"/>
    <n v="3115.6199999999994"/>
    <n v="16"/>
    <n v="706"/>
    <x v="414"/>
    <n v="4.4000000000000004"/>
  </r>
  <r>
    <n v="21414"/>
    <s v="Barr Faughny"/>
    <s v="USA"/>
    <x v="2"/>
    <s v="Manuka Honey Choco"/>
    <x v="2"/>
    <n v="462"/>
    <n v="0.03"/>
    <n v="448.14"/>
    <n v="210.79999999999998"/>
    <n v="237.34"/>
    <n v="341"/>
    <n v="31"/>
    <x v="415"/>
    <n v="6.8"/>
  </r>
  <r>
    <n v="21415"/>
    <s v="Husein Augar"/>
    <s v="UK"/>
    <x v="1"/>
    <s v="After Nines"/>
    <x v="1"/>
    <n v="2352"/>
    <n v="0.01"/>
    <n v="2328.48"/>
    <n v="697.64"/>
    <n v="1630.8400000000001"/>
    <n v="106"/>
    <n v="107"/>
    <x v="416"/>
    <n v="6.52"/>
  </r>
  <r>
    <n v="21416"/>
    <s v="Brien Boise"/>
    <s v="Canada"/>
    <x v="2"/>
    <s v="Almond Choco"/>
    <x v="0"/>
    <n v="8344"/>
    <n v="0.04"/>
    <n v="8010.24"/>
    <n v="4779.2000000000007"/>
    <n v="3231.0399999999991"/>
    <n v="112"/>
    <n v="928"/>
    <x v="417"/>
    <n v="5.15"/>
  </r>
  <r>
    <n v="21417"/>
    <s v="Oby Sorrel"/>
    <s v="UK"/>
    <x v="1"/>
    <s v="Milk Bars"/>
    <x v="0"/>
    <n v="2954"/>
    <n v="0.01"/>
    <n v="2924.46"/>
    <n v="652.24"/>
    <n v="2272.2200000000003"/>
    <n v="6"/>
    <n v="124"/>
    <x v="418"/>
    <n v="5.26"/>
  </r>
  <r>
    <n v="21418"/>
    <s v="Gunar Cockshoot"/>
    <s v="Australia"/>
    <x v="0"/>
    <s v="50% Dark Bites"/>
    <x v="1"/>
    <n v="6706"/>
    <n v="0.02"/>
    <n v="6571.88"/>
    <n v="5580.08"/>
    <n v="991.80000000000018"/>
    <n v="53"/>
    <n v="746"/>
    <x v="419"/>
    <n v="7.48"/>
  </r>
  <r>
    <n v="21419"/>
    <s v="Husein Augar"/>
    <s v="USA"/>
    <x v="2"/>
    <s v="Baker's Choco Chips"/>
    <x v="0"/>
    <n v="4172"/>
    <n v="0.03"/>
    <n v="4046.8399999999997"/>
    <n v="1444"/>
    <n v="2602.8399999999997"/>
    <n v="386"/>
    <n v="380"/>
    <x v="420"/>
    <n v="3.8"/>
  </r>
  <r>
    <n v="21420"/>
    <s v="Curtice Advani"/>
    <s v="New Zealand"/>
    <x v="0"/>
    <s v="99% Dark &amp; Pure"/>
    <x v="0"/>
    <n v="3899"/>
    <n v="0.03"/>
    <n v="3782.0299999999997"/>
    <n v="1314.1000000000001"/>
    <n v="2467.9299999999994"/>
    <n v="294"/>
    <n v="170"/>
    <x v="421"/>
    <n v="7.73"/>
  </r>
  <r>
    <n v="21421"/>
    <s v="Barr Faughny"/>
    <s v="New Zealand"/>
    <x v="0"/>
    <s v="Almond Choco"/>
    <x v="0"/>
    <n v="4011"/>
    <n v="0.03"/>
    <n v="3890.67"/>
    <n v="2585.3000000000002"/>
    <n v="1305.3699999999999"/>
    <n v="49"/>
    <n v="502"/>
    <x v="422"/>
    <n v="5.15"/>
  </r>
  <r>
    <n v="21422"/>
    <s v="Husein Augar"/>
    <s v="New Zealand"/>
    <x v="0"/>
    <s v="Almond Choco"/>
    <x v="0"/>
    <n v="182"/>
    <n v="0.03"/>
    <n v="176.54"/>
    <n v="133.9"/>
    <n v="42.639999999999986"/>
    <n v="84"/>
    <n v="26"/>
    <x v="423"/>
    <n v="5.15"/>
  </r>
  <r>
    <n v="21423"/>
    <s v="Carla Molina"/>
    <s v="India"/>
    <x v="0"/>
    <s v="Milk Bars"/>
    <x v="0"/>
    <n v="3402"/>
    <n v="0.02"/>
    <n v="3333.96"/>
    <n v="689.06"/>
    <n v="2644.9"/>
    <n v="192"/>
    <n v="131"/>
    <x v="424"/>
    <n v="5.26"/>
  </r>
  <r>
    <n v="21424"/>
    <s v="Gigi Bohling"/>
    <s v="India"/>
    <x v="0"/>
    <s v="Baker's Choco Chips"/>
    <x v="0"/>
    <n v="2597"/>
    <n v="0.02"/>
    <n v="2545.06"/>
    <n v="1235"/>
    <n v="1310.06"/>
    <n v="188"/>
    <n v="325"/>
    <x v="425"/>
    <n v="3.8"/>
  </r>
  <r>
    <n v="21425"/>
    <s v="Carla Molina"/>
    <s v="Canada"/>
    <x v="2"/>
    <s v="Almond Choco"/>
    <x v="0"/>
    <n v="2604"/>
    <n v="0.04"/>
    <n v="2499.8399999999997"/>
    <n v="1915.8000000000002"/>
    <n v="584.03999999999951"/>
    <n v="58"/>
    <n v="372"/>
    <x v="426"/>
    <n v="5.15"/>
  </r>
  <r>
    <n v="21426"/>
    <s v="Barr Faughny"/>
    <s v="New Zealand"/>
    <x v="0"/>
    <s v="Drinking Coco"/>
    <x v="2"/>
    <n v="2737"/>
    <n v="0.03"/>
    <n v="2654.89"/>
    <n v="2097.3399999999997"/>
    <n v="557.55000000000018"/>
    <n v="236"/>
    <n v="211"/>
    <x v="427"/>
    <n v="9.94"/>
  </r>
  <r>
    <n v="21427"/>
    <s v="Gigi Bohling"/>
    <s v="Australia"/>
    <x v="0"/>
    <s v="Peanut Butter Cubes"/>
    <x v="1"/>
    <n v="1162"/>
    <n v="0.02"/>
    <n v="1138.76"/>
    <n v="439.9"/>
    <n v="698.86"/>
    <n v="288"/>
    <n v="166"/>
    <x v="428"/>
    <n v="2.65"/>
  </r>
  <r>
    <n v="21428"/>
    <s v="Oby Sorrel"/>
    <s v="Canada"/>
    <x v="2"/>
    <s v="Spicy Special Slims"/>
    <x v="1"/>
    <n v="10626"/>
    <n v="0.04"/>
    <n v="10200.959999999999"/>
    <n v="8515.9800000000014"/>
    <n v="1684.9799999999977"/>
    <n v="26"/>
    <n v="759"/>
    <x v="429"/>
    <n v="11.22"/>
  </r>
  <r>
    <n v="21429"/>
    <s v="Carla Molina"/>
    <s v="India"/>
    <x v="0"/>
    <s v="After Nines"/>
    <x v="1"/>
    <n v="2044"/>
    <n v="0.02"/>
    <n v="2003.12"/>
    <n v="638.95999999999992"/>
    <n v="1364.1599999999999"/>
    <n v="130"/>
    <n v="98"/>
    <x v="430"/>
    <n v="6.52"/>
  </r>
  <r>
    <n v="21430"/>
    <s v="Oby Sorrel"/>
    <s v="USA"/>
    <x v="2"/>
    <s v="99% Dark &amp; Pure"/>
    <x v="0"/>
    <n v="7014"/>
    <n v="0.03"/>
    <n v="6803.58"/>
    <n v="2357.65"/>
    <n v="4445.93"/>
    <n v="104"/>
    <n v="305"/>
    <x v="431"/>
    <n v="7.73"/>
  </r>
  <r>
    <n v="21431"/>
    <s v="Gigi Bohling"/>
    <s v="USA"/>
    <x v="2"/>
    <s v="Smooth Sliky Salty"/>
    <x v="0"/>
    <n v="8449"/>
    <n v="0.03"/>
    <n v="8195.5300000000007"/>
    <n v="1167.48"/>
    <n v="7028.0500000000011"/>
    <n v="320"/>
    <n v="423"/>
    <x v="432"/>
    <n v="2.76"/>
  </r>
  <r>
    <n v="21432"/>
    <s v="Brien Boise"/>
    <s v="Australia"/>
    <x v="0"/>
    <s v="Raspberry Choco"/>
    <x v="0"/>
    <n v="11963"/>
    <n v="0.02"/>
    <n v="11723.74"/>
    <n v="1844.15"/>
    <n v="9879.59"/>
    <n v="198"/>
    <n v="479"/>
    <x v="433"/>
    <n v="3.85"/>
  </r>
  <r>
    <n v="21433"/>
    <s v="Barr Faughny"/>
    <s v="USA"/>
    <x v="2"/>
    <s v="Almond Choco"/>
    <x v="0"/>
    <n v="2380"/>
    <n v="0.03"/>
    <n v="2308.6"/>
    <n v="1534.7"/>
    <n v="773.89999999999986"/>
    <n v="335"/>
    <n v="298"/>
    <x v="434"/>
    <n v="5.15"/>
  </r>
  <r>
    <n v="21434"/>
    <s v="Ram Mahesh"/>
    <s v="UK"/>
    <x v="1"/>
    <s v="Manuka Honey Choco"/>
    <x v="2"/>
    <n v="5117"/>
    <n v="0.01"/>
    <n v="5065.83"/>
    <n v="2325.6"/>
    <n v="2740.23"/>
    <n v="305"/>
    <n v="342"/>
    <x v="435"/>
    <n v="6.8"/>
  </r>
  <r>
    <n v="21435"/>
    <s v="Brien Boise"/>
    <s v="Australia"/>
    <x v="0"/>
    <s v="White Choc"/>
    <x v="2"/>
    <n v="1694"/>
    <n v="0.02"/>
    <n v="1660.12"/>
    <n v="195.84"/>
    <n v="1464.28"/>
    <n v="10"/>
    <n v="68"/>
    <x v="436"/>
    <n v="2.88"/>
  </r>
  <r>
    <n v="21436"/>
    <s v="Curtice Advani"/>
    <s v="USA"/>
    <x v="2"/>
    <s v="Peanut Butter Cubes"/>
    <x v="1"/>
    <n v="11564"/>
    <n v="0.03"/>
    <n v="11217.08"/>
    <n v="3405.25"/>
    <n v="7811.83"/>
    <n v="247"/>
    <n v="1285"/>
    <x v="437"/>
    <n v="2.65"/>
  </r>
  <r>
    <n v="21437"/>
    <s v="Oby Sorrel"/>
    <s v="Canada"/>
    <x v="2"/>
    <s v="Baker's Choco Chips"/>
    <x v="0"/>
    <n v="9303"/>
    <n v="0.04"/>
    <n v="8930.8799999999992"/>
    <n v="3537.7999999999997"/>
    <n v="5393.08"/>
    <n v="94"/>
    <n v="931"/>
    <x v="438"/>
    <n v="3.8"/>
  </r>
  <r>
    <n v="21438"/>
    <s v="Oby Sorrel"/>
    <s v="USA"/>
    <x v="2"/>
    <s v="Orange Choco"/>
    <x v="0"/>
    <n v="12677"/>
    <n v="0.03"/>
    <n v="12296.69"/>
    <n v="2031.3600000000001"/>
    <n v="10265.33"/>
    <n v="199"/>
    <n v="552"/>
    <x v="439"/>
    <n v="3.68"/>
  </r>
  <r>
    <n v="21439"/>
    <s v="Carla Molina"/>
    <s v="New Zealand"/>
    <x v="0"/>
    <s v="Milk Bars"/>
    <x v="0"/>
    <n v="308"/>
    <n v="0.03"/>
    <n v="298.76"/>
    <n v="68.38"/>
    <n v="230.38"/>
    <n v="39"/>
    <n v="13"/>
    <x v="440"/>
    <n v="5.26"/>
  </r>
  <r>
    <n v="21440"/>
    <s v="Gunar Cockshoot"/>
    <s v="Australia"/>
    <x v="0"/>
    <s v="Orange Choco"/>
    <x v="0"/>
    <n v="10633"/>
    <n v="0.02"/>
    <n v="10420.34"/>
    <n v="1633.92"/>
    <n v="8786.42"/>
    <n v="83"/>
    <n v="444"/>
    <x v="441"/>
    <n v="3.68"/>
  </r>
  <r>
    <n v="21441"/>
    <s v="Husein Augar"/>
    <s v="New Zealand"/>
    <x v="0"/>
    <s v="Drinking Coco"/>
    <x v="2"/>
    <n v="4452"/>
    <n v="0.03"/>
    <n v="4318.4399999999996"/>
    <n v="4025.7"/>
    <n v="292.73999999999978"/>
    <n v="124"/>
    <n v="405"/>
    <x v="442"/>
    <n v="9.94"/>
  </r>
  <r>
    <n v="21442"/>
    <s v="Brien Boise"/>
    <s v="India"/>
    <x v="0"/>
    <s v="Mint Chip Choco"/>
    <x v="0"/>
    <n v="10605"/>
    <n v="0.02"/>
    <n v="10392.9"/>
    <n v="4044.04"/>
    <n v="6348.86"/>
    <n v="208"/>
    <n v="707"/>
    <x v="443"/>
    <n v="5.72"/>
  </r>
  <r>
    <n v="21443"/>
    <s v="Gunar Cockshoot"/>
    <s v="New Zealand"/>
    <x v="0"/>
    <s v="Fruit &amp; Nut Bars"/>
    <x v="0"/>
    <n v="8141"/>
    <n v="0.03"/>
    <n v="7896.7699999999995"/>
    <n v="2412.6600000000003"/>
    <n v="5484.1099999999988"/>
    <n v="404"/>
    <n v="509"/>
    <x v="444"/>
    <n v="4.74"/>
  </r>
  <r>
    <n v="21444"/>
    <s v="Barr Faughny"/>
    <s v="USA"/>
    <x v="2"/>
    <s v="Organic Choco Syrup"/>
    <x v="2"/>
    <n v="665"/>
    <n v="0.03"/>
    <n v="645.04999999999995"/>
    <n v="248.82"/>
    <n v="396.22999999999996"/>
    <n v="352"/>
    <n v="26"/>
    <x v="445"/>
    <n v="9.57"/>
  </r>
  <r>
    <n v="21445"/>
    <s v="Oby Sorrel"/>
    <s v="USA"/>
    <x v="2"/>
    <s v="Eclairs"/>
    <x v="1"/>
    <n v="532"/>
    <n v="0.03"/>
    <n v="516.04"/>
    <n v="334.40000000000003"/>
    <n v="181.63999999999993"/>
    <n v="23"/>
    <n v="76"/>
    <x v="446"/>
    <n v="4.4000000000000004"/>
  </r>
  <r>
    <n v="21446"/>
    <s v="Husein Augar"/>
    <s v="India"/>
    <x v="0"/>
    <s v="Drinking Coco"/>
    <x v="2"/>
    <n v="749"/>
    <n v="0.02"/>
    <n v="734.02"/>
    <n v="626.21999999999991"/>
    <n v="107.80000000000007"/>
    <n v="38"/>
    <n v="63"/>
    <x v="447"/>
    <n v="9.94"/>
  </r>
  <r>
    <n v="21447"/>
    <s v="Ram Mahesh"/>
    <s v="New Zealand"/>
    <x v="0"/>
    <s v="99% Dark &amp; Pure"/>
    <x v="0"/>
    <n v="2128"/>
    <n v="0.03"/>
    <n v="2064.16"/>
    <n v="633.86"/>
    <n v="1430.2999999999997"/>
    <n v="95"/>
    <n v="82"/>
    <x v="448"/>
    <n v="7.73"/>
  </r>
  <r>
    <n v="21448"/>
    <s v="Curtice Advani"/>
    <s v="India"/>
    <x v="0"/>
    <s v="50% Dark Bites"/>
    <x v="1"/>
    <n v="15533"/>
    <n v="0.02"/>
    <n v="15222.34"/>
    <n v="19365.72"/>
    <n v="-4143.380000000001"/>
    <n v="187"/>
    <n v="2589"/>
    <x v="449"/>
    <n v="7.48"/>
  </r>
  <r>
    <n v="21507"/>
    <s v="Barr Faughny"/>
    <s v="UK"/>
    <x v="1"/>
    <s v="Baker's Choco Chips"/>
    <x v="0"/>
    <n v="4739"/>
    <n v="0.01"/>
    <n v="4691.6099999999997"/>
    <n v="1637.8"/>
    <n v="3053.8099999999995"/>
    <n v="111"/>
    <n v="431"/>
    <x v="450"/>
    <n v="3.8"/>
  </r>
  <r>
    <n v="21510"/>
    <s v="Oby Sorrel"/>
    <s v="Canada"/>
    <x v="2"/>
    <s v="Raspberry Choco"/>
    <x v="0"/>
    <n v="2856"/>
    <n v="0.04"/>
    <n v="2741.7599999999998"/>
    <n v="500.5"/>
    <n v="2241.2599999999998"/>
    <n v="453"/>
    <n v="130"/>
    <x v="451"/>
    <n v="3.85"/>
  </r>
  <r>
    <n v="21513"/>
    <s v="Gigi Bohling"/>
    <s v="Australia"/>
    <x v="0"/>
    <s v="99% Dark &amp; Pure"/>
    <x v="0"/>
    <n v="1463"/>
    <n v="0.02"/>
    <n v="1433.74"/>
    <n v="494.72"/>
    <n v="939.02"/>
    <n v="87"/>
    <n v="64"/>
    <x v="452"/>
    <n v="7.73"/>
  </r>
  <r>
    <n v="21516"/>
    <s v="Husein Augar"/>
    <s v="Canada"/>
    <x v="2"/>
    <s v="Raspberry Choco"/>
    <x v="0"/>
    <n v="8057"/>
    <n v="0.04"/>
    <n v="7734.7199999999993"/>
    <n v="1243.55"/>
    <n v="6491.1699999999992"/>
    <n v="10"/>
    <n v="323"/>
    <x v="453"/>
    <n v="3.85"/>
  </r>
  <r>
    <n v="21519"/>
    <s v="Ram Mahesh"/>
    <s v="India"/>
    <x v="0"/>
    <s v="Orange Choco"/>
    <x v="0"/>
    <n v="8197"/>
    <n v="0.02"/>
    <n v="8033.0599999999995"/>
    <n v="1313.76"/>
    <n v="6719.2999999999993"/>
    <n v="114"/>
    <n v="357"/>
    <x v="454"/>
    <n v="3.68"/>
  </r>
  <r>
    <n v="21522"/>
    <s v="Ram Mahesh"/>
    <s v="New Zealand"/>
    <x v="0"/>
    <s v="Caramel Stuffed Bars"/>
    <x v="0"/>
    <n v="6643"/>
    <n v="0.03"/>
    <n v="6443.71"/>
    <n v="1404.39"/>
    <n v="5039.32"/>
    <n v="203"/>
    <n v="277"/>
    <x v="455"/>
    <n v="5.07"/>
  </r>
  <r>
    <n v="21525"/>
    <s v="Carla Molina"/>
    <s v="India"/>
    <x v="0"/>
    <s v="White Choc"/>
    <x v="2"/>
    <n v="3437"/>
    <n v="0.02"/>
    <n v="3368.2599999999998"/>
    <n v="414.71999999999997"/>
    <n v="2953.54"/>
    <n v="129"/>
    <n v="144"/>
    <x v="456"/>
    <n v="2.88"/>
  </r>
  <r>
    <n v="21528"/>
    <s v="Ram Mahesh"/>
    <s v="UK"/>
    <x v="1"/>
    <s v="Baker's Choco Chips"/>
    <x v="0"/>
    <n v="3045"/>
    <n v="0.01"/>
    <n v="3014.55"/>
    <n v="1159"/>
    <n v="1855.5500000000002"/>
    <n v="384"/>
    <n v="305"/>
    <x v="457"/>
    <n v="3.8"/>
  </r>
  <r>
    <n v="21531"/>
    <s v="Oby Sorrel"/>
    <s v="India"/>
    <x v="0"/>
    <s v="Fruit &amp; Nut Bars"/>
    <x v="0"/>
    <n v="1127"/>
    <n v="0.02"/>
    <n v="1104.46"/>
    <n v="412.38"/>
    <n v="692.08"/>
    <n v="361"/>
    <n v="87"/>
    <x v="458"/>
    <n v="4.74"/>
  </r>
  <r>
    <n v="21534"/>
    <s v="Curtice Advani"/>
    <s v="Canada"/>
    <x v="2"/>
    <s v="Almond Choco"/>
    <x v="0"/>
    <n v="6034"/>
    <n v="0.04"/>
    <n v="5792.6399999999994"/>
    <n v="4439.3"/>
    <n v="1353.3399999999992"/>
    <n v="286"/>
    <n v="862"/>
    <x v="459"/>
    <n v="5.15"/>
  </r>
  <r>
    <n v="21537"/>
    <s v="Curtice Advani"/>
    <s v="USA"/>
    <x v="2"/>
    <s v="99% Dark &amp; Pure"/>
    <x v="0"/>
    <n v="3703"/>
    <n v="0.03"/>
    <n v="3591.91"/>
    <n v="1105.3900000000001"/>
    <n v="2486.5199999999995"/>
    <n v="166"/>
    <n v="143"/>
    <x v="460"/>
    <n v="7.73"/>
  </r>
  <r>
    <n v="21540"/>
    <s v="Husein Augar"/>
    <s v="UK"/>
    <x v="1"/>
    <s v="Choco Coated Almonds"/>
    <x v="1"/>
    <n v="7966"/>
    <n v="0.01"/>
    <n v="7886.34"/>
    <n v="1019.2399999999999"/>
    <n v="6867.1"/>
    <n v="91"/>
    <n v="307"/>
    <x v="461"/>
    <n v="3.32"/>
  </r>
  <r>
    <n v="21543"/>
    <s v="Brien Boise"/>
    <s v="Australia"/>
    <x v="0"/>
    <s v="Almond Choco"/>
    <x v="0"/>
    <n v="4193"/>
    <n v="0.02"/>
    <n v="4109.1400000000003"/>
    <n v="3599.8500000000004"/>
    <n v="509.28999999999996"/>
    <n v="98"/>
    <n v="699"/>
    <x v="462"/>
    <n v="5.15"/>
  </r>
  <r>
    <n v="21546"/>
    <s v="Gigi Bohling"/>
    <s v="Australia"/>
    <x v="0"/>
    <s v="85% Dark Bars"/>
    <x v="0"/>
    <n v="6552"/>
    <n v="0.02"/>
    <n v="6420.96"/>
    <n v="4475.96"/>
    <n v="1945"/>
    <n v="159"/>
    <n v="596"/>
    <x v="463"/>
    <n v="7.51"/>
  </r>
  <r>
    <n v="21549"/>
    <s v="Carla Molina"/>
    <s v="UK"/>
    <x v="1"/>
    <s v="99% Dark &amp; Pure"/>
    <x v="0"/>
    <n v="1155"/>
    <n v="0.01"/>
    <n v="1143.45"/>
    <n v="363.31"/>
    <n v="780.1400000000001"/>
    <n v="296"/>
    <n v="47"/>
    <x v="464"/>
    <n v="7.73"/>
  </r>
  <r>
    <n v="21552"/>
    <s v="Ches Bonnell"/>
    <s v="Canada"/>
    <x v="2"/>
    <s v="99% Dark &amp; Pure"/>
    <x v="0"/>
    <n v="1673"/>
    <n v="0.04"/>
    <n v="1606.08"/>
    <n v="541.1"/>
    <n v="1064.98"/>
    <n v="182"/>
    <n v="70"/>
    <x v="465"/>
    <n v="7.73"/>
  </r>
  <r>
    <n v="21555"/>
    <s v="Husein Augar"/>
    <s v="USA"/>
    <x v="2"/>
    <s v="70% Dark Bites"/>
    <x v="1"/>
    <n v="2520"/>
    <n v="0.03"/>
    <n v="2444.4"/>
    <n v="670.32"/>
    <n v="1774.08"/>
    <n v="219"/>
    <n v="133"/>
    <x v="466"/>
    <n v="5.04"/>
  </r>
  <r>
    <n v="21558"/>
    <s v="Curtice Advani"/>
    <s v="USA"/>
    <x v="2"/>
    <s v="85% Dark Bars"/>
    <x v="0"/>
    <n v="3591"/>
    <n v="0.03"/>
    <n v="3483.27"/>
    <n v="1930.07"/>
    <n v="1553.2"/>
    <n v="20"/>
    <n v="257"/>
    <x v="467"/>
    <n v="7.51"/>
  </r>
  <r>
    <n v="21561"/>
    <s v="Carla Molina"/>
    <s v="Australia"/>
    <x v="0"/>
    <s v="Fruit &amp; Nut Bars"/>
    <x v="0"/>
    <n v="2695"/>
    <n v="0.02"/>
    <n v="2641.1"/>
    <n v="801.06000000000006"/>
    <n v="1840.04"/>
    <n v="148"/>
    <n v="169"/>
    <x v="468"/>
    <n v="4.74"/>
  </r>
  <r>
    <n v="21564"/>
    <s v="Brien Boise"/>
    <s v="USA"/>
    <x v="2"/>
    <s v="Manuka Honey Choco"/>
    <x v="2"/>
    <n v="3598"/>
    <n v="0.03"/>
    <n v="3490.06"/>
    <n v="1632"/>
    <n v="1858.06"/>
    <n v="12"/>
    <n v="240"/>
    <x v="469"/>
    <n v="6.8"/>
  </r>
  <r>
    <n v="21567"/>
    <s v="Gigi Bohling"/>
    <s v="India"/>
    <x v="0"/>
    <s v="White Choc"/>
    <x v="2"/>
    <n v="2674"/>
    <n v="0.02"/>
    <n v="2620.52"/>
    <n v="296.64"/>
    <n v="2323.88"/>
    <n v="97"/>
    <n v="103"/>
    <x v="470"/>
    <n v="2.88"/>
  </r>
  <r>
    <n v="30214"/>
    <s v="Gigi Bohling"/>
    <s v="Canada"/>
    <x v="2"/>
    <s v="85% Dark Bars"/>
    <x v="0"/>
    <n v="2443"/>
    <n v="0.04"/>
    <n v="2345.2799999999997"/>
    <n v="1411.8799999999999"/>
    <n v="933.39999999999986"/>
    <n v="131"/>
    <n v="188"/>
    <x v="471"/>
    <n v="7.51"/>
  </r>
  <r>
    <n v="30215"/>
    <s v="Gigi Bohling"/>
    <s v="New Zealand"/>
    <x v="0"/>
    <s v="Choco Coated Almonds"/>
    <x v="1"/>
    <n v="2415"/>
    <n v="0.03"/>
    <n v="2342.5499999999997"/>
    <n v="335.32"/>
    <n v="2007.2299999999998"/>
    <n v="26"/>
    <n v="101"/>
    <x v="472"/>
    <n v="3.32"/>
  </r>
  <r>
    <n v="30216"/>
    <s v="Barr Faughny"/>
    <s v="India"/>
    <x v="0"/>
    <s v="After Nines"/>
    <x v="1"/>
    <n v="4214"/>
    <n v="0.02"/>
    <n v="4129.72"/>
    <n v="1310.52"/>
    <n v="2819.2000000000003"/>
    <n v="323"/>
    <n v="201"/>
    <x v="473"/>
    <n v="6.52"/>
  </r>
  <r>
    <n v="30217"/>
    <s v="Gunar Cockshoot"/>
    <s v="Australia"/>
    <x v="0"/>
    <s v="85% Dark Bars"/>
    <x v="0"/>
    <n v="7182"/>
    <n v="0.02"/>
    <n v="7038.36"/>
    <n v="4498.49"/>
    <n v="2539.87"/>
    <n v="119"/>
    <n v="599"/>
    <x v="474"/>
    <n v="7.51"/>
  </r>
  <r>
    <n v="30218"/>
    <s v="Oby Sorrel"/>
    <s v="Australia"/>
    <x v="0"/>
    <s v="50% Dark Bites"/>
    <x v="1"/>
    <n v="672"/>
    <n v="0.02"/>
    <n v="658.56"/>
    <n v="561"/>
    <n v="97.559999999999945"/>
    <n v="119"/>
    <n v="75"/>
    <x v="475"/>
    <n v="7.48"/>
  </r>
  <r>
    <n v="30219"/>
    <s v="Ches Bonnell"/>
    <s v="India"/>
    <x v="0"/>
    <s v="Raspberry Choco"/>
    <x v="0"/>
    <n v="5236"/>
    <n v="0.02"/>
    <n v="5131.28"/>
    <n v="916.30000000000007"/>
    <n v="4214.9799999999996"/>
    <n v="85"/>
    <n v="238"/>
    <x v="476"/>
    <n v="3.85"/>
  </r>
  <r>
    <n v="30220"/>
    <s v="Gigi Bohling"/>
    <s v="India"/>
    <x v="0"/>
    <s v="Smooth Sliky Salty"/>
    <x v="0"/>
    <n v="2940"/>
    <n v="0.02"/>
    <n v="2881.2"/>
    <n v="386.4"/>
    <n v="2494.7999999999997"/>
    <n v="124"/>
    <n v="140"/>
    <x v="477"/>
    <n v="2.76"/>
  </r>
  <r>
    <n v="30221"/>
    <s v="Ram Mahesh"/>
    <s v="USA"/>
    <x v="2"/>
    <s v="99% Dark &amp; Pure"/>
    <x v="0"/>
    <n v="2527"/>
    <n v="0.03"/>
    <n v="2451.19"/>
    <n v="757.54000000000008"/>
    <n v="1693.65"/>
    <n v="138"/>
    <n v="98"/>
    <x v="478"/>
    <n v="7.73"/>
  </r>
  <r>
    <n v="30222"/>
    <s v="Ches Bonnell"/>
    <s v="New Zealand"/>
    <x v="0"/>
    <s v="Manuka Honey Choco"/>
    <x v="2"/>
    <n v="735"/>
    <n v="0.03"/>
    <n v="712.94999999999993"/>
    <n v="360.4"/>
    <n v="352.54999999999995"/>
    <n v="331"/>
    <n v="53"/>
    <x v="479"/>
    <n v="6.8"/>
  </r>
  <r>
    <n v="30223"/>
    <s v="Oby Sorrel"/>
    <s v="UK"/>
    <x v="1"/>
    <s v="Choco Coated Almonds"/>
    <x v="1"/>
    <n v="3829"/>
    <n v="0.01"/>
    <n v="3790.71"/>
    <n v="531.19999999999993"/>
    <n v="3259.51"/>
    <n v="6"/>
    <n v="160"/>
    <x v="480"/>
    <n v="3.32"/>
  </r>
  <r>
    <n v="30224"/>
    <s v="Curtice Advani"/>
    <s v="Canada"/>
    <x v="2"/>
    <s v="Organic Choco Syrup"/>
    <x v="2"/>
    <n v="4431"/>
    <n v="0.04"/>
    <n v="4253.76"/>
    <n v="1636.47"/>
    <n v="2617.29"/>
    <n v="120"/>
    <n v="171"/>
    <x v="481"/>
    <n v="9.57"/>
  </r>
  <r>
    <n v="30225"/>
    <s v="Barr Faughny"/>
    <s v="Canada"/>
    <x v="2"/>
    <s v="Caramel Stuffed Bars"/>
    <x v="0"/>
    <n v="1428"/>
    <n v="0.04"/>
    <n v="1370.8799999999999"/>
    <n v="278.85000000000002"/>
    <n v="1092.0299999999997"/>
    <n v="105"/>
    <n v="55"/>
    <x v="482"/>
    <n v="5.07"/>
  </r>
  <r>
    <n v="30226"/>
    <s v="Curtice Advani"/>
    <s v="USA"/>
    <x v="2"/>
    <s v="Drinking Coco"/>
    <x v="2"/>
    <n v="5201"/>
    <n v="0.03"/>
    <n v="5044.97"/>
    <n v="3985.9399999999996"/>
    <n v="1059.0300000000007"/>
    <n v="126"/>
    <n v="401"/>
    <x v="483"/>
    <n v="9.94"/>
  </r>
  <r>
    <n v="30227"/>
    <s v="Curtice Advani"/>
    <s v="Canada"/>
    <x v="2"/>
    <s v="50% Dark Bites"/>
    <x v="1"/>
    <n v="539"/>
    <n v="0.04"/>
    <n v="517.43999999999994"/>
    <n v="508.64000000000004"/>
    <n v="8.7999999999998977"/>
    <n v="266"/>
    <n v="68"/>
    <x v="484"/>
    <n v="7.48"/>
  </r>
  <r>
    <n v="42525"/>
    <s v="Ches Bonnell"/>
    <s v="USA"/>
    <x v="2"/>
    <s v="White Choc"/>
    <x v="2"/>
    <n v="7840"/>
    <n v="0.03"/>
    <n v="7604.8"/>
    <n v="869.76"/>
    <n v="6735.04"/>
    <n v="236"/>
    <n v="302"/>
    <x v="485"/>
    <n v="2.88"/>
  </r>
  <r>
    <n v="42526"/>
    <s v="Gigi Bohling"/>
    <s v="Canada"/>
    <x v="2"/>
    <s v="Drinking Coco"/>
    <x v="2"/>
    <n v="2394"/>
    <n v="0.04"/>
    <n v="2298.2399999999998"/>
    <n v="2166.92"/>
    <n v="131.31999999999971"/>
    <n v="145"/>
    <n v="218"/>
    <x v="486"/>
    <n v="9.94"/>
  </r>
  <r>
    <n v="42527"/>
    <s v="Oby Sorrel"/>
    <s v="New Zealand"/>
    <x v="0"/>
    <s v="Mint Chip Choco"/>
    <x v="0"/>
    <n v="1701"/>
    <n v="0.03"/>
    <n v="1649.97"/>
    <n v="652.07999999999993"/>
    <n v="997.8900000000001"/>
    <n v="297"/>
    <n v="114"/>
    <x v="487"/>
    <n v="5.72"/>
  </r>
  <r>
    <n v="42528"/>
    <s v="Brien Boise"/>
    <s v="India"/>
    <x v="0"/>
    <s v="Manuka Honey Choco"/>
    <x v="2"/>
    <n v="1204"/>
    <n v="0.02"/>
    <n v="1179.92"/>
    <n v="584.79999999999995"/>
    <n v="595.12000000000012"/>
    <n v="36"/>
    <n v="86"/>
    <x v="488"/>
    <n v="6.8"/>
  </r>
  <r>
    <n v="42529"/>
    <s v="Gigi Bohling"/>
    <s v="New Zealand"/>
    <x v="0"/>
    <s v="Raspberry Choco"/>
    <x v="0"/>
    <n v="8911"/>
    <n v="0.03"/>
    <n v="8643.67"/>
    <n v="1563.1000000000001"/>
    <n v="7080.57"/>
    <n v="511"/>
    <n v="406"/>
    <x v="489"/>
    <n v="3.85"/>
  </r>
  <r>
    <n v="42530"/>
    <s v="Ram Mahesh"/>
    <s v="Canada"/>
    <x v="2"/>
    <s v="Spicy Special Slims"/>
    <x v="1"/>
    <n v="8197"/>
    <n v="0.04"/>
    <n v="7869.12"/>
    <n v="5419.26"/>
    <n v="2449.8599999999997"/>
    <n v="166"/>
    <n v="483"/>
    <x v="490"/>
    <n v="11.22"/>
  </r>
  <r>
    <n v="42531"/>
    <s v="Carla Molina"/>
    <s v="Canada"/>
    <x v="2"/>
    <s v="Manuka Honey Choco"/>
    <x v="2"/>
    <n v="700"/>
    <n v="0.04"/>
    <n v="672"/>
    <n v="340"/>
    <n v="332"/>
    <n v="37"/>
    <n v="50"/>
    <x v="491"/>
    <n v="6.8"/>
  </r>
  <r>
    <n v="42532"/>
    <s v="Gunar Cockshoot"/>
    <s v="USA"/>
    <x v="2"/>
    <s v="After Nines"/>
    <x v="1"/>
    <n v="2485"/>
    <n v="0.03"/>
    <n v="2410.4499999999998"/>
    <n v="775.88"/>
    <n v="1634.5699999999997"/>
    <n v="40"/>
    <n v="119"/>
    <x v="492"/>
    <n v="6.52"/>
  </r>
  <r>
    <n v="42533"/>
    <s v="Barr Faughny"/>
    <s v="India"/>
    <x v="0"/>
    <s v="Orange Choco"/>
    <x v="0"/>
    <n v="3570"/>
    <n v="0.02"/>
    <n v="3498.6"/>
    <n v="574.08000000000004"/>
    <n v="2924.52"/>
    <n v="411"/>
    <n v="156"/>
    <x v="493"/>
    <n v="3.68"/>
  </r>
  <r>
    <n v="42534"/>
    <s v="Curtice Advani"/>
    <s v="UK"/>
    <x v="1"/>
    <s v="70% Dark Bites"/>
    <x v="1"/>
    <n v="1463"/>
    <n v="0.01"/>
    <n v="1448.37"/>
    <n v="388.08"/>
    <n v="1060.29"/>
    <n v="194"/>
    <n v="77"/>
    <x v="494"/>
    <n v="5.04"/>
  </r>
  <r>
    <n v="42535"/>
    <s v="Husein Augar"/>
    <s v="USA"/>
    <x v="2"/>
    <s v="Spicy Special Slims"/>
    <x v="1"/>
    <n v="5859"/>
    <n v="0.03"/>
    <n v="5683.23"/>
    <n v="4117.74"/>
    <n v="1565.4899999999998"/>
    <n v="63"/>
    <n v="367"/>
    <x v="495"/>
    <n v="11.22"/>
  </r>
  <r>
    <n v="42536"/>
    <s v="Oby Sorrel"/>
    <s v="USA"/>
    <x v="2"/>
    <s v="85% Dark Bars"/>
    <x v="0"/>
    <n v="5740"/>
    <n v="0.03"/>
    <n v="5567.8"/>
    <n v="3079.1"/>
    <n v="2488.7000000000003"/>
    <n v="203"/>
    <n v="410"/>
    <x v="496"/>
    <n v="7.51"/>
  </r>
  <r>
    <n v="42537"/>
    <s v="Carla Molina"/>
    <s v="UK"/>
    <x v="1"/>
    <s v="Organic Choco Syrup"/>
    <x v="2"/>
    <n v="6167"/>
    <n v="0.01"/>
    <n v="6105.33"/>
    <n v="2277.66"/>
    <n v="3827.67"/>
    <n v="275"/>
    <n v="238"/>
    <x v="497"/>
    <n v="9.57"/>
  </r>
  <r>
    <n v="42538"/>
    <s v="Brien Boise"/>
    <s v="India"/>
    <x v="0"/>
    <s v="85% Dark Bars"/>
    <x v="0"/>
    <n v="2030"/>
    <n v="0.02"/>
    <n v="1989.3999999999999"/>
    <n v="1088.95"/>
    <n v="900.44999999999982"/>
    <n v="475"/>
    <n v="145"/>
    <x v="498"/>
    <n v="7.5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31">
  <r>
    <n v="21302"/>
    <s v="Oby Sorrel"/>
    <x v="0"/>
    <s v="Milk Bars"/>
    <n v="20692"/>
    <x v="0"/>
    <n v="796"/>
    <d v="2015-03-30T00:00:00"/>
    <n v="5.26"/>
    <x v="0"/>
    <n v="5.26"/>
    <n v="4186.96"/>
    <n v="0.02"/>
    <x v="0"/>
    <x v="0"/>
    <x v="0"/>
    <x v="0"/>
  </r>
  <r>
    <n v="21448"/>
    <s v="Curtice Advani"/>
    <x v="0"/>
    <s v="50% Dark Bites"/>
    <n v="15533"/>
    <x v="1"/>
    <n v="2589"/>
    <d v="2015-11-05T00:00:00"/>
    <n v="7.48"/>
    <x v="0"/>
    <n v="7.48"/>
    <n v="19365.72"/>
    <n v="0.02"/>
    <x v="1"/>
    <x v="1"/>
    <x v="1"/>
    <x v="1"/>
  </r>
  <r>
    <n v="21286"/>
    <s v="Curtice Advani"/>
    <x v="1"/>
    <s v="Baker's Choco Chips"/>
    <n v="14644"/>
    <x v="2"/>
    <n v="1465"/>
    <d v="2015-03-14T00:00:00"/>
    <n v="3.8"/>
    <x v="0"/>
    <n v="3.8"/>
    <n v="5567"/>
    <n v="0.03"/>
    <x v="2"/>
    <x v="2"/>
    <x v="2"/>
    <x v="2"/>
  </r>
  <r>
    <n v="13434"/>
    <s v="Ram Mahesh"/>
    <x v="2"/>
    <s v="After Nines"/>
    <n v="14413"/>
    <x v="3"/>
    <n v="759"/>
    <d v="2014-12-02T00:00:00"/>
    <n v="6.52"/>
    <x v="1"/>
    <n v="6.52"/>
    <n v="4948.6799999999994"/>
    <n v="0.02"/>
    <x v="3"/>
    <x v="3"/>
    <x v="3"/>
    <x v="3"/>
  </r>
  <r>
    <n v="21347"/>
    <s v="Ram Mahesh"/>
    <x v="3"/>
    <s v="White Choc"/>
    <n v="13524"/>
    <x v="4"/>
    <n v="541"/>
    <d v="2015-05-03T00:00:00"/>
    <n v="2.88"/>
    <x v="0"/>
    <n v="2.88"/>
    <n v="1558.08"/>
    <n v="0.03"/>
    <x v="4"/>
    <x v="4"/>
    <x v="4"/>
    <x v="4"/>
  </r>
  <r>
    <n v="21376"/>
    <s v="Gunar Cockshoot"/>
    <x v="0"/>
    <s v="Drinking Coco"/>
    <n v="13237"/>
    <x v="5"/>
    <n v="1204"/>
    <d v="2015-06-19T00:00:00"/>
    <n v="9.94"/>
    <x v="0"/>
    <n v="9.94"/>
    <n v="11967.76"/>
    <n v="0.02"/>
    <x v="5"/>
    <x v="5"/>
    <x v="5"/>
    <x v="5"/>
  </r>
  <r>
    <n v="21272"/>
    <s v="Ram Mahesh"/>
    <x v="3"/>
    <s v="85% Dark Bars"/>
    <n v="12684"/>
    <x v="6"/>
    <n v="906"/>
    <d v="2015-03-10T00:00:00"/>
    <n v="7.51"/>
    <x v="0"/>
    <n v="7.51"/>
    <n v="6804.0599999999995"/>
    <n v="0.03"/>
    <x v="6"/>
    <x v="6"/>
    <x v="6"/>
    <x v="6"/>
  </r>
  <r>
    <n v="21438"/>
    <s v="Oby Sorrel"/>
    <x v="1"/>
    <s v="Orange Choco"/>
    <n v="12677"/>
    <x v="7"/>
    <n v="552"/>
    <d v="2015-10-26T00:00:00"/>
    <n v="3.68"/>
    <x v="0"/>
    <n v="3.68"/>
    <n v="2031.3600000000001"/>
    <n v="0.03"/>
    <x v="7"/>
    <x v="7"/>
    <x v="7"/>
    <x v="7"/>
  </r>
  <r>
    <n v="13353"/>
    <s v="Barr Faughny"/>
    <x v="3"/>
    <s v="Smooth Sliky Salty"/>
    <n v="12551"/>
    <x v="8"/>
    <n v="571"/>
    <d v="2014-09-12T00:00:00"/>
    <n v="2.76"/>
    <x v="1"/>
    <n v="2.76"/>
    <n v="1575.9599999999998"/>
    <n v="0.03"/>
    <x v="8"/>
    <x v="8"/>
    <x v="8"/>
    <x v="8"/>
  </r>
  <r>
    <n v="21381"/>
    <s v="Curtice Advani"/>
    <x v="4"/>
    <s v="Fruit &amp; Nut Bars"/>
    <n v="12355"/>
    <x v="9"/>
    <n v="951"/>
    <d v="2015-06-24T00:00:00"/>
    <n v="4.74"/>
    <x v="0"/>
    <n v="4.74"/>
    <n v="4507.74"/>
    <n v="0.01"/>
    <x v="9"/>
    <x v="9"/>
    <x v="9"/>
    <x v="9"/>
  </r>
  <r>
    <n v="21363"/>
    <s v="Ram Mahesh"/>
    <x v="1"/>
    <s v="85% Dark Bars"/>
    <n v="12068"/>
    <x v="10"/>
    <n v="929"/>
    <d v="2015-06-06T00:00:00"/>
    <n v="7.51"/>
    <x v="0"/>
    <n v="7.51"/>
    <n v="6976.79"/>
    <n v="0.03"/>
    <x v="10"/>
    <x v="10"/>
    <x v="10"/>
    <x v="10"/>
  </r>
  <r>
    <n v="21432"/>
    <s v="Brien Boise"/>
    <x v="2"/>
    <s v="Raspberry Choco"/>
    <n v="11963"/>
    <x v="11"/>
    <n v="479"/>
    <d v="2015-09-20T00:00:00"/>
    <n v="3.85"/>
    <x v="0"/>
    <n v="3.85"/>
    <n v="1844.15"/>
    <n v="0.02"/>
    <x v="11"/>
    <x v="11"/>
    <x v="11"/>
    <x v="11"/>
  </r>
  <r>
    <n v="11049"/>
    <s v="Ram Mahesh"/>
    <x v="1"/>
    <s v="Almond Choco"/>
    <n v="11802"/>
    <x v="12"/>
    <n v="1967"/>
    <d v="2014-02-10T00:00:00"/>
    <n v="5.15"/>
    <x v="1"/>
    <n v="5.15"/>
    <n v="10130.050000000001"/>
    <n v="0.03"/>
    <x v="12"/>
    <x v="12"/>
    <x v="12"/>
    <x v="12"/>
  </r>
  <r>
    <n v="21436"/>
    <s v="Curtice Advani"/>
    <x v="1"/>
    <s v="Peanut Butter Cubes"/>
    <n v="11564"/>
    <x v="13"/>
    <n v="1285"/>
    <d v="2015-10-24T00:00:00"/>
    <n v="2.65"/>
    <x v="0"/>
    <n v="2.65"/>
    <n v="3405.25"/>
    <n v="0.03"/>
    <x v="13"/>
    <x v="13"/>
    <x v="13"/>
    <x v="13"/>
  </r>
  <r>
    <n v="21247"/>
    <s v="Barr Faughny"/>
    <x v="5"/>
    <s v="Spicy Special Slims"/>
    <n v="11137"/>
    <x v="14"/>
    <n v="796"/>
    <d v="2015-02-13T00:00:00"/>
    <n v="11.22"/>
    <x v="0"/>
    <n v="11.22"/>
    <n v="8931.1200000000008"/>
    <n v="0.04"/>
    <x v="14"/>
    <x v="14"/>
    <x v="14"/>
    <x v="14"/>
  </r>
  <r>
    <n v="21329"/>
    <s v="Gigi Bohling"/>
    <x v="5"/>
    <s v="Choco Coated Almonds"/>
    <n v="11109"/>
    <x v="15"/>
    <n v="445"/>
    <d v="2015-04-15T00:00:00"/>
    <n v="3.32"/>
    <x v="0"/>
    <n v="3.32"/>
    <n v="1477.3999999999999"/>
    <n v="0.04"/>
    <x v="15"/>
    <x v="15"/>
    <x v="15"/>
    <x v="15"/>
  </r>
  <r>
    <n v="13297"/>
    <s v="Barr Faughny"/>
    <x v="1"/>
    <s v="Drinking Coco"/>
    <n v="11095"/>
    <x v="16"/>
    <n v="854"/>
    <d v="2014-07-06T00:00:00"/>
    <n v="9.94"/>
    <x v="1"/>
    <n v="9.94"/>
    <n v="8488.76"/>
    <n v="0.03"/>
    <x v="16"/>
    <x v="16"/>
    <x v="16"/>
    <x v="16"/>
  </r>
  <r>
    <n v="21395"/>
    <s v="Barr Faughny"/>
    <x v="0"/>
    <s v="Caramel Stuffed Bars"/>
    <n v="10969"/>
    <x v="17"/>
    <n v="458"/>
    <d v="2015-07-08T00:00:00"/>
    <n v="5.07"/>
    <x v="0"/>
    <n v="5.07"/>
    <n v="2322.06"/>
    <n v="0.02"/>
    <x v="17"/>
    <x v="17"/>
    <x v="17"/>
    <x v="17"/>
  </r>
  <r>
    <n v="21339"/>
    <s v="Gigi Bohling"/>
    <x v="1"/>
    <s v="Eclairs"/>
    <n v="10787"/>
    <x v="18"/>
    <n v="1541"/>
    <d v="2015-04-25T00:00:00"/>
    <n v="4.4000000000000004"/>
    <x v="0"/>
    <n v="4.4000000000000004"/>
    <n v="6780.4000000000005"/>
    <n v="0.03"/>
    <x v="18"/>
    <x v="18"/>
    <x v="18"/>
    <x v="18"/>
  </r>
  <r>
    <n v="21440"/>
    <s v="Gunar Cockshoot"/>
    <x v="2"/>
    <s v="Orange Choco"/>
    <n v="10633"/>
    <x v="19"/>
    <n v="444"/>
    <d v="2015-10-28T00:00:00"/>
    <n v="3.68"/>
    <x v="0"/>
    <n v="3.68"/>
    <n v="1633.92"/>
    <n v="0.02"/>
    <x v="19"/>
    <x v="19"/>
    <x v="19"/>
    <x v="19"/>
  </r>
  <r>
    <n v="21428"/>
    <s v="Oby Sorrel"/>
    <x v="5"/>
    <s v="Spicy Special Slims"/>
    <n v="10626"/>
    <x v="20"/>
    <n v="759"/>
    <d v="2015-09-16T00:00:00"/>
    <n v="11.22"/>
    <x v="0"/>
    <n v="11.22"/>
    <n v="8515.9800000000014"/>
    <n v="0.04"/>
    <x v="20"/>
    <x v="20"/>
    <x v="20"/>
    <x v="20"/>
  </r>
  <r>
    <n v="21442"/>
    <s v="Brien Boise"/>
    <x v="0"/>
    <s v="Mint Chip Choco"/>
    <n v="10605"/>
    <x v="21"/>
    <n v="707"/>
    <d v="2015-10-30T00:00:00"/>
    <n v="5.72"/>
    <x v="0"/>
    <n v="5.72"/>
    <n v="4044.04"/>
    <n v="0.02"/>
    <x v="21"/>
    <x v="21"/>
    <x v="21"/>
    <x v="21"/>
  </r>
  <r>
    <n v="21370"/>
    <s v="Oby Sorrel"/>
    <x v="3"/>
    <s v="Organic Choco Syrup"/>
    <n v="10472"/>
    <x v="22"/>
    <n v="388"/>
    <d v="2015-06-13T00:00:00"/>
    <n v="9.57"/>
    <x v="0"/>
    <n v="9.57"/>
    <n v="3713.1600000000003"/>
    <n v="0.03"/>
    <x v="22"/>
    <x v="22"/>
    <x v="22"/>
    <x v="22"/>
  </r>
  <r>
    <n v="13352"/>
    <s v="Husein Augar"/>
    <x v="1"/>
    <s v="Raspberry Choco"/>
    <n v="10290"/>
    <x v="18"/>
    <n v="448"/>
    <d v="2014-09-11T00:00:00"/>
    <n v="3.85"/>
    <x v="1"/>
    <n v="3.85"/>
    <n v="1724.8"/>
    <n v="0.03"/>
    <x v="23"/>
    <x v="23"/>
    <x v="23"/>
    <x v="23"/>
  </r>
  <r>
    <n v="11084"/>
    <s v="Husein Augar"/>
    <x v="0"/>
    <s v="Caramel Stuffed Bars"/>
    <n v="10269"/>
    <x v="23"/>
    <n v="447"/>
    <d v="2014-04-06T00:00:00"/>
    <n v="5.07"/>
    <x v="1"/>
    <n v="5.07"/>
    <n v="2266.29"/>
    <n v="0.02"/>
    <x v="24"/>
    <x v="24"/>
    <x v="24"/>
    <x v="24"/>
  </r>
  <r>
    <n v="11054"/>
    <s v="Barr Faughny"/>
    <x v="5"/>
    <s v="Manuka Honey Choco"/>
    <n v="10087"/>
    <x v="24"/>
    <n v="673"/>
    <d v="2014-02-15T00:00:00"/>
    <n v="6.8"/>
    <x v="1"/>
    <n v="6.8"/>
    <n v="4576.3999999999996"/>
    <n v="0.04"/>
    <x v="25"/>
    <x v="25"/>
    <x v="25"/>
    <x v="25"/>
  </r>
  <r>
    <n v="21242"/>
    <s v="Gunar Cockshoot"/>
    <x v="1"/>
    <s v="Eclairs"/>
    <n v="10038"/>
    <x v="25"/>
    <n v="1255"/>
    <d v="2015-02-16T00:00:00"/>
    <n v="4.4000000000000004"/>
    <x v="0"/>
    <n v="4.4000000000000004"/>
    <n v="5522"/>
    <n v="0.03"/>
    <x v="26"/>
    <x v="26"/>
    <x v="26"/>
    <x v="26"/>
  </r>
  <r>
    <n v="21201"/>
    <s v="Carla Molina"/>
    <x v="5"/>
    <s v="85% Dark Bars"/>
    <n v="10010"/>
    <x v="26"/>
    <n v="835"/>
    <d v="2015-01-06T00:00:00"/>
    <n v="7.51"/>
    <x v="0"/>
    <n v="7.51"/>
    <n v="6270.8499999999995"/>
    <n v="0.04"/>
    <x v="27"/>
    <x v="27"/>
    <x v="27"/>
    <x v="27"/>
  </r>
  <r>
    <n v="11109"/>
    <s v="Carla Molina"/>
    <x v="5"/>
    <s v="Organic Choco Syrup"/>
    <n v="9975"/>
    <x v="27"/>
    <n v="399"/>
    <d v="2014-05-11T00:00:00"/>
    <n v="9.57"/>
    <x v="1"/>
    <n v="9.57"/>
    <n v="3818.4300000000003"/>
    <n v="0.04"/>
    <x v="28"/>
    <x v="28"/>
    <x v="28"/>
    <x v="28"/>
  </r>
  <r>
    <n v="11055"/>
    <s v="Ches Bonnell"/>
    <x v="0"/>
    <s v="Milk Bars"/>
    <n v="9926"/>
    <x v="28"/>
    <n v="382"/>
    <d v="2014-02-16T00:00:00"/>
    <n v="5.26"/>
    <x v="1"/>
    <n v="5.26"/>
    <n v="2009.32"/>
    <n v="0.02"/>
    <x v="29"/>
    <x v="29"/>
    <x v="29"/>
    <x v="29"/>
  </r>
  <r>
    <n v="21391"/>
    <s v="Ram Mahesh"/>
    <x v="0"/>
    <s v="70% Dark Bites"/>
    <n v="9926"/>
    <x v="29"/>
    <n v="584"/>
    <d v="2015-07-04T00:00:00"/>
    <n v="5.04"/>
    <x v="0"/>
    <n v="5.04"/>
    <n v="2943.36"/>
    <n v="0.02"/>
    <x v="29"/>
    <x v="29"/>
    <x v="30"/>
    <x v="30"/>
  </r>
  <r>
    <n v="21325"/>
    <s v="Curtice Advani"/>
    <x v="1"/>
    <s v="Raspberry Choco"/>
    <n v="9877"/>
    <x v="30"/>
    <n v="412"/>
    <d v="2015-04-11T00:00:00"/>
    <n v="3.85"/>
    <x v="0"/>
    <n v="3.85"/>
    <n v="1586.2"/>
    <n v="0.03"/>
    <x v="30"/>
    <x v="30"/>
    <x v="31"/>
    <x v="31"/>
  </r>
  <r>
    <n v="21245"/>
    <s v="Husein Augar"/>
    <x v="1"/>
    <s v="85% Dark Bars"/>
    <n v="9849"/>
    <x v="31"/>
    <n v="704"/>
    <d v="2015-02-11T00:00:00"/>
    <n v="7.51"/>
    <x v="0"/>
    <n v="7.51"/>
    <n v="5287.04"/>
    <n v="0.03"/>
    <x v="31"/>
    <x v="31"/>
    <x v="32"/>
    <x v="32"/>
  </r>
  <r>
    <n v="21230"/>
    <s v="Gigi Bohling"/>
    <x v="0"/>
    <s v="Caramel Stuffed Bars"/>
    <n v="9821"/>
    <x v="32"/>
    <n v="410"/>
    <d v="2015-02-04T00:00:00"/>
    <n v="5.07"/>
    <x v="0"/>
    <n v="5.07"/>
    <n v="2078.7000000000003"/>
    <n v="0.02"/>
    <x v="32"/>
    <x v="32"/>
    <x v="33"/>
    <x v="33"/>
  </r>
  <r>
    <n v="13282"/>
    <s v="Carla Molina"/>
    <x v="0"/>
    <s v="50% Dark Bites"/>
    <n v="9653"/>
    <x v="33"/>
    <n v="1207"/>
    <d v="2014-06-15T00:00:00"/>
    <n v="7.48"/>
    <x v="1"/>
    <n v="7.48"/>
    <n v="9028.36"/>
    <n v="0.02"/>
    <x v="33"/>
    <x v="33"/>
    <x v="34"/>
    <x v="34"/>
  </r>
  <r>
    <n v="21238"/>
    <s v="Gigi Bohling"/>
    <x v="4"/>
    <s v="After Nines"/>
    <n v="9618"/>
    <x v="34"/>
    <n v="507"/>
    <d v="2015-02-12T00:00:00"/>
    <n v="6.52"/>
    <x v="0"/>
    <n v="6.52"/>
    <n v="3305.64"/>
    <n v="0.01"/>
    <x v="34"/>
    <x v="34"/>
    <x v="35"/>
    <x v="35"/>
  </r>
  <r>
    <n v="11105"/>
    <s v="Curtice Advani"/>
    <x v="4"/>
    <s v="Baker's Choco Chips"/>
    <n v="9611"/>
    <x v="35"/>
    <n v="874"/>
    <d v="2014-05-07T00:00:00"/>
    <n v="3.8"/>
    <x v="1"/>
    <n v="3.8"/>
    <n v="3321.2"/>
    <n v="0.01"/>
    <x v="35"/>
    <x v="35"/>
    <x v="36"/>
    <x v="36"/>
  </r>
  <r>
    <n v="13314"/>
    <s v="Gunar Cockshoot"/>
    <x v="3"/>
    <s v="Orange Choco"/>
    <n v="9597"/>
    <x v="36"/>
    <n v="418"/>
    <d v="2014-07-13T00:00:00"/>
    <n v="3.68"/>
    <x v="1"/>
    <n v="3.68"/>
    <n v="1538.24"/>
    <n v="0.03"/>
    <x v="36"/>
    <x v="36"/>
    <x v="37"/>
    <x v="37"/>
  </r>
  <r>
    <n v="21266"/>
    <s v="Oby Sorrel"/>
    <x v="2"/>
    <s v="Almond Choco"/>
    <n v="9548"/>
    <x v="37"/>
    <n v="1194"/>
    <d v="2015-03-04T00:00:00"/>
    <n v="5.15"/>
    <x v="0"/>
    <n v="5.15"/>
    <n v="6149.1"/>
    <n v="0.02"/>
    <x v="37"/>
    <x v="37"/>
    <x v="38"/>
    <x v="38"/>
  </r>
  <r>
    <n v="21359"/>
    <s v="Gunar Cockshoot"/>
    <x v="4"/>
    <s v="85% Dark Bars"/>
    <n v="9450"/>
    <x v="38"/>
    <n v="860"/>
    <d v="2015-05-15T00:00:00"/>
    <n v="7.51"/>
    <x v="0"/>
    <n v="7.51"/>
    <n v="6458.5999999999995"/>
    <n v="0.01"/>
    <x v="38"/>
    <x v="38"/>
    <x v="39"/>
    <x v="39"/>
  </r>
  <r>
    <n v="21287"/>
    <s v="Ram Mahesh"/>
    <x v="4"/>
    <s v="Eclairs"/>
    <n v="9373"/>
    <x v="39"/>
    <n v="1042"/>
    <d v="2015-03-15T00:00:00"/>
    <n v="4.4000000000000004"/>
    <x v="0"/>
    <n v="4.4000000000000004"/>
    <n v="4584.8"/>
    <n v="0.01"/>
    <x v="39"/>
    <x v="39"/>
    <x v="40"/>
    <x v="40"/>
  </r>
  <r>
    <n v="13414"/>
    <s v="Ches Bonnell"/>
    <x v="4"/>
    <s v="White Choc"/>
    <n v="9366"/>
    <x v="28"/>
    <n v="361"/>
    <d v="2014-10-26T00:00:00"/>
    <n v="2.88"/>
    <x v="1"/>
    <n v="2.88"/>
    <n v="1039.68"/>
    <n v="0.01"/>
    <x v="40"/>
    <x v="40"/>
    <x v="41"/>
    <x v="41"/>
  </r>
  <r>
    <n v="21437"/>
    <s v="Oby Sorrel"/>
    <x v="5"/>
    <s v="Baker's Choco Chips"/>
    <n v="9303"/>
    <x v="40"/>
    <n v="931"/>
    <d v="2015-10-25T00:00:00"/>
    <n v="3.8"/>
    <x v="0"/>
    <n v="3.8"/>
    <n v="3537.7999999999997"/>
    <n v="0.04"/>
    <x v="41"/>
    <x v="41"/>
    <x v="42"/>
    <x v="42"/>
  </r>
  <r>
    <n v="13357"/>
    <s v="Husein Augar"/>
    <x v="3"/>
    <s v="Raspberry Choco"/>
    <n v="9296"/>
    <x v="14"/>
    <n v="405"/>
    <d v="2014-09-16T00:00:00"/>
    <n v="3.85"/>
    <x v="1"/>
    <n v="3.85"/>
    <n v="1559.25"/>
    <n v="0.03"/>
    <x v="42"/>
    <x v="42"/>
    <x v="43"/>
    <x v="43"/>
  </r>
  <r>
    <n v="13379"/>
    <s v="Ram Mahesh"/>
    <x v="2"/>
    <s v="Raspberry Choco"/>
    <n v="9198"/>
    <x v="41"/>
    <n v="368"/>
    <d v="2014-09-29T00:00:00"/>
    <n v="3.85"/>
    <x v="1"/>
    <n v="3.85"/>
    <n v="1416.8"/>
    <n v="0.02"/>
    <x v="43"/>
    <x v="43"/>
    <x v="44"/>
    <x v="44"/>
  </r>
  <r>
    <n v="21260"/>
    <s v="Ches Bonnell"/>
    <x v="5"/>
    <s v="Fruit &amp; Nut Bars"/>
    <n v="9128"/>
    <x v="42"/>
    <n v="703"/>
    <d v="2015-02-26T00:00:00"/>
    <n v="4.74"/>
    <x v="0"/>
    <n v="4.74"/>
    <n v="3332.2200000000003"/>
    <n v="0.04"/>
    <x v="44"/>
    <x v="44"/>
    <x v="45"/>
    <x v="45"/>
  </r>
  <r>
    <n v="11083"/>
    <s v="Ches Bonnell"/>
    <x v="3"/>
    <s v="After Nines"/>
    <n v="9114"/>
    <x v="43"/>
    <n v="415"/>
    <d v="2014-04-05T00:00:00"/>
    <n v="6.52"/>
    <x v="1"/>
    <n v="6.52"/>
    <n v="2705.7999999999997"/>
    <n v="0.03"/>
    <x v="45"/>
    <x v="45"/>
    <x v="46"/>
    <x v="46"/>
  </r>
  <r>
    <n v="13327"/>
    <s v="Carla Molina"/>
    <x v="5"/>
    <s v="Smooth Sliky Salty"/>
    <n v="9023"/>
    <x v="18"/>
    <n v="411"/>
    <d v="2014-08-10T00:00:00"/>
    <n v="2.76"/>
    <x v="1"/>
    <n v="2.76"/>
    <n v="1134.3599999999999"/>
    <n v="0.04"/>
    <x v="46"/>
    <x v="46"/>
    <x v="47"/>
    <x v="47"/>
  </r>
  <r>
    <n v="13425"/>
    <s v="Husein Augar"/>
    <x v="4"/>
    <s v="Mint Chip Choco"/>
    <n v="8918"/>
    <x v="41"/>
    <n v="686"/>
    <d v="2014-11-23T00:00:00"/>
    <n v="5.72"/>
    <x v="1"/>
    <n v="5.72"/>
    <n v="3923.9199999999996"/>
    <n v="0.01"/>
    <x v="47"/>
    <x v="47"/>
    <x v="48"/>
    <x v="48"/>
  </r>
  <r>
    <n v="42529"/>
    <s v="Gigi Bohling"/>
    <x v="3"/>
    <s v="Raspberry Choco"/>
    <n v="8911"/>
    <x v="44"/>
    <n v="406"/>
    <d v="2015-12-15T00:00:00"/>
    <n v="3.85"/>
    <x v="0"/>
    <n v="3.85"/>
    <n v="1563.1000000000001"/>
    <n v="0.03"/>
    <x v="48"/>
    <x v="48"/>
    <x v="49"/>
    <x v="49"/>
  </r>
  <r>
    <n v="13417"/>
    <s v="Oby Sorrel"/>
    <x v="3"/>
    <s v="Manuka Honey Choco"/>
    <n v="8890"/>
    <x v="45"/>
    <n v="741"/>
    <d v="2014-10-29T00:00:00"/>
    <n v="6.8"/>
    <x v="1"/>
    <n v="6.8"/>
    <n v="5038.8"/>
    <n v="0.03"/>
    <x v="49"/>
    <x v="49"/>
    <x v="50"/>
    <x v="50"/>
  </r>
  <r>
    <n v="11042"/>
    <s v="Ram Mahesh"/>
    <x v="5"/>
    <s v="85% Dark Bars"/>
    <n v="8778"/>
    <x v="46"/>
    <n v="798"/>
    <d v="2014-02-03T00:00:00"/>
    <n v="7.51"/>
    <x v="1"/>
    <n v="7.51"/>
    <n v="5992.98"/>
    <n v="0.04"/>
    <x v="50"/>
    <x v="50"/>
    <x v="51"/>
    <x v="51"/>
  </r>
  <r>
    <n v="21244"/>
    <s v="Brien Boise"/>
    <x v="5"/>
    <s v="Baker's Choco Chips"/>
    <n v="8673"/>
    <x v="37"/>
    <n v="964"/>
    <d v="2015-02-10T00:00:00"/>
    <n v="3.8"/>
    <x v="0"/>
    <n v="3.8"/>
    <n v="3663.2"/>
    <n v="0.04"/>
    <x v="51"/>
    <x v="51"/>
    <x v="52"/>
    <x v="52"/>
  </r>
  <r>
    <n v="21299"/>
    <s v="Ram Mahesh"/>
    <x v="1"/>
    <s v="Peanut Butter Cubes"/>
    <n v="8659"/>
    <x v="47"/>
    <n v="963"/>
    <d v="2015-03-27T00:00:00"/>
    <n v="2.65"/>
    <x v="0"/>
    <n v="2.65"/>
    <n v="2551.9499999999998"/>
    <n v="0.03"/>
    <x v="52"/>
    <x v="52"/>
    <x v="53"/>
    <x v="53"/>
  </r>
  <r>
    <n v="11088"/>
    <s v="Brien Boise"/>
    <x v="3"/>
    <s v="Choco Coated Almonds"/>
    <n v="8652"/>
    <x v="48"/>
    <n v="347"/>
    <d v="2014-04-10T00:00:00"/>
    <n v="3.32"/>
    <x v="1"/>
    <n v="3.32"/>
    <n v="1152.04"/>
    <n v="0.03"/>
    <x v="53"/>
    <x v="53"/>
    <x v="54"/>
    <x v="54"/>
  </r>
  <r>
    <n v="10028"/>
    <s v="Ches Bonnell"/>
    <x v="1"/>
    <s v="After Nines"/>
    <n v="8617"/>
    <x v="49"/>
    <n v="392"/>
    <d v="2014-01-03T00:00:00"/>
    <n v="6.52"/>
    <x v="1"/>
    <n v="6.52"/>
    <n v="2555.8399999999997"/>
    <n v="0.03"/>
    <x v="54"/>
    <x v="54"/>
    <x v="55"/>
    <x v="55"/>
  </r>
  <r>
    <n v="21212"/>
    <s v="Carla Molina"/>
    <x v="4"/>
    <s v="White Choc"/>
    <n v="8512"/>
    <x v="50"/>
    <n v="341"/>
    <d v="2015-01-17T00:00:00"/>
    <n v="2.88"/>
    <x v="0"/>
    <n v="2.88"/>
    <n v="982.07999999999993"/>
    <n v="0.01"/>
    <x v="55"/>
    <x v="50"/>
    <x v="56"/>
    <x v="56"/>
  </r>
  <r>
    <n v="21431"/>
    <s v="Gigi Bohling"/>
    <x v="1"/>
    <s v="Smooth Sliky Salty"/>
    <n v="8449"/>
    <x v="51"/>
    <n v="423"/>
    <d v="2015-09-19T00:00:00"/>
    <n v="2.76"/>
    <x v="0"/>
    <n v="2.76"/>
    <n v="1167.48"/>
    <n v="0.03"/>
    <x v="56"/>
    <x v="55"/>
    <x v="57"/>
    <x v="57"/>
  </r>
  <r>
    <n v="13429"/>
    <s v="Oby Sorrel"/>
    <x v="2"/>
    <s v="Smooth Sliky Salty"/>
    <n v="8379"/>
    <x v="52"/>
    <n v="381"/>
    <d v="2014-11-27T00:00:00"/>
    <n v="2.76"/>
    <x v="1"/>
    <n v="2.76"/>
    <n v="1051.56"/>
    <n v="0.02"/>
    <x v="57"/>
    <x v="56"/>
    <x v="58"/>
    <x v="58"/>
  </r>
  <r>
    <n v="21416"/>
    <s v="Brien Boise"/>
    <x v="5"/>
    <s v="Almond Choco"/>
    <n v="8344"/>
    <x v="53"/>
    <n v="928"/>
    <d v="2015-08-11T00:00:00"/>
    <n v="5.15"/>
    <x v="0"/>
    <n v="5.15"/>
    <n v="4779.2000000000007"/>
    <n v="0.04"/>
    <x v="58"/>
    <x v="57"/>
    <x v="59"/>
    <x v="59"/>
  </r>
  <r>
    <n v="21344"/>
    <s v="Ram Mahesh"/>
    <x v="2"/>
    <s v="Mint Chip Choco"/>
    <n v="8337"/>
    <x v="54"/>
    <n v="522"/>
    <d v="2015-04-30T00:00:00"/>
    <n v="5.72"/>
    <x v="0"/>
    <n v="5.72"/>
    <n v="2985.8399999999997"/>
    <n v="0.02"/>
    <x v="59"/>
    <x v="58"/>
    <x v="60"/>
    <x v="60"/>
  </r>
  <r>
    <n v="21224"/>
    <s v="Ram Mahesh"/>
    <x v="5"/>
    <s v="Caramel Stuffed Bars"/>
    <n v="8246"/>
    <x v="55"/>
    <n v="359"/>
    <d v="2015-01-29T00:00:00"/>
    <n v="5.07"/>
    <x v="0"/>
    <n v="5.07"/>
    <n v="1820.13"/>
    <n v="0.04"/>
    <x v="60"/>
    <x v="59"/>
    <x v="61"/>
    <x v="61"/>
  </r>
  <r>
    <n v="21519"/>
    <s v="Ram Mahesh"/>
    <x v="0"/>
    <s v="Orange Choco"/>
    <n v="8197"/>
    <x v="28"/>
    <n v="357"/>
    <d v="2015-11-10T00:00:00"/>
    <n v="3.68"/>
    <x v="0"/>
    <n v="3.68"/>
    <n v="1313.76"/>
    <n v="0.02"/>
    <x v="61"/>
    <x v="60"/>
    <x v="62"/>
    <x v="62"/>
  </r>
  <r>
    <n v="42530"/>
    <s v="Ram Mahesh"/>
    <x v="5"/>
    <s v="Spicy Special Slims"/>
    <n v="8197"/>
    <x v="56"/>
    <n v="483"/>
    <d v="2015-12-16T00:00:00"/>
    <n v="11.22"/>
    <x v="0"/>
    <n v="11.22"/>
    <n v="5419.26"/>
    <n v="0.04"/>
    <x v="62"/>
    <x v="61"/>
    <x v="63"/>
    <x v="63"/>
  </r>
  <r>
    <n v="13350"/>
    <s v="Ches Bonnell"/>
    <x v="1"/>
    <s v="Fruit &amp; Nut Bars"/>
    <n v="8190"/>
    <x v="57"/>
    <n v="546"/>
    <d v="2014-09-09T00:00:00"/>
    <n v="4.74"/>
    <x v="1"/>
    <n v="4.74"/>
    <n v="2588.04"/>
    <n v="0.03"/>
    <x v="63"/>
    <x v="62"/>
    <x v="64"/>
    <x v="64"/>
  </r>
  <r>
    <n v="11053"/>
    <s v="Ram Mahesh"/>
    <x v="2"/>
    <s v="Caramel Stuffed Bars"/>
    <n v="8155"/>
    <x v="58"/>
    <n v="340"/>
    <d v="2014-02-10T00:00:00"/>
    <n v="5.07"/>
    <x v="1"/>
    <n v="5.07"/>
    <n v="1723.8000000000002"/>
    <n v="0.02"/>
    <x v="64"/>
    <x v="63"/>
    <x v="65"/>
    <x v="65"/>
  </r>
  <r>
    <n v="13493"/>
    <s v="Ram Mahesh"/>
    <x v="0"/>
    <s v="Eclairs"/>
    <n v="8148"/>
    <x v="59"/>
    <n v="1164"/>
    <d v="2015-01-07T00:00:00"/>
    <n v="4.4000000000000004"/>
    <x v="0"/>
    <n v="4.4000000000000004"/>
    <n v="5121.6000000000004"/>
    <n v="0.02"/>
    <x v="65"/>
    <x v="64"/>
    <x v="66"/>
    <x v="66"/>
  </r>
  <r>
    <n v="21394"/>
    <s v="Husein Augar"/>
    <x v="3"/>
    <s v="Manuka Honey Choco"/>
    <n v="8148"/>
    <x v="60"/>
    <n v="582"/>
    <d v="2015-07-07T00:00:00"/>
    <n v="6.8"/>
    <x v="0"/>
    <n v="6.8"/>
    <n v="3957.6"/>
    <n v="0.03"/>
    <x v="66"/>
    <x v="65"/>
    <x v="67"/>
    <x v="67"/>
  </r>
  <r>
    <n v="21200"/>
    <s v="Ram Mahesh"/>
    <x v="0"/>
    <s v="50% Dark Bites"/>
    <n v="8141"/>
    <x v="61"/>
    <n v="1357"/>
    <d v="2015-01-05T00:00:00"/>
    <n v="7.48"/>
    <x v="0"/>
    <n v="7.48"/>
    <n v="10150.36"/>
    <n v="0.02"/>
    <x v="67"/>
    <x v="66"/>
    <x v="68"/>
    <x v="68"/>
  </r>
  <r>
    <n v="21443"/>
    <s v="Gunar Cockshoot"/>
    <x v="3"/>
    <s v="Fruit &amp; Nut Bars"/>
    <n v="8141"/>
    <x v="62"/>
    <n v="509"/>
    <d v="2015-10-31T00:00:00"/>
    <n v="4.74"/>
    <x v="0"/>
    <n v="4.74"/>
    <n v="2412.6600000000003"/>
    <n v="0.03"/>
    <x v="68"/>
    <x v="67"/>
    <x v="69"/>
    <x v="69"/>
  </r>
  <r>
    <n v="21233"/>
    <s v="Oby Sorrel"/>
    <x v="1"/>
    <s v="After Nines"/>
    <n v="8120"/>
    <x v="63"/>
    <n v="387"/>
    <d v="2015-02-07T00:00:00"/>
    <n v="6.52"/>
    <x v="0"/>
    <n v="6.52"/>
    <n v="2523.2399999999998"/>
    <n v="0.03"/>
    <x v="69"/>
    <x v="68"/>
    <x v="70"/>
    <x v="70"/>
  </r>
  <r>
    <n v="13306"/>
    <s v="Gigi Bohling"/>
    <x v="5"/>
    <s v="Smooth Sliky Salty"/>
    <n v="8064"/>
    <x v="64"/>
    <n v="367"/>
    <d v="2014-07-10T00:00:00"/>
    <n v="2.76"/>
    <x v="1"/>
    <n v="2.76"/>
    <n v="1012.92"/>
    <n v="0.04"/>
    <x v="70"/>
    <x v="69"/>
    <x v="71"/>
    <x v="71"/>
  </r>
  <r>
    <n v="21516"/>
    <s v="Husein Augar"/>
    <x v="5"/>
    <s v="Raspberry Choco"/>
    <n v="8057"/>
    <x v="65"/>
    <n v="323"/>
    <d v="2015-11-09T00:00:00"/>
    <n v="3.85"/>
    <x v="0"/>
    <n v="3.85"/>
    <n v="1243.55"/>
    <n v="0.04"/>
    <x v="71"/>
    <x v="70"/>
    <x v="72"/>
    <x v="72"/>
  </r>
  <r>
    <n v="21282"/>
    <s v="Carla Molina"/>
    <x v="3"/>
    <s v="Drinking Coco"/>
    <n v="8022"/>
    <x v="66"/>
    <n v="803"/>
    <d v="2015-03-10T00:00:00"/>
    <n v="9.94"/>
    <x v="0"/>
    <n v="9.94"/>
    <n v="7981.82"/>
    <n v="0.03"/>
    <x v="72"/>
    <x v="71"/>
    <x v="73"/>
    <x v="73"/>
  </r>
  <r>
    <n v="11073"/>
    <s v="Gigi Bohling"/>
    <x v="2"/>
    <s v="Manuka Honey Choco"/>
    <n v="8008"/>
    <x v="67"/>
    <n v="668"/>
    <d v="2014-03-17T00:00:00"/>
    <n v="6.8"/>
    <x v="1"/>
    <n v="6.8"/>
    <n v="4542.3999999999996"/>
    <n v="0.02"/>
    <x v="73"/>
    <x v="72"/>
    <x v="74"/>
    <x v="74"/>
  </r>
  <r>
    <n v="13313"/>
    <s v="Ches Bonnell"/>
    <x v="5"/>
    <s v="50% Dark Bites"/>
    <n v="7966"/>
    <x v="68"/>
    <n v="886"/>
    <d v="2014-07-12T00:00:00"/>
    <n v="7.48"/>
    <x v="1"/>
    <n v="7.48"/>
    <n v="6627.2800000000007"/>
    <n v="0.04"/>
    <x v="74"/>
    <x v="73"/>
    <x v="75"/>
    <x v="75"/>
  </r>
  <r>
    <n v="21388"/>
    <s v="Barr Faughny"/>
    <x v="4"/>
    <s v="70% Dark Bites"/>
    <n v="7966"/>
    <x v="59"/>
    <n v="469"/>
    <d v="2015-07-01T00:00:00"/>
    <n v="5.04"/>
    <x v="0"/>
    <n v="5.04"/>
    <n v="2363.7600000000002"/>
    <n v="0.01"/>
    <x v="75"/>
    <x v="74"/>
    <x v="76"/>
    <x v="76"/>
  </r>
  <r>
    <n v="21540"/>
    <s v="Husein Augar"/>
    <x v="4"/>
    <s v="Choco Coated Almonds"/>
    <n v="7966"/>
    <x v="17"/>
    <n v="307"/>
    <d v="2015-11-17T00:00:00"/>
    <n v="3.32"/>
    <x v="0"/>
    <n v="3.32"/>
    <n v="1019.2399999999999"/>
    <n v="0.01"/>
    <x v="75"/>
    <x v="74"/>
    <x v="77"/>
    <x v="77"/>
  </r>
  <r>
    <n v="42525"/>
    <s v="Ches Bonnell"/>
    <x v="1"/>
    <s v="White Choc"/>
    <n v="7840"/>
    <x v="69"/>
    <n v="302"/>
    <d v="2015-12-11T00:00:00"/>
    <n v="2.88"/>
    <x v="0"/>
    <n v="2.88"/>
    <n v="869.76"/>
    <n v="0.03"/>
    <x v="76"/>
    <x v="75"/>
    <x v="78"/>
    <x v="78"/>
  </r>
  <r>
    <n v="13372"/>
    <s v="Husein Augar"/>
    <x v="4"/>
    <s v="Organic Choco Syrup"/>
    <n v="7826"/>
    <x v="70"/>
    <n v="290"/>
    <d v="2014-09-22T00:00:00"/>
    <n v="9.57"/>
    <x v="1"/>
    <n v="9.57"/>
    <n v="2775.3"/>
    <n v="0.01"/>
    <x v="77"/>
    <x v="76"/>
    <x v="79"/>
    <x v="79"/>
  </r>
  <r>
    <n v="13337"/>
    <s v="Ram Mahesh"/>
    <x v="3"/>
    <s v="Smooth Sliky Salty"/>
    <n v="7805"/>
    <x v="71"/>
    <n v="372"/>
    <d v="2014-08-20T00:00:00"/>
    <n v="2.76"/>
    <x v="1"/>
    <n v="2.76"/>
    <n v="1026.72"/>
    <n v="0.03"/>
    <x v="78"/>
    <x v="77"/>
    <x v="80"/>
    <x v="80"/>
  </r>
  <r>
    <n v="13292"/>
    <s v="Ches Bonnell"/>
    <x v="3"/>
    <s v="Spicy Special Slims"/>
    <n v="7798"/>
    <x v="72"/>
    <n v="459"/>
    <d v="2014-06-17T00:00:00"/>
    <n v="11.22"/>
    <x v="1"/>
    <n v="11.22"/>
    <n v="5149.9800000000005"/>
    <n v="0.03"/>
    <x v="79"/>
    <x v="78"/>
    <x v="81"/>
    <x v="81"/>
  </r>
  <r>
    <n v="21334"/>
    <s v="Husein Augar"/>
    <x v="0"/>
    <s v="Spicy Special Slims"/>
    <n v="7784"/>
    <x v="73"/>
    <n v="458"/>
    <d v="2015-04-20T00:00:00"/>
    <n v="11.22"/>
    <x v="0"/>
    <n v="11.22"/>
    <n v="5138.76"/>
    <n v="0.02"/>
    <x v="80"/>
    <x v="79"/>
    <x v="82"/>
    <x v="82"/>
  </r>
  <r>
    <n v="13359"/>
    <s v="Brien Boise"/>
    <x v="0"/>
    <s v="Smooth Sliky Salty"/>
    <n v="7777"/>
    <x v="74"/>
    <n v="354"/>
    <d v="2014-09-18T00:00:00"/>
    <n v="2.76"/>
    <x v="1"/>
    <n v="2.76"/>
    <n v="977.04"/>
    <n v="0.02"/>
    <x v="81"/>
    <x v="80"/>
    <x v="83"/>
    <x v="83"/>
  </r>
  <r>
    <n v="21313"/>
    <s v="Ches Bonnell"/>
    <x v="3"/>
    <s v="Organic Choco Syrup"/>
    <n v="7749"/>
    <x v="75"/>
    <n v="299"/>
    <d v="2015-04-10T00:00:00"/>
    <n v="9.57"/>
    <x v="0"/>
    <n v="9.57"/>
    <n v="2861.4300000000003"/>
    <n v="0.03"/>
    <x v="82"/>
    <x v="81"/>
    <x v="84"/>
    <x v="84"/>
  </r>
  <r>
    <n v="13345"/>
    <s v="Gunar Cockshoot"/>
    <x v="3"/>
    <s v="Eclairs"/>
    <n v="7735"/>
    <x v="11"/>
    <n v="860"/>
    <d v="2014-09-04T00:00:00"/>
    <n v="4.4000000000000004"/>
    <x v="1"/>
    <n v="4.4000000000000004"/>
    <n v="3784.0000000000005"/>
    <n v="0.03"/>
    <x v="83"/>
    <x v="82"/>
    <x v="85"/>
    <x v="85"/>
  </r>
  <r>
    <n v="13286"/>
    <s v="Brien Boise"/>
    <x v="4"/>
    <s v="50% Dark Bites"/>
    <n v="7623"/>
    <x v="66"/>
    <n v="953"/>
    <d v="2014-06-11T00:00:00"/>
    <n v="7.48"/>
    <x v="1"/>
    <n v="7.48"/>
    <n v="7128.4400000000005"/>
    <n v="0.01"/>
    <x v="84"/>
    <x v="83"/>
    <x v="86"/>
    <x v="86"/>
  </r>
  <r>
    <n v="13351"/>
    <s v="Oby Sorrel"/>
    <x v="1"/>
    <s v="70% Dark Bites"/>
    <n v="7574"/>
    <x v="76"/>
    <n v="421"/>
    <d v="2014-09-10T00:00:00"/>
    <n v="5.04"/>
    <x v="1"/>
    <n v="5.04"/>
    <n v="2121.84"/>
    <n v="0.03"/>
    <x v="85"/>
    <x v="84"/>
    <x v="87"/>
    <x v="87"/>
  </r>
  <r>
    <n v="21390"/>
    <s v="Curtice Advani"/>
    <x v="1"/>
    <s v="Fruit &amp; Nut Bars"/>
    <n v="7560"/>
    <x v="77"/>
    <n v="473"/>
    <d v="2015-07-03T00:00:00"/>
    <n v="4.74"/>
    <x v="0"/>
    <n v="4.74"/>
    <n v="2242.02"/>
    <n v="0.03"/>
    <x v="86"/>
    <x v="85"/>
    <x v="88"/>
    <x v="88"/>
  </r>
  <r>
    <n v="21236"/>
    <s v="Gunar Cockshoot"/>
    <x v="4"/>
    <s v="Orange Choco"/>
    <n v="7553"/>
    <x v="78"/>
    <n v="329"/>
    <d v="2015-02-10T00:00:00"/>
    <n v="3.68"/>
    <x v="0"/>
    <n v="3.68"/>
    <n v="1210.72"/>
    <n v="0.01"/>
    <x v="87"/>
    <x v="86"/>
    <x v="89"/>
    <x v="89"/>
  </r>
  <r>
    <n v="21261"/>
    <s v="Gunar Cockshoot"/>
    <x v="0"/>
    <s v="85% Dark Bars"/>
    <n v="7553"/>
    <x v="45"/>
    <n v="540"/>
    <d v="2015-02-27T00:00:00"/>
    <n v="7.51"/>
    <x v="0"/>
    <n v="7.51"/>
    <n v="4055.4"/>
    <n v="0.02"/>
    <x v="88"/>
    <x v="87"/>
    <x v="90"/>
    <x v="90"/>
  </r>
  <r>
    <n v="13412"/>
    <s v="Curtice Advani"/>
    <x v="3"/>
    <s v="Fruit &amp; Nut Bars"/>
    <n v="7525"/>
    <x v="79"/>
    <n v="502"/>
    <d v="2014-10-24T00:00:00"/>
    <n v="4.74"/>
    <x v="1"/>
    <n v="4.74"/>
    <n v="2379.48"/>
    <n v="0.03"/>
    <x v="89"/>
    <x v="88"/>
    <x v="91"/>
    <x v="91"/>
  </r>
  <r>
    <n v="13473"/>
    <s v="Brien Boise"/>
    <x v="3"/>
    <s v="99% Dark &amp; Pure"/>
    <n v="7525"/>
    <x v="32"/>
    <n v="290"/>
    <d v="2014-12-18T00:00:00"/>
    <n v="7.73"/>
    <x v="1"/>
    <n v="7.73"/>
    <n v="2241.7000000000003"/>
    <n v="0.03"/>
    <x v="89"/>
    <x v="88"/>
    <x v="92"/>
    <x v="92"/>
  </r>
  <r>
    <n v="21197"/>
    <s v="Ches Bonnell"/>
    <x v="4"/>
    <s v="Choco Coated Almonds"/>
    <n v="7490"/>
    <x v="80"/>
    <n v="300"/>
    <d v="2015-01-11T00:00:00"/>
    <n v="3.32"/>
    <x v="0"/>
    <n v="3.32"/>
    <n v="996"/>
    <n v="0.01"/>
    <x v="90"/>
    <x v="89"/>
    <x v="93"/>
    <x v="93"/>
  </r>
  <r>
    <n v="21235"/>
    <s v="Ram Mahesh"/>
    <x v="0"/>
    <s v="85% Dark Bars"/>
    <n v="7434"/>
    <x v="81"/>
    <n v="620"/>
    <d v="2015-02-09T00:00:00"/>
    <n v="7.51"/>
    <x v="0"/>
    <n v="7.51"/>
    <n v="4656.2"/>
    <n v="0.02"/>
    <x v="91"/>
    <x v="90"/>
    <x v="94"/>
    <x v="94"/>
  </r>
  <r>
    <n v="13355"/>
    <s v="Brien Boise"/>
    <x v="3"/>
    <s v="Raspberry Choco"/>
    <n v="7343"/>
    <x v="82"/>
    <n v="320"/>
    <d v="2014-09-14T00:00:00"/>
    <n v="3.85"/>
    <x v="1"/>
    <n v="3.85"/>
    <n v="1232"/>
    <n v="0.03"/>
    <x v="92"/>
    <x v="91"/>
    <x v="95"/>
    <x v="95"/>
  </r>
  <r>
    <n v="13303"/>
    <s v="Curtice Advani"/>
    <x v="4"/>
    <s v="Eclairs"/>
    <n v="7287"/>
    <x v="83"/>
    <n v="810"/>
    <d v="2014-07-12T00:00:00"/>
    <n v="4.4000000000000004"/>
    <x v="1"/>
    <n v="4.4000000000000004"/>
    <n v="3564.0000000000005"/>
    <n v="0.01"/>
    <x v="93"/>
    <x v="92"/>
    <x v="96"/>
    <x v="96"/>
  </r>
  <r>
    <n v="11067"/>
    <s v="Ram Mahesh"/>
    <x v="3"/>
    <s v="Baker's Choco Chips"/>
    <n v="7252"/>
    <x v="84"/>
    <n v="726"/>
    <d v="2014-03-11T00:00:00"/>
    <n v="3.8"/>
    <x v="1"/>
    <n v="3.8"/>
    <n v="2758.7999999999997"/>
    <n v="0.03"/>
    <x v="94"/>
    <x v="93"/>
    <x v="97"/>
    <x v="97"/>
  </r>
  <r>
    <n v="21327"/>
    <s v="Gigi Bohling"/>
    <x v="3"/>
    <s v="Mint Chip Choco"/>
    <n v="7245"/>
    <x v="85"/>
    <n v="453"/>
    <d v="2015-04-13T00:00:00"/>
    <n v="5.72"/>
    <x v="0"/>
    <n v="5.72"/>
    <n v="2591.16"/>
    <n v="0.03"/>
    <x v="95"/>
    <x v="94"/>
    <x v="98"/>
    <x v="98"/>
  </r>
  <r>
    <n v="13485"/>
    <s v="Husein Augar"/>
    <x v="5"/>
    <s v="70% Dark Bites"/>
    <n v="7231"/>
    <x v="74"/>
    <n v="452"/>
    <d v="2014-12-30T00:00:00"/>
    <n v="5.04"/>
    <x v="1"/>
    <n v="5.04"/>
    <n v="2278.08"/>
    <n v="0.04"/>
    <x v="96"/>
    <x v="95"/>
    <x v="99"/>
    <x v="99"/>
  </r>
  <r>
    <n v="30217"/>
    <s v="Gunar Cockshoot"/>
    <x v="2"/>
    <s v="85% Dark Bars"/>
    <n v="7182"/>
    <x v="86"/>
    <n v="599"/>
    <d v="2015-11-30T00:00:00"/>
    <n v="7.51"/>
    <x v="0"/>
    <n v="7.51"/>
    <n v="4498.49"/>
    <n v="0.02"/>
    <x v="97"/>
    <x v="96"/>
    <x v="100"/>
    <x v="100"/>
  </r>
  <r>
    <n v="11096"/>
    <s v="Ches Bonnell"/>
    <x v="0"/>
    <s v="99% Dark &amp; Pure"/>
    <n v="7133"/>
    <x v="87"/>
    <n v="286"/>
    <d v="2014-05-06T00:00:00"/>
    <n v="7.73"/>
    <x v="1"/>
    <n v="7.73"/>
    <n v="2210.7800000000002"/>
    <n v="0.02"/>
    <x v="98"/>
    <x v="97"/>
    <x v="101"/>
    <x v="101"/>
  </r>
  <r>
    <n v="13310"/>
    <s v="Carla Molina"/>
    <x v="1"/>
    <s v="Manuka Honey Choco"/>
    <n v="7091"/>
    <x v="88"/>
    <n v="473"/>
    <d v="2014-07-14T00:00:00"/>
    <n v="6.8"/>
    <x v="1"/>
    <n v="6.8"/>
    <n v="3216.4"/>
    <n v="0.03"/>
    <x v="99"/>
    <x v="98"/>
    <x v="102"/>
    <x v="102"/>
  </r>
  <r>
    <n v="11089"/>
    <s v="Carla Molina"/>
    <x v="3"/>
    <s v="70% Dark Bites"/>
    <n v="7049"/>
    <x v="4"/>
    <n v="371"/>
    <d v="2014-04-11T00:00:00"/>
    <n v="5.04"/>
    <x v="1"/>
    <n v="5.04"/>
    <n v="1869.84"/>
    <n v="0.03"/>
    <x v="100"/>
    <x v="99"/>
    <x v="103"/>
    <x v="103"/>
  </r>
  <r>
    <n v="13374"/>
    <s v="Gunar Cockshoot"/>
    <x v="0"/>
    <s v="Organic Choco Syrup"/>
    <n v="7021"/>
    <x v="89"/>
    <n v="261"/>
    <d v="2014-09-24T00:00:00"/>
    <n v="9.57"/>
    <x v="1"/>
    <n v="9.57"/>
    <n v="2497.77"/>
    <n v="0.02"/>
    <x v="101"/>
    <x v="100"/>
    <x v="104"/>
    <x v="104"/>
  </r>
  <r>
    <n v="21430"/>
    <s v="Oby Sorrel"/>
    <x v="1"/>
    <s v="99% Dark &amp; Pure"/>
    <n v="7014"/>
    <x v="90"/>
    <n v="305"/>
    <d v="2015-09-18T00:00:00"/>
    <n v="7.73"/>
    <x v="0"/>
    <n v="7.73"/>
    <n v="2357.65"/>
    <n v="0.03"/>
    <x v="102"/>
    <x v="101"/>
    <x v="105"/>
    <x v="105"/>
  </r>
  <r>
    <n v="13278"/>
    <s v="Barr Faughny"/>
    <x v="3"/>
    <s v="Spicy Special Slims"/>
    <n v="6958"/>
    <x v="91"/>
    <n v="464"/>
    <d v="2014-06-11T00:00:00"/>
    <n v="11.22"/>
    <x v="1"/>
    <n v="11.22"/>
    <n v="5206.08"/>
    <n v="0.03"/>
    <x v="103"/>
    <x v="102"/>
    <x v="106"/>
    <x v="106"/>
  </r>
  <r>
    <n v="13304"/>
    <s v="Oby Sorrel"/>
    <x v="4"/>
    <s v="Manuka Honey Choco"/>
    <n v="6937"/>
    <x v="92"/>
    <n v="579"/>
    <d v="2014-07-08T00:00:00"/>
    <n v="6.8"/>
    <x v="1"/>
    <n v="6.8"/>
    <n v="3937.2"/>
    <n v="0.01"/>
    <x v="104"/>
    <x v="103"/>
    <x v="107"/>
    <x v="107"/>
  </r>
  <r>
    <n v="13444"/>
    <s v="Carla Molina"/>
    <x v="5"/>
    <s v="Caramel Stuffed Bars"/>
    <n v="6930"/>
    <x v="85"/>
    <n v="267"/>
    <d v="2014-12-12T00:00:00"/>
    <n v="5.07"/>
    <x v="1"/>
    <n v="5.07"/>
    <n v="1353.69"/>
    <n v="0.04"/>
    <x v="105"/>
    <x v="104"/>
    <x v="108"/>
    <x v="108"/>
  </r>
  <r>
    <n v="13298"/>
    <s v="Oby Sorrel"/>
    <x v="2"/>
    <s v="Raspberry Choco"/>
    <n v="6860"/>
    <x v="93"/>
    <n v="312"/>
    <d v="2014-07-07T00:00:00"/>
    <n v="3.85"/>
    <x v="1"/>
    <n v="3.85"/>
    <n v="1201.2"/>
    <n v="0.02"/>
    <x v="106"/>
    <x v="105"/>
    <x v="109"/>
    <x v="109"/>
  </r>
  <r>
    <n v="13483"/>
    <s v="Gunar Cockshoot"/>
    <x v="3"/>
    <s v="Spicy Special Slims"/>
    <n v="6804"/>
    <x v="94"/>
    <n v="486"/>
    <d v="2014-12-28T00:00:00"/>
    <n v="11.22"/>
    <x v="1"/>
    <n v="11.22"/>
    <n v="5452.92"/>
    <n v="0.03"/>
    <x v="107"/>
    <x v="106"/>
    <x v="110"/>
    <x v="110"/>
  </r>
  <r>
    <n v="13400"/>
    <s v="Gigi Bohling"/>
    <x v="3"/>
    <s v="White Choc"/>
    <n v="6755"/>
    <x v="95"/>
    <n v="271"/>
    <d v="2014-10-29T00:00:00"/>
    <n v="2.88"/>
    <x v="1"/>
    <n v="2.88"/>
    <n v="780.48"/>
    <n v="0.03"/>
    <x v="108"/>
    <x v="107"/>
    <x v="111"/>
    <x v="111"/>
  </r>
  <r>
    <n v="21270"/>
    <s v="Carla Molina"/>
    <x v="3"/>
    <s v="Organic Choco Syrup"/>
    <n v="6727"/>
    <x v="6"/>
    <n v="250"/>
    <d v="2015-03-08T00:00:00"/>
    <n v="9.57"/>
    <x v="0"/>
    <n v="9.57"/>
    <n v="2392.5"/>
    <n v="0.03"/>
    <x v="109"/>
    <x v="108"/>
    <x v="112"/>
    <x v="112"/>
  </r>
  <r>
    <n v="11112"/>
    <s v="Brien Boise"/>
    <x v="2"/>
    <s v="Smooth Sliky Salty"/>
    <n v="6706"/>
    <x v="96"/>
    <n v="336"/>
    <d v="2014-05-13T00:00:00"/>
    <n v="2.76"/>
    <x v="1"/>
    <n v="2.76"/>
    <n v="927.3599999999999"/>
    <n v="0.02"/>
    <x v="110"/>
    <x v="109"/>
    <x v="113"/>
    <x v="113"/>
  </r>
  <r>
    <n v="21418"/>
    <s v="Gunar Cockshoot"/>
    <x v="2"/>
    <s v="50% Dark Bites"/>
    <n v="6706"/>
    <x v="97"/>
    <n v="746"/>
    <d v="2015-08-13T00:00:00"/>
    <n v="7.48"/>
    <x v="0"/>
    <n v="7.48"/>
    <n v="5580.08"/>
    <n v="0.02"/>
    <x v="110"/>
    <x v="109"/>
    <x v="114"/>
    <x v="114"/>
  </r>
  <r>
    <n v="21522"/>
    <s v="Ram Mahesh"/>
    <x v="3"/>
    <s v="Caramel Stuffed Bars"/>
    <n v="6643"/>
    <x v="98"/>
    <n v="277"/>
    <d v="2015-11-11T00:00:00"/>
    <n v="5.07"/>
    <x v="0"/>
    <n v="5.07"/>
    <n v="1404.39"/>
    <n v="0.03"/>
    <x v="111"/>
    <x v="110"/>
    <x v="115"/>
    <x v="115"/>
  </r>
  <r>
    <n v="11044"/>
    <s v="Barr Faughny"/>
    <x v="3"/>
    <s v="85% Dark Bars"/>
    <n v="6636"/>
    <x v="99"/>
    <n v="474"/>
    <d v="2014-02-05T00:00:00"/>
    <n v="7.51"/>
    <x v="1"/>
    <n v="7.51"/>
    <n v="3559.74"/>
    <n v="0.03"/>
    <x v="112"/>
    <x v="111"/>
    <x v="116"/>
    <x v="116"/>
  </r>
  <r>
    <n v="21250"/>
    <s v="Oby Sorrel"/>
    <x v="2"/>
    <s v="Eclairs"/>
    <n v="6615"/>
    <x v="100"/>
    <n v="945"/>
    <d v="2015-02-16T00:00:00"/>
    <n v="4.4000000000000004"/>
    <x v="0"/>
    <n v="4.4000000000000004"/>
    <n v="4158"/>
    <n v="0.02"/>
    <x v="113"/>
    <x v="112"/>
    <x v="117"/>
    <x v="117"/>
  </r>
  <r>
    <n v="21546"/>
    <s v="Gigi Bohling"/>
    <x v="2"/>
    <s v="85% Dark Bars"/>
    <n v="6552"/>
    <x v="101"/>
    <n v="596"/>
    <d v="2015-11-19T00:00:00"/>
    <n v="7.51"/>
    <x v="0"/>
    <n v="7.51"/>
    <n v="4475.96"/>
    <n v="0.02"/>
    <x v="114"/>
    <x v="113"/>
    <x v="118"/>
    <x v="118"/>
  </r>
  <r>
    <n v="21301"/>
    <s v="Oby Sorrel"/>
    <x v="0"/>
    <s v="Smooth Sliky Salty"/>
    <n v="6517"/>
    <x v="102"/>
    <n v="311"/>
    <d v="2015-03-29T00:00:00"/>
    <n v="2.76"/>
    <x v="0"/>
    <n v="2.76"/>
    <n v="858.3599999999999"/>
    <n v="0.02"/>
    <x v="115"/>
    <x v="114"/>
    <x v="119"/>
    <x v="119"/>
  </r>
  <r>
    <n v="13354"/>
    <s v="Barr Faughny"/>
    <x v="2"/>
    <s v="Organic Choco Syrup"/>
    <n v="6496"/>
    <x v="103"/>
    <n v="271"/>
    <d v="2014-09-13T00:00:00"/>
    <n v="9.57"/>
    <x v="1"/>
    <n v="9.57"/>
    <n v="2593.4700000000003"/>
    <n v="0.02"/>
    <x v="116"/>
    <x v="115"/>
    <x v="120"/>
    <x v="120"/>
  </r>
  <r>
    <n v="13421"/>
    <s v="Carla Molina"/>
    <x v="1"/>
    <s v="50% Dark Bites"/>
    <n v="6482"/>
    <x v="104"/>
    <n v="1081"/>
    <d v="2014-11-02T00:00:00"/>
    <n v="7.48"/>
    <x v="1"/>
    <n v="7.48"/>
    <n v="8085.88"/>
    <n v="0.03"/>
    <x v="117"/>
    <x v="116"/>
    <x v="121"/>
    <x v="121"/>
  </r>
  <r>
    <n v="21330"/>
    <s v="Ches Bonnell"/>
    <x v="0"/>
    <s v="Fruit &amp; Nut Bars"/>
    <n v="6482"/>
    <x v="105"/>
    <n v="406"/>
    <d v="2015-04-16T00:00:00"/>
    <n v="4.74"/>
    <x v="0"/>
    <n v="4.74"/>
    <n v="1924.44"/>
    <n v="0.02"/>
    <x v="118"/>
    <x v="117"/>
    <x v="122"/>
    <x v="122"/>
  </r>
  <r>
    <n v="11048"/>
    <s v="Barr Faughny"/>
    <x v="1"/>
    <s v="Baker's Choco Chips"/>
    <n v="6405"/>
    <x v="106"/>
    <n v="712"/>
    <d v="2014-02-09T00:00:00"/>
    <n v="3.8"/>
    <x v="1"/>
    <n v="3.8"/>
    <n v="2705.6"/>
    <n v="0.03"/>
    <x v="119"/>
    <x v="118"/>
    <x v="123"/>
    <x v="123"/>
  </r>
  <r>
    <n v="11046"/>
    <s v="Brien Boise"/>
    <x v="5"/>
    <s v="99% Dark &amp; Pure"/>
    <n v="6384"/>
    <x v="107"/>
    <n v="278"/>
    <d v="2014-02-07T00:00:00"/>
    <n v="7.73"/>
    <x v="1"/>
    <n v="7.73"/>
    <n v="2148.94"/>
    <n v="0.04"/>
    <x v="120"/>
    <x v="119"/>
    <x v="124"/>
    <x v="124"/>
  </r>
  <r>
    <n v="13341"/>
    <s v="Ram Mahesh"/>
    <x v="0"/>
    <s v="Manuka Honey Choco"/>
    <n v="6370"/>
    <x v="108"/>
    <n v="490"/>
    <d v="2014-08-19T00:00:00"/>
    <n v="6.8"/>
    <x v="1"/>
    <n v="6.8"/>
    <n v="3332"/>
    <n v="0.02"/>
    <x v="121"/>
    <x v="120"/>
    <x v="125"/>
    <x v="125"/>
  </r>
  <r>
    <n v="13470"/>
    <s v="Ram Mahesh"/>
    <x v="0"/>
    <s v="Fruit &amp; Nut Bars"/>
    <n v="6370"/>
    <x v="109"/>
    <n v="399"/>
    <d v="2014-12-15T00:00:00"/>
    <n v="4.74"/>
    <x v="1"/>
    <n v="4.74"/>
    <n v="1891.26"/>
    <n v="0.02"/>
    <x v="121"/>
    <x v="120"/>
    <x v="126"/>
    <x v="126"/>
  </r>
  <r>
    <n v="21413"/>
    <s v="Barr Faughny"/>
    <x v="0"/>
    <s v="Eclairs"/>
    <n v="6349"/>
    <x v="42"/>
    <n v="706"/>
    <d v="2015-08-08T00:00:00"/>
    <n v="4.4000000000000004"/>
    <x v="0"/>
    <n v="4.4000000000000004"/>
    <n v="3106.4"/>
    <n v="0.02"/>
    <x v="122"/>
    <x v="121"/>
    <x v="127"/>
    <x v="127"/>
  </r>
  <r>
    <n v="13340"/>
    <s v="Ches Bonnell"/>
    <x v="4"/>
    <s v="Smooth Sliky Salty"/>
    <n v="6328"/>
    <x v="110"/>
    <n v="302"/>
    <d v="2014-08-18T00:00:00"/>
    <n v="2.76"/>
    <x v="1"/>
    <n v="2.76"/>
    <n v="833.52"/>
    <n v="0.01"/>
    <x v="123"/>
    <x v="122"/>
    <x v="128"/>
    <x v="128"/>
  </r>
  <r>
    <n v="21255"/>
    <s v="Ches Bonnell"/>
    <x v="1"/>
    <s v="70% Dark Bites"/>
    <n v="6314"/>
    <x v="111"/>
    <n v="395"/>
    <d v="2015-02-21T00:00:00"/>
    <n v="5.04"/>
    <x v="0"/>
    <n v="5.04"/>
    <n v="1990.8"/>
    <n v="0.03"/>
    <x v="124"/>
    <x v="123"/>
    <x v="129"/>
    <x v="129"/>
  </r>
  <r>
    <n v="21258"/>
    <s v="Husein Augar"/>
    <x v="2"/>
    <s v="Milk Bars"/>
    <n v="6314"/>
    <x v="112"/>
    <n v="234"/>
    <d v="2015-02-24T00:00:00"/>
    <n v="5.26"/>
    <x v="0"/>
    <n v="5.26"/>
    <n v="1230.8399999999999"/>
    <n v="0.02"/>
    <x v="125"/>
    <x v="124"/>
    <x v="130"/>
    <x v="130"/>
  </r>
  <r>
    <n v="13377"/>
    <s v="Ches Bonnell"/>
    <x v="1"/>
    <s v="Orange Choco"/>
    <n v="6279"/>
    <x v="113"/>
    <n v="273"/>
    <d v="2014-09-27T00:00:00"/>
    <n v="3.68"/>
    <x v="1"/>
    <n v="3.68"/>
    <n v="1004.6400000000001"/>
    <n v="0.03"/>
    <x v="126"/>
    <x v="125"/>
    <x v="131"/>
    <x v="131"/>
  </r>
  <r>
    <n v="11104"/>
    <s v="Ram Mahesh"/>
    <x v="5"/>
    <s v="Organic Choco Syrup"/>
    <n v="6258"/>
    <x v="114"/>
    <n v="232"/>
    <d v="2014-05-06T00:00:00"/>
    <n v="9.57"/>
    <x v="1"/>
    <n v="9.57"/>
    <n v="2220.2400000000002"/>
    <n v="0.04"/>
    <x v="127"/>
    <x v="126"/>
    <x v="132"/>
    <x v="132"/>
  </r>
  <r>
    <n v="21284"/>
    <s v="Husein Augar"/>
    <x v="5"/>
    <s v="Organic Choco Syrup"/>
    <n v="6216"/>
    <x v="115"/>
    <n v="249"/>
    <d v="2015-03-12T00:00:00"/>
    <n v="9.57"/>
    <x v="0"/>
    <n v="9.57"/>
    <n v="2382.9300000000003"/>
    <n v="0.04"/>
    <x v="128"/>
    <x v="127"/>
    <x v="133"/>
    <x v="133"/>
  </r>
  <r>
    <n v="42537"/>
    <s v="Carla Molina"/>
    <x v="4"/>
    <s v="Organic Choco Syrup"/>
    <n v="6167"/>
    <x v="116"/>
    <n v="238"/>
    <d v="2015-12-23T00:00:00"/>
    <n v="9.57"/>
    <x v="0"/>
    <n v="9.57"/>
    <n v="2277.66"/>
    <n v="0.01"/>
    <x v="129"/>
    <x v="128"/>
    <x v="134"/>
    <x v="134"/>
  </r>
  <r>
    <n v="11090"/>
    <s v="Brien Boise"/>
    <x v="1"/>
    <s v="Organic Choco Syrup"/>
    <n v="6139"/>
    <x v="117"/>
    <n v="237"/>
    <d v="2014-04-12T00:00:00"/>
    <n v="9.57"/>
    <x v="1"/>
    <n v="9.57"/>
    <n v="2268.09"/>
    <n v="0.03"/>
    <x v="130"/>
    <x v="129"/>
    <x v="135"/>
    <x v="135"/>
  </r>
  <r>
    <n v="13409"/>
    <s v="Oby Sorrel"/>
    <x v="4"/>
    <s v="Fruit &amp; Nut Bars"/>
    <n v="6125"/>
    <x v="118"/>
    <n v="472"/>
    <d v="2014-10-21T00:00:00"/>
    <n v="4.74"/>
    <x v="1"/>
    <n v="4.74"/>
    <n v="2237.2800000000002"/>
    <n v="0.01"/>
    <x v="131"/>
    <x v="130"/>
    <x v="136"/>
    <x v="136"/>
  </r>
  <r>
    <n v="13443"/>
    <s v="Gigi Bohling"/>
    <x v="5"/>
    <s v="Orange Choco"/>
    <n v="6111"/>
    <x v="119"/>
    <n v="266"/>
    <d v="2014-12-11T00:00:00"/>
    <n v="3.68"/>
    <x v="1"/>
    <n v="3.68"/>
    <n v="978.88"/>
    <n v="0.04"/>
    <x v="66"/>
    <x v="131"/>
    <x v="137"/>
    <x v="137"/>
  </r>
  <r>
    <n v="21368"/>
    <s v="Husein Augar"/>
    <x v="0"/>
    <s v="Peanut Butter Cubes"/>
    <n v="6076"/>
    <x v="120"/>
    <n v="608"/>
    <d v="2015-06-11T00:00:00"/>
    <n v="2.65"/>
    <x v="0"/>
    <n v="2.65"/>
    <n v="1611.2"/>
    <n v="0.02"/>
    <x v="132"/>
    <x v="132"/>
    <x v="138"/>
    <x v="138"/>
  </r>
  <r>
    <n v="21240"/>
    <s v="Oby Sorrel"/>
    <x v="2"/>
    <s v="Baker's Choco Chips"/>
    <n v="6062"/>
    <x v="23"/>
    <n v="607"/>
    <d v="2015-02-14T00:00:00"/>
    <n v="3.8"/>
    <x v="0"/>
    <n v="3.8"/>
    <n v="2306.6"/>
    <n v="0.02"/>
    <x v="133"/>
    <x v="133"/>
    <x v="139"/>
    <x v="139"/>
  </r>
  <r>
    <n v="21305"/>
    <s v="Curtice Advani"/>
    <x v="3"/>
    <s v="Orange Choco"/>
    <n v="6055"/>
    <x v="121"/>
    <n v="276"/>
    <d v="2015-04-02T00:00:00"/>
    <n v="3.68"/>
    <x v="0"/>
    <n v="3.68"/>
    <n v="1015.6800000000001"/>
    <n v="0.03"/>
    <x v="134"/>
    <x v="134"/>
    <x v="140"/>
    <x v="140"/>
  </r>
  <r>
    <n v="21355"/>
    <s v="Barr Faughny"/>
    <x v="5"/>
    <s v="Milk Bars"/>
    <n v="6055"/>
    <x v="61"/>
    <n v="233"/>
    <d v="2015-05-11T00:00:00"/>
    <n v="5.26"/>
    <x v="0"/>
    <n v="5.26"/>
    <n v="1225.58"/>
    <n v="0.04"/>
    <x v="135"/>
    <x v="135"/>
    <x v="141"/>
    <x v="141"/>
  </r>
  <r>
    <n v="21534"/>
    <s v="Curtice Advani"/>
    <x v="5"/>
    <s v="Almond Choco"/>
    <n v="6034"/>
    <x v="12"/>
    <n v="862"/>
    <d v="2015-11-15T00:00:00"/>
    <n v="5.15"/>
    <x v="0"/>
    <n v="5.15"/>
    <n v="4439.3"/>
    <n v="0.04"/>
    <x v="136"/>
    <x v="136"/>
    <x v="142"/>
    <x v="142"/>
  </r>
  <r>
    <n v="11030"/>
    <s v="Oby Sorrel"/>
    <x v="3"/>
    <s v="50% Dark Bites"/>
    <n v="6013"/>
    <x v="122"/>
    <n v="752"/>
    <d v="2014-01-22T00:00:00"/>
    <n v="7.48"/>
    <x v="1"/>
    <n v="7.48"/>
    <n v="5624.96"/>
    <n v="0.03"/>
    <x v="137"/>
    <x v="137"/>
    <x v="143"/>
    <x v="143"/>
  </r>
  <r>
    <n v="21206"/>
    <s v="Gunar Cockshoot"/>
    <x v="1"/>
    <s v="White Choc"/>
    <n v="5999"/>
    <x v="123"/>
    <n v="231"/>
    <d v="2015-01-11T00:00:00"/>
    <n v="2.88"/>
    <x v="0"/>
    <n v="2.88"/>
    <n v="665.28"/>
    <n v="0.03"/>
    <x v="138"/>
    <x v="138"/>
    <x v="144"/>
    <x v="144"/>
  </r>
  <r>
    <n v="21231"/>
    <s v="Ches Bonnell"/>
    <x v="2"/>
    <s v="Caramel Stuffed Bars"/>
    <n v="5999"/>
    <x v="55"/>
    <n v="231"/>
    <d v="2015-02-05T00:00:00"/>
    <n v="5.07"/>
    <x v="0"/>
    <n v="5.07"/>
    <n v="1171.17"/>
    <n v="0.02"/>
    <x v="139"/>
    <x v="139"/>
    <x v="145"/>
    <x v="145"/>
  </r>
  <r>
    <n v="21293"/>
    <s v="Husein Augar"/>
    <x v="4"/>
    <s v="Orange Choco"/>
    <n v="5992"/>
    <x v="124"/>
    <n v="261"/>
    <d v="2015-03-21T00:00:00"/>
    <n v="3.68"/>
    <x v="0"/>
    <n v="3.68"/>
    <n v="960.48"/>
    <n v="0.01"/>
    <x v="140"/>
    <x v="140"/>
    <x v="146"/>
    <x v="146"/>
  </r>
  <r>
    <n v="11061"/>
    <s v="Gunar Cockshoot"/>
    <x v="2"/>
    <s v="Baker's Choco Chips"/>
    <n v="5985"/>
    <x v="105"/>
    <n v="749"/>
    <d v="2014-03-05T00:00:00"/>
    <n v="3.8"/>
    <x v="1"/>
    <n v="3.8"/>
    <n v="2846.2"/>
    <n v="0.02"/>
    <x v="141"/>
    <x v="141"/>
    <x v="147"/>
    <x v="147"/>
  </r>
  <r>
    <n v="13465"/>
    <s v="Barr Faughny"/>
    <x v="2"/>
    <s v="Smooth Sliky Salty"/>
    <n v="5880"/>
    <x v="125"/>
    <n v="294"/>
    <d v="2014-12-10T00:00:00"/>
    <n v="2.76"/>
    <x v="1"/>
    <n v="2.76"/>
    <n v="811.43999999999994"/>
    <n v="0.02"/>
    <x v="142"/>
    <x v="142"/>
    <x v="148"/>
    <x v="148"/>
  </r>
  <r>
    <n v="13285"/>
    <s v="Ches Bonnell"/>
    <x v="4"/>
    <s v="Mint Chip Choco"/>
    <n v="5873"/>
    <x v="80"/>
    <n v="420"/>
    <d v="2014-06-18T00:00:00"/>
    <n v="5.72"/>
    <x v="1"/>
    <n v="5.72"/>
    <n v="2402.4"/>
    <n v="0.01"/>
    <x v="143"/>
    <x v="143"/>
    <x v="149"/>
    <x v="149"/>
  </r>
  <r>
    <n v="42535"/>
    <s v="Husein Augar"/>
    <x v="1"/>
    <s v="Spicy Special Slims"/>
    <n v="5859"/>
    <x v="2"/>
    <n v="367"/>
    <d v="2015-12-21T00:00:00"/>
    <n v="11.22"/>
    <x v="0"/>
    <n v="11.22"/>
    <n v="4117.74"/>
    <n v="0.03"/>
    <x v="144"/>
    <x v="144"/>
    <x v="150"/>
    <x v="150"/>
  </r>
  <r>
    <n v="11082"/>
    <s v="Carla Molina"/>
    <x v="4"/>
    <s v="Drinking Coco"/>
    <n v="5845"/>
    <x v="126"/>
    <n v="488"/>
    <d v="2014-04-04T00:00:00"/>
    <n v="9.94"/>
    <x v="1"/>
    <n v="9.94"/>
    <n v="4850.7199999999993"/>
    <n v="0.01"/>
    <x v="145"/>
    <x v="145"/>
    <x v="151"/>
    <x v="151"/>
  </r>
  <r>
    <n v="13423"/>
    <s v="Ches Bonnell"/>
    <x v="4"/>
    <s v="Organic Choco Syrup"/>
    <n v="5838"/>
    <x v="127"/>
    <n v="217"/>
    <d v="2014-11-04T00:00:00"/>
    <n v="9.57"/>
    <x v="1"/>
    <n v="9.57"/>
    <n v="2076.69"/>
    <n v="0.01"/>
    <x v="146"/>
    <x v="146"/>
    <x v="152"/>
    <x v="152"/>
  </r>
  <r>
    <n v="13446"/>
    <s v="Husein Augar"/>
    <x v="3"/>
    <s v="85% Dark Bars"/>
    <n v="5768"/>
    <x v="128"/>
    <n v="444"/>
    <d v="2014-12-14T00:00:00"/>
    <n v="7.51"/>
    <x v="1"/>
    <n v="7.51"/>
    <n v="3334.44"/>
    <n v="0.03"/>
    <x v="147"/>
    <x v="147"/>
    <x v="153"/>
    <x v="153"/>
  </r>
  <r>
    <n v="21372"/>
    <s v="Carla Molina"/>
    <x v="1"/>
    <s v="Fruit &amp; Nut Bars"/>
    <n v="5754"/>
    <x v="92"/>
    <n v="411"/>
    <d v="2015-06-15T00:00:00"/>
    <n v="4.74"/>
    <x v="0"/>
    <n v="4.74"/>
    <n v="1948.14"/>
    <n v="0.03"/>
    <x v="148"/>
    <x v="148"/>
    <x v="154"/>
    <x v="154"/>
  </r>
  <r>
    <n v="42536"/>
    <s v="Oby Sorrel"/>
    <x v="1"/>
    <s v="85% Dark Bars"/>
    <n v="5740"/>
    <x v="98"/>
    <n v="410"/>
    <d v="2015-12-22T00:00:00"/>
    <n v="7.51"/>
    <x v="0"/>
    <n v="7.51"/>
    <n v="3079.1"/>
    <n v="0.03"/>
    <x v="149"/>
    <x v="149"/>
    <x v="155"/>
    <x v="6"/>
  </r>
  <r>
    <n v="21362"/>
    <s v="Ram Mahesh"/>
    <x v="1"/>
    <s v="Milk Bars"/>
    <n v="5719"/>
    <x v="129"/>
    <n v="212"/>
    <d v="2015-05-18T00:00:00"/>
    <n v="5.26"/>
    <x v="0"/>
    <n v="5.26"/>
    <n v="1115.1199999999999"/>
    <n v="0.03"/>
    <x v="150"/>
    <x v="150"/>
    <x v="156"/>
    <x v="155"/>
  </r>
  <r>
    <n v="11099"/>
    <s v="Husein Augar"/>
    <x v="1"/>
    <s v="Choco Coated Almonds"/>
    <n v="5684"/>
    <x v="4"/>
    <n v="219"/>
    <d v="2014-05-09T00:00:00"/>
    <n v="3.32"/>
    <x v="1"/>
    <n v="3.32"/>
    <n v="727.07999999999993"/>
    <n v="0.03"/>
    <x v="151"/>
    <x v="151"/>
    <x v="157"/>
    <x v="156"/>
  </r>
  <r>
    <n v="13349"/>
    <s v="Carla Molina"/>
    <x v="2"/>
    <s v="Orange Choco"/>
    <n v="5670"/>
    <x v="130"/>
    <n v="270"/>
    <d v="2014-09-08T00:00:00"/>
    <n v="3.68"/>
    <x v="1"/>
    <n v="3.68"/>
    <n v="993.6"/>
    <n v="0.02"/>
    <x v="152"/>
    <x v="152"/>
    <x v="158"/>
    <x v="157"/>
  </r>
  <r>
    <n v="13384"/>
    <s v="Gunar Cockshoot"/>
    <x v="3"/>
    <s v="Peanut Butter Cubes"/>
    <n v="5642"/>
    <x v="131"/>
    <n v="706"/>
    <d v="2014-10-13T00:00:00"/>
    <n v="2.65"/>
    <x v="1"/>
    <n v="2.65"/>
    <n v="1870.8999999999999"/>
    <n v="0.03"/>
    <x v="153"/>
    <x v="153"/>
    <x v="159"/>
    <x v="158"/>
  </r>
  <r>
    <n v="21211"/>
    <s v="Oby Sorrel"/>
    <x v="0"/>
    <s v="Almond Choco"/>
    <n v="5635"/>
    <x v="132"/>
    <n v="627"/>
    <d v="2015-01-16T00:00:00"/>
    <n v="5.15"/>
    <x v="0"/>
    <n v="5.15"/>
    <n v="3229.05"/>
    <n v="0.02"/>
    <x v="154"/>
    <x v="154"/>
    <x v="160"/>
    <x v="159"/>
  </r>
  <r>
    <n v="21389"/>
    <s v="Carla Molina"/>
    <x v="5"/>
    <s v="Drinking Coco"/>
    <n v="5600"/>
    <x v="133"/>
    <n v="510"/>
    <d v="2015-07-02T00:00:00"/>
    <n v="9.94"/>
    <x v="0"/>
    <n v="9.94"/>
    <n v="5069.3999999999996"/>
    <n v="0.04"/>
    <x v="155"/>
    <x v="155"/>
    <x v="161"/>
    <x v="160"/>
  </r>
  <r>
    <n v="21349"/>
    <s v="Ram Mahesh"/>
    <x v="4"/>
    <s v="Orange Choco"/>
    <n v="5593"/>
    <x v="29"/>
    <n v="244"/>
    <d v="2015-05-05T00:00:00"/>
    <n v="3.68"/>
    <x v="0"/>
    <n v="3.68"/>
    <n v="897.92000000000007"/>
    <n v="0.01"/>
    <x v="156"/>
    <x v="156"/>
    <x v="162"/>
    <x v="161"/>
  </r>
  <r>
    <n v="21384"/>
    <s v="Ram Mahesh"/>
    <x v="1"/>
    <s v="Organic Choco Syrup"/>
    <n v="5572"/>
    <x v="134"/>
    <n v="215"/>
    <d v="2015-06-27T00:00:00"/>
    <n v="9.57"/>
    <x v="0"/>
    <n v="9.57"/>
    <n v="2057.5500000000002"/>
    <n v="0.03"/>
    <x v="157"/>
    <x v="157"/>
    <x v="163"/>
    <x v="162"/>
  </r>
  <r>
    <n v="21243"/>
    <s v="Ches Bonnell"/>
    <x v="4"/>
    <s v="Manuka Honey Choco"/>
    <n v="5565"/>
    <x v="135"/>
    <n v="464"/>
    <d v="2015-02-17T00:00:00"/>
    <n v="6.8"/>
    <x v="0"/>
    <n v="6.8"/>
    <n v="3155.2"/>
    <n v="0.01"/>
    <x v="158"/>
    <x v="158"/>
    <x v="164"/>
    <x v="163"/>
  </r>
  <r>
    <n v="11024"/>
    <s v="Ches Bonnell"/>
    <x v="2"/>
    <s v="Choco Coated Almonds"/>
    <n v="5551"/>
    <x v="136"/>
    <n v="214"/>
    <d v="2014-01-16T00:00:00"/>
    <n v="3.32"/>
    <x v="1"/>
    <n v="3.32"/>
    <n v="710.48"/>
    <n v="0.02"/>
    <x v="159"/>
    <x v="159"/>
    <x v="165"/>
    <x v="164"/>
  </r>
  <r>
    <n v="21276"/>
    <s v="Brien Boise"/>
    <x v="2"/>
    <s v="Spicy Special Slims"/>
    <n v="5551"/>
    <x v="137"/>
    <n v="371"/>
    <d v="2015-03-14T00:00:00"/>
    <n v="11.22"/>
    <x v="0"/>
    <n v="11.22"/>
    <n v="4162.62"/>
    <n v="0.02"/>
    <x v="159"/>
    <x v="159"/>
    <x v="166"/>
    <x v="165"/>
  </r>
  <r>
    <n v="21221"/>
    <s v="Curtice Advani"/>
    <x v="2"/>
    <s v="Spicy Special Slims"/>
    <n v="5530"/>
    <x v="138"/>
    <n v="346"/>
    <d v="2015-01-26T00:00:00"/>
    <n v="11.22"/>
    <x v="0"/>
    <n v="11.22"/>
    <n v="3882.1200000000003"/>
    <n v="0.02"/>
    <x v="160"/>
    <x v="160"/>
    <x v="167"/>
    <x v="166"/>
  </r>
  <r>
    <n v="11059"/>
    <s v="Carla Molina"/>
    <x v="2"/>
    <s v="Baker's Choco Chips"/>
    <n v="5509"/>
    <x v="139"/>
    <n v="501"/>
    <d v="2014-02-20T00:00:00"/>
    <n v="3.8"/>
    <x v="1"/>
    <n v="3.8"/>
    <n v="1903.8"/>
    <n v="0.02"/>
    <x v="161"/>
    <x v="161"/>
    <x v="168"/>
    <x v="167"/>
  </r>
  <r>
    <n v="11103"/>
    <s v="Barr Faughny"/>
    <x v="2"/>
    <s v="70% Dark Bites"/>
    <n v="5488"/>
    <x v="32"/>
    <n v="343"/>
    <d v="2014-05-05T00:00:00"/>
    <n v="5.04"/>
    <x v="1"/>
    <n v="5.04"/>
    <n v="1728.72"/>
    <n v="0.02"/>
    <x v="162"/>
    <x v="162"/>
    <x v="169"/>
    <x v="168"/>
  </r>
  <r>
    <n v="21209"/>
    <s v="Barr Faughny"/>
    <x v="0"/>
    <s v="Manuka Honey Choco"/>
    <n v="5474"/>
    <x v="118"/>
    <n v="365"/>
    <d v="2015-01-14T00:00:00"/>
    <n v="6.8"/>
    <x v="0"/>
    <n v="6.8"/>
    <n v="2482"/>
    <n v="0.02"/>
    <x v="163"/>
    <x v="163"/>
    <x v="170"/>
    <x v="169"/>
  </r>
  <r>
    <n v="11085"/>
    <s v="Brien Boise"/>
    <x v="2"/>
    <s v="Eclairs"/>
    <n v="5439"/>
    <x v="140"/>
    <n v="605"/>
    <d v="2014-04-07T00:00:00"/>
    <n v="4.4000000000000004"/>
    <x v="1"/>
    <n v="4.4000000000000004"/>
    <n v="2662"/>
    <n v="0.02"/>
    <x v="164"/>
    <x v="164"/>
    <x v="171"/>
    <x v="170"/>
  </r>
  <r>
    <n v="21343"/>
    <s v="Gunar Cockshoot"/>
    <x v="5"/>
    <s v="Choco Coated Almonds"/>
    <n v="5439"/>
    <x v="141"/>
    <n v="218"/>
    <d v="2015-04-29T00:00:00"/>
    <n v="3.32"/>
    <x v="0"/>
    <n v="3.32"/>
    <n v="723.76"/>
    <n v="0.04"/>
    <x v="94"/>
    <x v="165"/>
    <x v="172"/>
    <x v="171"/>
  </r>
  <r>
    <n v="21217"/>
    <s v="Carla Molina"/>
    <x v="2"/>
    <s v="After Nines"/>
    <n v="5432"/>
    <x v="142"/>
    <n v="272"/>
    <d v="2015-01-22T00:00:00"/>
    <n v="6.52"/>
    <x v="0"/>
    <n v="6.52"/>
    <n v="1773.4399999999998"/>
    <n v="0.02"/>
    <x v="165"/>
    <x v="166"/>
    <x v="173"/>
    <x v="172"/>
  </r>
  <r>
    <n v="13370"/>
    <s v="Gigi Bohling"/>
    <x v="1"/>
    <s v="99% Dark &amp; Pure"/>
    <n v="5425"/>
    <x v="143"/>
    <n v="217"/>
    <d v="2014-09-29T00:00:00"/>
    <n v="7.73"/>
    <x v="1"/>
    <n v="7.73"/>
    <n v="1677.41"/>
    <n v="0.03"/>
    <x v="166"/>
    <x v="167"/>
    <x v="174"/>
    <x v="173"/>
  </r>
  <r>
    <n v="13279"/>
    <s v="Gunar Cockshoot"/>
    <x v="5"/>
    <s v="Drinking Coco"/>
    <n v="5418"/>
    <x v="144"/>
    <n v="493"/>
    <d v="2014-06-12T00:00:00"/>
    <n v="9.94"/>
    <x v="1"/>
    <n v="9.94"/>
    <n v="4900.42"/>
    <n v="0.04"/>
    <x v="167"/>
    <x v="168"/>
    <x v="175"/>
    <x v="174"/>
  </r>
  <r>
    <n v="13445"/>
    <s v="Carla Molina"/>
    <x v="2"/>
    <s v="Milk Bars"/>
    <n v="5411"/>
    <x v="145"/>
    <n v="217"/>
    <d v="2014-12-13T00:00:00"/>
    <n v="5.26"/>
    <x v="1"/>
    <n v="5.26"/>
    <n v="1141.4199999999998"/>
    <n v="0.02"/>
    <x v="168"/>
    <x v="169"/>
    <x v="176"/>
    <x v="175"/>
  </r>
  <r>
    <n v="21214"/>
    <s v="Carla Molina"/>
    <x v="0"/>
    <s v="Baker's Choco Chips"/>
    <n v="5362"/>
    <x v="146"/>
    <n v="671"/>
    <d v="2015-01-19T00:00:00"/>
    <n v="3.8"/>
    <x v="0"/>
    <n v="3.8"/>
    <n v="2549.7999999999997"/>
    <n v="0.02"/>
    <x v="169"/>
    <x v="170"/>
    <x v="177"/>
    <x v="176"/>
  </r>
  <r>
    <n v="13284"/>
    <s v="Gigi Bohling"/>
    <x v="4"/>
    <s v="Fruit &amp; Nut Bars"/>
    <n v="5355"/>
    <x v="147"/>
    <n v="383"/>
    <d v="2014-06-17T00:00:00"/>
    <n v="4.74"/>
    <x v="1"/>
    <n v="4.74"/>
    <n v="1815.42"/>
    <n v="0.01"/>
    <x v="170"/>
    <x v="171"/>
    <x v="178"/>
    <x v="177"/>
  </r>
  <r>
    <n v="11075"/>
    <s v="Ram Mahesh"/>
    <x v="4"/>
    <s v="Choco Coated Almonds"/>
    <n v="5348"/>
    <x v="148"/>
    <n v="206"/>
    <d v="2014-03-19T00:00:00"/>
    <n v="3.32"/>
    <x v="1"/>
    <n v="3.32"/>
    <n v="683.92"/>
    <n v="0.01"/>
    <x v="171"/>
    <x v="172"/>
    <x v="179"/>
    <x v="178"/>
  </r>
  <r>
    <n v="21239"/>
    <s v="Gigi Bohling"/>
    <x v="2"/>
    <s v="70% Dark Bites"/>
    <n v="5348"/>
    <x v="149"/>
    <n v="315"/>
    <d v="2015-02-13T00:00:00"/>
    <n v="5.04"/>
    <x v="0"/>
    <n v="5.04"/>
    <n v="1587.6"/>
    <n v="0.02"/>
    <x v="172"/>
    <x v="173"/>
    <x v="180"/>
    <x v="179"/>
  </r>
  <r>
    <n v="13458"/>
    <s v="Ches Bonnell"/>
    <x v="0"/>
    <s v="Manuka Honey Choco"/>
    <n v="5341"/>
    <x v="53"/>
    <n v="411"/>
    <d v="2014-12-26T00:00:00"/>
    <n v="6.8"/>
    <x v="1"/>
    <n v="6.8"/>
    <n v="2794.7999999999997"/>
    <n v="0.02"/>
    <x v="173"/>
    <x v="174"/>
    <x v="181"/>
    <x v="180"/>
  </r>
  <r>
    <n v="13293"/>
    <s v="Barr Faughny"/>
    <x v="1"/>
    <s v="85% Dark Bars"/>
    <n v="5299"/>
    <x v="86"/>
    <n v="379"/>
    <d v="2014-07-02T00:00:00"/>
    <n v="7.51"/>
    <x v="1"/>
    <n v="7.51"/>
    <n v="2846.29"/>
    <n v="0.03"/>
    <x v="174"/>
    <x v="175"/>
    <x v="182"/>
    <x v="181"/>
  </r>
  <r>
    <n v="13312"/>
    <s v="Gigi Bohling"/>
    <x v="3"/>
    <s v="Peanut Butter Cubes"/>
    <n v="5278"/>
    <x v="150"/>
    <n v="754"/>
    <d v="2014-07-16T00:00:00"/>
    <n v="2.65"/>
    <x v="1"/>
    <n v="2.65"/>
    <n v="1998.1"/>
    <n v="0.03"/>
    <x v="175"/>
    <x v="176"/>
    <x v="183"/>
    <x v="182"/>
  </r>
  <r>
    <n v="11102"/>
    <s v="Gunar Cockshoot"/>
    <x v="4"/>
    <s v="Eclairs"/>
    <n v="5243"/>
    <x v="151"/>
    <n v="749"/>
    <d v="2014-05-04T00:00:00"/>
    <n v="4.4000000000000004"/>
    <x v="1"/>
    <n v="4.4000000000000004"/>
    <n v="3295.6000000000004"/>
    <n v="0.01"/>
    <x v="176"/>
    <x v="177"/>
    <x v="184"/>
    <x v="183"/>
  </r>
  <r>
    <n v="13321"/>
    <s v="Oby Sorrel"/>
    <x v="1"/>
    <s v="50% Dark Bites"/>
    <n v="5243"/>
    <x v="32"/>
    <n v="583"/>
    <d v="2014-08-04T00:00:00"/>
    <n v="7.48"/>
    <x v="1"/>
    <n v="7.48"/>
    <n v="4360.84"/>
    <n v="0.03"/>
    <x v="177"/>
    <x v="178"/>
    <x v="185"/>
    <x v="184"/>
  </r>
  <r>
    <n v="11095"/>
    <s v="Brien Boise"/>
    <x v="2"/>
    <s v="Baker's Choco Chips"/>
    <n v="5236"/>
    <x v="66"/>
    <n v="476"/>
    <d v="2014-05-05T00:00:00"/>
    <n v="3.8"/>
    <x v="1"/>
    <n v="3.8"/>
    <n v="1808.8"/>
    <n v="0.02"/>
    <x v="178"/>
    <x v="179"/>
    <x v="186"/>
    <x v="185"/>
  </r>
  <r>
    <n v="30219"/>
    <s v="Ches Bonnell"/>
    <x v="0"/>
    <s v="Raspberry Choco"/>
    <n v="5236"/>
    <x v="152"/>
    <n v="238"/>
    <d v="2015-12-02T00:00:00"/>
    <n v="3.85"/>
    <x v="0"/>
    <n v="3.85"/>
    <n v="916.30000000000007"/>
    <n v="0.02"/>
    <x v="178"/>
    <x v="179"/>
    <x v="187"/>
    <x v="186"/>
  </r>
  <r>
    <n v="13460"/>
    <s v="Ram Mahesh"/>
    <x v="1"/>
    <s v="50% Dark Bites"/>
    <n v="5215"/>
    <x v="151"/>
    <n v="580"/>
    <d v="2014-12-28T00:00:00"/>
    <n v="7.48"/>
    <x v="1"/>
    <n v="7.48"/>
    <n v="4338.4000000000005"/>
    <n v="0.03"/>
    <x v="179"/>
    <x v="180"/>
    <x v="188"/>
    <x v="187"/>
  </r>
  <r>
    <n v="13478"/>
    <s v="Husein Augar"/>
    <x v="3"/>
    <s v="White Choc"/>
    <n v="5215"/>
    <x v="90"/>
    <n v="209"/>
    <d v="2014-12-23T00:00:00"/>
    <n v="2.88"/>
    <x v="1"/>
    <n v="2.88"/>
    <n v="601.91999999999996"/>
    <n v="0.03"/>
    <x v="179"/>
    <x v="180"/>
    <x v="189"/>
    <x v="188"/>
  </r>
  <r>
    <n v="21227"/>
    <s v="Gigi Bohling"/>
    <x v="2"/>
    <s v="Raspberry Choco"/>
    <n v="5215"/>
    <x v="153"/>
    <n v="218"/>
    <d v="2015-02-01T00:00:00"/>
    <n v="3.85"/>
    <x v="0"/>
    <n v="3.85"/>
    <n v="839.30000000000007"/>
    <n v="0.02"/>
    <x v="180"/>
    <x v="181"/>
    <x v="190"/>
    <x v="189"/>
  </r>
  <r>
    <n v="30226"/>
    <s v="Curtice Advani"/>
    <x v="1"/>
    <s v="Drinking Coco"/>
    <n v="5201"/>
    <x v="26"/>
    <n v="401"/>
    <d v="2015-12-09T00:00:00"/>
    <n v="9.94"/>
    <x v="0"/>
    <n v="9.94"/>
    <n v="3985.9399999999996"/>
    <n v="0.03"/>
    <x v="181"/>
    <x v="182"/>
    <x v="191"/>
    <x v="190"/>
  </r>
  <r>
    <n v="21373"/>
    <s v="Carla Molina"/>
    <x v="2"/>
    <s v="Mint Chip Choco"/>
    <n v="5166"/>
    <x v="128"/>
    <n v="345"/>
    <d v="2015-06-16T00:00:00"/>
    <n v="5.72"/>
    <x v="0"/>
    <n v="5.72"/>
    <n v="1973.3999999999999"/>
    <n v="0.02"/>
    <x v="182"/>
    <x v="183"/>
    <x v="192"/>
    <x v="191"/>
  </r>
  <r>
    <n v="21398"/>
    <s v="Barr Faughny"/>
    <x v="5"/>
    <s v="Raspberry Choco"/>
    <n v="5152"/>
    <x v="154"/>
    <n v="224"/>
    <d v="2015-07-11T00:00:00"/>
    <n v="3.85"/>
    <x v="0"/>
    <n v="3.85"/>
    <n v="862.4"/>
    <n v="0.04"/>
    <x v="183"/>
    <x v="184"/>
    <x v="193"/>
    <x v="192"/>
  </r>
  <r>
    <n v="13320"/>
    <s v="Gunar Cockshoot"/>
    <x v="4"/>
    <s v="Manuka Honey Choco"/>
    <n v="5145"/>
    <x v="155"/>
    <n v="396"/>
    <d v="2014-08-03T00:00:00"/>
    <n v="6.8"/>
    <x v="1"/>
    <n v="6.8"/>
    <n v="2692.7999999999997"/>
    <n v="0.01"/>
    <x v="184"/>
    <x v="185"/>
    <x v="194"/>
    <x v="193"/>
  </r>
  <r>
    <n v="21434"/>
    <s v="Ram Mahesh"/>
    <x v="4"/>
    <s v="Manuka Honey Choco"/>
    <n v="5117"/>
    <x v="156"/>
    <n v="342"/>
    <d v="2015-09-22T00:00:00"/>
    <n v="6.8"/>
    <x v="0"/>
    <n v="6.8"/>
    <n v="2325.6"/>
    <n v="0.01"/>
    <x v="185"/>
    <x v="186"/>
    <x v="195"/>
    <x v="194"/>
  </r>
  <r>
    <n v="21406"/>
    <s v="Gunar Cockshoot"/>
    <x v="2"/>
    <s v="Smooth Sliky Salty"/>
    <n v="5096"/>
    <x v="157"/>
    <n v="269"/>
    <d v="2015-07-19T00:00:00"/>
    <n v="2.76"/>
    <x v="0"/>
    <n v="2.76"/>
    <n v="742.43999999999994"/>
    <n v="0.02"/>
    <x v="186"/>
    <x v="187"/>
    <x v="196"/>
    <x v="195"/>
  </r>
  <r>
    <n v="13385"/>
    <s v="Gunar Cockshoot"/>
    <x v="1"/>
    <s v="70% Dark Bites"/>
    <n v="5068"/>
    <x v="19"/>
    <n v="267"/>
    <d v="2014-10-14T00:00:00"/>
    <n v="5.04"/>
    <x v="1"/>
    <n v="5.04"/>
    <n v="1345.68"/>
    <n v="0.03"/>
    <x v="187"/>
    <x v="188"/>
    <x v="197"/>
    <x v="196"/>
  </r>
  <r>
    <n v="13441"/>
    <s v="Barr Faughny"/>
    <x v="4"/>
    <s v="Smooth Sliky Salty"/>
    <n v="5047"/>
    <x v="158"/>
    <n v="230"/>
    <d v="2014-12-09T00:00:00"/>
    <n v="2.76"/>
    <x v="1"/>
    <n v="2.76"/>
    <n v="634.79999999999995"/>
    <n v="0.01"/>
    <x v="188"/>
    <x v="189"/>
    <x v="198"/>
    <x v="197"/>
  </r>
  <r>
    <n v="11032"/>
    <s v="Gigi Bohling"/>
    <x v="0"/>
    <s v="99% Dark &amp; Pure"/>
    <n v="4963"/>
    <x v="159"/>
    <n v="199"/>
    <d v="2014-01-24T00:00:00"/>
    <n v="7.73"/>
    <x v="1"/>
    <n v="7.73"/>
    <n v="1538.27"/>
    <n v="0.02"/>
    <x v="189"/>
    <x v="190"/>
    <x v="199"/>
    <x v="198"/>
  </r>
  <r>
    <n v="11111"/>
    <s v="Husein Augar"/>
    <x v="3"/>
    <s v="Spicy Special Slims"/>
    <n v="4963"/>
    <x v="160"/>
    <n v="355"/>
    <d v="2014-05-12T00:00:00"/>
    <n v="11.22"/>
    <x v="1"/>
    <n v="11.22"/>
    <n v="3983.1000000000004"/>
    <n v="0.03"/>
    <x v="190"/>
    <x v="191"/>
    <x v="200"/>
    <x v="199"/>
  </r>
  <r>
    <n v="11026"/>
    <s v="Oby Sorrel"/>
    <x v="1"/>
    <s v="Mint Chip Choco"/>
    <n v="4956"/>
    <x v="23"/>
    <n v="310"/>
    <d v="2014-01-16T00:00:00"/>
    <n v="5.72"/>
    <x v="1"/>
    <n v="5.72"/>
    <n v="1773.1999999999998"/>
    <n v="0.03"/>
    <x v="91"/>
    <x v="192"/>
    <x v="201"/>
    <x v="200"/>
  </r>
  <r>
    <n v="21254"/>
    <s v="Carla Molina"/>
    <x v="3"/>
    <s v="Orange Choco"/>
    <n v="4935"/>
    <x v="161"/>
    <n v="206"/>
    <d v="2015-02-20T00:00:00"/>
    <n v="3.68"/>
    <x v="0"/>
    <n v="3.68"/>
    <n v="758.08"/>
    <n v="0.03"/>
    <x v="191"/>
    <x v="193"/>
    <x v="202"/>
    <x v="201"/>
  </r>
  <r>
    <n v="13281"/>
    <s v="Gigi Bohling"/>
    <x v="5"/>
    <s v="Milk Bars"/>
    <n v="4921"/>
    <x v="162"/>
    <n v="190"/>
    <d v="2014-06-14T00:00:00"/>
    <n v="5.26"/>
    <x v="1"/>
    <n v="5.26"/>
    <n v="999.4"/>
    <n v="0.04"/>
    <x v="192"/>
    <x v="194"/>
    <x v="203"/>
    <x v="202"/>
  </r>
  <r>
    <n v="21290"/>
    <s v="Brien Boise"/>
    <x v="5"/>
    <s v="Manuka Honey Choco"/>
    <n v="4921"/>
    <x v="36"/>
    <n v="352"/>
    <d v="2015-03-18T00:00:00"/>
    <n v="6.8"/>
    <x v="0"/>
    <n v="6.8"/>
    <n v="2393.6"/>
    <n v="0.04"/>
    <x v="192"/>
    <x v="194"/>
    <x v="204"/>
    <x v="203"/>
  </r>
  <r>
    <n v="13316"/>
    <s v="Curtice Advani"/>
    <x v="3"/>
    <s v="50% Dark Bites"/>
    <n v="4914"/>
    <x v="147"/>
    <n v="702"/>
    <d v="2014-07-15T00:00:00"/>
    <n v="7.48"/>
    <x v="1"/>
    <n v="7.48"/>
    <n v="5250.96"/>
    <n v="0.03"/>
    <x v="193"/>
    <x v="195"/>
    <x v="205"/>
    <x v="204"/>
  </r>
  <r>
    <n v="13469"/>
    <s v="Carla Molina"/>
    <x v="3"/>
    <s v="Smooth Sliky Salty"/>
    <n v="4914"/>
    <x v="78"/>
    <n v="234"/>
    <d v="2014-12-14T00:00:00"/>
    <n v="2.76"/>
    <x v="1"/>
    <n v="2.76"/>
    <n v="645.83999999999992"/>
    <n v="0.03"/>
    <x v="193"/>
    <x v="195"/>
    <x v="206"/>
    <x v="205"/>
  </r>
  <r>
    <n v="11043"/>
    <s v="Husein Augar"/>
    <x v="1"/>
    <s v="50% Dark Bites"/>
    <n v="4858"/>
    <x v="64"/>
    <n v="608"/>
    <d v="2014-02-04T00:00:00"/>
    <n v="7.48"/>
    <x v="1"/>
    <n v="7.48"/>
    <n v="4547.84"/>
    <n v="0.03"/>
    <x v="194"/>
    <x v="196"/>
    <x v="207"/>
    <x v="206"/>
  </r>
  <r>
    <n v="11031"/>
    <s v="Husein Augar"/>
    <x v="1"/>
    <s v="Caramel Stuffed Bars"/>
    <n v="4837"/>
    <x v="163"/>
    <n v="187"/>
    <d v="2014-01-23T00:00:00"/>
    <n v="5.07"/>
    <x v="1"/>
    <n v="5.07"/>
    <n v="948.09"/>
    <n v="0.03"/>
    <x v="195"/>
    <x v="197"/>
    <x v="208"/>
    <x v="207"/>
  </r>
  <r>
    <n v="13339"/>
    <s v="Barr Faughny"/>
    <x v="2"/>
    <s v="Baker's Choco Chips"/>
    <n v="4788"/>
    <x v="164"/>
    <n v="479"/>
    <d v="2014-08-17T00:00:00"/>
    <n v="3.8"/>
    <x v="1"/>
    <n v="3.8"/>
    <n v="1820.1999999999998"/>
    <n v="0.02"/>
    <x v="196"/>
    <x v="198"/>
    <x v="209"/>
    <x v="208"/>
  </r>
  <r>
    <n v="21350"/>
    <s v="Oby Sorrel"/>
    <x v="3"/>
    <s v="Eclairs"/>
    <n v="4767"/>
    <x v="165"/>
    <n v="795"/>
    <d v="2015-05-06T00:00:00"/>
    <n v="4.4000000000000004"/>
    <x v="0"/>
    <n v="4.4000000000000004"/>
    <n v="3498.0000000000005"/>
    <n v="0.03"/>
    <x v="197"/>
    <x v="199"/>
    <x v="210"/>
    <x v="209"/>
  </r>
  <r>
    <n v="21246"/>
    <s v="Ches Bonnell"/>
    <x v="0"/>
    <s v="Orange Choco"/>
    <n v="4760"/>
    <x v="107"/>
    <n v="217"/>
    <d v="2015-02-12T00:00:00"/>
    <n v="3.68"/>
    <x v="0"/>
    <n v="3.68"/>
    <n v="798.56000000000006"/>
    <n v="0.02"/>
    <x v="198"/>
    <x v="200"/>
    <x v="211"/>
    <x v="210"/>
  </r>
  <r>
    <n v="13283"/>
    <s v="Ram Mahesh"/>
    <x v="5"/>
    <s v="Drinking Coco"/>
    <n v="4753"/>
    <x v="166"/>
    <n v="397"/>
    <d v="2014-06-16T00:00:00"/>
    <n v="9.94"/>
    <x v="1"/>
    <n v="9.94"/>
    <n v="3946.18"/>
    <n v="0.04"/>
    <x v="199"/>
    <x v="201"/>
    <x v="212"/>
    <x v="211"/>
  </r>
  <r>
    <n v="13329"/>
    <s v="Gunar Cockshoot"/>
    <x v="0"/>
    <s v="Smooth Sliky Salty"/>
    <n v="4746"/>
    <x v="167"/>
    <n v="238"/>
    <d v="2014-08-12T00:00:00"/>
    <n v="2.76"/>
    <x v="1"/>
    <n v="2.76"/>
    <n v="656.88"/>
    <n v="0.02"/>
    <x v="200"/>
    <x v="202"/>
    <x v="213"/>
    <x v="212"/>
  </r>
  <r>
    <n v="21294"/>
    <s v="Gunar Cockshoot"/>
    <x v="1"/>
    <s v="Orange Choco"/>
    <n v="4739"/>
    <x v="57"/>
    <n v="216"/>
    <d v="2015-03-22T00:00:00"/>
    <n v="3.68"/>
    <x v="0"/>
    <n v="3.68"/>
    <n v="794.88"/>
    <n v="0.03"/>
    <x v="201"/>
    <x v="203"/>
    <x v="214"/>
    <x v="213"/>
  </r>
  <r>
    <n v="21507"/>
    <s v="Barr Faughny"/>
    <x v="4"/>
    <s v="Baker's Choco Chips"/>
    <n v="4739"/>
    <x v="112"/>
    <n v="431"/>
    <d v="2015-11-06T00:00:00"/>
    <n v="3.8"/>
    <x v="0"/>
    <n v="3.8"/>
    <n v="1637.8"/>
    <n v="0.01"/>
    <x v="202"/>
    <x v="204"/>
    <x v="215"/>
    <x v="214"/>
  </r>
  <r>
    <n v="21298"/>
    <s v="Carla Molina"/>
    <x v="3"/>
    <s v="99% Dark &amp; Pure"/>
    <n v="4704"/>
    <x v="168"/>
    <n v="189"/>
    <d v="2015-03-26T00:00:00"/>
    <n v="7.73"/>
    <x v="0"/>
    <n v="7.73"/>
    <n v="1460.97"/>
    <n v="0.03"/>
    <x v="203"/>
    <x v="201"/>
    <x v="216"/>
    <x v="215"/>
  </r>
  <r>
    <n v="21264"/>
    <s v="Gigi Bohling"/>
    <x v="0"/>
    <s v="Fruit &amp; Nut Bars"/>
    <n v="4543"/>
    <x v="169"/>
    <n v="284"/>
    <d v="2015-03-02T00:00:00"/>
    <n v="4.74"/>
    <x v="0"/>
    <n v="4.74"/>
    <n v="1346.16"/>
    <n v="0.02"/>
    <x v="204"/>
    <x v="205"/>
    <x v="217"/>
    <x v="216"/>
  </r>
  <r>
    <n v="21252"/>
    <s v="Barr Faughny"/>
    <x v="4"/>
    <s v="99% Dark &amp; Pure"/>
    <n v="4529"/>
    <x v="170"/>
    <n v="189"/>
    <d v="2015-02-18T00:00:00"/>
    <n v="7.73"/>
    <x v="0"/>
    <n v="7.73"/>
    <n v="1460.97"/>
    <n v="0.01"/>
    <x v="205"/>
    <x v="206"/>
    <x v="218"/>
    <x v="217"/>
  </r>
  <r>
    <n v="21312"/>
    <s v="Gunar Cockshoot"/>
    <x v="2"/>
    <s v="White Choc"/>
    <n v="4529"/>
    <x v="114"/>
    <n v="197"/>
    <d v="2015-04-09T00:00:00"/>
    <n v="2.88"/>
    <x v="0"/>
    <n v="2.88"/>
    <n v="567.36"/>
    <n v="0.02"/>
    <x v="206"/>
    <x v="207"/>
    <x v="219"/>
    <x v="218"/>
  </r>
  <r>
    <n v="11100"/>
    <s v="Ram Mahesh"/>
    <x v="5"/>
    <s v="Orange Choco"/>
    <n v="4487"/>
    <x v="171"/>
    <n v="187"/>
    <d v="2014-05-10T00:00:00"/>
    <n v="3.68"/>
    <x v="1"/>
    <n v="3.68"/>
    <n v="688.16000000000008"/>
    <n v="0.04"/>
    <x v="207"/>
    <x v="208"/>
    <x v="220"/>
    <x v="219"/>
  </r>
  <r>
    <n v="21353"/>
    <s v="Ram Mahesh"/>
    <x v="0"/>
    <s v="Mint Chip Choco"/>
    <n v="4480"/>
    <x v="97"/>
    <n v="280"/>
    <d v="2015-05-09T00:00:00"/>
    <n v="5.72"/>
    <x v="0"/>
    <n v="5.72"/>
    <n v="1601.6"/>
    <n v="0.02"/>
    <x v="208"/>
    <x v="209"/>
    <x v="221"/>
    <x v="220"/>
  </r>
  <r>
    <n v="11050"/>
    <s v="Carla Molina"/>
    <x v="1"/>
    <s v="Milk Bars"/>
    <n v="4466"/>
    <x v="172"/>
    <n v="187"/>
    <d v="2014-02-07T00:00:00"/>
    <n v="5.26"/>
    <x v="1"/>
    <n v="5.26"/>
    <n v="983.62"/>
    <n v="0.03"/>
    <x v="209"/>
    <x v="210"/>
    <x v="222"/>
    <x v="221"/>
  </r>
  <r>
    <n v="13405"/>
    <s v="Husein Augar"/>
    <x v="1"/>
    <s v="Smooth Sliky Salty"/>
    <n v="4459"/>
    <x v="129"/>
    <n v="203"/>
    <d v="2014-10-21T00:00:00"/>
    <n v="2.76"/>
    <x v="1"/>
    <n v="2.76"/>
    <n v="560.28"/>
    <n v="0.03"/>
    <x v="210"/>
    <x v="211"/>
    <x v="223"/>
    <x v="222"/>
  </r>
  <r>
    <n v="21292"/>
    <s v="Curtice Advani"/>
    <x v="3"/>
    <s v="Spicy Special Slims"/>
    <n v="4459"/>
    <x v="120"/>
    <n v="319"/>
    <d v="2015-03-20T00:00:00"/>
    <n v="11.22"/>
    <x v="0"/>
    <n v="11.22"/>
    <n v="3579.1800000000003"/>
    <n v="0.03"/>
    <x v="210"/>
    <x v="211"/>
    <x v="224"/>
    <x v="223"/>
  </r>
  <r>
    <n v="10027"/>
    <s v="Gigi Bohling"/>
    <x v="1"/>
    <s v="Caramel Stuffed Bars"/>
    <n v="4452"/>
    <x v="80"/>
    <n v="179"/>
    <d v="2014-01-02T00:00:00"/>
    <n v="5.07"/>
    <x v="1"/>
    <n v="5.07"/>
    <n v="907.53000000000009"/>
    <n v="0.03"/>
    <x v="211"/>
    <x v="212"/>
    <x v="225"/>
    <x v="224"/>
  </r>
  <r>
    <n v="21441"/>
    <s v="Husein Augar"/>
    <x v="3"/>
    <s v="Drinking Coco"/>
    <n v="4452"/>
    <x v="24"/>
    <n v="405"/>
    <d v="2015-10-29T00:00:00"/>
    <n v="9.94"/>
    <x v="0"/>
    <n v="9.94"/>
    <n v="4025.7"/>
    <n v="0.03"/>
    <x v="211"/>
    <x v="212"/>
    <x v="226"/>
    <x v="225"/>
  </r>
  <r>
    <n v="13463"/>
    <s v="Curtice Advani"/>
    <x v="0"/>
    <s v="Baker's Choco Chips"/>
    <n v="4438"/>
    <x v="97"/>
    <n v="444"/>
    <d v="2014-12-31T00:00:00"/>
    <n v="3.8"/>
    <x v="1"/>
    <n v="3.8"/>
    <n v="1687.1999999999998"/>
    <n v="0.02"/>
    <x v="212"/>
    <x v="213"/>
    <x v="227"/>
    <x v="226"/>
  </r>
  <r>
    <n v="21265"/>
    <s v="Brien Boise"/>
    <x v="4"/>
    <s v="Smooth Sliky Salty"/>
    <n v="4438"/>
    <x v="45"/>
    <n v="222"/>
    <d v="2015-03-03T00:00:00"/>
    <n v="2.76"/>
    <x v="0"/>
    <n v="2.76"/>
    <n v="612.71999999999991"/>
    <n v="0.01"/>
    <x v="213"/>
    <x v="214"/>
    <x v="228"/>
    <x v="227"/>
  </r>
  <r>
    <n v="21326"/>
    <s v="Carla Molina"/>
    <x v="5"/>
    <s v="After Nines"/>
    <n v="4438"/>
    <x v="173"/>
    <n v="212"/>
    <d v="2015-04-12T00:00:00"/>
    <n v="6.52"/>
    <x v="0"/>
    <n v="6.52"/>
    <n v="1382.24"/>
    <n v="0.04"/>
    <x v="214"/>
    <x v="215"/>
    <x v="229"/>
    <x v="228"/>
  </r>
  <r>
    <n v="21357"/>
    <s v="Curtice Advani"/>
    <x v="5"/>
    <s v="Drinking Coco"/>
    <n v="4438"/>
    <x v="158"/>
    <n v="404"/>
    <d v="2015-05-13T00:00:00"/>
    <n v="9.94"/>
    <x v="0"/>
    <n v="9.94"/>
    <n v="4015.7599999999998"/>
    <n v="0.04"/>
    <x v="214"/>
    <x v="215"/>
    <x v="230"/>
    <x v="229"/>
  </r>
  <r>
    <n v="30224"/>
    <s v="Curtice Advani"/>
    <x v="5"/>
    <s v="Organic Choco Syrup"/>
    <n v="4431"/>
    <x v="174"/>
    <n v="171"/>
    <d v="2015-12-07T00:00:00"/>
    <n v="9.57"/>
    <x v="0"/>
    <n v="9.57"/>
    <n v="1636.47"/>
    <n v="0.04"/>
    <x v="215"/>
    <x v="216"/>
    <x v="231"/>
    <x v="230"/>
  </r>
  <r>
    <n v="13415"/>
    <s v="Barr Faughny"/>
    <x v="1"/>
    <s v="Caramel Stuffed Bars"/>
    <n v="4389"/>
    <x v="175"/>
    <n v="169"/>
    <d v="2014-10-27T00:00:00"/>
    <n v="5.07"/>
    <x v="1"/>
    <n v="5.07"/>
    <n v="856.83"/>
    <n v="0.03"/>
    <x v="216"/>
    <x v="217"/>
    <x v="232"/>
    <x v="231"/>
  </r>
  <r>
    <n v="21269"/>
    <s v="Gigi Bohling"/>
    <x v="2"/>
    <s v="Drinking Coco"/>
    <n v="4361"/>
    <x v="176"/>
    <n v="437"/>
    <d v="2015-03-07T00:00:00"/>
    <n v="9.94"/>
    <x v="0"/>
    <n v="9.94"/>
    <n v="4343.78"/>
    <n v="0.02"/>
    <x v="217"/>
    <x v="218"/>
    <x v="233"/>
    <x v="232"/>
  </r>
  <r>
    <n v="13318"/>
    <s v="Brien Boise"/>
    <x v="0"/>
    <s v="Baker's Choco Chips"/>
    <n v="4347"/>
    <x v="109"/>
    <n v="483"/>
    <d v="2014-08-01T00:00:00"/>
    <n v="3.8"/>
    <x v="1"/>
    <n v="3.8"/>
    <n v="1835.3999999999999"/>
    <n v="0.02"/>
    <x v="218"/>
    <x v="219"/>
    <x v="234"/>
    <x v="233"/>
  </r>
  <r>
    <n v="13426"/>
    <s v="Ram Mahesh"/>
    <x v="5"/>
    <s v="White Choc"/>
    <n v="4347"/>
    <x v="177"/>
    <n v="182"/>
    <d v="2014-11-24T00:00:00"/>
    <n v="2.88"/>
    <x v="1"/>
    <n v="2.88"/>
    <n v="524.16"/>
    <n v="0.04"/>
    <x v="219"/>
    <x v="220"/>
    <x v="235"/>
    <x v="234"/>
  </r>
  <r>
    <n v="13407"/>
    <s v="Oby Sorrel"/>
    <x v="2"/>
    <s v="Organic Choco Syrup"/>
    <n v="4326"/>
    <x v="178"/>
    <n v="167"/>
    <d v="2014-10-19T00:00:00"/>
    <n v="9.57"/>
    <x v="1"/>
    <n v="9.57"/>
    <n v="1598.19"/>
    <n v="0.02"/>
    <x v="220"/>
    <x v="221"/>
    <x v="236"/>
    <x v="235"/>
  </r>
  <r>
    <n v="21323"/>
    <s v="Oby Sorrel"/>
    <x v="1"/>
    <s v="Peanut Butter Cubes"/>
    <n v="4319"/>
    <x v="31"/>
    <n v="432"/>
    <d v="2015-04-09T00:00:00"/>
    <n v="2.65"/>
    <x v="0"/>
    <n v="2.65"/>
    <n v="1144.8"/>
    <n v="0.03"/>
    <x v="221"/>
    <x v="222"/>
    <x v="237"/>
    <x v="236"/>
  </r>
  <r>
    <n v="21262"/>
    <s v="Husein Augar"/>
    <x v="1"/>
    <s v="Eclairs"/>
    <n v="4298"/>
    <x v="179"/>
    <n v="538"/>
    <d v="2015-02-28T00:00:00"/>
    <n v="4.4000000000000004"/>
    <x v="0"/>
    <n v="4.4000000000000004"/>
    <n v="2367.2000000000003"/>
    <n v="0.03"/>
    <x v="222"/>
    <x v="223"/>
    <x v="238"/>
    <x v="237"/>
  </r>
  <r>
    <n v="21257"/>
    <s v="Brien Boise"/>
    <x v="0"/>
    <s v="Drinking Coco"/>
    <n v="4291"/>
    <x v="77"/>
    <n v="430"/>
    <d v="2015-02-23T00:00:00"/>
    <n v="9.94"/>
    <x v="0"/>
    <n v="9.94"/>
    <n v="4274.2"/>
    <n v="0.02"/>
    <x v="223"/>
    <x v="224"/>
    <x v="239"/>
    <x v="238"/>
  </r>
  <r>
    <n v="13496"/>
    <s v="Curtice Advani"/>
    <x v="2"/>
    <s v="Raspberry Choco"/>
    <n v="4249"/>
    <x v="180"/>
    <n v="178"/>
    <d v="2015-01-10T00:00:00"/>
    <n v="3.85"/>
    <x v="0"/>
    <n v="3.85"/>
    <n v="685.30000000000007"/>
    <n v="0.02"/>
    <x v="224"/>
    <x v="225"/>
    <x v="240"/>
    <x v="239"/>
  </r>
  <r>
    <n v="13466"/>
    <s v="Curtice Advani"/>
    <x v="2"/>
    <s v="Manuka Honey Choco"/>
    <n v="4242"/>
    <x v="140"/>
    <n v="327"/>
    <d v="2014-12-11T00:00:00"/>
    <n v="6.8"/>
    <x v="1"/>
    <n v="6.8"/>
    <n v="2223.6"/>
    <n v="0.02"/>
    <x v="225"/>
    <x v="226"/>
    <x v="241"/>
    <x v="240"/>
  </r>
  <r>
    <n v="13484"/>
    <s v="Ches Bonnell"/>
    <x v="5"/>
    <s v="Organic Choco Syrup"/>
    <n v="4242"/>
    <x v="181"/>
    <n v="164"/>
    <d v="2014-12-29T00:00:00"/>
    <n v="9.57"/>
    <x v="1"/>
    <n v="9.57"/>
    <n v="1569.48"/>
    <n v="0.04"/>
    <x v="226"/>
    <x v="227"/>
    <x v="242"/>
    <x v="241"/>
  </r>
  <r>
    <n v="21321"/>
    <s v="Carla Molina"/>
    <x v="3"/>
    <s v="Fruit &amp; Nut Bars"/>
    <n v="4228"/>
    <x v="18"/>
    <n v="282"/>
    <d v="2015-04-07T00:00:00"/>
    <n v="4.74"/>
    <x v="0"/>
    <n v="4.74"/>
    <n v="1336.68"/>
    <n v="0.03"/>
    <x v="227"/>
    <x v="228"/>
    <x v="243"/>
    <x v="242"/>
  </r>
  <r>
    <n v="21215"/>
    <s v="Ches Bonnell"/>
    <x v="2"/>
    <s v="99% Dark &amp; Pure"/>
    <n v="4214"/>
    <x v="182"/>
    <n v="169"/>
    <d v="2015-01-20T00:00:00"/>
    <n v="7.73"/>
    <x v="0"/>
    <n v="7.73"/>
    <n v="1306.3700000000001"/>
    <n v="0.02"/>
    <x v="228"/>
    <x v="229"/>
    <x v="244"/>
    <x v="243"/>
  </r>
  <r>
    <n v="30216"/>
    <s v="Barr Faughny"/>
    <x v="0"/>
    <s v="After Nines"/>
    <n v="4214"/>
    <x v="157"/>
    <n v="201"/>
    <d v="2015-11-29T00:00:00"/>
    <n v="6.52"/>
    <x v="0"/>
    <n v="6.52"/>
    <n v="1310.52"/>
    <n v="0.02"/>
    <x v="228"/>
    <x v="229"/>
    <x v="245"/>
    <x v="244"/>
  </r>
  <r>
    <n v="21543"/>
    <s v="Brien Boise"/>
    <x v="2"/>
    <s v="Almond Choco"/>
    <n v="4193"/>
    <x v="183"/>
    <n v="699"/>
    <d v="2015-11-18T00:00:00"/>
    <n v="5.15"/>
    <x v="0"/>
    <n v="5.15"/>
    <n v="3599.8500000000004"/>
    <n v="0.02"/>
    <x v="229"/>
    <x v="230"/>
    <x v="246"/>
    <x v="245"/>
  </r>
  <r>
    <n v="13486"/>
    <s v="Gigi Bohling"/>
    <x v="2"/>
    <s v="Choco Coated Almonds"/>
    <n v="4186"/>
    <x v="184"/>
    <n v="175"/>
    <d v="2014-12-31T00:00:00"/>
    <n v="3.32"/>
    <x v="1"/>
    <n v="3.32"/>
    <n v="581"/>
    <n v="0.02"/>
    <x v="230"/>
    <x v="231"/>
    <x v="247"/>
    <x v="246"/>
  </r>
  <r>
    <n v="11114"/>
    <s v="Oby Sorrel"/>
    <x v="0"/>
    <s v="Choco Coated Almonds"/>
    <n v="4179"/>
    <x v="104"/>
    <n v="168"/>
    <d v="2014-06-05T00:00:00"/>
    <n v="3.32"/>
    <x v="1"/>
    <n v="3.32"/>
    <n v="557.76"/>
    <n v="0.02"/>
    <x v="231"/>
    <x v="232"/>
    <x v="248"/>
    <x v="247"/>
  </r>
  <r>
    <n v="11041"/>
    <s v="Carla Molina"/>
    <x v="2"/>
    <s v="Smooth Sliky Salty"/>
    <n v="4172"/>
    <x v="185"/>
    <n v="209"/>
    <d v="2014-01-31T00:00:00"/>
    <n v="2.76"/>
    <x v="1"/>
    <n v="2.76"/>
    <n v="576.83999999999992"/>
    <n v="0.02"/>
    <x v="232"/>
    <x v="233"/>
    <x v="249"/>
    <x v="248"/>
  </r>
  <r>
    <n v="21419"/>
    <s v="Husein Augar"/>
    <x v="1"/>
    <s v="Baker's Choco Chips"/>
    <n v="4172"/>
    <x v="83"/>
    <n v="380"/>
    <d v="2015-08-14T00:00:00"/>
    <n v="3.8"/>
    <x v="0"/>
    <n v="3.8"/>
    <n v="1444"/>
    <n v="0.03"/>
    <x v="233"/>
    <x v="234"/>
    <x v="250"/>
    <x v="249"/>
  </r>
  <r>
    <n v="21411"/>
    <s v="Curtice Advani"/>
    <x v="0"/>
    <s v="Milk Bars"/>
    <n v="4137"/>
    <x v="186"/>
    <n v="166"/>
    <d v="2015-08-06T00:00:00"/>
    <n v="5.26"/>
    <x v="0"/>
    <n v="5.26"/>
    <n v="873.16"/>
    <n v="0.02"/>
    <x v="234"/>
    <x v="235"/>
    <x v="251"/>
    <x v="250"/>
  </r>
  <r>
    <n v="21288"/>
    <s v="Oby Sorrel"/>
    <x v="3"/>
    <s v="Caramel Stuffed Bars"/>
    <n v="4130"/>
    <x v="187"/>
    <n v="173"/>
    <d v="2015-03-16T00:00:00"/>
    <n v="5.07"/>
    <x v="0"/>
    <n v="5.07"/>
    <n v="877.11"/>
    <n v="0.03"/>
    <x v="235"/>
    <x v="236"/>
    <x v="252"/>
    <x v="251"/>
  </r>
  <r>
    <n v="21354"/>
    <s v="Gigi Bohling"/>
    <x v="4"/>
    <s v="White Choc"/>
    <n v="4130"/>
    <x v="19"/>
    <n v="159"/>
    <d v="2015-05-10T00:00:00"/>
    <n v="2.88"/>
    <x v="0"/>
    <n v="2.88"/>
    <n v="457.91999999999996"/>
    <n v="0.01"/>
    <x v="236"/>
    <x v="237"/>
    <x v="253"/>
    <x v="252"/>
  </r>
  <r>
    <n v="21402"/>
    <s v="Gigi Bohling"/>
    <x v="3"/>
    <s v="Orange Choco"/>
    <n v="4123"/>
    <x v="188"/>
    <n v="188"/>
    <d v="2015-07-15T00:00:00"/>
    <n v="3.68"/>
    <x v="0"/>
    <n v="3.68"/>
    <n v="691.84"/>
    <n v="0.03"/>
    <x v="237"/>
    <x v="238"/>
    <x v="254"/>
    <x v="253"/>
  </r>
  <r>
    <n v="13344"/>
    <s v="Ches Bonnell"/>
    <x v="2"/>
    <s v="Fruit &amp; Nut Bars"/>
    <n v="4116"/>
    <x v="189"/>
    <n v="275"/>
    <d v="2014-09-03T00:00:00"/>
    <n v="4.74"/>
    <x v="1"/>
    <n v="4.74"/>
    <n v="1303.5"/>
    <n v="0.02"/>
    <x v="238"/>
    <x v="239"/>
    <x v="255"/>
    <x v="254"/>
  </r>
  <r>
    <n v="21404"/>
    <s v="Ram Mahesh"/>
    <x v="5"/>
    <s v="99% Dark &amp; Pure"/>
    <n v="4116"/>
    <x v="74"/>
    <n v="179"/>
    <d v="2015-07-17T00:00:00"/>
    <n v="7.73"/>
    <x v="0"/>
    <n v="7.73"/>
    <n v="1383.67"/>
    <n v="0.04"/>
    <x v="239"/>
    <x v="240"/>
    <x v="256"/>
    <x v="255"/>
  </r>
  <r>
    <n v="11001"/>
    <s v="Gunar Cockshoot"/>
    <x v="3"/>
    <s v="99% Dark &amp; Pure"/>
    <n v="4102"/>
    <x v="183"/>
    <n v="179"/>
    <d v="2014-01-13T00:00:00"/>
    <n v="7.73"/>
    <x v="1"/>
    <n v="7.73"/>
    <n v="1383.67"/>
    <n v="0.03"/>
    <x v="240"/>
    <x v="241"/>
    <x v="257"/>
    <x v="256"/>
  </r>
  <r>
    <n v="11064"/>
    <s v="Gigi Bohling"/>
    <x v="0"/>
    <s v="70% Dark Bites"/>
    <n v="4088"/>
    <x v="190"/>
    <n v="256"/>
    <d v="2014-03-08T00:00:00"/>
    <n v="5.04"/>
    <x v="1"/>
    <n v="5.04"/>
    <n v="1290.24"/>
    <n v="0.02"/>
    <x v="241"/>
    <x v="242"/>
    <x v="258"/>
    <x v="257"/>
  </r>
  <r>
    <n v="13471"/>
    <s v="Gunar Cockshoot"/>
    <x v="4"/>
    <s v="Almond Choco"/>
    <n v="4081"/>
    <x v="60"/>
    <n v="583"/>
    <d v="2014-12-16T00:00:00"/>
    <n v="5.15"/>
    <x v="1"/>
    <n v="5.15"/>
    <n v="3002.4500000000003"/>
    <n v="0.01"/>
    <x v="242"/>
    <x v="243"/>
    <x v="259"/>
    <x v="258"/>
  </r>
  <r>
    <n v="13309"/>
    <s v="Ches Bonnell"/>
    <x v="1"/>
    <s v="Drinking Coco"/>
    <n v="4067"/>
    <x v="191"/>
    <n v="313"/>
    <d v="2014-07-13T00:00:00"/>
    <n v="9.94"/>
    <x v="1"/>
    <n v="9.94"/>
    <n v="3111.22"/>
    <n v="0.03"/>
    <x v="243"/>
    <x v="244"/>
    <x v="260"/>
    <x v="259"/>
  </r>
  <r>
    <n v="13455"/>
    <s v="Brien Boise"/>
    <x v="4"/>
    <s v="Fruit &amp; Nut Bars"/>
    <n v="4067"/>
    <x v="192"/>
    <n v="313"/>
    <d v="2014-12-23T00:00:00"/>
    <n v="4.74"/>
    <x v="1"/>
    <n v="4.74"/>
    <n v="1483.6200000000001"/>
    <n v="0.01"/>
    <x v="244"/>
    <x v="245"/>
    <x v="261"/>
    <x v="260"/>
  </r>
  <r>
    <n v="11065"/>
    <s v="Ram Mahesh"/>
    <x v="4"/>
    <s v="Organic Choco Syrup"/>
    <n v="4046"/>
    <x v="9"/>
    <n v="150"/>
    <d v="2014-03-09T00:00:00"/>
    <n v="9.57"/>
    <x v="1"/>
    <n v="9.57"/>
    <n v="1435.5"/>
    <n v="0.01"/>
    <x v="245"/>
    <x v="246"/>
    <x v="262"/>
    <x v="261"/>
  </r>
  <r>
    <n v="13368"/>
    <s v="Curtice Advani"/>
    <x v="3"/>
    <s v="70% Dark Bites"/>
    <n v="4046"/>
    <x v="193"/>
    <n v="213"/>
    <d v="2014-09-27T00:00:00"/>
    <n v="5.04"/>
    <x v="1"/>
    <n v="5.04"/>
    <n v="1073.52"/>
    <n v="0.03"/>
    <x v="246"/>
    <x v="247"/>
    <x v="263"/>
    <x v="262"/>
  </r>
  <r>
    <n v="11039"/>
    <s v="Curtice Advani"/>
    <x v="1"/>
    <s v="Caramel Stuffed Bars"/>
    <n v="4039"/>
    <x v="53"/>
    <n v="176"/>
    <d v="2014-01-31T00:00:00"/>
    <n v="5.07"/>
    <x v="1"/>
    <n v="5.07"/>
    <n v="892.32"/>
    <n v="0.03"/>
    <x v="247"/>
    <x v="248"/>
    <x v="264"/>
    <x v="263"/>
  </r>
  <r>
    <n v="13440"/>
    <s v="Gigi Bohling"/>
    <x v="3"/>
    <s v="Organic Choco Syrup"/>
    <n v="4032"/>
    <x v="81"/>
    <n v="162"/>
    <d v="2014-12-08T00:00:00"/>
    <n v="9.57"/>
    <x v="1"/>
    <n v="9.57"/>
    <n v="1550.3400000000001"/>
    <n v="0.03"/>
    <x v="248"/>
    <x v="249"/>
    <x v="265"/>
    <x v="264"/>
  </r>
  <r>
    <n v="21421"/>
    <s v="Barr Faughny"/>
    <x v="3"/>
    <s v="Almond Choco"/>
    <n v="4011"/>
    <x v="136"/>
    <n v="502"/>
    <d v="2015-08-16T00:00:00"/>
    <n v="5.15"/>
    <x v="0"/>
    <n v="5.15"/>
    <n v="2585.3000000000002"/>
    <n v="0.03"/>
    <x v="249"/>
    <x v="250"/>
    <x v="266"/>
    <x v="265"/>
  </r>
  <r>
    <n v="21407"/>
    <s v="Brien Boise"/>
    <x v="4"/>
    <s v="Mint Chip Choco"/>
    <n v="3997"/>
    <x v="194"/>
    <n v="286"/>
    <d v="2015-07-20T00:00:00"/>
    <n v="5.72"/>
    <x v="0"/>
    <n v="5.72"/>
    <n v="1635.9199999999998"/>
    <n v="0.01"/>
    <x v="250"/>
    <x v="251"/>
    <x v="267"/>
    <x v="266"/>
  </r>
  <r>
    <n v="21274"/>
    <s v="Gigi Bohling"/>
    <x v="2"/>
    <s v="Smooth Sliky Salty"/>
    <n v="3990"/>
    <x v="190"/>
    <n v="200"/>
    <d v="2015-03-12T00:00:00"/>
    <n v="2.76"/>
    <x v="0"/>
    <n v="2.76"/>
    <n v="552"/>
    <n v="0.02"/>
    <x v="251"/>
    <x v="252"/>
    <x v="268"/>
    <x v="267"/>
  </r>
  <r>
    <n v="21320"/>
    <s v="Ram Mahesh"/>
    <x v="3"/>
    <s v="Eclairs"/>
    <n v="3990"/>
    <x v="195"/>
    <n v="499"/>
    <d v="2015-04-06T00:00:00"/>
    <n v="4.4000000000000004"/>
    <x v="0"/>
    <n v="4.4000000000000004"/>
    <n v="2195.6000000000004"/>
    <n v="0.03"/>
    <x v="252"/>
    <x v="253"/>
    <x v="269"/>
    <x v="268"/>
  </r>
  <r>
    <n v="21205"/>
    <s v="Gunar Cockshoot"/>
    <x v="1"/>
    <s v="Choco Coated Almonds"/>
    <n v="3983"/>
    <x v="116"/>
    <n v="154"/>
    <d v="2015-01-10T00:00:00"/>
    <n v="3.32"/>
    <x v="0"/>
    <n v="3.32"/>
    <n v="511.28"/>
    <n v="0.03"/>
    <x v="253"/>
    <x v="254"/>
    <x v="270"/>
    <x v="269"/>
  </r>
  <r>
    <n v="21267"/>
    <s v="Oby Sorrel"/>
    <x v="1"/>
    <s v="Choco Coated Almonds"/>
    <n v="3983"/>
    <x v="196"/>
    <n v="154"/>
    <d v="2015-03-05T00:00:00"/>
    <n v="3.32"/>
    <x v="0"/>
    <n v="3.32"/>
    <n v="511.28"/>
    <n v="0.03"/>
    <x v="253"/>
    <x v="254"/>
    <x v="270"/>
    <x v="269"/>
  </r>
  <r>
    <n v="21228"/>
    <s v="Ches Bonnell"/>
    <x v="0"/>
    <s v="Almond Choco"/>
    <n v="3969"/>
    <x v="132"/>
    <n v="662"/>
    <d v="2015-02-02T00:00:00"/>
    <n v="5.15"/>
    <x v="0"/>
    <n v="5.15"/>
    <n v="3409.3"/>
    <n v="0.02"/>
    <x v="254"/>
    <x v="255"/>
    <x v="271"/>
    <x v="270"/>
  </r>
  <r>
    <n v="21307"/>
    <s v="Brien Boise"/>
    <x v="2"/>
    <s v="85% Dark Bars"/>
    <n v="3955"/>
    <x v="133"/>
    <n v="360"/>
    <d v="2015-04-04T00:00:00"/>
    <n v="7.51"/>
    <x v="0"/>
    <n v="7.51"/>
    <n v="2703.6"/>
    <n v="0.02"/>
    <x v="255"/>
    <x v="256"/>
    <x v="272"/>
    <x v="271"/>
  </r>
  <r>
    <n v="21291"/>
    <s v="Ram Mahesh"/>
    <x v="4"/>
    <s v="Fruit &amp; Nut Bars"/>
    <n v="3913"/>
    <x v="197"/>
    <n v="280"/>
    <d v="2015-03-19T00:00:00"/>
    <n v="4.74"/>
    <x v="0"/>
    <n v="4.74"/>
    <n v="1327.2"/>
    <n v="0.01"/>
    <x v="256"/>
    <x v="257"/>
    <x v="273"/>
    <x v="272"/>
  </r>
  <r>
    <n v="21420"/>
    <s v="Curtice Advani"/>
    <x v="3"/>
    <s v="99% Dark &amp; Pure"/>
    <n v="3899"/>
    <x v="198"/>
    <n v="170"/>
    <d v="2015-08-15T00:00:00"/>
    <n v="7.73"/>
    <x v="0"/>
    <n v="7.73"/>
    <n v="1314.1000000000001"/>
    <n v="0.03"/>
    <x v="257"/>
    <x v="258"/>
    <x v="274"/>
    <x v="273"/>
  </r>
  <r>
    <n v="13364"/>
    <s v="Gunar Cockshoot"/>
    <x v="0"/>
    <s v="Orange Choco"/>
    <n v="3871"/>
    <x v="199"/>
    <n v="185"/>
    <d v="2014-09-23T00:00:00"/>
    <n v="3.68"/>
    <x v="1"/>
    <n v="3.68"/>
    <n v="680.80000000000007"/>
    <n v="0.02"/>
    <x v="258"/>
    <x v="259"/>
    <x v="275"/>
    <x v="274"/>
  </r>
  <r>
    <n v="11077"/>
    <s v="Gigi Bohling"/>
    <x v="0"/>
    <s v="Raspberry Choco"/>
    <n v="3836"/>
    <x v="200"/>
    <n v="175"/>
    <d v="2014-03-21T00:00:00"/>
    <n v="3.85"/>
    <x v="1"/>
    <n v="3.85"/>
    <n v="673.75"/>
    <n v="0.02"/>
    <x v="259"/>
    <x v="260"/>
    <x v="276"/>
    <x v="275"/>
  </r>
  <r>
    <n v="30223"/>
    <s v="Oby Sorrel"/>
    <x v="4"/>
    <s v="Choco Coated Almonds"/>
    <n v="3829"/>
    <x v="41"/>
    <n v="160"/>
    <d v="2015-12-06T00:00:00"/>
    <n v="3.32"/>
    <x v="0"/>
    <n v="3.32"/>
    <n v="531.19999999999993"/>
    <n v="0.01"/>
    <x v="260"/>
    <x v="261"/>
    <x v="277"/>
    <x v="276"/>
  </r>
  <r>
    <n v="21400"/>
    <s v="Husein Augar"/>
    <x v="0"/>
    <s v="Milk Bars"/>
    <n v="3815"/>
    <x v="129"/>
    <n v="159"/>
    <d v="2015-07-13T00:00:00"/>
    <n v="5.26"/>
    <x v="0"/>
    <n v="5.26"/>
    <n v="836.33999999999992"/>
    <n v="0.02"/>
    <x v="261"/>
    <x v="262"/>
    <x v="278"/>
    <x v="277"/>
  </r>
  <r>
    <n v="21300"/>
    <s v="Gigi Bohling"/>
    <x v="0"/>
    <s v="85% Dark Bars"/>
    <n v="3808"/>
    <x v="181"/>
    <n v="272"/>
    <d v="2015-03-28T00:00:00"/>
    <n v="7.51"/>
    <x v="0"/>
    <n v="7.51"/>
    <n v="2042.72"/>
    <n v="0.02"/>
    <x v="262"/>
    <x v="263"/>
    <x v="279"/>
    <x v="278"/>
  </r>
  <r>
    <n v="21366"/>
    <s v="Gunar Cockshoot"/>
    <x v="3"/>
    <s v="Organic Choco Syrup"/>
    <n v="3808"/>
    <x v="201"/>
    <n v="147"/>
    <d v="2015-06-09T00:00:00"/>
    <n v="9.57"/>
    <x v="0"/>
    <n v="9.57"/>
    <n v="1406.79"/>
    <n v="0.03"/>
    <x v="263"/>
    <x v="264"/>
    <x v="280"/>
    <x v="279"/>
  </r>
  <r>
    <n v="10035"/>
    <s v="Gunar Cockshoot"/>
    <x v="1"/>
    <s v="Peanut Butter Cubes"/>
    <n v="3794"/>
    <x v="19"/>
    <n v="422"/>
    <d v="2014-01-10T00:00:00"/>
    <n v="2.65"/>
    <x v="1"/>
    <n v="2.65"/>
    <n v="1118.3"/>
    <n v="0.03"/>
    <x v="264"/>
    <x v="265"/>
    <x v="281"/>
    <x v="280"/>
  </r>
  <r>
    <n v="13315"/>
    <s v="Husein Augar"/>
    <x v="0"/>
    <s v="After Nines"/>
    <n v="3794"/>
    <x v="202"/>
    <n v="173"/>
    <d v="2014-07-14T00:00:00"/>
    <n v="6.52"/>
    <x v="1"/>
    <n v="6.52"/>
    <n v="1127.96"/>
    <n v="0.02"/>
    <x v="265"/>
    <x v="266"/>
    <x v="282"/>
    <x v="281"/>
  </r>
  <r>
    <n v="11093"/>
    <s v="Oby Sorrel"/>
    <x v="0"/>
    <s v="50% Dark Bites"/>
    <n v="3724"/>
    <x v="203"/>
    <n v="466"/>
    <d v="2014-04-15T00:00:00"/>
    <n v="7.48"/>
    <x v="1"/>
    <n v="7.48"/>
    <n v="3485.6800000000003"/>
    <n v="0.02"/>
    <x v="266"/>
    <x v="267"/>
    <x v="283"/>
    <x v="282"/>
  </r>
  <r>
    <n v="11106"/>
    <s v="Brien Boise"/>
    <x v="5"/>
    <s v="White Choc"/>
    <n v="3717"/>
    <x v="204"/>
    <n v="143"/>
    <d v="2014-05-08T00:00:00"/>
    <n v="2.88"/>
    <x v="1"/>
    <n v="2.88"/>
    <n v="411.84"/>
    <n v="0.04"/>
    <x v="91"/>
    <x v="268"/>
    <x v="284"/>
    <x v="283"/>
  </r>
  <r>
    <n v="13398"/>
    <s v="Barr Faughny"/>
    <x v="0"/>
    <s v="Mint Chip Choco"/>
    <n v="3717"/>
    <x v="205"/>
    <n v="233"/>
    <d v="2014-10-27T00:00:00"/>
    <n v="5.72"/>
    <x v="1"/>
    <n v="5.72"/>
    <n v="1332.76"/>
    <n v="0.02"/>
    <x v="267"/>
    <x v="269"/>
    <x v="285"/>
    <x v="284"/>
  </r>
  <r>
    <n v="21278"/>
    <s v="Oby Sorrel"/>
    <x v="0"/>
    <s v="Orange Choco"/>
    <n v="3703"/>
    <x v="147"/>
    <n v="169"/>
    <d v="2015-03-16T00:00:00"/>
    <n v="3.68"/>
    <x v="0"/>
    <n v="3.68"/>
    <n v="621.92000000000007"/>
    <n v="0.02"/>
    <x v="268"/>
    <x v="270"/>
    <x v="286"/>
    <x v="285"/>
  </r>
  <r>
    <n v="21537"/>
    <s v="Curtice Advani"/>
    <x v="1"/>
    <s v="99% Dark &amp; Pure"/>
    <n v="3703"/>
    <x v="56"/>
    <n v="143"/>
    <d v="2015-11-16T00:00:00"/>
    <n v="7.73"/>
    <x v="0"/>
    <n v="7.73"/>
    <n v="1105.3900000000001"/>
    <n v="0.03"/>
    <x v="269"/>
    <x v="271"/>
    <x v="287"/>
    <x v="286"/>
  </r>
  <r>
    <n v="11098"/>
    <s v="Oby Sorrel"/>
    <x v="5"/>
    <s v="Almond Choco"/>
    <n v="3696"/>
    <x v="205"/>
    <n v="616"/>
    <d v="2014-05-08T00:00:00"/>
    <n v="5.15"/>
    <x v="1"/>
    <n v="5.15"/>
    <n v="3172.4"/>
    <n v="0.04"/>
    <x v="270"/>
    <x v="272"/>
    <x v="288"/>
    <x v="287"/>
  </r>
  <r>
    <n v="10025"/>
    <s v="Gunar Cockshoot"/>
    <x v="0"/>
    <s v="Fruit &amp; Nut Bars"/>
    <n v="3682"/>
    <x v="113"/>
    <n v="263"/>
    <d v="2014-01-02T00:00:00"/>
    <n v="4.74"/>
    <x v="1"/>
    <n v="4.74"/>
    <n v="1246.6200000000001"/>
    <n v="0.02"/>
    <x v="271"/>
    <x v="273"/>
    <x v="289"/>
    <x v="288"/>
  </r>
  <r>
    <n v="13480"/>
    <s v="Husein Augar"/>
    <x v="4"/>
    <s v="Manuka Honey Choco"/>
    <n v="3675"/>
    <x v="20"/>
    <n v="283"/>
    <d v="2014-12-25T00:00:00"/>
    <n v="6.8"/>
    <x v="1"/>
    <n v="6.8"/>
    <n v="1924.3999999999999"/>
    <n v="0.01"/>
    <x v="272"/>
    <x v="274"/>
    <x v="290"/>
    <x v="289"/>
  </r>
  <r>
    <n v="11029"/>
    <s v="Gunar Cockshoot"/>
    <x v="2"/>
    <s v="Eclairs"/>
    <n v="3668"/>
    <x v="128"/>
    <n v="612"/>
    <d v="2014-01-21T00:00:00"/>
    <n v="4.4000000000000004"/>
    <x v="1"/>
    <n v="4.4000000000000004"/>
    <n v="2692.8"/>
    <n v="0.02"/>
    <x v="273"/>
    <x v="275"/>
    <x v="291"/>
    <x v="290"/>
  </r>
  <r>
    <n v="21315"/>
    <s v="Brien Boise"/>
    <x v="4"/>
    <s v="After Nines"/>
    <n v="3619"/>
    <x v="193"/>
    <n v="181"/>
    <d v="2015-04-12T00:00:00"/>
    <n v="6.52"/>
    <x v="0"/>
    <n v="6.52"/>
    <n v="1180.1199999999999"/>
    <n v="0.01"/>
    <x v="274"/>
    <x v="276"/>
    <x v="292"/>
    <x v="291"/>
  </r>
  <r>
    <n v="11056"/>
    <s v="Oby Sorrel"/>
    <x v="3"/>
    <s v="Milk Bars"/>
    <n v="3605"/>
    <x v="57"/>
    <n v="134"/>
    <d v="2014-02-17T00:00:00"/>
    <n v="5.26"/>
    <x v="1"/>
    <n v="5.26"/>
    <n v="704.83999999999992"/>
    <n v="0.03"/>
    <x v="275"/>
    <x v="277"/>
    <x v="293"/>
    <x v="292"/>
  </r>
  <r>
    <n v="13427"/>
    <s v="Curtice Advani"/>
    <x v="5"/>
    <s v="Baker's Choco Chips"/>
    <n v="3605"/>
    <x v="9"/>
    <n v="401"/>
    <d v="2014-11-25T00:00:00"/>
    <n v="3.8"/>
    <x v="1"/>
    <n v="3.8"/>
    <n v="1523.8"/>
    <n v="0.04"/>
    <x v="276"/>
    <x v="278"/>
    <x v="294"/>
    <x v="293"/>
  </r>
  <r>
    <n v="21303"/>
    <s v="Carla Molina"/>
    <x v="0"/>
    <s v="Caramel Stuffed Bars"/>
    <n v="3605"/>
    <x v="134"/>
    <n v="157"/>
    <d v="2015-03-31T00:00:00"/>
    <n v="5.07"/>
    <x v="0"/>
    <n v="5.07"/>
    <n v="795.99"/>
    <n v="0.02"/>
    <x v="277"/>
    <x v="279"/>
    <x v="295"/>
    <x v="294"/>
  </r>
  <r>
    <n v="13431"/>
    <s v="Gigi Bohling"/>
    <x v="2"/>
    <s v="White Choc"/>
    <n v="3598"/>
    <x v="182"/>
    <n v="144"/>
    <d v="2014-11-29T00:00:00"/>
    <n v="2.88"/>
    <x v="1"/>
    <n v="2.88"/>
    <n v="414.71999999999997"/>
    <n v="0.02"/>
    <x v="278"/>
    <x v="280"/>
    <x v="296"/>
    <x v="295"/>
  </r>
  <r>
    <n v="21564"/>
    <s v="Brien Boise"/>
    <x v="1"/>
    <s v="Manuka Honey Choco"/>
    <n v="3598"/>
    <x v="66"/>
    <n v="240"/>
    <d v="2015-11-25T00:00:00"/>
    <n v="6.8"/>
    <x v="0"/>
    <n v="6.8"/>
    <n v="1632"/>
    <n v="0.03"/>
    <x v="279"/>
    <x v="281"/>
    <x v="297"/>
    <x v="296"/>
  </r>
  <r>
    <n v="21558"/>
    <s v="Curtice Advani"/>
    <x v="1"/>
    <s v="85% Dark Bars"/>
    <n v="3591"/>
    <x v="206"/>
    <n v="257"/>
    <d v="2015-11-23T00:00:00"/>
    <n v="7.51"/>
    <x v="0"/>
    <n v="7.51"/>
    <n v="1930.07"/>
    <n v="0.03"/>
    <x v="280"/>
    <x v="282"/>
    <x v="298"/>
    <x v="297"/>
  </r>
  <r>
    <n v="42533"/>
    <s v="Barr Faughny"/>
    <x v="0"/>
    <s v="Orange Choco"/>
    <n v="3570"/>
    <x v="207"/>
    <n v="156"/>
    <d v="2015-12-19T00:00:00"/>
    <n v="3.68"/>
    <x v="0"/>
    <n v="3.68"/>
    <n v="574.08000000000004"/>
    <n v="0.02"/>
    <x v="281"/>
    <x v="283"/>
    <x v="299"/>
    <x v="298"/>
  </r>
  <r>
    <n v="21309"/>
    <s v="Oby Sorrel"/>
    <x v="3"/>
    <s v="Fruit &amp; Nut Bars"/>
    <n v="3563"/>
    <x v="208"/>
    <n v="238"/>
    <d v="2015-04-06T00:00:00"/>
    <n v="4.74"/>
    <x v="0"/>
    <n v="4.74"/>
    <n v="1128.1200000000001"/>
    <n v="0.03"/>
    <x v="282"/>
    <x v="284"/>
    <x v="300"/>
    <x v="299"/>
  </r>
  <r>
    <n v="11101"/>
    <s v="Carla Molina"/>
    <x v="1"/>
    <s v="Smooth Sliky Salty"/>
    <n v="3535"/>
    <x v="70"/>
    <n v="161"/>
    <d v="2014-05-11T00:00:00"/>
    <n v="2.76"/>
    <x v="1"/>
    <n v="2.76"/>
    <n v="444.35999999999996"/>
    <n v="0.03"/>
    <x v="283"/>
    <x v="285"/>
    <x v="301"/>
    <x v="300"/>
  </r>
  <r>
    <n v="21352"/>
    <s v="Curtice Advani"/>
    <x v="4"/>
    <s v="Raspberry Choco"/>
    <n v="3521"/>
    <x v="133"/>
    <n v="154"/>
    <d v="2015-05-08T00:00:00"/>
    <n v="3.85"/>
    <x v="0"/>
    <n v="3.85"/>
    <n v="592.9"/>
    <n v="0.01"/>
    <x v="284"/>
    <x v="286"/>
    <x v="302"/>
    <x v="301"/>
  </r>
  <r>
    <n v="13311"/>
    <s v="Ram Mahesh"/>
    <x v="5"/>
    <s v="Milk Bars"/>
    <n v="3514"/>
    <x v="102"/>
    <n v="141"/>
    <d v="2014-07-15T00:00:00"/>
    <n v="5.26"/>
    <x v="1"/>
    <n v="5.26"/>
    <n v="741.66"/>
    <n v="0.04"/>
    <x v="285"/>
    <x v="287"/>
    <x v="303"/>
    <x v="302"/>
  </r>
  <r>
    <n v="13300"/>
    <s v="Gigi Bohling"/>
    <x v="0"/>
    <s v="Orange Choco"/>
    <n v="3507"/>
    <x v="209"/>
    <n v="147"/>
    <d v="2014-07-09T00:00:00"/>
    <n v="3.68"/>
    <x v="1"/>
    <n v="3.68"/>
    <n v="540.96"/>
    <n v="0.02"/>
    <x v="286"/>
    <x v="288"/>
    <x v="304"/>
    <x v="303"/>
  </r>
  <r>
    <n v="21399"/>
    <s v="Ches Bonnell"/>
    <x v="0"/>
    <s v="Peanut Butter Cubes"/>
    <n v="3507"/>
    <x v="210"/>
    <n v="501"/>
    <d v="2015-07-12T00:00:00"/>
    <n v="2.65"/>
    <x v="0"/>
    <n v="2.65"/>
    <n v="1327.6499999999999"/>
    <n v="0.02"/>
    <x v="286"/>
    <x v="288"/>
    <x v="305"/>
    <x v="304"/>
  </r>
  <r>
    <n v="13387"/>
    <s v="Gigi Bohling"/>
    <x v="0"/>
    <s v="Choco Coated Almonds"/>
    <n v="3472"/>
    <x v="87"/>
    <n v="139"/>
    <d v="2014-10-16T00:00:00"/>
    <n v="3.32"/>
    <x v="1"/>
    <n v="3.32"/>
    <n v="461.47999999999996"/>
    <n v="0.02"/>
    <x v="287"/>
    <x v="289"/>
    <x v="306"/>
    <x v="305"/>
  </r>
  <r>
    <n v="13393"/>
    <s v="Gigi Bohling"/>
    <x v="1"/>
    <s v="85% Dark Bars"/>
    <n v="3465"/>
    <x v="157"/>
    <n v="289"/>
    <d v="2014-10-22T00:00:00"/>
    <n v="7.51"/>
    <x v="1"/>
    <n v="7.51"/>
    <n v="2170.39"/>
    <n v="0.03"/>
    <x v="288"/>
    <x v="290"/>
    <x v="307"/>
    <x v="306"/>
  </r>
  <r>
    <n v="13474"/>
    <s v="Oby Sorrel"/>
    <x v="0"/>
    <s v="White Choc"/>
    <n v="3465"/>
    <x v="211"/>
    <n v="134"/>
    <d v="2014-12-19T00:00:00"/>
    <n v="2.88"/>
    <x v="1"/>
    <n v="2.88"/>
    <n v="385.91999999999996"/>
    <n v="0.02"/>
    <x v="289"/>
    <x v="291"/>
    <x v="308"/>
    <x v="307"/>
  </r>
  <r>
    <n v="11071"/>
    <s v="Ram Mahesh"/>
    <x v="5"/>
    <s v="Manuka Honey Choco"/>
    <n v="3458"/>
    <x v="129"/>
    <n v="247"/>
    <d v="2014-03-15T00:00:00"/>
    <n v="6.8"/>
    <x v="1"/>
    <n v="6.8"/>
    <n v="1679.6"/>
    <n v="0.04"/>
    <x v="290"/>
    <x v="292"/>
    <x v="309"/>
    <x v="308"/>
  </r>
  <r>
    <n v="11081"/>
    <s v="Barr Faughny"/>
    <x v="5"/>
    <s v="85% Dark Bars"/>
    <n v="3458"/>
    <x v="168"/>
    <n v="247"/>
    <d v="2014-04-03T00:00:00"/>
    <n v="7.51"/>
    <x v="1"/>
    <n v="7.51"/>
    <n v="1854.97"/>
    <n v="0.04"/>
    <x v="290"/>
    <x v="292"/>
    <x v="310"/>
    <x v="309"/>
  </r>
  <r>
    <n v="13381"/>
    <s v="Husein Augar"/>
    <x v="1"/>
    <s v="Peanut Butter Cubes"/>
    <n v="3451"/>
    <x v="212"/>
    <n v="346"/>
    <d v="2014-10-10T00:00:00"/>
    <n v="2.65"/>
    <x v="1"/>
    <n v="2.65"/>
    <n v="916.9"/>
    <n v="0.03"/>
    <x v="291"/>
    <x v="293"/>
    <x v="311"/>
    <x v="310"/>
  </r>
  <r>
    <n v="21525"/>
    <s v="Carla Molina"/>
    <x v="0"/>
    <s v="White Choc"/>
    <n v="3437"/>
    <x v="213"/>
    <n v="144"/>
    <d v="2015-11-12T00:00:00"/>
    <n v="2.88"/>
    <x v="0"/>
    <n v="2.88"/>
    <n v="414.71999999999997"/>
    <n v="0.02"/>
    <x v="292"/>
    <x v="294"/>
    <x v="312"/>
    <x v="311"/>
  </r>
  <r>
    <n v="13388"/>
    <s v="Curtice Advani"/>
    <x v="4"/>
    <s v="After Nines"/>
    <n v="3416"/>
    <x v="214"/>
    <n v="171"/>
    <d v="2014-10-17T00:00:00"/>
    <n v="6.52"/>
    <x v="1"/>
    <n v="6.52"/>
    <n v="1114.9199999999998"/>
    <n v="0.01"/>
    <x v="293"/>
    <x v="295"/>
    <x v="313"/>
    <x v="312"/>
  </r>
  <r>
    <n v="21382"/>
    <s v="Ches Bonnell"/>
    <x v="5"/>
    <s v="Smooth Sliky Salty"/>
    <n v="3416"/>
    <x v="79"/>
    <n v="171"/>
    <d v="2015-06-25T00:00:00"/>
    <n v="2.76"/>
    <x v="0"/>
    <n v="2.76"/>
    <n v="471.96"/>
    <n v="0.04"/>
    <x v="294"/>
    <x v="296"/>
    <x v="314"/>
    <x v="313"/>
  </r>
  <r>
    <n v="13396"/>
    <s v="Ches Bonnell"/>
    <x v="0"/>
    <s v="50% Dark Bites"/>
    <n v="3409"/>
    <x v="159"/>
    <n v="379"/>
    <d v="2014-10-25T00:00:00"/>
    <n v="7.48"/>
    <x v="1"/>
    <n v="7.48"/>
    <n v="2834.92"/>
    <n v="0.02"/>
    <x v="295"/>
    <x v="297"/>
    <x v="315"/>
    <x v="314"/>
  </r>
  <r>
    <n v="21335"/>
    <s v="Gigi Bohling"/>
    <x v="5"/>
    <s v="Baker's Choco Chips"/>
    <n v="3402"/>
    <x v="215"/>
    <n v="426"/>
    <d v="2015-04-21T00:00:00"/>
    <n v="3.8"/>
    <x v="0"/>
    <n v="3.8"/>
    <n v="1618.8"/>
    <n v="0.04"/>
    <x v="296"/>
    <x v="298"/>
    <x v="316"/>
    <x v="315"/>
  </r>
  <r>
    <n v="21423"/>
    <s v="Carla Molina"/>
    <x v="0"/>
    <s v="Milk Bars"/>
    <n v="3402"/>
    <x v="216"/>
    <n v="131"/>
    <d v="2015-09-11T00:00:00"/>
    <n v="5.26"/>
    <x v="0"/>
    <n v="5.26"/>
    <n v="689.06"/>
    <n v="0.02"/>
    <x v="297"/>
    <x v="299"/>
    <x v="317"/>
    <x v="316"/>
  </r>
  <r>
    <n v="21207"/>
    <s v="Curtice Advani"/>
    <x v="5"/>
    <s v="Caramel Stuffed Bars"/>
    <n v="3388"/>
    <x v="204"/>
    <n v="142"/>
    <d v="2015-01-12T00:00:00"/>
    <n v="5.07"/>
    <x v="0"/>
    <n v="5.07"/>
    <n v="719.94"/>
    <n v="0.04"/>
    <x v="298"/>
    <x v="300"/>
    <x v="318"/>
    <x v="317"/>
  </r>
  <r>
    <n v="13322"/>
    <s v="Ches Bonnell"/>
    <x v="3"/>
    <s v="Peanut Butter Cubes"/>
    <n v="3381"/>
    <x v="217"/>
    <n v="376"/>
    <d v="2014-08-05T00:00:00"/>
    <n v="2.65"/>
    <x v="1"/>
    <n v="2.65"/>
    <n v="996.4"/>
    <n v="0.03"/>
    <x v="299"/>
    <x v="301"/>
    <x v="319"/>
    <x v="318"/>
  </r>
  <r>
    <n v="13397"/>
    <s v="Gigi Bohling"/>
    <x v="1"/>
    <s v="Organic Choco Syrup"/>
    <n v="3360"/>
    <x v="206"/>
    <n v="125"/>
    <d v="2014-10-26T00:00:00"/>
    <n v="9.57"/>
    <x v="1"/>
    <n v="9.57"/>
    <n v="1196.25"/>
    <n v="0.03"/>
    <x v="300"/>
    <x v="302"/>
    <x v="320"/>
    <x v="319"/>
  </r>
  <r>
    <n v="21234"/>
    <s v="Carla Molina"/>
    <x v="5"/>
    <s v="Orange Choco"/>
    <n v="3346"/>
    <x v="60"/>
    <n v="146"/>
    <d v="2015-02-08T00:00:00"/>
    <n v="3.68"/>
    <x v="0"/>
    <n v="3.68"/>
    <n v="537.28"/>
    <n v="0.04"/>
    <x v="301"/>
    <x v="303"/>
    <x v="321"/>
    <x v="320"/>
  </r>
  <r>
    <n v="21369"/>
    <s v="Husein Augar"/>
    <x v="5"/>
    <s v="Choco Coated Almonds"/>
    <n v="3339"/>
    <x v="200"/>
    <n v="129"/>
    <d v="2015-06-12T00:00:00"/>
    <n v="3.32"/>
    <x v="0"/>
    <n v="3.32"/>
    <n v="428.28"/>
    <n v="0.04"/>
    <x v="211"/>
    <x v="304"/>
    <x v="322"/>
    <x v="321"/>
  </r>
  <r>
    <n v="11063"/>
    <s v="Ches Bonnell"/>
    <x v="1"/>
    <s v="99% Dark &amp; Pure"/>
    <n v="3283"/>
    <x v="218"/>
    <n v="137"/>
    <d v="2014-03-07T00:00:00"/>
    <n v="7.73"/>
    <x v="1"/>
    <n v="7.73"/>
    <n v="1059.01"/>
    <n v="0.03"/>
    <x v="302"/>
    <x v="305"/>
    <x v="323"/>
    <x v="322"/>
  </r>
  <r>
    <n v="13438"/>
    <s v="Oby Sorrel"/>
    <x v="4"/>
    <s v="99% Dark &amp; Pure"/>
    <n v="3276"/>
    <x v="145"/>
    <n v="126"/>
    <d v="2014-12-06T00:00:00"/>
    <n v="7.73"/>
    <x v="1"/>
    <n v="7.73"/>
    <n v="973.98"/>
    <n v="0.01"/>
    <x v="303"/>
    <x v="306"/>
    <x v="324"/>
    <x v="323"/>
  </r>
  <r>
    <n v="21268"/>
    <s v="Brien Boise"/>
    <x v="3"/>
    <s v="Mint Chip Choco"/>
    <n v="3276"/>
    <x v="9"/>
    <n v="234"/>
    <d v="2015-03-06T00:00:00"/>
    <n v="5.72"/>
    <x v="0"/>
    <n v="5.72"/>
    <n v="1338.48"/>
    <n v="0.03"/>
    <x v="304"/>
    <x v="307"/>
    <x v="325"/>
    <x v="324"/>
  </r>
  <r>
    <n v="13394"/>
    <s v="Gunar Cockshoot"/>
    <x v="0"/>
    <s v="Caramel Stuffed Bars"/>
    <n v="3241"/>
    <x v="30"/>
    <n v="130"/>
    <d v="2014-10-23T00:00:00"/>
    <n v="5.07"/>
    <x v="1"/>
    <n v="5.07"/>
    <n v="659.1"/>
    <n v="0.02"/>
    <x v="305"/>
    <x v="308"/>
    <x v="326"/>
    <x v="325"/>
  </r>
  <r>
    <n v="21218"/>
    <s v="Curtice Advani"/>
    <x v="0"/>
    <s v="Organic Choco Syrup"/>
    <n v="3220"/>
    <x v="42"/>
    <n v="129"/>
    <d v="2015-01-23T00:00:00"/>
    <n v="9.57"/>
    <x v="0"/>
    <n v="9.57"/>
    <n v="1234.53"/>
    <n v="0.02"/>
    <x v="306"/>
    <x v="309"/>
    <x v="327"/>
    <x v="326"/>
  </r>
  <r>
    <n v="21263"/>
    <s v="Carla Molina"/>
    <x v="5"/>
    <s v="Baker's Choco Chips"/>
    <n v="3206"/>
    <x v="219"/>
    <n v="401"/>
    <d v="2015-03-01T00:00:00"/>
    <n v="3.8"/>
    <x v="0"/>
    <n v="3.8"/>
    <n v="1523.8"/>
    <n v="0.04"/>
    <x v="307"/>
    <x v="310"/>
    <x v="328"/>
    <x v="327"/>
  </r>
  <r>
    <n v="13399"/>
    <s v="Gigi Bohling"/>
    <x v="4"/>
    <s v="Mint Chip Choco"/>
    <n v="3199"/>
    <x v="64"/>
    <n v="214"/>
    <d v="2014-10-28T00:00:00"/>
    <n v="5.72"/>
    <x v="1"/>
    <n v="5.72"/>
    <n v="1224.08"/>
    <n v="0.01"/>
    <x v="308"/>
    <x v="311"/>
    <x v="329"/>
    <x v="328"/>
  </r>
  <r>
    <n v="11066"/>
    <s v="Gigi Bohling"/>
    <x v="5"/>
    <s v="After Nines"/>
    <n v="3171"/>
    <x v="67"/>
    <n v="145"/>
    <d v="2014-03-10T00:00:00"/>
    <n v="6.52"/>
    <x v="1"/>
    <n v="6.52"/>
    <n v="945.4"/>
    <n v="0.04"/>
    <x v="309"/>
    <x v="312"/>
    <x v="330"/>
    <x v="329"/>
  </r>
  <r>
    <n v="13492"/>
    <s v="Curtice Advani"/>
    <x v="0"/>
    <s v="Spicy Special Slims"/>
    <n v="3164"/>
    <x v="34"/>
    <n v="211"/>
    <d v="2015-01-06T00:00:00"/>
    <n v="11.22"/>
    <x v="0"/>
    <n v="11.22"/>
    <n v="2367.42"/>
    <n v="0.02"/>
    <x v="123"/>
    <x v="313"/>
    <x v="331"/>
    <x v="330"/>
  </r>
  <r>
    <n v="13302"/>
    <s v="Husein Augar"/>
    <x v="2"/>
    <s v="Smooth Sliky Salty"/>
    <n v="3129"/>
    <x v="41"/>
    <n v="157"/>
    <d v="2014-07-11T00:00:00"/>
    <n v="2.76"/>
    <x v="1"/>
    <n v="2.76"/>
    <n v="433.32"/>
    <n v="0.02"/>
    <x v="310"/>
    <x v="314"/>
    <x v="332"/>
    <x v="331"/>
  </r>
  <r>
    <n v="11052"/>
    <s v="Barr Faughny"/>
    <x v="2"/>
    <s v="50% Dark Bites"/>
    <n v="3122"/>
    <x v="199"/>
    <n v="347"/>
    <d v="2014-02-09T00:00:00"/>
    <n v="7.48"/>
    <x v="1"/>
    <n v="7.48"/>
    <n v="2595.56"/>
    <n v="0.02"/>
    <x v="311"/>
    <x v="315"/>
    <x v="333"/>
    <x v="332"/>
  </r>
  <r>
    <n v="13491"/>
    <s v="Curtice Advani"/>
    <x v="1"/>
    <s v="Spicy Special Slims"/>
    <n v="3122"/>
    <x v="213"/>
    <n v="184"/>
    <d v="2015-01-05T00:00:00"/>
    <n v="11.22"/>
    <x v="0"/>
    <n v="11.22"/>
    <n v="2064.48"/>
    <n v="0.03"/>
    <x v="40"/>
    <x v="316"/>
    <x v="334"/>
    <x v="333"/>
  </r>
  <r>
    <n v="21310"/>
    <s v="Barr Faughny"/>
    <x v="4"/>
    <s v="85% Dark Bars"/>
    <n v="3122"/>
    <x v="46"/>
    <n v="241"/>
    <d v="2015-04-07T00:00:00"/>
    <n v="7.51"/>
    <x v="0"/>
    <n v="7.51"/>
    <n v="1809.9099999999999"/>
    <n v="0.01"/>
    <x v="312"/>
    <x v="317"/>
    <x v="335"/>
    <x v="334"/>
  </r>
  <r>
    <n v="21277"/>
    <s v="Oby Sorrel"/>
    <x v="2"/>
    <s v="Orange Choco"/>
    <n v="3115"/>
    <x v="11"/>
    <n v="130"/>
    <d v="2015-03-15T00:00:00"/>
    <n v="3.68"/>
    <x v="0"/>
    <n v="3.68"/>
    <n v="478.40000000000003"/>
    <n v="0.02"/>
    <x v="313"/>
    <x v="318"/>
    <x v="336"/>
    <x v="335"/>
  </r>
  <r>
    <n v="13299"/>
    <s v="Ram Mahesh"/>
    <x v="2"/>
    <s v="Spicy Special Slims"/>
    <n v="3094"/>
    <x v="8"/>
    <n v="221"/>
    <d v="2014-07-08T00:00:00"/>
    <n v="11.22"/>
    <x v="1"/>
    <n v="11.22"/>
    <n v="2479.6200000000003"/>
    <n v="0.02"/>
    <x v="314"/>
    <x v="319"/>
    <x v="337"/>
    <x v="336"/>
  </r>
  <r>
    <n v="13392"/>
    <s v="Barr Faughny"/>
    <x v="4"/>
    <s v="Mint Chip Choco"/>
    <n v="3094"/>
    <x v="20"/>
    <n v="207"/>
    <d v="2014-10-21T00:00:00"/>
    <n v="5.72"/>
    <x v="1"/>
    <n v="5.72"/>
    <n v="1184.04"/>
    <n v="0.01"/>
    <x v="315"/>
    <x v="320"/>
    <x v="338"/>
    <x v="337"/>
  </r>
  <r>
    <n v="11070"/>
    <s v="Oby Sorrel"/>
    <x v="1"/>
    <s v="Almond Choco"/>
    <n v="3066"/>
    <x v="137"/>
    <n v="341"/>
    <d v="2014-03-14T00:00:00"/>
    <n v="5.15"/>
    <x v="1"/>
    <n v="5.15"/>
    <n v="1756.15"/>
    <n v="0.03"/>
    <x v="316"/>
    <x v="321"/>
    <x v="339"/>
    <x v="338"/>
  </r>
  <r>
    <n v="13450"/>
    <s v="Ram Mahesh"/>
    <x v="3"/>
    <s v="Almond Choco"/>
    <n v="3059"/>
    <x v="34"/>
    <n v="383"/>
    <d v="2014-12-18T00:00:00"/>
    <n v="5.15"/>
    <x v="1"/>
    <n v="5.15"/>
    <n v="1972.45"/>
    <n v="0.03"/>
    <x v="317"/>
    <x v="322"/>
    <x v="340"/>
    <x v="339"/>
  </r>
  <r>
    <n v="13369"/>
    <s v="Husein Augar"/>
    <x v="1"/>
    <s v="Mint Chip Choco"/>
    <n v="3052"/>
    <x v="220"/>
    <n v="191"/>
    <d v="2014-09-28T00:00:00"/>
    <n v="5.72"/>
    <x v="1"/>
    <n v="5.72"/>
    <n v="1092.52"/>
    <n v="0.03"/>
    <x v="318"/>
    <x v="323"/>
    <x v="341"/>
    <x v="340"/>
  </r>
  <r>
    <n v="13294"/>
    <s v="Oby Sorrel"/>
    <x v="1"/>
    <s v="White Choc"/>
    <n v="3045"/>
    <x v="221"/>
    <n v="127"/>
    <d v="2014-07-03T00:00:00"/>
    <n v="2.88"/>
    <x v="1"/>
    <n v="2.88"/>
    <n v="365.76"/>
    <n v="0.03"/>
    <x v="319"/>
    <x v="324"/>
    <x v="342"/>
    <x v="341"/>
  </r>
  <r>
    <n v="13454"/>
    <s v="Brien Boise"/>
    <x v="2"/>
    <s v="Choco Coated Almonds"/>
    <n v="3045"/>
    <x v="222"/>
    <n v="127"/>
    <d v="2014-12-22T00:00:00"/>
    <n v="3.32"/>
    <x v="1"/>
    <n v="3.32"/>
    <n v="421.64"/>
    <n v="0.02"/>
    <x v="320"/>
    <x v="325"/>
    <x v="343"/>
    <x v="342"/>
  </r>
  <r>
    <n v="21528"/>
    <s v="Ram Mahesh"/>
    <x v="4"/>
    <s v="Baker's Choco Chips"/>
    <n v="3045"/>
    <x v="223"/>
    <n v="305"/>
    <d v="2015-11-13T00:00:00"/>
    <n v="3.8"/>
    <x v="0"/>
    <n v="3.8"/>
    <n v="1159"/>
    <n v="0.01"/>
    <x v="321"/>
    <x v="326"/>
    <x v="344"/>
    <x v="343"/>
  </r>
  <r>
    <n v="11110"/>
    <s v="Carla Molina"/>
    <x v="0"/>
    <s v="Orange Choco"/>
    <n v="3031"/>
    <x v="224"/>
    <n v="127"/>
    <d v="2014-05-11T00:00:00"/>
    <n v="3.68"/>
    <x v="1"/>
    <n v="3.68"/>
    <n v="467.36"/>
    <n v="0.02"/>
    <x v="322"/>
    <x v="327"/>
    <x v="345"/>
    <x v="344"/>
  </r>
  <r>
    <n v="13330"/>
    <s v="Barr Faughny"/>
    <x v="1"/>
    <s v="Peanut Butter Cubes"/>
    <n v="3010"/>
    <x v="7"/>
    <n v="335"/>
    <d v="2014-08-13T00:00:00"/>
    <n v="2.65"/>
    <x v="1"/>
    <n v="2.65"/>
    <n v="887.75"/>
    <n v="0.03"/>
    <x v="323"/>
    <x v="328"/>
    <x v="346"/>
    <x v="345"/>
  </r>
  <r>
    <n v="11092"/>
    <s v="Ches Bonnell"/>
    <x v="3"/>
    <s v="Orange Choco"/>
    <n v="2982"/>
    <x v="6"/>
    <n v="142"/>
    <d v="2014-04-14T00:00:00"/>
    <n v="3.68"/>
    <x v="1"/>
    <n v="3.68"/>
    <n v="522.56000000000006"/>
    <n v="0.03"/>
    <x v="324"/>
    <x v="329"/>
    <x v="347"/>
    <x v="346"/>
  </r>
  <r>
    <n v="13363"/>
    <s v="Gigi Bohling"/>
    <x v="3"/>
    <s v="Baker's Choco Chips"/>
    <n v="2982"/>
    <x v="225"/>
    <n v="373"/>
    <d v="2014-09-22T00:00:00"/>
    <n v="3.8"/>
    <x v="1"/>
    <n v="3.8"/>
    <n v="1417.3999999999999"/>
    <n v="0.03"/>
    <x v="324"/>
    <x v="329"/>
    <x v="348"/>
    <x v="347"/>
  </r>
  <r>
    <n v="11045"/>
    <s v="Brien Boise"/>
    <x v="5"/>
    <s v="Organic Choco Syrup"/>
    <n v="2975"/>
    <x v="226"/>
    <n v="119"/>
    <d v="2014-02-06T00:00:00"/>
    <n v="9.57"/>
    <x v="1"/>
    <n v="9.57"/>
    <n v="1138.83"/>
    <n v="0.04"/>
    <x v="325"/>
    <x v="330"/>
    <x v="349"/>
    <x v="348"/>
  </r>
  <r>
    <n v="21417"/>
    <s v="Oby Sorrel"/>
    <x v="4"/>
    <s v="Milk Bars"/>
    <n v="2954"/>
    <x v="41"/>
    <n v="124"/>
    <d v="2015-08-12T00:00:00"/>
    <n v="5.26"/>
    <x v="0"/>
    <n v="5.26"/>
    <n v="652.24"/>
    <n v="0.01"/>
    <x v="326"/>
    <x v="331"/>
    <x v="350"/>
    <x v="349"/>
  </r>
  <r>
    <n v="30220"/>
    <s v="Gigi Bohling"/>
    <x v="0"/>
    <s v="Smooth Sliky Salty"/>
    <n v="2940"/>
    <x v="24"/>
    <n v="140"/>
    <d v="2015-12-03T00:00:00"/>
    <n v="2.76"/>
    <x v="0"/>
    <n v="2.76"/>
    <n v="386.4"/>
    <n v="0.02"/>
    <x v="327"/>
    <x v="332"/>
    <x v="351"/>
    <x v="350"/>
  </r>
  <r>
    <n v="13464"/>
    <s v="Gigi Bohling"/>
    <x v="0"/>
    <s v="Peanut Butter Cubes"/>
    <n v="2919"/>
    <x v="224"/>
    <n v="417"/>
    <d v="2014-12-09T00:00:00"/>
    <n v="2.65"/>
    <x v="1"/>
    <n v="2.65"/>
    <n v="1105.05"/>
    <n v="0.02"/>
    <x v="146"/>
    <x v="333"/>
    <x v="352"/>
    <x v="351"/>
  </r>
  <r>
    <n v="21248"/>
    <s v="Gigi Bohling"/>
    <x v="0"/>
    <s v="Eclairs"/>
    <n v="2898"/>
    <x v="227"/>
    <n v="363"/>
    <d v="2015-02-14T00:00:00"/>
    <n v="4.4000000000000004"/>
    <x v="0"/>
    <n v="4.4000000000000004"/>
    <n v="1597.2"/>
    <n v="0.02"/>
    <x v="328"/>
    <x v="334"/>
    <x v="353"/>
    <x v="352"/>
  </r>
  <r>
    <n v="21204"/>
    <s v="Curtice Advani"/>
    <x v="1"/>
    <s v="70% Dark Bites"/>
    <n v="2884"/>
    <x v="228"/>
    <n v="170"/>
    <d v="2015-01-09T00:00:00"/>
    <n v="5.04"/>
    <x v="0"/>
    <n v="5.04"/>
    <n v="856.8"/>
    <n v="0.03"/>
    <x v="220"/>
    <x v="335"/>
    <x v="354"/>
    <x v="353"/>
  </r>
  <r>
    <n v="13416"/>
    <s v="Gunar Cockshoot"/>
    <x v="3"/>
    <s v="After Nines"/>
    <n v="2877"/>
    <x v="229"/>
    <n v="131"/>
    <d v="2014-10-28T00:00:00"/>
    <n v="6.52"/>
    <x v="1"/>
    <n v="6.52"/>
    <n v="854.11999999999989"/>
    <n v="0.03"/>
    <x v="329"/>
    <x v="336"/>
    <x v="355"/>
    <x v="354"/>
  </r>
  <r>
    <n v="21283"/>
    <s v="Gigi Bohling"/>
    <x v="4"/>
    <s v="99% Dark &amp; Pure"/>
    <n v="2877"/>
    <x v="67"/>
    <n v="116"/>
    <d v="2015-03-11T00:00:00"/>
    <n v="7.73"/>
    <x v="0"/>
    <n v="7.73"/>
    <n v="896.68000000000006"/>
    <n v="0.01"/>
    <x v="330"/>
    <x v="337"/>
    <x v="356"/>
    <x v="355"/>
  </r>
  <r>
    <n v="21241"/>
    <s v="Barr Faughny"/>
    <x v="5"/>
    <s v="Peanut Butter Cubes"/>
    <n v="2870"/>
    <x v="73"/>
    <n v="287"/>
    <d v="2015-02-15T00:00:00"/>
    <n v="2.65"/>
    <x v="0"/>
    <n v="2.65"/>
    <n v="760.55"/>
    <n v="0.04"/>
    <x v="331"/>
    <x v="338"/>
    <x v="357"/>
    <x v="356"/>
  </r>
  <r>
    <n v="21510"/>
    <s v="Oby Sorrel"/>
    <x v="5"/>
    <s v="Raspberry Choco"/>
    <n v="2856"/>
    <x v="204"/>
    <n v="130"/>
    <d v="2015-11-07T00:00:00"/>
    <n v="3.85"/>
    <x v="0"/>
    <n v="3.85"/>
    <n v="500.5"/>
    <n v="0.04"/>
    <x v="332"/>
    <x v="339"/>
    <x v="358"/>
    <x v="357"/>
  </r>
  <r>
    <n v="11078"/>
    <s v="Oby Sorrel"/>
    <x v="2"/>
    <s v="After Nines"/>
    <n v="2828"/>
    <x v="230"/>
    <n v="149"/>
    <d v="2014-03-22T00:00:00"/>
    <n v="6.52"/>
    <x v="1"/>
    <n v="6.52"/>
    <n v="971.4799999999999"/>
    <n v="0.02"/>
    <x v="333"/>
    <x v="340"/>
    <x v="359"/>
    <x v="358"/>
  </r>
  <r>
    <n v="21226"/>
    <s v="Gigi Bohling"/>
    <x v="1"/>
    <s v="50% Dark Bites"/>
    <n v="2828"/>
    <x v="45"/>
    <n v="315"/>
    <d v="2015-01-31T00:00:00"/>
    <n v="7.48"/>
    <x v="0"/>
    <n v="7.48"/>
    <n v="2356.2000000000003"/>
    <n v="0.03"/>
    <x v="225"/>
    <x v="341"/>
    <x v="360"/>
    <x v="359"/>
  </r>
  <r>
    <n v="11094"/>
    <s v="Oby Sorrel"/>
    <x v="5"/>
    <s v="99% Dark &amp; Pure"/>
    <n v="2814"/>
    <x v="145"/>
    <n v="123"/>
    <d v="2014-05-04T00:00:00"/>
    <n v="7.73"/>
    <x v="1"/>
    <n v="7.73"/>
    <n v="950.79000000000008"/>
    <n v="0.04"/>
    <x v="334"/>
    <x v="342"/>
    <x v="361"/>
    <x v="360"/>
  </r>
  <r>
    <n v="13276"/>
    <s v="Brien Boise"/>
    <x v="0"/>
    <s v="Orange Choco"/>
    <n v="2807"/>
    <x v="231"/>
    <n v="128"/>
    <d v="2014-06-09T00:00:00"/>
    <n v="3.68"/>
    <x v="1"/>
    <n v="3.68"/>
    <n v="471.04"/>
    <n v="0.02"/>
    <x v="335"/>
    <x v="343"/>
    <x v="362"/>
    <x v="361"/>
  </r>
  <r>
    <n v="13451"/>
    <s v="Gunar Cockshoot"/>
    <x v="5"/>
    <s v="Raspberry Choco"/>
    <n v="2772"/>
    <x v="34"/>
    <n v="116"/>
    <d v="2014-12-19T00:00:00"/>
    <n v="3.85"/>
    <x v="1"/>
    <n v="3.85"/>
    <n v="446.6"/>
    <n v="0.04"/>
    <x v="336"/>
    <x v="344"/>
    <x v="363"/>
    <x v="362"/>
  </r>
  <r>
    <n v="21426"/>
    <s v="Barr Faughny"/>
    <x v="3"/>
    <s v="Drinking Coco"/>
    <n v="2737"/>
    <x v="69"/>
    <n v="211"/>
    <d v="2015-09-14T00:00:00"/>
    <n v="9.94"/>
    <x v="0"/>
    <n v="9.94"/>
    <n v="2097.3399999999997"/>
    <n v="0.03"/>
    <x v="337"/>
    <x v="345"/>
    <x v="364"/>
    <x v="363"/>
  </r>
  <r>
    <n v="21351"/>
    <s v="Gigi Bohling"/>
    <x v="1"/>
    <s v="After Nines"/>
    <n v="2730"/>
    <x v="232"/>
    <n v="130"/>
    <d v="2015-05-07T00:00:00"/>
    <n v="6.52"/>
    <x v="0"/>
    <n v="6.52"/>
    <n v="847.59999999999991"/>
    <n v="0.03"/>
    <x v="338"/>
    <x v="346"/>
    <x v="365"/>
    <x v="364"/>
  </r>
  <r>
    <n v="13275"/>
    <s v="Curtice Advani"/>
    <x v="0"/>
    <s v="Manuka Honey Choco"/>
    <n v="2716"/>
    <x v="40"/>
    <n v="209"/>
    <d v="2014-06-08T00:00:00"/>
    <n v="6.8"/>
    <x v="1"/>
    <n v="6.8"/>
    <n v="1421.2"/>
    <n v="0.02"/>
    <x v="339"/>
    <x v="347"/>
    <x v="366"/>
    <x v="365"/>
  </r>
  <r>
    <n v="21198"/>
    <s v="Ram Mahesh"/>
    <x v="4"/>
    <s v="99% Dark &amp; Pure"/>
    <n v="2716"/>
    <x v="152"/>
    <n v="119"/>
    <d v="2015-01-12T00:00:00"/>
    <n v="7.73"/>
    <x v="0"/>
    <n v="7.73"/>
    <n v="919.87"/>
    <n v="0.01"/>
    <x v="340"/>
    <x v="348"/>
    <x v="367"/>
    <x v="366"/>
  </r>
  <r>
    <n v="11033"/>
    <s v="Barr Faughny"/>
    <x v="4"/>
    <s v="Milk Bars"/>
    <n v="2702"/>
    <x v="233"/>
    <n v="101"/>
    <d v="2014-01-25T00:00:00"/>
    <n v="5.26"/>
    <x v="1"/>
    <n v="5.26"/>
    <n v="531.26"/>
    <n v="0.01"/>
    <x v="341"/>
    <x v="349"/>
    <x v="368"/>
    <x v="367"/>
  </r>
  <r>
    <n v="11035"/>
    <s v="Husein Augar"/>
    <x v="2"/>
    <s v="85% Dark Bars"/>
    <n v="2702"/>
    <x v="214"/>
    <n v="193"/>
    <d v="2014-01-24T00:00:00"/>
    <n v="7.51"/>
    <x v="1"/>
    <n v="7.51"/>
    <n v="1449.43"/>
    <n v="0.02"/>
    <x v="342"/>
    <x v="350"/>
    <x v="369"/>
    <x v="368"/>
  </r>
  <r>
    <n v="21561"/>
    <s v="Carla Molina"/>
    <x v="2"/>
    <s v="Fruit &amp; Nut Bars"/>
    <n v="2695"/>
    <x v="129"/>
    <n v="169"/>
    <d v="2015-11-24T00:00:00"/>
    <n v="4.74"/>
    <x v="0"/>
    <n v="4.74"/>
    <n v="801.06000000000006"/>
    <n v="0.02"/>
    <x v="343"/>
    <x v="351"/>
    <x v="370"/>
    <x v="369"/>
  </r>
  <r>
    <n v="21259"/>
    <s v="Brien Boise"/>
    <x v="2"/>
    <s v="70% Dark Bites"/>
    <n v="2674"/>
    <x v="21"/>
    <n v="149"/>
    <d v="2015-02-25T00:00:00"/>
    <n v="5.04"/>
    <x v="0"/>
    <n v="5.04"/>
    <n v="750.96"/>
    <n v="0.02"/>
    <x v="171"/>
    <x v="352"/>
    <x v="371"/>
    <x v="370"/>
  </r>
  <r>
    <n v="21567"/>
    <s v="Gigi Bohling"/>
    <x v="0"/>
    <s v="White Choc"/>
    <n v="2674"/>
    <x v="79"/>
    <n v="103"/>
    <d v="2015-11-26T00:00:00"/>
    <n v="2.88"/>
    <x v="0"/>
    <n v="2.88"/>
    <n v="296.64"/>
    <n v="0.02"/>
    <x v="171"/>
    <x v="352"/>
    <x v="372"/>
    <x v="371"/>
  </r>
  <r>
    <n v="13323"/>
    <s v="Husein Augar"/>
    <x v="1"/>
    <s v="Orange Choco"/>
    <n v="2646"/>
    <x v="45"/>
    <n v="111"/>
    <d v="2014-08-06T00:00:00"/>
    <n v="3.68"/>
    <x v="1"/>
    <n v="3.68"/>
    <n v="408.48"/>
    <n v="0.03"/>
    <x v="254"/>
    <x v="353"/>
    <x v="373"/>
    <x v="372"/>
  </r>
  <r>
    <n v="13430"/>
    <s v="Gigi Bohling"/>
    <x v="3"/>
    <s v="Fruit &amp; Nut Bars"/>
    <n v="2604"/>
    <x v="152"/>
    <n v="163"/>
    <d v="2014-11-28T00:00:00"/>
    <n v="4.74"/>
    <x v="1"/>
    <n v="4.74"/>
    <n v="772.62"/>
    <n v="0.03"/>
    <x v="344"/>
    <x v="354"/>
    <x v="374"/>
    <x v="373"/>
  </r>
  <r>
    <n v="21425"/>
    <s v="Carla Molina"/>
    <x v="5"/>
    <s v="Almond Choco"/>
    <n v="2604"/>
    <x v="227"/>
    <n v="372"/>
    <d v="2015-09-13T00:00:00"/>
    <n v="5.15"/>
    <x v="0"/>
    <n v="5.15"/>
    <n v="1915.8000000000002"/>
    <n v="0.04"/>
    <x v="345"/>
    <x v="355"/>
    <x v="375"/>
    <x v="374"/>
  </r>
  <r>
    <n v="21424"/>
    <s v="Gigi Bohling"/>
    <x v="0"/>
    <s v="Baker's Choco Chips"/>
    <n v="2597"/>
    <x v="230"/>
    <n v="325"/>
    <d v="2015-09-12T00:00:00"/>
    <n v="3.8"/>
    <x v="0"/>
    <n v="3.8"/>
    <n v="1235"/>
    <n v="0.02"/>
    <x v="346"/>
    <x v="356"/>
    <x v="376"/>
    <x v="375"/>
  </r>
  <r>
    <n v="11108"/>
    <s v="Ches Bonnell"/>
    <x v="2"/>
    <s v="70% Dark Bites"/>
    <n v="2590"/>
    <x v="189"/>
    <n v="153"/>
    <d v="2014-05-10T00:00:00"/>
    <n v="5.04"/>
    <x v="1"/>
    <n v="5.04"/>
    <n v="771.12"/>
    <n v="0.02"/>
    <x v="347"/>
    <x v="357"/>
    <x v="377"/>
    <x v="376"/>
  </r>
  <r>
    <n v="13459"/>
    <s v="Curtice Advani"/>
    <x v="2"/>
    <s v="Caramel Stuffed Bars"/>
    <n v="2555"/>
    <x v="148"/>
    <n v="112"/>
    <d v="2014-12-27T00:00:00"/>
    <n v="5.07"/>
    <x v="1"/>
    <n v="5.07"/>
    <n v="567.84"/>
    <n v="0.02"/>
    <x v="348"/>
    <x v="358"/>
    <x v="378"/>
    <x v="377"/>
  </r>
  <r>
    <n v="21328"/>
    <s v="Carla Molina"/>
    <x v="1"/>
    <s v="Raspberry Choco"/>
    <n v="2555"/>
    <x v="234"/>
    <n v="103"/>
    <d v="2015-04-14T00:00:00"/>
    <n v="3.85"/>
    <x v="0"/>
    <n v="3.85"/>
    <n v="396.55"/>
    <n v="0.03"/>
    <x v="349"/>
    <x v="359"/>
    <x v="379"/>
    <x v="378"/>
  </r>
  <r>
    <n v="13308"/>
    <s v="Carla Molina"/>
    <x v="4"/>
    <s v="Milk Bars"/>
    <n v="2527"/>
    <x v="89"/>
    <n v="102"/>
    <d v="2014-07-12T00:00:00"/>
    <n v="5.26"/>
    <x v="1"/>
    <n v="5.26"/>
    <n v="536.52"/>
    <n v="0.01"/>
    <x v="350"/>
    <x v="360"/>
    <x v="380"/>
    <x v="379"/>
  </r>
  <r>
    <n v="30221"/>
    <s v="Ram Mahesh"/>
    <x v="1"/>
    <s v="99% Dark &amp; Pure"/>
    <n v="2527"/>
    <x v="57"/>
    <n v="98"/>
    <d v="2015-12-04T00:00:00"/>
    <n v="7.73"/>
    <x v="0"/>
    <n v="7.73"/>
    <n v="757.54000000000008"/>
    <n v="0.03"/>
    <x v="351"/>
    <x v="361"/>
    <x v="381"/>
    <x v="380"/>
  </r>
  <r>
    <n v="13380"/>
    <s v="Brien Boise"/>
    <x v="1"/>
    <s v="Peanut Butter Cubes"/>
    <n v="2520"/>
    <x v="9"/>
    <n v="360"/>
    <d v="2014-10-09T00:00:00"/>
    <n v="2.65"/>
    <x v="1"/>
    <n v="2.65"/>
    <n v="954"/>
    <n v="0.03"/>
    <x v="352"/>
    <x v="362"/>
    <x v="382"/>
    <x v="182"/>
  </r>
  <r>
    <n v="21555"/>
    <s v="Husein Augar"/>
    <x v="1"/>
    <s v="70% Dark Bites"/>
    <n v="2520"/>
    <x v="235"/>
    <n v="133"/>
    <d v="2015-11-22T00:00:00"/>
    <n v="5.04"/>
    <x v="0"/>
    <n v="5.04"/>
    <n v="670.32"/>
    <n v="0.03"/>
    <x v="352"/>
    <x v="362"/>
    <x v="383"/>
    <x v="381"/>
  </r>
  <r>
    <n v="13305"/>
    <s v="Oby Sorrel"/>
    <x v="2"/>
    <s v="Choco Coated Almonds"/>
    <n v="2513"/>
    <x v="236"/>
    <n v="105"/>
    <d v="2014-07-09T00:00:00"/>
    <n v="3.32"/>
    <x v="1"/>
    <n v="3.32"/>
    <n v="348.59999999999997"/>
    <n v="0.02"/>
    <x v="353"/>
    <x v="363"/>
    <x v="384"/>
    <x v="382"/>
  </r>
  <r>
    <n v="13367"/>
    <s v="Barr Faughny"/>
    <x v="3"/>
    <s v="50% Dark Bites"/>
    <n v="2506"/>
    <x v="184"/>
    <n v="314"/>
    <d v="2014-09-26T00:00:00"/>
    <n v="7.48"/>
    <x v="1"/>
    <n v="7.48"/>
    <n v="2348.7200000000003"/>
    <n v="0.03"/>
    <x v="354"/>
    <x v="364"/>
    <x v="385"/>
    <x v="383"/>
  </r>
  <r>
    <n v="21412"/>
    <s v="Curtice Advani"/>
    <x v="1"/>
    <s v="50% Dark Bites"/>
    <n v="2492"/>
    <x v="237"/>
    <n v="312"/>
    <d v="2015-08-07T00:00:00"/>
    <n v="7.48"/>
    <x v="0"/>
    <n v="7.48"/>
    <n v="2333.7600000000002"/>
    <n v="0.03"/>
    <x v="355"/>
    <x v="365"/>
    <x v="386"/>
    <x v="384"/>
  </r>
  <r>
    <n v="42532"/>
    <s v="Gunar Cockshoot"/>
    <x v="1"/>
    <s v="After Nines"/>
    <n v="2485"/>
    <x v="238"/>
    <n v="119"/>
    <d v="2015-12-18T00:00:00"/>
    <n v="6.52"/>
    <x v="0"/>
    <n v="6.52"/>
    <n v="775.88"/>
    <n v="0.03"/>
    <x v="356"/>
    <x v="366"/>
    <x v="387"/>
    <x v="385"/>
  </r>
  <r>
    <n v="13468"/>
    <s v="Oby Sorrel"/>
    <x v="1"/>
    <s v="Raspberry Choco"/>
    <n v="2450"/>
    <x v="239"/>
    <n v="112"/>
    <d v="2014-12-13T00:00:00"/>
    <n v="3.85"/>
    <x v="1"/>
    <n v="3.85"/>
    <n v="431.2"/>
    <n v="0.03"/>
    <x v="357"/>
    <x v="367"/>
    <x v="388"/>
    <x v="386"/>
  </r>
  <r>
    <n v="30214"/>
    <s v="Gigi Bohling"/>
    <x v="5"/>
    <s v="85% Dark Bars"/>
    <n v="2443"/>
    <x v="125"/>
    <n v="188"/>
    <d v="2015-11-27T00:00:00"/>
    <n v="7.51"/>
    <x v="0"/>
    <n v="7.51"/>
    <n v="1411.8799999999999"/>
    <n v="0.04"/>
    <x v="358"/>
    <x v="368"/>
    <x v="389"/>
    <x v="387"/>
  </r>
  <r>
    <n v="11069"/>
    <s v="Husein Augar"/>
    <x v="4"/>
    <s v="Peanut Butter Cubes"/>
    <n v="2415"/>
    <x v="161"/>
    <n v="242"/>
    <d v="2014-03-13T00:00:00"/>
    <n v="2.65"/>
    <x v="1"/>
    <n v="2.65"/>
    <n v="641.29999999999995"/>
    <n v="0.01"/>
    <x v="359"/>
    <x v="369"/>
    <x v="390"/>
    <x v="388"/>
  </r>
  <r>
    <n v="13422"/>
    <s v="Ram Mahesh"/>
    <x v="1"/>
    <s v="Choco Coated Almonds"/>
    <n v="2415"/>
    <x v="142"/>
    <n v="90"/>
    <d v="2014-11-03T00:00:00"/>
    <n v="3.32"/>
    <x v="1"/>
    <n v="3.32"/>
    <n v="298.8"/>
    <n v="0.03"/>
    <x v="360"/>
    <x v="370"/>
    <x v="391"/>
    <x v="389"/>
  </r>
  <r>
    <n v="30215"/>
    <s v="Gigi Bohling"/>
    <x v="3"/>
    <s v="Choco Coated Almonds"/>
    <n v="2415"/>
    <x v="20"/>
    <n v="101"/>
    <d v="2015-11-28T00:00:00"/>
    <n v="3.32"/>
    <x v="0"/>
    <n v="3.32"/>
    <n v="335.32"/>
    <n v="0.03"/>
    <x v="360"/>
    <x v="370"/>
    <x v="392"/>
    <x v="390"/>
  </r>
  <r>
    <n v="21279"/>
    <s v="Husein Augar"/>
    <x v="4"/>
    <s v="White Choc"/>
    <n v="2401"/>
    <x v="227"/>
    <n v="97"/>
    <d v="2015-03-17T00:00:00"/>
    <n v="2.88"/>
    <x v="0"/>
    <n v="2.88"/>
    <n v="279.36"/>
    <n v="0.01"/>
    <x v="361"/>
    <x v="371"/>
    <x v="393"/>
    <x v="391"/>
  </r>
  <r>
    <n v="21371"/>
    <s v="Gunar Cockshoot"/>
    <x v="0"/>
    <s v="Mint Chip Choco"/>
    <n v="2394"/>
    <x v="240"/>
    <n v="150"/>
    <d v="2015-06-14T00:00:00"/>
    <n v="5.72"/>
    <x v="0"/>
    <n v="5.72"/>
    <n v="858"/>
    <n v="0.02"/>
    <x v="362"/>
    <x v="372"/>
    <x v="394"/>
    <x v="392"/>
  </r>
  <r>
    <n v="42526"/>
    <s v="Gigi Bohling"/>
    <x v="5"/>
    <s v="Drinking Coco"/>
    <n v="2394"/>
    <x v="241"/>
    <n v="218"/>
    <d v="2015-12-12T00:00:00"/>
    <n v="9.94"/>
    <x v="0"/>
    <n v="9.94"/>
    <n v="2166.92"/>
    <n v="0.04"/>
    <x v="196"/>
    <x v="373"/>
    <x v="395"/>
    <x v="393"/>
  </r>
  <r>
    <n v="21433"/>
    <s v="Barr Faughny"/>
    <x v="1"/>
    <s v="Almond Choco"/>
    <n v="2380"/>
    <x v="202"/>
    <n v="298"/>
    <d v="2015-09-21T00:00:00"/>
    <n v="5.15"/>
    <x v="0"/>
    <n v="5.15"/>
    <n v="1534.7"/>
    <n v="0.03"/>
    <x v="363"/>
    <x v="374"/>
    <x v="396"/>
    <x v="394"/>
  </r>
  <r>
    <n v="13325"/>
    <s v="Ches Bonnell"/>
    <x v="2"/>
    <s v="85% Dark Bars"/>
    <n v="2373"/>
    <x v="4"/>
    <n v="170"/>
    <d v="2014-08-08T00:00:00"/>
    <n v="7.51"/>
    <x v="1"/>
    <n v="7.51"/>
    <n v="1276.7"/>
    <n v="0.02"/>
    <x v="364"/>
    <x v="375"/>
    <x v="397"/>
    <x v="395"/>
  </r>
  <r>
    <n v="13378"/>
    <s v="Carla Molina"/>
    <x v="4"/>
    <s v="50% Dark Bites"/>
    <n v="2373"/>
    <x v="13"/>
    <n v="339"/>
    <d v="2014-09-28T00:00:00"/>
    <n v="7.48"/>
    <x v="1"/>
    <n v="7.48"/>
    <n v="2535.7200000000003"/>
    <n v="0.01"/>
    <x v="365"/>
    <x v="376"/>
    <x v="398"/>
    <x v="396"/>
  </r>
  <r>
    <n v="21415"/>
    <s v="Husein Augar"/>
    <x v="4"/>
    <s v="After Nines"/>
    <n v="2352"/>
    <x v="106"/>
    <n v="107"/>
    <d v="2015-08-10T00:00:00"/>
    <n v="6.52"/>
    <x v="0"/>
    <n v="6.52"/>
    <n v="697.64"/>
    <n v="0.01"/>
    <x v="366"/>
    <x v="377"/>
    <x v="399"/>
    <x v="397"/>
  </r>
  <r>
    <n v="11080"/>
    <s v="Gunar Cockshoot"/>
    <x v="2"/>
    <s v="99% Dark &amp; Pure"/>
    <n v="2338"/>
    <x v="212"/>
    <n v="90"/>
    <d v="2014-03-24T00:00:00"/>
    <n v="7.73"/>
    <x v="1"/>
    <n v="7.73"/>
    <n v="695.7"/>
    <n v="0.02"/>
    <x v="367"/>
    <x v="378"/>
    <x v="400"/>
    <x v="398"/>
  </r>
  <r>
    <n v="13436"/>
    <s v="Husein Augar"/>
    <x v="1"/>
    <s v="Almond Choco"/>
    <n v="2338"/>
    <x v="148"/>
    <n v="390"/>
    <d v="2014-12-04T00:00:00"/>
    <n v="5.15"/>
    <x v="1"/>
    <n v="5.15"/>
    <n v="2008.5000000000002"/>
    <n v="0.03"/>
    <x v="286"/>
    <x v="379"/>
    <x v="401"/>
    <x v="399"/>
  </r>
  <r>
    <n v="13358"/>
    <s v="Oby Sorrel"/>
    <x v="4"/>
    <s v="Almond Choco"/>
    <n v="2331"/>
    <x v="242"/>
    <n v="389"/>
    <d v="2014-09-17T00:00:00"/>
    <n v="5.15"/>
    <x v="1"/>
    <n v="5.15"/>
    <n v="2003.3500000000001"/>
    <n v="0.01"/>
    <x v="368"/>
    <x v="380"/>
    <x v="402"/>
    <x v="400"/>
  </r>
  <r>
    <n v="13382"/>
    <s v="Husein Augar"/>
    <x v="1"/>
    <s v="Milk Bars"/>
    <n v="2331"/>
    <x v="243"/>
    <n v="94"/>
    <d v="2014-10-11T00:00:00"/>
    <n v="5.26"/>
    <x v="1"/>
    <n v="5.26"/>
    <n v="494.44"/>
    <n v="0.03"/>
    <x v="369"/>
    <x v="381"/>
    <x v="403"/>
    <x v="401"/>
  </r>
  <r>
    <n v="13476"/>
    <s v="Oby Sorrel"/>
    <x v="0"/>
    <s v="Drinking Coco"/>
    <n v="2324"/>
    <x v="244"/>
    <n v="194"/>
    <d v="2014-12-21T00:00:00"/>
    <n v="9.94"/>
    <x v="1"/>
    <n v="9.94"/>
    <n v="1928.36"/>
    <n v="0.02"/>
    <x v="370"/>
    <x v="382"/>
    <x v="404"/>
    <x v="402"/>
  </r>
  <r>
    <n v="13488"/>
    <s v="Gigi Bohling"/>
    <x v="0"/>
    <s v="After Nines"/>
    <n v="2317"/>
    <x v="217"/>
    <n v="116"/>
    <d v="2015-01-02T00:00:00"/>
    <n v="6.52"/>
    <x v="0"/>
    <n v="6.52"/>
    <n v="756.31999999999994"/>
    <n v="0.02"/>
    <x v="371"/>
    <x v="383"/>
    <x v="405"/>
    <x v="403"/>
  </r>
  <r>
    <n v="21340"/>
    <s v="Gigi Bohling"/>
    <x v="2"/>
    <s v="Caramel Stuffed Bars"/>
    <n v="2310"/>
    <x v="87"/>
    <n v="93"/>
    <d v="2015-04-26T00:00:00"/>
    <n v="5.07"/>
    <x v="0"/>
    <n v="5.07"/>
    <n v="471.51000000000005"/>
    <n v="0.02"/>
    <x v="372"/>
    <x v="384"/>
    <x v="406"/>
    <x v="404"/>
  </r>
  <r>
    <n v="13395"/>
    <s v="Oby Sorrel"/>
    <x v="4"/>
    <s v="Mint Chip Choco"/>
    <n v="2296"/>
    <x v="156"/>
    <n v="144"/>
    <d v="2014-10-24T00:00:00"/>
    <n v="5.72"/>
    <x v="1"/>
    <n v="5.72"/>
    <n v="823.68"/>
    <n v="0.01"/>
    <x v="373"/>
    <x v="385"/>
    <x v="407"/>
    <x v="405"/>
  </r>
  <r>
    <n v="21379"/>
    <s v="Ram Mahesh"/>
    <x v="3"/>
    <s v="Mint Chip Choco"/>
    <n v="2296"/>
    <x v="145"/>
    <n v="164"/>
    <d v="2015-06-22T00:00:00"/>
    <n v="5.72"/>
    <x v="0"/>
    <n v="5.72"/>
    <n v="938.07999999999993"/>
    <n v="0.03"/>
    <x v="374"/>
    <x v="386"/>
    <x v="408"/>
    <x v="406"/>
  </r>
  <r>
    <n v="21348"/>
    <s v="Oby Sorrel"/>
    <x v="1"/>
    <s v="Organic Choco Syrup"/>
    <n v="2275"/>
    <x v="245"/>
    <n v="85"/>
    <d v="2015-05-04T00:00:00"/>
    <n v="9.57"/>
    <x v="0"/>
    <n v="9.57"/>
    <n v="813.45"/>
    <n v="0.03"/>
    <x v="375"/>
    <x v="387"/>
    <x v="409"/>
    <x v="407"/>
  </r>
  <r>
    <n v="21306"/>
    <s v="Carla Molina"/>
    <x v="4"/>
    <s v="70% Dark Bites"/>
    <n v="2268"/>
    <x v="191"/>
    <n v="142"/>
    <d v="2015-04-03T00:00:00"/>
    <n v="5.04"/>
    <x v="0"/>
    <n v="5.04"/>
    <n v="715.68"/>
    <n v="0.01"/>
    <x v="376"/>
    <x v="388"/>
    <x v="410"/>
    <x v="408"/>
  </r>
  <r>
    <n v="13319"/>
    <s v="Curtice Advani"/>
    <x v="1"/>
    <s v="Choco Coated Almonds"/>
    <n v="2261"/>
    <x v="27"/>
    <n v="87"/>
    <d v="2014-08-02T00:00:00"/>
    <n v="3.32"/>
    <x v="1"/>
    <n v="3.32"/>
    <n v="288.83999999999997"/>
    <n v="0.03"/>
    <x v="377"/>
    <x v="389"/>
    <x v="411"/>
    <x v="409"/>
  </r>
  <r>
    <n v="13428"/>
    <s v="Carla Molina"/>
    <x v="5"/>
    <s v="Peanut Butter Cubes"/>
    <n v="2254"/>
    <x v="90"/>
    <n v="322"/>
    <d v="2014-11-26T00:00:00"/>
    <n v="2.65"/>
    <x v="1"/>
    <n v="2.65"/>
    <n v="853.3"/>
    <n v="0.04"/>
    <x v="378"/>
    <x v="390"/>
    <x v="412"/>
    <x v="410"/>
  </r>
  <r>
    <n v="21409"/>
    <s v="Brien Boise"/>
    <x v="2"/>
    <s v="Caramel Stuffed Bars"/>
    <n v="2240"/>
    <x v="147"/>
    <n v="90"/>
    <d v="2015-07-22T00:00:00"/>
    <n v="5.07"/>
    <x v="0"/>
    <n v="5.07"/>
    <n v="456.3"/>
    <n v="0.02"/>
    <x v="379"/>
    <x v="391"/>
    <x v="413"/>
    <x v="411"/>
  </r>
  <r>
    <n v="21380"/>
    <s v="Barr Faughny"/>
    <x v="3"/>
    <s v="Choco Coated Almonds"/>
    <n v="2226"/>
    <x v="246"/>
    <n v="83"/>
    <d v="2015-06-23T00:00:00"/>
    <n v="3.32"/>
    <x v="0"/>
    <n v="3.32"/>
    <n v="275.56"/>
    <n v="0.03"/>
    <x v="380"/>
    <x v="392"/>
    <x v="414"/>
    <x v="412"/>
  </r>
  <r>
    <n v="21280"/>
    <s v="Carla Molina"/>
    <x v="0"/>
    <s v="Choco Coated Almonds"/>
    <n v="2219"/>
    <x v="15"/>
    <n v="89"/>
    <d v="2015-03-18T00:00:00"/>
    <n v="3.32"/>
    <x v="0"/>
    <n v="3.32"/>
    <n v="295.47999999999996"/>
    <n v="0.02"/>
    <x v="213"/>
    <x v="393"/>
    <x v="415"/>
    <x v="413"/>
  </r>
  <r>
    <n v="13424"/>
    <s v="Curtice Advani"/>
    <x v="2"/>
    <s v="50% Dark Bites"/>
    <n v="2212"/>
    <x v="247"/>
    <n v="246"/>
    <d v="2014-11-22T00:00:00"/>
    <n v="7.48"/>
    <x v="1"/>
    <n v="7.48"/>
    <n v="1840.0800000000002"/>
    <n v="0.02"/>
    <x v="381"/>
    <x v="394"/>
    <x v="416"/>
    <x v="414"/>
  </r>
  <r>
    <n v="11040"/>
    <s v="Gunar Cockshoot"/>
    <x v="3"/>
    <s v="Almond Choco"/>
    <n v="2205"/>
    <x v="248"/>
    <n v="315"/>
    <d v="2014-01-30T00:00:00"/>
    <n v="5.15"/>
    <x v="1"/>
    <n v="5.15"/>
    <n v="1622.25"/>
    <n v="0.03"/>
    <x v="382"/>
    <x v="395"/>
    <x v="417"/>
    <x v="415"/>
  </r>
  <r>
    <n v="13462"/>
    <s v="Barr Faughny"/>
    <x v="2"/>
    <s v="Orange Choco"/>
    <n v="2205"/>
    <x v="100"/>
    <n v="101"/>
    <d v="2014-12-30T00:00:00"/>
    <n v="3.68"/>
    <x v="1"/>
    <n v="3.68"/>
    <n v="371.68"/>
    <n v="0.02"/>
    <x v="383"/>
    <x v="396"/>
    <x v="418"/>
    <x v="416"/>
  </r>
  <r>
    <n v="13449"/>
    <s v="Husein Augar"/>
    <x v="5"/>
    <s v="Eclairs"/>
    <n v="2198"/>
    <x v="249"/>
    <n v="245"/>
    <d v="2014-12-17T00:00:00"/>
    <n v="4.4000000000000004"/>
    <x v="1"/>
    <n v="4.4000000000000004"/>
    <n v="1078"/>
    <n v="0.04"/>
    <x v="384"/>
    <x v="397"/>
    <x v="419"/>
    <x v="417"/>
  </r>
  <r>
    <n v="21213"/>
    <s v="Husein Augar"/>
    <x v="5"/>
    <s v="Smooth Sliky Salty"/>
    <n v="2184"/>
    <x v="46"/>
    <n v="115"/>
    <d v="2015-01-18T00:00:00"/>
    <n v="2.76"/>
    <x v="0"/>
    <n v="2.76"/>
    <n v="317.39999999999998"/>
    <n v="0.04"/>
    <x v="385"/>
    <x v="398"/>
    <x v="420"/>
    <x v="418"/>
  </r>
  <r>
    <n v="21345"/>
    <s v="Barr Faughny"/>
    <x v="5"/>
    <s v="Baker's Choco Chips"/>
    <n v="2177"/>
    <x v="250"/>
    <n v="198"/>
    <d v="2015-05-01T00:00:00"/>
    <n v="3.8"/>
    <x v="0"/>
    <n v="3.8"/>
    <n v="752.4"/>
    <n v="0.04"/>
    <x v="386"/>
    <x v="399"/>
    <x v="421"/>
    <x v="419"/>
  </r>
  <r>
    <n v="21410"/>
    <s v="Curtice Advani"/>
    <x v="4"/>
    <s v="Choco Coated Almonds"/>
    <n v="2149"/>
    <x v="240"/>
    <n v="83"/>
    <d v="2015-08-05T00:00:00"/>
    <n v="3.32"/>
    <x v="0"/>
    <n v="3.32"/>
    <n v="275.56"/>
    <n v="0.01"/>
    <x v="387"/>
    <x v="400"/>
    <x v="422"/>
    <x v="420"/>
  </r>
  <r>
    <n v="13439"/>
    <s v="Carla Molina"/>
    <x v="4"/>
    <s v="Peanut Butter Cubes"/>
    <n v="2135"/>
    <x v="147"/>
    <n v="214"/>
    <d v="2014-12-07T00:00:00"/>
    <n v="2.65"/>
    <x v="1"/>
    <n v="2.65"/>
    <n v="567.1"/>
    <n v="0.01"/>
    <x v="388"/>
    <x v="401"/>
    <x v="423"/>
    <x v="421"/>
  </r>
  <r>
    <n v="21447"/>
    <s v="Ram Mahesh"/>
    <x v="3"/>
    <s v="99% Dark &amp; Pure"/>
    <n v="2128"/>
    <x v="67"/>
    <n v="82"/>
    <d v="2015-11-04T00:00:00"/>
    <n v="7.73"/>
    <x v="0"/>
    <n v="7.73"/>
    <n v="633.86"/>
    <n v="0.03"/>
    <x v="389"/>
    <x v="402"/>
    <x v="424"/>
    <x v="422"/>
  </r>
  <r>
    <n v="13495"/>
    <s v="Carla Molina"/>
    <x v="3"/>
    <s v="Baker's Choco Chips"/>
    <n v="2107"/>
    <x v="251"/>
    <n v="211"/>
    <d v="2015-01-09T00:00:00"/>
    <n v="3.8"/>
    <x v="0"/>
    <n v="3.8"/>
    <n v="801.8"/>
    <n v="0.03"/>
    <x v="390"/>
    <x v="403"/>
    <x v="425"/>
    <x v="423"/>
  </r>
  <r>
    <n v="21220"/>
    <s v="Barr Faughny"/>
    <x v="2"/>
    <s v="Manuka Honey Choco"/>
    <n v="2107"/>
    <x v="2"/>
    <n v="151"/>
    <d v="2015-01-25T00:00:00"/>
    <n v="6.8"/>
    <x v="0"/>
    <n v="6.8"/>
    <n v="1026.8"/>
    <n v="0.02"/>
    <x v="391"/>
    <x v="404"/>
    <x v="426"/>
    <x v="424"/>
  </r>
  <r>
    <n v="11068"/>
    <s v="Brien Boise"/>
    <x v="1"/>
    <s v="99% Dark &amp; Pure"/>
    <n v="2086"/>
    <x v="19"/>
    <n v="87"/>
    <d v="2014-03-12T00:00:00"/>
    <n v="7.73"/>
    <x v="1"/>
    <n v="7.73"/>
    <n v="672.51"/>
    <n v="0.03"/>
    <x v="310"/>
    <x v="405"/>
    <x v="427"/>
    <x v="425"/>
  </r>
  <r>
    <n v="21316"/>
    <s v="Brien Boise"/>
    <x v="1"/>
    <s v="Mint Chip Choco"/>
    <n v="2079"/>
    <x v="252"/>
    <n v="130"/>
    <d v="2015-04-13T00:00:00"/>
    <n v="5.72"/>
    <x v="0"/>
    <n v="5.72"/>
    <n v="743.6"/>
    <n v="0.03"/>
    <x v="392"/>
    <x v="406"/>
    <x v="428"/>
    <x v="426"/>
  </r>
  <r>
    <n v="13334"/>
    <s v="Barr Faughny"/>
    <x v="5"/>
    <s v="Smooth Sliky Salty"/>
    <n v="2058"/>
    <x v="30"/>
    <n v="103"/>
    <d v="2014-08-17T00:00:00"/>
    <n v="2.76"/>
    <x v="1"/>
    <n v="2.76"/>
    <n v="284.27999999999997"/>
    <n v="0.04"/>
    <x v="238"/>
    <x v="407"/>
    <x v="429"/>
    <x v="427"/>
  </r>
  <r>
    <n v="21332"/>
    <s v="Barr Faughny"/>
    <x v="4"/>
    <s v="Raspberry Choco"/>
    <n v="2058"/>
    <x v="59"/>
    <n v="94"/>
    <d v="2015-04-18T00:00:00"/>
    <n v="3.85"/>
    <x v="0"/>
    <n v="3.85"/>
    <n v="361.90000000000003"/>
    <n v="0.01"/>
    <x v="393"/>
    <x v="408"/>
    <x v="430"/>
    <x v="428"/>
  </r>
  <r>
    <n v="11091"/>
    <s v="Barr Faughny"/>
    <x v="0"/>
    <s v="Spicy Special Slims"/>
    <n v="2044"/>
    <x v="253"/>
    <n v="128"/>
    <d v="2014-04-13T00:00:00"/>
    <n v="11.22"/>
    <x v="1"/>
    <n v="11.22"/>
    <n v="1436.16"/>
    <n v="0.02"/>
    <x v="394"/>
    <x v="409"/>
    <x v="431"/>
    <x v="429"/>
  </r>
  <r>
    <n v="21429"/>
    <s v="Carla Molina"/>
    <x v="0"/>
    <s v="After Nines"/>
    <n v="2044"/>
    <x v="70"/>
    <n v="98"/>
    <d v="2015-09-17T00:00:00"/>
    <n v="6.52"/>
    <x v="0"/>
    <n v="6.52"/>
    <n v="638.95999999999992"/>
    <n v="0.02"/>
    <x v="394"/>
    <x v="409"/>
    <x v="432"/>
    <x v="430"/>
  </r>
  <r>
    <n v="13333"/>
    <s v="Gunar Cockshoot"/>
    <x v="5"/>
    <s v="Mint Chip Choco"/>
    <n v="2030"/>
    <x v="96"/>
    <n v="127"/>
    <d v="2014-08-16T00:00:00"/>
    <n v="5.72"/>
    <x v="1"/>
    <n v="5.72"/>
    <n v="726.43999999999994"/>
    <n v="0.04"/>
    <x v="395"/>
    <x v="410"/>
    <x v="433"/>
    <x v="431"/>
  </r>
  <r>
    <n v="42538"/>
    <s v="Brien Boise"/>
    <x v="0"/>
    <s v="85% Dark Bars"/>
    <n v="2030"/>
    <x v="219"/>
    <n v="145"/>
    <d v="2015-12-24T00:00:00"/>
    <n v="7.51"/>
    <x v="0"/>
    <n v="7.51"/>
    <n v="1088.95"/>
    <n v="0.02"/>
    <x v="396"/>
    <x v="411"/>
    <x v="434"/>
    <x v="278"/>
  </r>
  <r>
    <n v="13494"/>
    <s v="Ches Bonnell"/>
    <x v="5"/>
    <s v="Choco Coated Almonds"/>
    <n v="2023"/>
    <x v="95"/>
    <n v="75"/>
    <d v="2015-01-08T00:00:00"/>
    <n v="3.32"/>
    <x v="0"/>
    <n v="3.32"/>
    <n v="249"/>
    <n v="0.04"/>
    <x v="397"/>
    <x v="412"/>
    <x v="435"/>
    <x v="432"/>
  </r>
  <r>
    <n v="13413"/>
    <s v="Husein Augar"/>
    <x v="3"/>
    <s v="Fruit &amp; Nut Bars"/>
    <n v="2016"/>
    <x v="254"/>
    <n v="126"/>
    <d v="2014-10-25T00:00:00"/>
    <n v="4.74"/>
    <x v="1"/>
    <n v="4.74"/>
    <n v="597.24"/>
    <n v="0.03"/>
    <x v="398"/>
    <x v="413"/>
    <x v="436"/>
    <x v="433"/>
  </r>
  <r>
    <n v="21317"/>
    <s v="Gigi Bohling"/>
    <x v="3"/>
    <s v="Caramel Stuffed Bars"/>
    <n v="2002"/>
    <x v="255"/>
    <n v="88"/>
    <d v="2015-04-14T00:00:00"/>
    <n v="5.07"/>
    <x v="0"/>
    <n v="5.07"/>
    <n v="446.16"/>
    <n v="0.03"/>
    <x v="399"/>
    <x v="414"/>
    <x v="437"/>
    <x v="434"/>
  </r>
  <r>
    <n v="21386"/>
    <s v="Husein Augar"/>
    <x v="4"/>
    <s v="70% Dark Bites"/>
    <n v="2002"/>
    <x v="247"/>
    <n v="126"/>
    <d v="2015-06-29T00:00:00"/>
    <n v="5.04"/>
    <x v="0"/>
    <n v="5.04"/>
    <n v="635.04"/>
    <n v="0.01"/>
    <x v="400"/>
    <x v="415"/>
    <x v="438"/>
    <x v="435"/>
  </r>
  <r>
    <n v="13482"/>
    <s v="Oby Sorrel"/>
    <x v="5"/>
    <s v="Organic Choco Syrup"/>
    <n v="1995"/>
    <x v="256"/>
    <n v="77"/>
    <d v="2014-12-27T00:00:00"/>
    <n v="9.57"/>
    <x v="1"/>
    <n v="9.57"/>
    <n v="736.89"/>
    <n v="0.04"/>
    <x v="251"/>
    <x v="416"/>
    <x v="439"/>
    <x v="436"/>
  </r>
  <r>
    <n v="13289"/>
    <s v="Gigi Bohling"/>
    <x v="5"/>
    <s v="Caramel Stuffed Bars"/>
    <n v="1974"/>
    <x v="43"/>
    <n v="79"/>
    <d v="2014-06-14T00:00:00"/>
    <n v="5.07"/>
    <x v="1"/>
    <n v="5.07"/>
    <n v="400.53000000000003"/>
    <n v="0.04"/>
    <x v="401"/>
    <x v="417"/>
    <x v="440"/>
    <x v="437"/>
  </r>
  <r>
    <n v="21256"/>
    <s v="Ram Mahesh"/>
    <x v="2"/>
    <s v="Baker's Choco Chips"/>
    <n v="1974"/>
    <x v="116"/>
    <n v="180"/>
    <d v="2015-02-22T00:00:00"/>
    <n v="3.8"/>
    <x v="0"/>
    <n v="3.8"/>
    <n v="684"/>
    <n v="0.02"/>
    <x v="402"/>
    <x v="418"/>
    <x v="441"/>
    <x v="438"/>
  </r>
  <r>
    <n v="13402"/>
    <s v="Gunar Cockshoot"/>
    <x v="5"/>
    <s v="Organic Choco Syrup"/>
    <n v="1953"/>
    <x v="171"/>
    <n v="73"/>
    <d v="2014-10-31T00:00:00"/>
    <n v="9.57"/>
    <x v="1"/>
    <n v="9.57"/>
    <n v="698.61"/>
    <n v="0.04"/>
    <x v="403"/>
    <x v="419"/>
    <x v="442"/>
    <x v="439"/>
  </r>
  <r>
    <n v="13404"/>
    <s v="Ram Mahesh"/>
    <x v="5"/>
    <s v="70% Dark Bites"/>
    <n v="1904"/>
    <x v="75"/>
    <n v="101"/>
    <d v="2014-10-20T00:00:00"/>
    <n v="5.04"/>
    <x v="1"/>
    <n v="5.04"/>
    <n v="509.04"/>
    <n v="0.04"/>
    <x v="262"/>
    <x v="420"/>
    <x v="443"/>
    <x v="440"/>
  </r>
  <r>
    <n v="13489"/>
    <s v="Gigi Bohling"/>
    <x v="2"/>
    <s v="Baker's Choco Chips"/>
    <n v="1904"/>
    <x v="121"/>
    <n v="238"/>
    <d v="2015-01-03T00:00:00"/>
    <n v="3.8"/>
    <x v="0"/>
    <n v="3.8"/>
    <n v="904.4"/>
    <n v="0.02"/>
    <x v="404"/>
    <x v="421"/>
    <x v="444"/>
    <x v="441"/>
  </r>
  <r>
    <n v="13390"/>
    <s v="Ram Mahesh"/>
    <x v="1"/>
    <s v="Baker's Choco Chips"/>
    <n v="1883"/>
    <x v="257"/>
    <n v="210"/>
    <d v="2014-10-19T00:00:00"/>
    <n v="3.8"/>
    <x v="1"/>
    <n v="3.8"/>
    <n v="798"/>
    <n v="0.03"/>
    <x v="405"/>
    <x v="422"/>
    <x v="445"/>
    <x v="442"/>
  </r>
  <r>
    <n v="21403"/>
    <s v="Ram Mahesh"/>
    <x v="4"/>
    <s v="Mint Chip Choco"/>
    <n v="1883"/>
    <x v="50"/>
    <n v="126"/>
    <d v="2015-07-16T00:00:00"/>
    <n v="5.72"/>
    <x v="0"/>
    <n v="5.72"/>
    <n v="720.71999999999991"/>
    <n v="0.01"/>
    <x v="406"/>
    <x v="423"/>
    <x v="446"/>
    <x v="443"/>
  </r>
  <r>
    <n v="21338"/>
    <s v="Curtice Advani"/>
    <x v="5"/>
    <s v="Manuka Honey Choco"/>
    <n v="1876"/>
    <x v="258"/>
    <n v="126"/>
    <d v="2015-04-24T00:00:00"/>
    <n v="6.8"/>
    <x v="0"/>
    <n v="6.8"/>
    <n v="856.8"/>
    <n v="0.04"/>
    <x v="407"/>
    <x v="424"/>
    <x v="447"/>
    <x v="444"/>
  </r>
  <r>
    <n v="21346"/>
    <s v="Carla Molina"/>
    <x v="4"/>
    <s v="Mint Chip Choco"/>
    <n v="1876"/>
    <x v="128"/>
    <n v="126"/>
    <d v="2015-05-02T00:00:00"/>
    <n v="5.72"/>
    <x v="0"/>
    <n v="5.72"/>
    <n v="720.71999999999991"/>
    <n v="0.01"/>
    <x v="408"/>
    <x v="425"/>
    <x v="448"/>
    <x v="445"/>
  </r>
  <r>
    <n v="10032"/>
    <s v="Brien Boise"/>
    <x v="4"/>
    <s v="Milk Bars"/>
    <n v="1862"/>
    <x v="199"/>
    <n v="78"/>
    <d v="2014-01-09T00:00:00"/>
    <n v="5.26"/>
    <x v="1"/>
    <n v="5.26"/>
    <n v="410.28"/>
    <n v="0.01"/>
    <x v="409"/>
    <x v="426"/>
    <x v="449"/>
    <x v="446"/>
  </r>
  <r>
    <n v="21401"/>
    <s v="Ram Mahesh"/>
    <x v="3"/>
    <s v="Raspberry Choco"/>
    <n v="1862"/>
    <x v="108"/>
    <n v="85"/>
    <d v="2015-07-14T00:00:00"/>
    <n v="3.85"/>
    <x v="0"/>
    <n v="3.85"/>
    <n v="327.25"/>
    <n v="0.03"/>
    <x v="410"/>
    <x v="427"/>
    <x v="450"/>
    <x v="447"/>
  </r>
  <r>
    <n v="11027"/>
    <s v="Barr Faughny"/>
    <x v="0"/>
    <s v="Baker's Choco Chips"/>
    <n v="1855"/>
    <x v="259"/>
    <n v="207"/>
    <d v="2014-01-17T00:00:00"/>
    <n v="3.8"/>
    <x v="1"/>
    <n v="3.8"/>
    <n v="786.59999999999991"/>
    <n v="0.02"/>
    <x v="411"/>
    <x v="428"/>
    <x v="451"/>
    <x v="448"/>
  </r>
  <r>
    <n v="21253"/>
    <s v="Gigi Bohling"/>
    <x v="4"/>
    <s v="70% Dark Bites"/>
    <n v="1855"/>
    <x v="233"/>
    <n v="104"/>
    <d v="2015-02-19T00:00:00"/>
    <n v="5.04"/>
    <x v="0"/>
    <n v="5.04"/>
    <n v="524.16"/>
    <n v="0.01"/>
    <x v="412"/>
    <x v="429"/>
    <x v="452"/>
    <x v="449"/>
  </r>
  <r>
    <n v="21296"/>
    <s v="Ches Bonnell"/>
    <x v="4"/>
    <s v="Caramel Stuffed Bars"/>
    <n v="1855"/>
    <x v="260"/>
    <n v="75"/>
    <d v="2015-03-24T00:00:00"/>
    <n v="5.07"/>
    <x v="0"/>
    <n v="5.07"/>
    <n v="380.25"/>
    <n v="0.01"/>
    <x v="412"/>
    <x v="429"/>
    <x v="453"/>
    <x v="450"/>
  </r>
  <r>
    <n v="13447"/>
    <s v="Barr Faughny"/>
    <x v="5"/>
    <s v="Eclairs"/>
    <n v="1785"/>
    <x v="97"/>
    <n v="199"/>
    <d v="2014-12-15T00:00:00"/>
    <n v="4.4000000000000004"/>
    <x v="1"/>
    <n v="4.4000000000000004"/>
    <n v="875.6"/>
    <n v="0.04"/>
    <x v="281"/>
    <x v="430"/>
    <x v="454"/>
    <x v="451"/>
  </r>
  <r>
    <n v="21297"/>
    <s v="Husein Augar"/>
    <x v="0"/>
    <s v="Orange Choco"/>
    <n v="1785"/>
    <x v="261"/>
    <n v="75"/>
    <d v="2015-03-25T00:00:00"/>
    <n v="3.68"/>
    <x v="0"/>
    <n v="3.68"/>
    <n v="276"/>
    <n v="0.02"/>
    <x v="413"/>
    <x v="431"/>
    <x v="455"/>
    <x v="452"/>
  </r>
  <r>
    <n v="21396"/>
    <s v="Ram Mahesh"/>
    <x v="4"/>
    <s v="Milk Bars"/>
    <n v="1778"/>
    <x v="71"/>
    <n v="72"/>
    <d v="2015-07-09T00:00:00"/>
    <n v="5.26"/>
    <x v="0"/>
    <n v="5.26"/>
    <n v="378.71999999999997"/>
    <n v="0.01"/>
    <x v="414"/>
    <x v="432"/>
    <x v="456"/>
    <x v="453"/>
  </r>
  <r>
    <n v="21202"/>
    <s v="Husein Augar"/>
    <x v="1"/>
    <s v="Organic Choco Syrup"/>
    <n v="1771"/>
    <x v="219"/>
    <n v="71"/>
    <d v="2015-01-07T00:00:00"/>
    <n v="9.57"/>
    <x v="0"/>
    <n v="9.57"/>
    <n v="679.47"/>
    <n v="0.03"/>
    <x v="415"/>
    <x v="433"/>
    <x v="457"/>
    <x v="454"/>
  </r>
  <r>
    <n v="21229"/>
    <s v="Carla Molina"/>
    <x v="2"/>
    <s v="Peanut Butter Cubes"/>
    <n v="1771"/>
    <x v="262"/>
    <n v="178"/>
    <d v="2015-02-03T00:00:00"/>
    <n v="2.65"/>
    <x v="0"/>
    <n v="2.65"/>
    <n v="471.7"/>
    <n v="0.02"/>
    <x v="416"/>
    <x v="434"/>
    <x v="458"/>
    <x v="455"/>
  </r>
  <r>
    <n v="13324"/>
    <s v="Barr Faughny"/>
    <x v="5"/>
    <s v="After Nines"/>
    <n v="1743"/>
    <x v="263"/>
    <n v="80"/>
    <d v="2014-08-07T00:00:00"/>
    <n v="6.52"/>
    <x v="1"/>
    <n v="6.52"/>
    <n v="521.59999999999991"/>
    <n v="0.04"/>
    <x v="417"/>
    <x v="435"/>
    <x v="459"/>
    <x v="456"/>
  </r>
  <r>
    <n v="13410"/>
    <s v="Carla Molina"/>
    <x v="2"/>
    <s v="85% Dark Bars"/>
    <n v="1743"/>
    <x v="223"/>
    <n v="125"/>
    <d v="2014-10-22T00:00:00"/>
    <n v="7.51"/>
    <x v="1"/>
    <n v="7.51"/>
    <n v="938.75"/>
    <n v="0.02"/>
    <x v="418"/>
    <x v="436"/>
    <x v="460"/>
    <x v="457"/>
  </r>
  <r>
    <n v="11057"/>
    <s v="Carla Molina"/>
    <x v="1"/>
    <s v="85% Dark Bars"/>
    <n v="1736"/>
    <x v="135"/>
    <n v="134"/>
    <d v="2014-02-18T00:00:00"/>
    <n v="7.51"/>
    <x v="1"/>
    <n v="7.51"/>
    <n v="1006.3399999999999"/>
    <n v="0.03"/>
    <x v="419"/>
    <x v="437"/>
    <x v="461"/>
    <x v="458"/>
  </r>
  <r>
    <n v="21319"/>
    <s v="Husein Augar"/>
    <x v="3"/>
    <s v="Milk Bars"/>
    <n v="1736"/>
    <x v="157"/>
    <n v="67"/>
    <d v="2015-04-05T00:00:00"/>
    <n v="5.26"/>
    <x v="0"/>
    <n v="5.26"/>
    <n v="352.41999999999996"/>
    <n v="0.03"/>
    <x v="419"/>
    <x v="437"/>
    <x v="462"/>
    <x v="459"/>
  </r>
  <r>
    <n v="21405"/>
    <s v="Oby Sorrel"/>
    <x v="3"/>
    <s v="70% Dark Bites"/>
    <n v="1729"/>
    <x v="95"/>
    <n v="97"/>
    <d v="2015-07-18T00:00:00"/>
    <n v="5.04"/>
    <x v="0"/>
    <n v="5.04"/>
    <n v="488.88"/>
    <n v="0.03"/>
    <x v="420"/>
    <x v="438"/>
    <x v="463"/>
    <x v="460"/>
  </r>
  <r>
    <n v="11116"/>
    <s v="Husein Augar"/>
    <x v="1"/>
    <s v="99% Dark &amp; Pure"/>
    <n v="1715"/>
    <x v="187"/>
    <n v="69"/>
    <d v="2014-06-07T00:00:00"/>
    <n v="7.73"/>
    <x v="1"/>
    <n v="7.73"/>
    <n v="533.37"/>
    <n v="0.03"/>
    <x v="421"/>
    <x v="439"/>
    <x v="464"/>
    <x v="461"/>
  </r>
  <r>
    <n v="42527"/>
    <s v="Oby Sorrel"/>
    <x v="3"/>
    <s v="Mint Chip Choco"/>
    <n v="1701"/>
    <x v="264"/>
    <n v="114"/>
    <d v="2015-12-13T00:00:00"/>
    <n v="5.72"/>
    <x v="0"/>
    <n v="5.72"/>
    <n v="652.07999999999993"/>
    <n v="0.03"/>
    <x v="422"/>
    <x v="440"/>
    <x v="465"/>
    <x v="462"/>
  </r>
  <r>
    <n v="10034"/>
    <s v="Ches Bonnell"/>
    <x v="3"/>
    <s v="50% Dark Bites"/>
    <n v="1694"/>
    <x v="215"/>
    <n v="189"/>
    <d v="2014-01-09T00:00:00"/>
    <n v="7.48"/>
    <x v="1"/>
    <n v="7.48"/>
    <n v="1413.72"/>
    <n v="0.03"/>
    <x v="423"/>
    <x v="441"/>
    <x v="466"/>
    <x v="463"/>
  </r>
  <r>
    <n v="13336"/>
    <s v="Ram Mahesh"/>
    <x v="0"/>
    <s v="99% Dark &amp; Pure"/>
    <n v="1694"/>
    <x v="265"/>
    <n v="66"/>
    <d v="2014-08-19T00:00:00"/>
    <n v="7.73"/>
    <x v="1"/>
    <n v="7.73"/>
    <n v="510.18"/>
    <n v="0.02"/>
    <x v="424"/>
    <x v="442"/>
    <x v="467"/>
    <x v="464"/>
  </r>
  <r>
    <n v="21435"/>
    <s v="Brien Boise"/>
    <x v="2"/>
    <s v="White Choc"/>
    <n v="1694"/>
    <x v="65"/>
    <n v="68"/>
    <d v="2015-10-23T00:00:00"/>
    <n v="2.88"/>
    <x v="0"/>
    <n v="2.88"/>
    <n v="195.84"/>
    <n v="0.02"/>
    <x v="424"/>
    <x v="442"/>
    <x v="468"/>
    <x v="465"/>
  </r>
  <r>
    <n v="13295"/>
    <s v="Curtice Advani"/>
    <x v="3"/>
    <s v="Mint Chip Choco"/>
    <n v="1687"/>
    <x v="266"/>
    <n v="130"/>
    <d v="2014-07-04T00:00:00"/>
    <n v="5.72"/>
    <x v="1"/>
    <n v="5.72"/>
    <n v="743.6"/>
    <n v="0.03"/>
    <x v="425"/>
    <x v="443"/>
    <x v="469"/>
    <x v="466"/>
  </r>
  <r>
    <n v="21333"/>
    <s v="Gigi Bohling"/>
    <x v="5"/>
    <s v="Raspberry Choco"/>
    <n v="1680"/>
    <x v="267"/>
    <n v="77"/>
    <d v="2015-04-19T00:00:00"/>
    <n v="3.85"/>
    <x v="0"/>
    <n v="3.85"/>
    <n v="296.45"/>
    <n v="0.04"/>
    <x v="426"/>
    <x v="444"/>
    <x v="470"/>
    <x v="467"/>
  </r>
  <r>
    <n v="21552"/>
    <s v="Ches Bonnell"/>
    <x v="5"/>
    <s v="99% Dark &amp; Pure"/>
    <n v="1673"/>
    <x v="127"/>
    <n v="70"/>
    <d v="2015-11-21T00:00:00"/>
    <n v="7.73"/>
    <x v="0"/>
    <n v="7.73"/>
    <n v="541.1"/>
    <n v="0.04"/>
    <x v="427"/>
    <x v="445"/>
    <x v="471"/>
    <x v="468"/>
  </r>
  <r>
    <n v="21361"/>
    <s v="Barr Faughny"/>
    <x v="2"/>
    <s v="Fruit &amp; Nut Bars"/>
    <n v="1652"/>
    <x v="159"/>
    <n v="111"/>
    <d v="2015-05-17T00:00:00"/>
    <n v="4.74"/>
    <x v="0"/>
    <n v="4.74"/>
    <n v="526.14"/>
    <n v="0.02"/>
    <x v="428"/>
    <x v="446"/>
    <x v="472"/>
    <x v="469"/>
  </r>
  <r>
    <n v="13365"/>
    <s v="Carla Molina"/>
    <x v="0"/>
    <s v="Organic Choco Syrup"/>
    <n v="1638"/>
    <x v="268"/>
    <n v="69"/>
    <d v="2014-09-24T00:00:00"/>
    <n v="9.57"/>
    <x v="1"/>
    <n v="9.57"/>
    <n v="660.33"/>
    <n v="0.02"/>
    <x v="303"/>
    <x v="447"/>
    <x v="473"/>
    <x v="470"/>
  </r>
  <r>
    <n v="21377"/>
    <s v="Curtice Advani"/>
    <x v="2"/>
    <s v="After Nines"/>
    <n v="1624"/>
    <x v="205"/>
    <n v="78"/>
    <d v="2015-06-20T00:00:00"/>
    <n v="6.52"/>
    <x v="0"/>
    <n v="6.52"/>
    <n v="508.55999999999995"/>
    <n v="0.02"/>
    <x v="429"/>
    <x v="448"/>
    <x v="474"/>
    <x v="471"/>
  </r>
  <r>
    <n v="11079"/>
    <s v="Brien Boise"/>
    <x v="3"/>
    <s v="Orange Choco"/>
    <n v="1610"/>
    <x v="269"/>
    <n v="77"/>
    <d v="2014-03-23T00:00:00"/>
    <n v="3.68"/>
    <x v="1"/>
    <n v="3.68"/>
    <n v="283.36"/>
    <n v="0.03"/>
    <x v="430"/>
    <x v="449"/>
    <x v="475"/>
    <x v="472"/>
  </r>
  <r>
    <n v="13290"/>
    <s v="Husein Augar"/>
    <x v="2"/>
    <s v="After Nines"/>
    <n v="1610"/>
    <x v="32"/>
    <n v="74"/>
    <d v="2014-06-15T00:00:00"/>
    <n v="6.52"/>
    <x v="1"/>
    <n v="6.52"/>
    <n v="482.47999999999996"/>
    <n v="0.02"/>
    <x v="431"/>
    <x v="450"/>
    <x v="476"/>
    <x v="473"/>
  </r>
  <r>
    <n v="13452"/>
    <s v="Oby Sorrel"/>
    <x v="5"/>
    <s v="85% Dark Bars"/>
    <n v="1603"/>
    <x v="145"/>
    <n v="115"/>
    <d v="2014-12-20T00:00:00"/>
    <n v="7.51"/>
    <x v="1"/>
    <n v="7.51"/>
    <n v="863.65"/>
    <n v="0.04"/>
    <x v="432"/>
    <x v="451"/>
    <x v="477"/>
    <x v="474"/>
  </r>
  <r>
    <n v="13475"/>
    <s v="Brien Boise"/>
    <x v="4"/>
    <s v="Orange Choco"/>
    <n v="1603"/>
    <x v="270"/>
    <n v="77"/>
    <d v="2014-12-20T00:00:00"/>
    <n v="3.68"/>
    <x v="1"/>
    <n v="3.68"/>
    <n v="283.36"/>
    <n v="0.01"/>
    <x v="433"/>
    <x v="452"/>
    <x v="478"/>
    <x v="475"/>
  </r>
  <r>
    <n v="13307"/>
    <s v="Ches Bonnell"/>
    <x v="4"/>
    <s v="Orange Choco"/>
    <n v="1596"/>
    <x v="271"/>
    <n v="76"/>
    <d v="2014-07-11T00:00:00"/>
    <n v="3.68"/>
    <x v="1"/>
    <n v="3.68"/>
    <n v="279.68"/>
    <n v="0.01"/>
    <x v="434"/>
    <x v="453"/>
    <x v="479"/>
    <x v="476"/>
  </r>
  <r>
    <n v="13435"/>
    <s v="Brien Boise"/>
    <x v="5"/>
    <s v="Mint Chip Choco"/>
    <n v="1582"/>
    <x v="272"/>
    <n v="106"/>
    <d v="2014-12-03T00:00:00"/>
    <n v="5.72"/>
    <x v="1"/>
    <n v="5.72"/>
    <n v="606.31999999999994"/>
    <n v="0.04"/>
    <x v="123"/>
    <x v="454"/>
    <x v="480"/>
    <x v="477"/>
  </r>
  <r>
    <n v="13456"/>
    <s v="Curtice Advani"/>
    <x v="4"/>
    <s v="50% Dark Bites"/>
    <n v="1582"/>
    <x v="69"/>
    <n v="176"/>
    <d v="2014-12-24T00:00:00"/>
    <n v="7.48"/>
    <x v="1"/>
    <n v="7.48"/>
    <n v="1316.48"/>
    <n v="0.01"/>
    <x v="435"/>
    <x v="455"/>
    <x v="481"/>
    <x v="478"/>
  </r>
  <r>
    <n v="13383"/>
    <s v="Oby Sorrel"/>
    <x v="4"/>
    <s v="70% Dark Bites"/>
    <n v="1575"/>
    <x v="87"/>
    <n v="83"/>
    <d v="2014-10-12T00:00:00"/>
    <n v="5.04"/>
    <x v="1"/>
    <n v="5.04"/>
    <n v="418.32"/>
    <n v="0.01"/>
    <x v="436"/>
    <x v="456"/>
    <x v="482"/>
    <x v="479"/>
  </r>
  <r>
    <n v="13328"/>
    <s v="Carla Molina"/>
    <x v="3"/>
    <s v="White Choc"/>
    <n v="1568"/>
    <x v="73"/>
    <n v="69"/>
    <d v="2014-08-11T00:00:00"/>
    <n v="2.88"/>
    <x v="1"/>
    <n v="2.88"/>
    <n v="198.72"/>
    <n v="0.03"/>
    <x v="437"/>
    <x v="457"/>
    <x v="483"/>
    <x v="480"/>
  </r>
  <r>
    <n v="13437"/>
    <s v="Barr Faughny"/>
    <x v="0"/>
    <s v="White Choc"/>
    <n v="1561"/>
    <x v="77"/>
    <n v="63"/>
    <d v="2014-12-05T00:00:00"/>
    <n v="2.88"/>
    <x v="1"/>
    <n v="2.88"/>
    <n v="181.44"/>
    <n v="0.02"/>
    <x v="312"/>
    <x v="458"/>
    <x v="484"/>
    <x v="481"/>
  </r>
  <r>
    <n v="13442"/>
    <s v="Oby Sorrel"/>
    <x v="4"/>
    <s v="Drinking Coco"/>
    <n v="1554"/>
    <x v="179"/>
    <n v="130"/>
    <d v="2014-12-10T00:00:00"/>
    <n v="9.94"/>
    <x v="1"/>
    <n v="9.94"/>
    <n v="1292.2"/>
    <n v="0.01"/>
    <x v="438"/>
    <x v="459"/>
    <x v="485"/>
    <x v="482"/>
  </r>
  <r>
    <n v="10026"/>
    <s v="Ches Bonnell"/>
    <x v="4"/>
    <s v="Peanut Butter Cubes"/>
    <n v="1519"/>
    <x v="148"/>
    <n v="152"/>
    <d v="2014-01-03T00:00:00"/>
    <n v="2.65"/>
    <x v="1"/>
    <n v="2.65"/>
    <n v="402.8"/>
    <n v="0.01"/>
    <x v="439"/>
    <x v="460"/>
    <x v="486"/>
    <x v="483"/>
  </r>
  <r>
    <n v="13457"/>
    <s v="Ches Bonnell"/>
    <x v="2"/>
    <s v="Mint Chip Choco"/>
    <n v="1519"/>
    <x v="182"/>
    <n v="95"/>
    <d v="2014-12-25T00:00:00"/>
    <n v="5.72"/>
    <x v="1"/>
    <n v="5.72"/>
    <n v="543.4"/>
    <n v="0.02"/>
    <x v="440"/>
    <x v="461"/>
    <x v="487"/>
    <x v="484"/>
  </r>
  <r>
    <n v="13467"/>
    <s v="Barr Faughny"/>
    <x v="0"/>
    <s v="Fruit &amp; Nut Bars"/>
    <n v="1519"/>
    <x v="107"/>
    <n v="95"/>
    <d v="2014-12-12T00:00:00"/>
    <n v="4.74"/>
    <x v="1"/>
    <n v="4.74"/>
    <n v="450.3"/>
    <n v="0.02"/>
    <x v="440"/>
    <x v="461"/>
    <x v="488"/>
    <x v="485"/>
  </r>
  <r>
    <n v="13481"/>
    <s v="Curtice Advani"/>
    <x v="4"/>
    <s v="Almond Choco"/>
    <n v="1519"/>
    <x v="228"/>
    <n v="169"/>
    <d v="2014-12-26T00:00:00"/>
    <n v="5.15"/>
    <x v="1"/>
    <n v="5.15"/>
    <n v="870.35"/>
    <n v="0.01"/>
    <x v="439"/>
    <x v="460"/>
    <x v="489"/>
    <x v="486"/>
  </r>
  <r>
    <n v="21281"/>
    <s v="Brien Boise"/>
    <x v="0"/>
    <s v="Eclairs"/>
    <n v="1505"/>
    <x v="33"/>
    <n v="251"/>
    <d v="2015-03-19T00:00:00"/>
    <n v="4.4000000000000004"/>
    <x v="0"/>
    <n v="4.4000000000000004"/>
    <n v="1104.4000000000001"/>
    <n v="0.02"/>
    <x v="441"/>
    <x v="462"/>
    <x v="490"/>
    <x v="487"/>
  </r>
  <r>
    <n v="21199"/>
    <s v="Gigi Bohling"/>
    <x v="1"/>
    <s v="Choco Coated Almonds"/>
    <n v="1484"/>
    <x v="189"/>
    <n v="60"/>
    <d v="2015-01-04T00:00:00"/>
    <n v="3.32"/>
    <x v="0"/>
    <n v="3.32"/>
    <n v="199.2"/>
    <n v="0.03"/>
    <x v="442"/>
    <x v="463"/>
    <x v="491"/>
    <x v="488"/>
  </r>
  <r>
    <n v="21342"/>
    <s v="Ches Bonnell"/>
    <x v="2"/>
    <s v="White Choc"/>
    <n v="1484"/>
    <x v="50"/>
    <n v="58"/>
    <d v="2015-04-28T00:00:00"/>
    <n v="2.88"/>
    <x v="0"/>
    <n v="2.88"/>
    <n v="167.04"/>
    <n v="0.02"/>
    <x v="443"/>
    <x v="464"/>
    <x v="492"/>
    <x v="489"/>
  </r>
  <r>
    <n v="21364"/>
    <s v="Husein Augar"/>
    <x v="1"/>
    <s v="After Nines"/>
    <n v="1470"/>
    <x v="272"/>
    <n v="70"/>
    <d v="2015-06-07T00:00:00"/>
    <n v="6.52"/>
    <x v="0"/>
    <n v="6.52"/>
    <n v="456.4"/>
    <n v="0.03"/>
    <x v="383"/>
    <x v="465"/>
    <x v="493"/>
    <x v="364"/>
  </r>
  <r>
    <n v="21513"/>
    <s v="Gigi Bohling"/>
    <x v="2"/>
    <s v="99% Dark &amp; Pure"/>
    <n v="1463"/>
    <x v="247"/>
    <n v="64"/>
    <d v="2015-11-08T00:00:00"/>
    <n v="7.73"/>
    <x v="0"/>
    <n v="7.73"/>
    <n v="494.72"/>
    <n v="0.02"/>
    <x v="444"/>
    <x v="466"/>
    <x v="494"/>
    <x v="490"/>
  </r>
  <r>
    <n v="42534"/>
    <s v="Curtice Advani"/>
    <x v="4"/>
    <s v="70% Dark Bites"/>
    <n v="1463"/>
    <x v="273"/>
    <n v="77"/>
    <d v="2015-12-20T00:00:00"/>
    <n v="5.04"/>
    <x v="0"/>
    <n v="5.04"/>
    <n v="388.08"/>
    <n v="0.01"/>
    <x v="445"/>
    <x v="467"/>
    <x v="495"/>
    <x v="491"/>
  </r>
  <r>
    <n v="21374"/>
    <s v="Gigi Bohling"/>
    <x v="2"/>
    <s v="After Nines"/>
    <n v="1449"/>
    <x v="274"/>
    <n v="69"/>
    <d v="2015-06-17T00:00:00"/>
    <n v="6.52"/>
    <x v="0"/>
    <n v="6.52"/>
    <n v="449.88"/>
    <n v="0.02"/>
    <x v="446"/>
    <x v="468"/>
    <x v="496"/>
    <x v="492"/>
  </r>
  <r>
    <n v="11036"/>
    <s v="Curtice Advani"/>
    <x v="3"/>
    <s v="Almond Choco"/>
    <n v="1442"/>
    <x v="54"/>
    <n v="206"/>
    <d v="2014-01-28T00:00:00"/>
    <n v="5.15"/>
    <x v="1"/>
    <n v="5.15"/>
    <n v="1060.9000000000001"/>
    <n v="0.03"/>
    <x v="447"/>
    <x v="469"/>
    <x v="497"/>
    <x v="415"/>
  </r>
  <r>
    <n v="11115"/>
    <s v="Ches Bonnell"/>
    <x v="1"/>
    <s v="Almond Choco"/>
    <n v="1442"/>
    <x v="275"/>
    <n v="206"/>
    <d v="2014-06-06T00:00:00"/>
    <n v="5.15"/>
    <x v="1"/>
    <n v="5.15"/>
    <n v="1060.9000000000001"/>
    <n v="0.03"/>
    <x v="447"/>
    <x v="469"/>
    <x v="497"/>
    <x v="415"/>
  </r>
  <r>
    <n v="21223"/>
    <s v="Curtice Advani"/>
    <x v="2"/>
    <s v="70% Dark Bites"/>
    <n v="1442"/>
    <x v="73"/>
    <n v="81"/>
    <d v="2015-01-28T00:00:00"/>
    <n v="5.04"/>
    <x v="0"/>
    <n v="5.04"/>
    <n v="408.24"/>
    <n v="0.02"/>
    <x v="448"/>
    <x v="470"/>
    <x v="498"/>
    <x v="493"/>
  </r>
  <r>
    <n v="10031"/>
    <s v="Husein Augar"/>
    <x v="5"/>
    <s v="50% Dark Bites"/>
    <n v="1435"/>
    <x v="163"/>
    <n v="240"/>
    <d v="2014-01-08T00:00:00"/>
    <n v="7.48"/>
    <x v="1"/>
    <n v="7.48"/>
    <n v="1795.2"/>
    <n v="0.04"/>
    <x v="449"/>
    <x v="471"/>
    <x v="499"/>
    <x v="494"/>
  </r>
  <r>
    <n v="13391"/>
    <s v="Oby Sorrel"/>
    <x v="0"/>
    <s v="Caramel Stuffed Bars"/>
    <n v="1435"/>
    <x v="170"/>
    <n v="58"/>
    <d v="2014-10-20T00:00:00"/>
    <n v="5.07"/>
    <x v="1"/>
    <n v="5.07"/>
    <n v="294.06"/>
    <n v="0.02"/>
    <x v="450"/>
    <x v="472"/>
    <x v="500"/>
    <x v="495"/>
  </r>
  <r>
    <n v="13376"/>
    <s v="Ches Bonnell"/>
    <x v="1"/>
    <s v="Choco Coated Almonds"/>
    <n v="1428"/>
    <x v="276"/>
    <n v="60"/>
    <d v="2014-09-26T00:00:00"/>
    <n v="3.32"/>
    <x v="1"/>
    <n v="3.32"/>
    <n v="199.2"/>
    <n v="0.03"/>
    <x v="451"/>
    <x v="473"/>
    <x v="501"/>
    <x v="496"/>
  </r>
  <r>
    <n v="21216"/>
    <s v="Ram Mahesh"/>
    <x v="3"/>
    <s v="Spicy Special Slims"/>
    <n v="1428"/>
    <x v="82"/>
    <n v="96"/>
    <d v="2015-01-21T00:00:00"/>
    <n v="11.22"/>
    <x v="0"/>
    <n v="11.22"/>
    <n v="1077.1200000000001"/>
    <n v="0.03"/>
    <x v="451"/>
    <x v="473"/>
    <x v="502"/>
    <x v="497"/>
  </r>
  <r>
    <n v="30225"/>
    <s v="Barr Faughny"/>
    <x v="5"/>
    <s v="Caramel Stuffed Bars"/>
    <n v="1428"/>
    <x v="195"/>
    <n v="55"/>
    <d v="2015-12-08T00:00:00"/>
    <n v="5.07"/>
    <x v="0"/>
    <n v="5.07"/>
    <n v="278.85000000000002"/>
    <n v="0.04"/>
    <x v="452"/>
    <x v="474"/>
    <x v="503"/>
    <x v="498"/>
  </r>
  <r>
    <n v="13335"/>
    <s v="Husein Augar"/>
    <x v="2"/>
    <s v="Mint Chip Choco"/>
    <n v="1414"/>
    <x v="87"/>
    <n v="109"/>
    <d v="2014-08-18T00:00:00"/>
    <n v="5.72"/>
    <x v="1"/>
    <n v="5.72"/>
    <n v="623.48"/>
    <n v="0.02"/>
    <x v="453"/>
    <x v="475"/>
    <x v="504"/>
    <x v="499"/>
  </r>
  <r>
    <n v="13296"/>
    <s v="Oby Sorrel"/>
    <x v="0"/>
    <s v="Manuka Honey Choco"/>
    <n v="1407"/>
    <x v="277"/>
    <n v="94"/>
    <d v="2014-07-05T00:00:00"/>
    <n v="6.8"/>
    <x v="1"/>
    <n v="6.8"/>
    <n v="639.19999999999993"/>
    <n v="0.02"/>
    <x v="454"/>
    <x v="476"/>
    <x v="505"/>
    <x v="500"/>
  </r>
  <r>
    <n v="11023"/>
    <s v="Ches Bonnell"/>
    <x v="4"/>
    <s v="Milk Bars"/>
    <n v="1400"/>
    <x v="26"/>
    <n v="54"/>
    <d v="2014-01-15T00:00:00"/>
    <n v="5.26"/>
    <x v="1"/>
    <n v="5.26"/>
    <n v="284.03999999999996"/>
    <n v="0.01"/>
    <x v="455"/>
    <x v="477"/>
    <x v="506"/>
    <x v="501"/>
  </r>
  <r>
    <n v="13432"/>
    <s v="Barr Faughny"/>
    <x v="0"/>
    <s v="Raspberry Choco"/>
    <n v="1400"/>
    <x v="268"/>
    <n v="56"/>
    <d v="2014-11-30T00:00:00"/>
    <n v="3.85"/>
    <x v="1"/>
    <n v="3.85"/>
    <n v="215.6"/>
    <n v="0.02"/>
    <x v="456"/>
    <x v="478"/>
    <x v="507"/>
    <x v="502"/>
  </r>
  <r>
    <n v="11097"/>
    <s v="Curtice Advani"/>
    <x v="5"/>
    <s v="99% Dark &amp; Pure"/>
    <n v="1393"/>
    <x v="278"/>
    <n v="61"/>
    <d v="2014-05-07T00:00:00"/>
    <n v="7.73"/>
    <x v="1"/>
    <n v="7.73"/>
    <n v="471.53000000000003"/>
    <n v="0.04"/>
    <x v="457"/>
    <x v="479"/>
    <x v="508"/>
    <x v="503"/>
  </r>
  <r>
    <n v="13418"/>
    <s v="Husein Augar"/>
    <x v="0"/>
    <s v="70% Dark Bites"/>
    <n v="1386"/>
    <x v="150"/>
    <n v="87"/>
    <d v="2014-10-30T00:00:00"/>
    <n v="5.04"/>
    <x v="1"/>
    <n v="5.04"/>
    <n v="438.48"/>
    <n v="0.02"/>
    <x v="458"/>
    <x v="480"/>
    <x v="509"/>
    <x v="504"/>
  </r>
  <r>
    <n v="13433"/>
    <s v="Curtice Advani"/>
    <x v="2"/>
    <s v="Eclairs"/>
    <n v="1379"/>
    <x v="31"/>
    <n v="230"/>
    <d v="2014-12-01T00:00:00"/>
    <n v="4.4000000000000004"/>
    <x v="1"/>
    <n v="4.4000000000000004"/>
    <n v="1012.0000000000001"/>
    <n v="0.02"/>
    <x v="459"/>
    <x v="481"/>
    <x v="510"/>
    <x v="505"/>
  </r>
  <r>
    <n v="10029"/>
    <s v="Husein Augar"/>
    <x v="2"/>
    <s v="Choco Coated Almonds"/>
    <n v="1372"/>
    <x v="279"/>
    <n v="53"/>
    <d v="2014-01-06T00:00:00"/>
    <n v="3.32"/>
    <x v="1"/>
    <n v="3.32"/>
    <n v="175.95999999999998"/>
    <n v="0.02"/>
    <x v="460"/>
    <x v="482"/>
    <x v="511"/>
    <x v="506"/>
  </r>
  <r>
    <n v="11051"/>
    <s v="Brien Boise"/>
    <x v="2"/>
    <s v="Drinking Coco"/>
    <n v="1372"/>
    <x v="84"/>
    <n v="138"/>
    <d v="2014-02-08T00:00:00"/>
    <n v="9.94"/>
    <x v="1"/>
    <n v="9.94"/>
    <n v="1371.72"/>
    <n v="0.02"/>
    <x v="460"/>
    <x v="482"/>
    <x v="512"/>
    <x v="507"/>
  </r>
  <r>
    <n v="21208"/>
    <s v="Carla Molina"/>
    <x v="0"/>
    <s v="Eclairs"/>
    <n v="1365"/>
    <x v="28"/>
    <n v="228"/>
    <d v="2015-01-13T00:00:00"/>
    <n v="4.4000000000000004"/>
    <x v="0"/>
    <n v="4.4000000000000004"/>
    <n v="1003.2"/>
    <n v="0.02"/>
    <x v="461"/>
    <x v="483"/>
    <x v="513"/>
    <x v="508"/>
  </r>
  <r>
    <n v="11113"/>
    <s v="Ches Bonnell"/>
    <x v="0"/>
    <s v="White Choc"/>
    <n v="1344"/>
    <x v="185"/>
    <n v="59"/>
    <d v="2014-05-14T00:00:00"/>
    <n v="2.88"/>
    <x v="1"/>
    <n v="2.88"/>
    <n v="169.92"/>
    <n v="0.02"/>
    <x v="462"/>
    <x v="484"/>
    <x v="514"/>
    <x v="509"/>
  </r>
  <r>
    <n v="21210"/>
    <s v="Ches Bonnell"/>
    <x v="1"/>
    <s v="85% Dark Bars"/>
    <n v="1302"/>
    <x v="0"/>
    <n v="109"/>
    <d v="2015-01-15T00:00:00"/>
    <n v="7.51"/>
    <x v="0"/>
    <n v="7.51"/>
    <n v="818.59"/>
    <n v="0.03"/>
    <x v="463"/>
    <x v="485"/>
    <x v="515"/>
    <x v="510"/>
  </r>
  <r>
    <n v="13347"/>
    <s v="Curtice Advani"/>
    <x v="5"/>
    <s v="Raspberry Choco"/>
    <n v="1295"/>
    <x v="228"/>
    <n v="57"/>
    <d v="2014-09-06T00:00:00"/>
    <n v="3.85"/>
    <x v="1"/>
    <n v="3.85"/>
    <n v="219.45000000000002"/>
    <n v="0.04"/>
    <x v="347"/>
    <x v="486"/>
    <x v="516"/>
    <x v="511"/>
  </r>
  <r>
    <n v="13371"/>
    <s v="Gunar Cockshoot"/>
    <x v="5"/>
    <s v="Almond Choco"/>
    <n v="1274"/>
    <x v="280"/>
    <n v="142"/>
    <d v="2014-09-30T00:00:00"/>
    <n v="5.15"/>
    <x v="1"/>
    <n v="5.15"/>
    <n v="731.30000000000007"/>
    <n v="0.04"/>
    <x v="464"/>
    <x v="487"/>
    <x v="517"/>
    <x v="512"/>
  </r>
  <r>
    <n v="13326"/>
    <s v="Gigi Bohling"/>
    <x v="3"/>
    <s v="Milk Bars"/>
    <n v="1253"/>
    <x v="120"/>
    <n v="53"/>
    <d v="2014-08-09T00:00:00"/>
    <n v="5.26"/>
    <x v="1"/>
    <n v="5.26"/>
    <n v="278.77999999999997"/>
    <n v="0.03"/>
    <x v="465"/>
    <x v="488"/>
    <x v="518"/>
    <x v="513"/>
  </r>
  <r>
    <n v="13360"/>
    <s v="Ches Bonnell"/>
    <x v="1"/>
    <s v="Raspberry Choco"/>
    <n v="1246"/>
    <x v="281"/>
    <n v="52"/>
    <d v="2014-09-19T00:00:00"/>
    <n v="3.85"/>
    <x v="1"/>
    <n v="3.85"/>
    <n v="200.20000000000002"/>
    <n v="0.03"/>
    <x v="466"/>
    <x v="489"/>
    <x v="519"/>
    <x v="514"/>
  </r>
  <r>
    <n v="21408"/>
    <s v="Curtice Advani"/>
    <x v="4"/>
    <s v="Spicy Special Slims"/>
    <n v="1246"/>
    <x v="248"/>
    <n v="89"/>
    <d v="2015-07-21T00:00:00"/>
    <n v="11.22"/>
    <x v="0"/>
    <n v="11.22"/>
    <n v="998.58"/>
    <n v="0.01"/>
    <x v="467"/>
    <x v="490"/>
    <x v="520"/>
    <x v="515"/>
  </r>
  <r>
    <n v="21336"/>
    <s v="Carla Molina"/>
    <x v="2"/>
    <s v="Spicy Special Slims"/>
    <n v="1239"/>
    <x v="252"/>
    <n v="83"/>
    <d v="2015-04-22T00:00:00"/>
    <n v="11.22"/>
    <x v="0"/>
    <n v="11.22"/>
    <n v="931.2600000000001"/>
    <n v="0.02"/>
    <x v="468"/>
    <x v="491"/>
    <x v="521"/>
    <x v="516"/>
  </r>
  <r>
    <n v="21375"/>
    <s v="Husein Augar"/>
    <x v="3"/>
    <s v="Eclairs"/>
    <n v="1232"/>
    <x v="282"/>
    <n v="154"/>
    <d v="2015-06-18T00:00:00"/>
    <n v="4.4000000000000004"/>
    <x v="0"/>
    <n v="4.4000000000000004"/>
    <n v="677.6"/>
    <n v="0.03"/>
    <x v="469"/>
    <x v="492"/>
    <x v="522"/>
    <x v="517"/>
  </r>
  <r>
    <n v="13317"/>
    <s v="Oby Sorrel"/>
    <x v="3"/>
    <s v="Almond Choco"/>
    <n v="1211"/>
    <x v="210"/>
    <n v="152"/>
    <d v="2014-07-16T00:00:00"/>
    <n v="5.15"/>
    <x v="1"/>
    <n v="5.15"/>
    <n v="782.80000000000007"/>
    <n v="0.03"/>
    <x v="470"/>
    <x v="493"/>
    <x v="523"/>
    <x v="518"/>
  </r>
  <r>
    <n v="11072"/>
    <s v="Brien Boise"/>
    <x v="0"/>
    <s v="Peanut Butter Cubes"/>
    <n v="1204"/>
    <x v="100"/>
    <n v="172"/>
    <d v="2014-03-16T00:00:00"/>
    <n v="2.65"/>
    <x v="1"/>
    <n v="2.65"/>
    <n v="455.8"/>
    <n v="0.02"/>
    <x v="471"/>
    <x v="494"/>
    <x v="524"/>
    <x v="519"/>
  </r>
  <r>
    <n v="42528"/>
    <s v="Brien Boise"/>
    <x v="0"/>
    <s v="Manuka Honey Choco"/>
    <n v="1204"/>
    <x v="128"/>
    <n v="86"/>
    <d v="2015-12-14T00:00:00"/>
    <n v="6.8"/>
    <x v="0"/>
    <n v="6.8"/>
    <n v="584.79999999999995"/>
    <n v="0.02"/>
    <x v="471"/>
    <x v="494"/>
    <x v="525"/>
    <x v="520"/>
  </r>
  <r>
    <n v="21358"/>
    <s v="Gigi Bohling"/>
    <x v="1"/>
    <s v="White Choc"/>
    <n v="1190"/>
    <x v="283"/>
    <n v="46"/>
    <d v="2015-05-14T00:00:00"/>
    <n v="2.88"/>
    <x v="0"/>
    <n v="2.88"/>
    <n v="132.47999999999999"/>
    <n v="0.03"/>
    <x v="472"/>
    <x v="495"/>
    <x v="526"/>
    <x v="521"/>
  </r>
  <r>
    <n v="13366"/>
    <s v="Gunar Cockshoot"/>
    <x v="3"/>
    <s v="Smooth Sliky Salty"/>
    <n v="1176"/>
    <x v="185"/>
    <n v="54"/>
    <d v="2014-09-25T00:00:00"/>
    <n v="2.76"/>
    <x v="1"/>
    <n v="2.76"/>
    <n v="149.04"/>
    <n v="0.03"/>
    <x v="473"/>
    <x v="496"/>
    <x v="527"/>
    <x v="522"/>
  </r>
  <r>
    <n v="21427"/>
    <s v="Gigi Bohling"/>
    <x v="2"/>
    <s v="Peanut Butter Cubes"/>
    <n v="1162"/>
    <x v="221"/>
    <n v="166"/>
    <d v="2015-09-15T00:00:00"/>
    <n v="2.65"/>
    <x v="0"/>
    <n v="2.65"/>
    <n v="439.9"/>
    <n v="0.02"/>
    <x v="474"/>
    <x v="497"/>
    <x v="528"/>
    <x v="523"/>
  </r>
  <r>
    <n v="21549"/>
    <s v="Carla Molina"/>
    <x v="4"/>
    <s v="99% Dark &amp; Pure"/>
    <n v="1155"/>
    <x v="284"/>
    <n v="47"/>
    <d v="2015-11-20T00:00:00"/>
    <n v="7.73"/>
    <x v="0"/>
    <n v="7.73"/>
    <n v="363.31"/>
    <n v="0.01"/>
    <x v="475"/>
    <x v="498"/>
    <x v="529"/>
    <x v="524"/>
  </r>
  <r>
    <n v="11037"/>
    <s v="Oby Sorrel"/>
    <x v="1"/>
    <s v="Caramel Stuffed Bars"/>
    <n v="1127"/>
    <x v="285"/>
    <n v="46"/>
    <d v="2014-01-29T00:00:00"/>
    <n v="5.07"/>
    <x v="1"/>
    <n v="5.07"/>
    <n v="233.22000000000003"/>
    <n v="0.03"/>
    <x v="476"/>
    <x v="499"/>
    <x v="530"/>
    <x v="525"/>
  </r>
  <r>
    <n v="21285"/>
    <s v="Barr Faughny"/>
    <x v="5"/>
    <s v="70% Dark Bites"/>
    <n v="1127"/>
    <x v="286"/>
    <n v="71"/>
    <d v="2015-03-13T00:00:00"/>
    <n v="5.04"/>
    <x v="0"/>
    <n v="5.04"/>
    <n v="357.84"/>
    <n v="0.04"/>
    <x v="477"/>
    <x v="500"/>
    <x v="531"/>
    <x v="526"/>
  </r>
  <r>
    <n v="21531"/>
    <s v="Oby Sorrel"/>
    <x v="0"/>
    <s v="Fruit &amp; Nut Bars"/>
    <n v="1127"/>
    <x v="191"/>
    <n v="87"/>
    <d v="2015-11-14T00:00:00"/>
    <n v="4.74"/>
    <x v="0"/>
    <n v="4.74"/>
    <n v="412.38"/>
    <n v="0.02"/>
    <x v="478"/>
    <x v="501"/>
    <x v="532"/>
    <x v="527"/>
  </r>
  <r>
    <n v="13338"/>
    <s v="Gunar Cockshoot"/>
    <x v="5"/>
    <s v="50% Dark Bites"/>
    <n v="1113"/>
    <x v="67"/>
    <n v="140"/>
    <d v="2014-08-16T00:00:00"/>
    <n v="7.48"/>
    <x v="1"/>
    <n v="7.48"/>
    <n v="1047.2"/>
    <n v="0.04"/>
    <x v="479"/>
    <x v="502"/>
    <x v="533"/>
    <x v="528"/>
  </r>
  <r>
    <n v="21249"/>
    <s v="Carla Molina"/>
    <x v="2"/>
    <s v="70% Dark Bites"/>
    <n v="1113"/>
    <x v="26"/>
    <n v="66"/>
    <d v="2015-02-15T00:00:00"/>
    <n v="5.04"/>
    <x v="0"/>
    <n v="5.04"/>
    <n v="332.64"/>
    <n v="0.02"/>
    <x v="480"/>
    <x v="503"/>
    <x v="534"/>
    <x v="529"/>
  </r>
  <r>
    <n v="13389"/>
    <s v="Brien Boise"/>
    <x v="5"/>
    <s v="70% Dark Bites"/>
    <n v="1106"/>
    <x v="181"/>
    <n v="66"/>
    <d v="2014-10-18T00:00:00"/>
    <n v="5.04"/>
    <x v="1"/>
    <n v="5.04"/>
    <n v="332.64"/>
    <n v="0.04"/>
    <x v="381"/>
    <x v="504"/>
    <x v="535"/>
    <x v="530"/>
  </r>
  <r>
    <n v="11076"/>
    <s v="Barr Faughny"/>
    <x v="2"/>
    <s v="Eclairs"/>
    <n v="1099"/>
    <x v="287"/>
    <n v="184"/>
    <d v="2014-03-20T00:00:00"/>
    <n v="4.4000000000000004"/>
    <x v="1"/>
    <n v="4.4000000000000004"/>
    <n v="809.6"/>
    <n v="0.02"/>
    <x v="481"/>
    <x v="505"/>
    <x v="536"/>
    <x v="531"/>
  </r>
  <r>
    <n v="13301"/>
    <s v="Brien Boise"/>
    <x v="5"/>
    <s v="85% Dark Bars"/>
    <n v="1078"/>
    <x v="273"/>
    <n v="90"/>
    <d v="2014-07-10T00:00:00"/>
    <n v="7.51"/>
    <x v="1"/>
    <n v="7.51"/>
    <n v="675.9"/>
    <n v="0.04"/>
    <x v="482"/>
    <x v="506"/>
    <x v="537"/>
    <x v="532"/>
  </r>
  <r>
    <n v="21219"/>
    <s v="Carla Molina"/>
    <x v="5"/>
    <s v="Mint Chip Choco"/>
    <n v="1071"/>
    <x v="288"/>
    <n v="83"/>
    <d v="2015-01-24T00:00:00"/>
    <n v="5.72"/>
    <x v="0"/>
    <n v="5.72"/>
    <n v="474.76"/>
    <n v="0.04"/>
    <x v="483"/>
    <x v="507"/>
    <x v="538"/>
    <x v="533"/>
  </r>
  <r>
    <n v="13343"/>
    <s v="Carla Molina"/>
    <x v="3"/>
    <s v="Peanut Butter Cubes"/>
    <n v="1064"/>
    <x v="258"/>
    <n v="152"/>
    <d v="2014-08-26T00:00:00"/>
    <n v="2.65"/>
    <x v="1"/>
    <n v="2.65"/>
    <n v="402.8"/>
    <n v="0.03"/>
    <x v="484"/>
    <x v="508"/>
    <x v="539"/>
    <x v="182"/>
  </r>
  <r>
    <n v="13448"/>
    <s v="Brien Boise"/>
    <x v="5"/>
    <s v="Raspberry Choco"/>
    <n v="1057"/>
    <x v="289"/>
    <n v="46"/>
    <d v="2014-12-16T00:00:00"/>
    <n v="3.85"/>
    <x v="1"/>
    <n v="3.85"/>
    <n v="177.1"/>
    <n v="0.04"/>
    <x v="485"/>
    <x v="509"/>
    <x v="540"/>
    <x v="534"/>
  </r>
  <r>
    <n v="21324"/>
    <s v="Husein Augar"/>
    <x v="1"/>
    <s v="Drinking Coco"/>
    <n v="1057"/>
    <x v="290"/>
    <n v="89"/>
    <d v="2015-04-10T00:00:00"/>
    <n v="9.94"/>
    <x v="0"/>
    <n v="9.94"/>
    <n v="884.66"/>
    <n v="0.03"/>
    <x v="486"/>
    <x v="510"/>
    <x v="541"/>
    <x v="535"/>
  </r>
  <r>
    <n v="13406"/>
    <s v="Husein Augar"/>
    <x v="0"/>
    <s v="Eclairs"/>
    <n v="1050"/>
    <x v="187"/>
    <n v="150"/>
    <d v="2014-10-22T00:00:00"/>
    <n v="4.4000000000000004"/>
    <x v="1"/>
    <n v="4.4000000000000004"/>
    <n v="660"/>
    <n v="0.02"/>
    <x v="487"/>
    <x v="511"/>
    <x v="542"/>
    <x v="536"/>
  </r>
  <r>
    <n v="13346"/>
    <s v="Gunar Cockshoot"/>
    <x v="3"/>
    <s v="85% Dark Bars"/>
    <n v="1036"/>
    <x v="46"/>
    <n v="87"/>
    <d v="2014-09-05T00:00:00"/>
    <n v="7.51"/>
    <x v="1"/>
    <n v="7.51"/>
    <n v="653.37"/>
    <n v="0.03"/>
    <x v="488"/>
    <x v="512"/>
    <x v="543"/>
    <x v="537"/>
  </r>
  <r>
    <n v="13356"/>
    <s v="Curtice Advani"/>
    <x v="4"/>
    <s v="99% Dark &amp; Pure"/>
    <n v="994"/>
    <x v="159"/>
    <n v="40"/>
    <d v="2014-09-15T00:00:00"/>
    <n v="7.73"/>
    <x v="1"/>
    <n v="7.73"/>
    <n v="309.20000000000005"/>
    <n v="0.01"/>
    <x v="489"/>
    <x v="513"/>
    <x v="544"/>
    <x v="538"/>
  </r>
  <r>
    <n v="21308"/>
    <s v="Ram Mahesh"/>
    <x v="1"/>
    <s v="Raspberry Choco"/>
    <n v="980"/>
    <x v="109"/>
    <n v="41"/>
    <d v="2015-04-05T00:00:00"/>
    <n v="3.85"/>
    <x v="0"/>
    <n v="3.85"/>
    <n v="157.85"/>
    <n v="0.03"/>
    <x v="490"/>
    <x v="514"/>
    <x v="545"/>
    <x v="539"/>
  </r>
  <r>
    <n v="13487"/>
    <s v="Barr Faughny"/>
    <x v="5"/>
    <s v="Drinking Coco"/>
    <n v="973"/>
    <x v="49"/>
    <n v="98"/>
    <d v="2015-01-01T00:00:00"/>
    <n v="9.94"/>
    <x v="0"/>
    <n v="9.94"/>
    <n v="974.12"/>
    <n v="0.04"/>
    <x v="491"/>
    <x v="515"/>
    <x v="546"/>
    <x v="540"/>
  </r>
  <r>
    <n v="13332"/>
    <s v="Carla Molina"/>
    <x v="3"/>
    <s v="Mint Chip Choco"/>
    <n v="966"/>
    <x v="270"/>
    <n v="65"/>
    <d v="2014-08-15T00:00:00"/>
    <n v="5.72"/>
    <x v="1"/>
    <n v="5.72"/>
    <n v="371.8"/>
    <n v="0.03"/>
    <x v="446"/>
    <x v="516"/>
    <x v="547"/>
    <x v="541"/>
  </r>
  <r>
    <n v="21356"/>
    <s v="Gunar Cockshoot"/>
    <x v="4"/>
    <s v="Mint Chip Choco"/>
    <n v="945"/>
    <x v="291"/>
    <n v="73"/>
    <d v="2015-05-12T00:00:00"/>
    <n v="5.72"/>
    <x v="0"/>
    <n v="5.72"/>
    <n v="417.56"/>
    <n v="0.01"/>
    <x v="492"/>
    <x v="517"/>
    <x v="548"/>
    <x v="542"/>
  </r>
  <r>
    <n v="13287"/>
    <s v="Carla Molina"/>
    <x v="1"/>
    <s v="Drinking Coco"/>
    <n v="924"/>
    <x v="36"/>
    <n v="93"/>
    <d v="2014-06-12T00:00:00"/>
    <n v="9.94"/>
    <x v="1"/>
    <n v="9.94"/>
    <n v="924.42"/>
    <n v="0.03"/>
    <x v="458"/>
    <x v="518"/>
    <x v="549"/>
    <x v="543"/>
  </r>
  <r>
    <n v="13373"/>
    <s v="Husein Augar"/>
    <x v="0"/>
    <s v="Baker's Choco Chips"/>
    <n v="903"/>
    <x v="292"/>
    <n v="101"/>
    <d v="2014-09-23T00:00:00"/>
    <n v="3.8"/>
    <x v="1"/>
    <n v="3.8"/>
    <n v="383.79999999999995"/>
    <n v="0.02"/>
    <x v="493"/>
    <x v="519"/>
    <x v="550"/>
    <x v="544"/>
  </r>
  <r>
    <n v="21237"/>
    <s v="Ram Mahesh"/>
    <x v="4"/>
    <s v="70% Dark Bites"/>
    <n v="896"/>
    <x v="293"/>
    <n v="50"/>
    <d v="2015-02-11T00:00:00"/>
    <n v="5.04"/>
    <x v="0"/>
    <n v="5.04"/>
    <n v="252"/>
    <n v="0.01"/>
    <x v="494"/>
    <x v="520"/>
    <x v="551"/>
    <x v="545"/>
  </r>
  <r>
    <n v="13291"/>
    <s v="Gunar Cockshoot"/>
    <x v="2"/>
    <s v="Organic Choco Syrup"/>
    <n v="882"/>
    <x v="230"/>
    <n v="34"/>
    <d v="2014-06-16T00:00:00"/>
    <n v="9.57"/>
    <x v="1"/>
    <n v="9.57"/>
    <n v="325.38"/>
    <n v="0.02"/>
    <x v="495"/>
    <x v="521"/>
    <x v="552"/>
    <x v="546"/>
  </r>
  <r>
    <n v="13419"/>
    <s v="Curtice Advani"/>
    <x v="3"/>
    <s v="White Choc"/>
    <n v="875"/>
    <x v="54"/>
    <n v="35"/>
    <d v="2014-10-31T00:00:00"/>
    <n v="2.88"/>
    <x v="1"/>
    <n v="2.88"/>
    <n v="100.8"/>
    <n v="0.03"/>
    <x v="496"/>
    <x v="522"/>
    <x v="553"/>
    <x v="547"/>
  </r>
  <r>
    <n v="21367"/>
    <s v="Gunar Cockshoot"/>
    <x v="1"/>
    <s v="Caramel Stuffed Bars"/>
    <n v="875"/>
    <x v="292"/>
    <n v="35"/>
    <d v="2015-06-10T00:00:00"/>
    <n v="5.07"/>
    <x v="0"/>
    <n v="5.07"/>
    <n v="177.45000000000002"/>
    <n v="0.03"/>
    <x v="496"/>
    <x v="522"/>
    <x v="554"/>
    <x v="548"/>
  </r>
  <r>
    <n v="21322"/>
    <s v="Barr Faughny"/>
    <x v="2"/>
    <s v="White Choc"/>
    <n v="868"/>
    <x v="27"/>
    <n v="37"/>
    <d v="2015-04-08T00:00:00"/>
    <n v="2.88"/>
    <x v="0"/>
    <n v="2.88"/>
    <n v="106.56"/>
    <n v="0.02"/>
    <x v="497"/>
    <x v="523"/>
    <x v="555"/>
    <x v="549"/>
  </r>
  <r>
    <n v="13420"/>
    <s v="Gigi Bohling"/>
    <x v="3"/>
    <s v="Manuka Honey Choco"/>
    <n v="854"/>
    <x v="294"/>
    <n v="66"/>
    <d v="2014-11-01T00:00:00"/>
    <n v="6.8"/>
    <x v="1"/>
    <n v="6.8"/>
    <n v="448.8"/>
    <n v="0.03"/>
    <x v="498"/>
    <x v="524"/>
    <x v="556"/>
    <x v="550"/>
  </r>
  <r>
    <n v="11022"/>
    <s v="Brien Boise"/>
    <x v="1"/>
    <s v="Raspberry Choco"/>
    <n v="833"/>
    <x v="295"/>
    <n v="35"/>
    <d v="2014-01-14T00:00:00"/>
    <n v="3.85"/>
    <x v="1"/>
    <n v="3.85"/>
    <n v="134.75"/>
    <n v="0.03"/>
    <x v="499"/>
    <x v="525"/>
    <x v="557"/>
    <x v="551"/>
  </r>
  <r>
    <n v="13479"/>
    <s v="Husein Augar"/>
    <x v="5"/>
    <s v="Caramel Stuffed Bars"/>
    <n v="826"/>
    <x v="238"/>
    <n v="36"/>
    <d v="2014-12-24T00:00:00"/>
    <n v="5.07"/>
    <x v="1"/>
    <n v="5.07"/>
    <n v="182.52"/>
    <n v="0.04"/>
    <x v="428"/>
    <x v="526"/>
    <x v="558"/>
    <x v="552"/>
  </r>
  <r>
    <n v="13348"/>
    <s v="Oby Sorrel"/>
    <x v="4"/>
    <s v="White Choc"/>
    <n v="812"/>
    <x v="23"/>
    <n v="33"/>
    <d v="2014-09-07T00:00:00"/>
    <n v="2.88"/>
    <x v="1"/>
    <n v="2.88"/>
    <n v="95.039999999999992"/>
    <n v="0.01"/>
    <x v="500"/>
    <x v="527"/>
    <x v="559"/>
    <x v="553"/>
  </r>
  <r>
    <n v="11058"/>
    <s v="Gigi Bohling"/>
    <x v="4"/>
    <s v="Smooth Sliky Salty"/>
    <n v="791"/>
    <x v="296"/>
    <n v="42"/>
    <d v="2014-02-19T00:00:00"/>
    <n v="2.76"/>
    <x v="1"/>
    <n v="2.76"/>
    <n v="115.91999999999999"/>
    <n v="0.01"/>
    <x v="501"/>
    <x v="528"/>
    <x v="560"/>
    <x v="554"/>
  </r>
  <r>
    <n v="11087"/>
    <s v="Gunar Cockshoot"/>
    <x v="0"/>
    <s v="Milk Bars"/>
    <n v="791"/>
    <x v="136"/>
    <n v="32"/>
    <d v="2014-04-09T00:00:00"/>
    <n v="5.26"/>
    <x v="1"/>
    <n v="5.26"/>
    <n v="168.32"/>
    <n v="0.02"/>
    <x v="435"/>
    <x v="529"/>
    <x v="561"/>
    <x v="555"/>
  </r>
  <r>
    <n v="21365"/>
    <s v="Ches Bonnell"/>
    <x v="0"/>
    <s v="Drinking Coco"/>
    <n v="784"/>
    <x v="105"/>
    <n v="61"/>
    <d v="2015-06-08T00:00:00"/>
    <n v="9.94"/>
    <x v="0"/>
    <n v="9.94"/>
    <n v="606.33999999999992"/>
    <n v="0.02"/>
    <x v="502"/>
    <x v="530"/>
    <x v="562"/>
    <x v="556"/>
  </r>
  <r>
    <n v="11025"/>
    <s v="Curtice Advani"/>
    <x v="0"/>
    <s v="Orange Choco"/>
    <n v="770"/>
    <x v="297"/>
    <n v="35"/>
    <d v="2014-01-17T00:00:00"/>
    <n v="3.68"/>
    <x v="1"/>
    <n v="3.68"/>
    <n v="128.80000000000001"/>
    <n v="0.02"/>
    <x v="503"/>
    <x v="531"/>
    <x v="563"/>
    <x v="557"/>
  </r>
  <r>
    <n v="21446"/>
    <s v="Husein Augar"/>
    <x v="0"/>
    <s v="Drinking Coco"/>
    <n v="749"/>
    <x v="150"/>
    <n v="63"/>
    <d v="2015-11-03T00:00:00"/>
    <n v="9.94"/>
    <x v="0"/>
    <n v="9.94"/>
    <n v="626.21999999999991"/>
    <n v="0.02"/>
    <x v="504"/>
    <x v="532"/>
    <x v="564"/>
    <x v="558"/>
  </r>
  <r>
    <n v="30222"/>
    <s v="Ches Bonnell"/>
    <x v="3"/>
    <s v="Manuka Honey Choco"/>
    <n v="735"/>
    <x v="298"/>
    <n v="53"/>
    <d v="2015-12-05T00:00:00"/>
    <n v="6.8"/>
    <x v="0"/>
    <n v="6.8"/>
    <n v="360.4"/>
    <n v="0.03"/>
    <x v="505"/>
    <x v="533"/>
    <x v="565"/>
    <x v="559"/>
  </r>
  <r>
    <n v="21225"/>
    <s v="Gunar Cockshoot"/>
    <x v="0"/>
    <s v="Almond Choco"/>
    <n v="700"/>
    <x v="224"/>
    <n v="100"/>
    <d v="2015-01-30T00:00:00"/>
    <n v="5.15"/>
    <x v="0"/>
    <n v="5.15"/>
    <n v="515"/>
    <n v="0.02"/>
    <x v="455"/>
    <x v="534"/>
    <x v="566"/>
    <x v="560"/>
  </r>
  <r>
    <n v="42531"/>
    <s v="Carla Molina"/>
    <x v="5"/>
    <s v="Manuka Honey Choco"/>
    <n v="700"/>
    <x v="95"/>
    <n v="50"/>
    <d v="2015-12-17T00:00:00"/>
    <n v="6.8"/>
    <x v="0"/>
    <n v="6.8"/>
    <n v="340"/>
    <n v="0.04"/>
    <x v="456"/>
    <x v="535"/>
    <x v="567"/>
    <x v="561"/>
  </r>
  <r>
    <n v="13288"/>
    <s v="Barr Faughny"/>
    <x v="2"/>
    <s v="Milk Bars"/>
    <n v="686"/>
    <x v="299"/>
    <n v="28"/>
    <d v="2014-06-13T00:00:00"/>
    <n v="5.26"/>
    <x v="1"/>
    <n v="5.26"/>
    <n v="147.28"/>
    <n v="0.02"/>
    <x v="506"/>
    <x v="536"/>
    <x v="568"/>
    <x v="562"/>
  </r>
  <r>
    <n v="13362"/>
    <s v="Carla Molina"/>
    <x v="4"/>
    <s v="Smooth Sliky Salty"/>
    <n v="679"/>
    <x v="300"/>
    <n v="33"/>
    <d v="2014-09-21T00:00:00"/>
    <n v="2.76"/>
    <x v="1"/>
    <n v="2.76"/>
    <n v="91.08"/>
    <n v="0.01"/>
    <x v="507"/>
    <x v="537"/>
    <x v="569"/>
    <x v="205"/>
  </r>
  <r>
    <n v="30218"/>
    <s v="Oby Sorrel"/>
    <x v="2"/>
    <s v="50% Dark Bites"/>
    <n v="672"/>
    <x v="86"/>
    <n v="75"/>
    <d v="2015-12-01T00:00:00"/>
    <n v="7.48"/>
    <x v="0"/>
    <n v="7.48"/>
    <n v="561"/>
    <n v="0.02"/>
    <x v="508"/>
    <x v="538"/>
    <x v="570"/>
    <x v="563"/>
  </r>
  <r>
    <n v="11038"/>
    <s v="Gunar Cockshoot"/>
    <x v="0"/>
    <s v="Choco Coated Almonds"/>
    <n v="665"/>
    <x v="265"/>
    <n v="25"/>
    <d v="2014-01-30T00:00:00"/>
    <n v="3.32"/>
    <x v="1"/>
    <n v="3.32"/>
    <n v="83"/>
    <n v="0.02"/>
    <x v="509"/>
    <x v="539"/>
    <x v="571"/>
    <x v="564"/>
  </r>
  <r>
    <n v="21444"/>
    <s v="Barr Faughny"/>
    <x v="1"/>
    <s v="Organic Choco Syrup"/>
    <n v="665"/>
    <x v="301"/>
    <n v="26"/>
    <d v="2015-11-01T00:00:00"/>
    <n v="9.57"/>
    <x v="0"/>
    <n v="9.57"/>
    <n v="248.82"/>
    <n v="0.03"/>
    <x v="510"/>
    <x v="540"/>
    <x v="572"/>
    <x v="565"/>
  </r>
  <r>
    <n v="21397"/>
    <s v="Husein Augar"/>
    <x v="5"/>
    <s v="Peanut Butter Cubes"/>
    <n v="658"/>
    <x v="302"/>
    <n v="83"/>
    <d v="2015-07-10T00:00:00"/>
    <n v="2.65"/>
    <x v="0"/>
    <n v="2.65"/>
    <n v="219.95"/>
    <n v="0.04"/>
    <x v="511"/>
    <x v="541"/>
    <x v="573"/>
    <x v="566"/>
  </r>
  <r>
    <n v="21273"/>
    <s v="Barr Faughny"/>
    <x v="5"/>
    <s v="Almond Choco"/>
    <n v="651"/>
    <x v="94"/>
    <n v="93"/>
    <d v="2015-03-11T00:00:00"/>
    <n v="5.15"/>
    <x v="0"/>
    <n v="5.15"/>
    <n v="478.95000000000005"/>
    <n v="0.04"/>
    <x v="512"/>
    <x v="542"/>
    <x v="574"/>
    <x v="374"/>
  </r>
  <r>
    <n v="21275"/>
    <s v="Ram Mahesh"/>
    <x v="0"/>
    <s v="Peanut Butter Cubes"/>
    <n v="644"/>
    <x v="134"/>
    <n v="72"/>
    <d v="2015-03-13T00:00:00"/>
    <n v="2.65"/>
    <x v="0"/>
    <n v="2.65"/>
    <n v="190.79999999999998"/>
    <n v="0.02"/>
    <x v="513"/>
    <x v="543"/>
    <x v="575"/>
    <x v="567"/>
  </r>
  <r>
    <n v="21360"/>
    <s v="Curtice Advani"/>
    <x v="1"/>
    <s v="Smooth Sliky Salty"/>
    <n v="644"/>
    <x v="303"/>
    <n v="34"/>
    <d v="2015-05-16T00:00:00"/>
    <n v="2.76"/>
    <x v="0"/>
    <n v="2.76"/>
    <n v="93.839999999999989"/>
    <n v="0.03"/>
    <x v="514"/>
    <x v="544"/>
    <x v="576"/>
    <x v="568"/>
  </r>
  <r>
    <n v="11062"/>
    <s v="Oby Sorrel"/>
    <x v="5"/>
    <s v="Milk Bars"/>
    <n v="637"/>
    <x v="64"/>
    <n v="24"/>
    <d v="2014-03-06T00:00:00"/>
    <n v="5.26"/>
    <x v="1"/>
    <n v="5.26"/>
    <n v="126.24"/>
    <n v="0.04"/>
    <x v="515"/>
    <x v="545"/>
    <x v="577"/>
    <x v="569"/>
  </r>
  <r>
    <n v="13477"/>
    <s v="Barr Faughny"/>
    <x v="2"/>
    <s v="After Nines"/>
    <n v="637"/>
    <x v="304"/>
    <n v="29"/>
    <d v="2014-12-22T00:00:00"/>
    <n v="6.52"/>
    <x v="1"/>
    <n v="6.52"/>
    <n v="189.07999999999998"/>
    <n v="0.02"/>
    <x v="516"/>
    <x v="546"/>
    <x v="578"/>
    <x v="570"/>
  </r>
  <r>
    <n v="21341"/>
    <s v="Oby Sorrel"/>
    <x v="4"/>
    <s v="Peanut Butter Cubes"/>
    <n v="637"/>
    <x v="141"/>
    <n v="71"/>
    <d v="2015-04-27T00:00:00"/>
    <n v="2.65"/>
    <x v="0"/>
    <n v="2.65"/>
    <n v="188.15"/>
    <n v="0.01"/>
    <x v="517"/>
    <x v="547"/>
    <x v="579"/>
    <x v="571"/>
  </r>
  <r>
    <n v="11060"/>
    <s v="Ram Mahesh"/>
    <x v="4"/>
    <s v="Smooth Sliky Salty"/>
    <n v="630"/>
    <x v="305"/>
    <n v="32"/>
    <d v="2014-02-21T00:00:00"/>
    <n v="2.76"/>
    <x v="1"/>
    <n v="2.76"/>
    <n v="88.32"/>
    <n v="0.01"/>
    <x v="518"/>
    <x v="548"/>
    <x v="580"/>
    <x v="572"/>
  </r>
  <r>
    <n v="21378"/>
    <s v="Husein Augar"/>
    <x v="3"/>
    <s v="99% Dark &amp; Pure"/>
    <n v="595"/>
    <x v="288"/>
    <n v="23"/>
    <d v="2015-06-21T00:00:00"/>
    <n v="7.73"/>
    <x v="0"/>
    <n v="7.73"/>
    <n v="177.79000000000002"/>
    <n v="0.03"/>
    <x v="519"/>
    <x v="549"/>
    <x v="581"/>
    <x v="573"/>
  </r>
  <r>
    <n v="21383"/>
    <s v="Ches Bonnell"/>
    <x v="0"/>
    <s v="Smooth Sliky Salty"/>
    <n v="581"/>
    <x v="205"/>
    <n v="28"/>
    <d v="2015-06-26T00:00:00"/>
    <n v="2.76"/>
    <x v="0"/>
    <n v="2.76"/>
    <n v="77.28"/>
    <n v="0.02"/>
    <x v="520"/>
    <x v="550"/>
    <x v="582"/>
    <x v="574"/>
  </r>
  <r>
    <n v="11034"/>
    <s v="Carla Molina"/>
    <x v="0"/>
    <s v="Smooth Sliky Salty"/>
    <n v="574"/>
    <x v="171"/>
    <n v="28"/>
    <d v="2014-01-23T00:00:00"/>
    <n v="2.76"/>
    <x v="1"/>
    <n v="2.76"/>
    <n v="77.28"/>
    <n v="0.02"/>
    <x v="521"/>
    <x v="551"/>
    <x v="583"/>
    <x v="575"/>
  </r>
  <r>
    <n v="21337"/>
    <s v="Husein Augar"/>
    <x v="0"/>
    <s v="Fruit &amp; Nut Bars"/>
    <n v="574"/>
    <x v="27"/>
    <n v="36"/>
    <d v="2015-04-23T00:00:00"/>
    <n v="4.74"/>
    <x v="0"/>
    <n v="4.74"/>
    <n v="170.64000000000001"/>
    <n v="0.02"/>
    <x v="521"/>
    <x v="551"/>
    <x v="584"/>
    <x v="576"/>
  </r>
  <r>
    <n v="21387"/>
    <s v="Brien Boise"/>
    <x v="5"/>
    <s v="After Nines"/>
    <n v="574"/>
    <x v="150"/>
    <n v="29"/>
    <d v="2015-06-30T00:00:00"/>
    <n v="6.52"/>
    <x v="0"/>
    <n v="6.52"/>
    <n v="189.07999999999998"/>
    <n v="0.04"/>
    <x v="373"/>
    <x v="552"/>
    <x v="585"/>
    <x v="577"/>
  </r>
  <r>
    <n v="21311"/>
    <s v="Barr Faughny"/>
    <x v="0"/>
    <s v="Almond Choco"/>
    <n v="546"/>
    <x v="22"/>
    <n v="91"/>
    <d v="2015-04-08T00:00:00"/>
    <n v="5.15"/>
    <x v="0"/>
    <n v="5.15"/>
    <n v="468.65000000000003"/>
    <n v="0.02"/>
    <x v="522"/>
    <x v="553"/>
    <x v="586"/>
    <x v="578"/>
  </r>
  <r>
    <n v="13408"/>
    <s v="Curtice Advani"/>
    <x v="2"/>
    <s v="85% Dark Bars"/>
    <n v="539"/>
    <x v="284"/>
    <n v="42"/>
    <d v="2014-10-20T00:00:00"/>
    <n v="7.51"/>
    <x v="1"/>
    <n v="7.51"/>
    <n v="315.42"/>
    <n v="0.02"/>
    <x v="523"/>
    <x v="554"/>
    <x v="587"/>
    <x v="579"/>
  </r>
  <r>
    <n v="30227"/>
    <s v="Curtice Advani"/>
    <x v="5"/>
    <s v="50% Dark Bites"/>
    <n v="539"/>
    <x v="306"/>
    <n v="68"/>
    <d v="2015-12-10T00:00:00"/>
    <n v="7.48"/>
    <x v="0"/>
    <n v="7.48"/>
    <n v="508.64000000000004"/>
    <n v="0.04"/>
    <x v="524"/>
    <x v="555"/>
    <x v="588"/>
    <x v="580"/>
  </r>
  <r>
    <n v="21445"/>
    <s v="Oby Sorrel"/>
    <x v="1"/>
    <s v="Eclairs"/>
    <n v="532"/>
    <x v="113"/>
    <n v="76"/>
    <d v="2015-11-02T00:00:00"/>
    <n v="4.4000000000000004"/>
    <x v="0"/>
    <n v="4.4000000000000004"/>
    <n v="334.40000000000003"/>
    <n v="0.03"/>
    <x v="525"/>
    <x v="556"/>
    <x v="589"/>
    <x v="18"/>
  </r>
  <r>
    <n v="21393"/>
    <s v="Brien Boise"/>
    <x v="2"/>
    <s v="50% Dark Bites"/>
    <n v="525"/>
    <x v="20"/>
    <n v="59"/>
    <d v="2015-07-06T00:00:00"/>
    <n v="7.48"/>
    <x v="0"/>
    <n v="7.48"/>
    <n v="441.32000000000005"/>
    <n v="0.02"/>
    <x v="526"/>
    <x v="557"/>
    <x v="590"/>
    <x v="581"/>
  </r>
  <r>
    <n v="13280"/>
    <s v="Ches Bonnell"/>
    <x v="5"/>
    <s v="White Choc"/>
    <n v="511"/>
    <x v="118"/>
    <n v="23"/>
    <d v="2014-06-13T00:00:00"/>
    <n v="2.88"/>
    <x v="1"/>
    <n v="2.88"/>
    <n v="66.239999999999995"/>
    <n v="0.04"/>
    <x v="527"/>
    <x v="558"/>
    <x v="591"/>
    <x v="582"/>
  </r>
  <r>
    <n v="21203"/>
    <s v="Ram Mahesh"/>
    <x v="5"/>
    <s v="After Nines"/>
    <n v="483"/>
    <x v="301"/>
    <n v="25"/>
    <d v="2015-01-08T00:00:00"/>
    <n v="6.52"/>
    <x v="0"/>
    <n v="6.52"/>
    <n v="163"/>
    <n v="0.04"/>
    <x v="514"/>
    <x v="559"/>
    <x v="592"/>
    <x v="583"/>
  </r>
  <r>
    <n v="13403"/>
    <s v="Brien Boise"/>
    <x v="3"/>
    <s v="50% Dark Bites"/>
    <n v="476"/>
    <x v="226"/>
    <n v="60"/>
    <d v="2014-10-19T00:00:00"/>
    <n v="7.48"/>
    <x v="1"/>
    <n v="7.48"/>
    <n v="448.8"/>
    <n v="0.03"/>
    <x v="528"/>
    <x v="560"/>
    <x v="593"/>
    <x v="584"/>
  </r>
  <r>
    <n v="21295"/>
    <s v="Brien Boise"/>
    <x v="1"/>
    <s v="Drinking Coco"/>
    <n v="462"/>
    <x v="190"/>
    <n v="36"/>
    <d v="2015-03-23T00:00:00"/>
    <n v="9.94"/>
    <x v="0"/>
    <n v="9.94"/>
    <n v="357.84"/>
    <n v="0.03"/>
    <x v="529"/>
    <x v="561"/>
    <x v="594"/>
    <x v="585"/>
  </r>
  <r>
    <n v="21414"/>
    <s v="Barr Faughny"/>
    <x v="1"/>
    <s v="Manuka Honey Choco"/>
    <n v="462"/>
    <x v="307"/>
    <n v="31"/>
    <d v="2015-08-09T00:00:00"/>
    <n v="6.8"/>
    <x v="0"/>
    <n v="6.8"/>
    <n v="210.79999999999998"/>
    <n v="0.03"/>
    <x v="529"/>
    <x v="561"/>
    <x v="595"/>
    <x v="586"/>
  </r>
  <r>
    <n v="11086"/>
    <s v="Carla Molina"/>
    <x v="0"/>
    <s v="Peanut Butter Cubes"/>
    <n v="441"/>
    <x v="308"/>
    <n v="63"/>
    <d v="2014-04-08T00:00:00"/>
    <n v="2.65"/>
    <x v="1"/>
    <n v="2.65"/>
    <n v="166.95"/>
    <n v="0.02"/>
    <x v="530"/>
    <x v="562"/>
    <x v="596"/>
    <x v="519"/>
  </r>
  <r>
    <n v="11047"/>
    <s v="Gigi Bohling"/>
    <x v="4"/>
    <s v="Peanut Butter Cubes"/>
    <n v="420"/>
    <x v="111"/>
    <n v="47"/>
    <d v="2014-02-08T00:00:00"/>
    <n v="2.65"/>
    <x v="1"/>
    <n v="2.65"/>
    <n v="124.55"/>
    <n v="0.01"/>
    <x v="531"/>
    <x v="563"/>
    <x v="597"/>
    <x v="587"/>
  </r>
  <r>
    <n v="13375"/>
    <s v="Curtice Advani"/>
    <x v="0"/>
    <s v="White Choc"/>
    <n v="399"/>
    <x v="195"/>
    <n v="16"/>
    <d v="2014-09-25T00:00:00"/>
    <n v="2.88"/>
    <x v="1"/>
    <n v="2.88"/>
    <n v="46.08"/>
    <n v="0.02"/>
    <x v="532"/>
    <x v="564"/>
    <x v="598"/>
    <x v="588"/>
  </r>
  <r>
    <n v="11074"/>
    <s v="Barr Faughny"/>
    <x v="1"/>
    <s v="50% Dark Bites"/>
    <n v="392"/>
    <x v="309"/>
    <n v="49"/>
    <d v="2014-03-18T00:00:00"/>
    <n v="7.48"/>
    <x v="1"/>
    <n v="7.48"/>
    <n v="366.52000000000004"/>
    <n v="0.03"/>
    <x v="533"/>
    <x v="565"/>
    <x v="599"/>
    <x v="589"/>
  </r>
  <r>
    <n v="13331"/>
    <s v="Ches Bonnell"/>
    <x v="0"/>
    <s v="85% Dark Bars"/>
    <n v="392"/>
    <x v="149"/>
    <n v="31"/>
    <d v="2014-08-14T00:00:00"/>
    <n v="7.51"/>
    <x v="1"/>
    <n v="7.51"/>
    <n v="232.81"/>
    <n v="0.02"/>
    <x v="534"/>
    <x v="566"/>
    <x v="600"/>
    <x v="590"/>
  </r>
  <r>
    <n v="13490"/>
    <s v="Husein Augar"/>
    <x v="5"/>
    <s v="After Nines"/>
    <n v="378"/>
    <x v="230"/>
    <n v="18"/>
    <d v="2015-01-04T00:00:00"/>
    <n v="6.52"/>
    <x v="0"/>
    <n v="6.52"/>
    <n v="117.35999999999999"/>
    <n v="0.04"/>
    <x v="535"/>
    <x v="567"/>
    <x v="601"/>
    <x v="591"/>
  </r>
  <r>
    <n v="11028"/>
    <s v="Ches Bonnell"/>
    <x v="1"/>
    <s v="Peanut Butter Cubes"/>
    <n v="343"/>
    <x v="310"/>
    <n v="35"/>
    <d v="2014-01-20T00:00:00"/>
    <n v="2.65"/>
    <x v="1"/>
    <n v="2.65"/>
    <n v="92.75"/>
    <n v="0.03"/>
    <x v="536"/>
    <x v="568"/>
    <x v="602"/>
    <x v="592"/>
  </r>
  <r>
    <n v="21314"/>
    <s v="Gigi Bohling"/>
    <x v="2"/>
    <s v="Orange Choco"/>
    <n v="343"/>
    <x v="272"/>
    <n v="15"/>
    <d v="2015-04-11T00:00:00"/>
    <n v="3.68"/>
    <x v="0"/>
    <n v="3.68"/>
    <n v="55.2"/>
    <n v="0.02"/>
    <x v="537"/>
    <x v="569"/>
    <x v="603"/>
    <x v="593"/>
  </r>
  <r>
    <n v="21318"/>
    <s v="Barr Faughny"/>
    <x v="3"/>
    <s v="Raspberry Choco"/>
    <n v="336"/>
    <x v="213"/>
    <n v="14"/>
    <d v="2015-04-04T00:00:00"/>
    <n v="3.85"/>
    <x v="0"/>
    <n v="3.85"/>
    <n v="53.9"/>
    <n v="0.03"/>
    <x v="538"/>
    <x v="570"/>
    <x v="604"/>
    <x v="594"/>
  </r>
  <r>
    <n v="13411"/>
    <s v="Ches Bonnell"/>
    <x v="4"/>
    <s v="Baker's Choco Chips"/>
    <n v="329"/>
    <x v="233"/>
    <n v="33"/>
    <d v="2014-10-23T00:00:00"/>
    <n v="3.8"/>
    <x v="1"/>
    <n v="3.8"/>
    <n v="125.39999999999999"/>
    <n v="0.01"/>
    <x v="539"/>
    <x v="571"/>
    <x v="605"/>
    <x v="595"/>
  </r>
  <r>
    <n v="13277"/>
    <s v="Husein Augar"/>
    <x v="4"/>
    <s v="85% Dark Bars"/>
    <n v="315"/>
    <x v="131"/>
    <n v="29"/>
    <d v="2014-06-10T00:00:00"/>
    <n v="7.51"/>
    <x v="1"/>
    <n v="7.51"/>
    <n v="217.79"/>
    <n v="0.01"/>
    <x v="540"/>
    <x v="572"/>
    <x v="606"/>
    <x v="596"/>
  </r>
  <r>
    <n v="10030"/>
    <s v="Barr Faughny"/>
    <x v="3"/>
    <s v="Caramel Stuffed Bars"/>
    <n v="308"/>
    <x v="32"/>
    <n v="13"/>
    <d v="2014-01-07T00:00:00"/>
    <n v="5.07"/>
    <x v="1"/>
    <n v="5.07"/>
    <n v="65.91"/>
    <n v="0.03"/>
    <x v="541"/>
    <x v="573"/>
    <x v="607"/>
    <x v="597"/>
  </r>
  <r>
    <n v="21439"/>
    <s v="Carla Molina"/>
    <x v="3"/>
    <s v="Milk Bars"/>
    <n v="308"/>
    <x v="18"/>
    <n v="13"/>
    <d v="2015-10-27T00:00:00"/>
    <n v="5.26"/>
    <x v="0"/>
    <n v="5.26"/>
    <n v="68.38"/>
    <n v="0.03"/>
    <x v="541"/>
    <x v="573"/>
    <x v="608"/>
    <x v="598"/>
  </r>
  <r>
    <n v="10033"/>
    <s v="Husein Augar"/>
    <x v="4"/>
    <s v="Almond Choco"/>
    <n v="301"/>
    <x v="296"/>
    <n v="51"/>
    <d v="2014-01-10T00:00:00"/>
    <n v="5.15"/>
    <x v="1"/>
    <n v="5.15"/>
    <n v="262.65000000000003"/>
    <n v="0.01"/>
    <x v="542"/>
    <x v="574"/>
    <x v="609"/>
    <x v="599"/>
  </r>
  <r>
    <n v="13472"/>
    <s v="Gigi Bohling"/>
    <x v="1"/>
    <s v="Milk Bars"/>
    <n v="294"/>
    <x v="311"/>
    <n v="11"/>
    <d v="2014-12-17T00:00:00"/>
    <n v="5.26"/>
    <x v="1"/>
    <n v="5.26"/>
    <n v="57.86"/>
    <n v="0.03"/>
    <x v="530"/>
    <x v="575"/>
    <x v="610"/>
    <x v="600"/>
  </r>
  <r>
    <n v="13342"/>
    <s v="Ches Bonnell"/>
    <x v="2"/>
    <s v="Milk Bars"/>
    <n v="273"/>
    <x v="93"/>
    <n v="11"/>
    <d v="2014-08-20T00:00:00"/>
    <n v="5.26"/>
    <x v="1"/>
    <n v="5.26"/>
    <n v="57.86"/>
    <n v="0.02"/>
    <x v="543"/>
    <x v="576"/>
    <x v="611"/>
    <x v="601"/>
  </r>
  <r>
    <n v="13401"/>
    <s v="Oby Sorrel"/>
    <x v="2"/>
    <s v="70% Dark Bites"/>
    <n v="266"/>
    <x v="49"/>
    <n v="14"/>
    <d v="2014-10-30T00:00:00"/>
    <n v="5.04"/>
    <x v="1"/>
    <n v="5.04"/>
    <n v="70.56"/>
    <n v="0.02"/>
    <x v="544"/>
    <x v="577"/>
    <x v="612"/>
    <x v="602"/>
  </r>
  <r>
    <n v="13453"/>
    <s v="Ram Mahesh"/>
    <x v="1"/>
    <s v="Smooth Sliky Salty"/>
    <n v="210"/>
    <x v="43"/>
    <n v="12"/>
    <d v="2014-12-21T00:00:00"/>
    <n v="2.76"/>
    <x v="1"/>
    <n v="2.76"/>
    <n v="33.119999999999997"/>
    <n v="0.03"/>
    <x v="518"/>
    <x v="578"/>
    <x v="613"/>
    <x v="603"/>
  </r>
  <r>
    <n v="21422"/>
    <s v="Husein Augar"/>
    <x v="3"/>
    <s v="Almond Choco"/>
    <n v="182"/>
    <x v="271"/>
    <n v="26"/>
    <d v="2015-09-10T00:00:00"/>
    <n v="5.15"/>
    <x v="0"/>
    <n v="5.15"/>
    <n v="133.9"/>
    <n v="0.03"/>
    <x v="543"/>
    <x v="579"/>
    <x v="614"/>
    <x v="604"/>
  </r>
  <r>
    <n v="21232"/>
    <s v="Gigi Bohling"/>
    <x v="4"/>
    <s v="50% Dark Bites"/>
    <n v="168"/>
    <x v="134"/>
    <n v="19"/>
    <d v="2015-02-06T00:00:00"/>
    <n v="7.48"/>
    <x v="0"/>
    <n v="7.48"/>
    <n v="142.12"/>
    <n v="0.01"/>
    <x v="545"/>
    <x v="580"/>
    <x v="615"/>
    <x v="605"/>
  </r>
  <r>
    <n v="21331"/>
    <s v="Barr Faughny"/>
    <x v="1"/>
    <s v="70% Dark Bites"/>
    <n v="168"/>
    <x v="312"/>
    <n v="9"/>
    <d v="2015-04-17T00:00:00"/>
    <n v="5.04"/>
    <x v="0"/>
    <n v="5.04"/>
    <n v="45.36"/>
    <n v="0.03"/>
    <x v="546"/>
    <x v="581"/>
    <x v="616"/>
    <x v="606"/>
  </r>
  <r>
    <n v="21222"/>
    <s v="Gigi Bohling"/>
    <x v="0"/>
    <s v="Spicy Special Slims"/>
    <n v="154"/>
    <x v="63"/>
    <n v="10"/>
    <d v="2015-01-27T00:00:00"/>
    <n v="11.22"/>
    <x v="0"/>
    <n v="11.22"/>
    <n v="112.2"/>
    <n v="0.02"/>
    <x v="547"/>
    <x v="582"/>
    <x v="617"/>
    <x v="607"/>
  </r>
  <r>
    <n v="13361"/>
    <s v="Ches Bonnell"/>
    <x v="5"/>
    <s v="Baker's Choco Chips"/>
    <n v="126"/>
    <x v="6"/>
    <n v="16"/>
    <d v="2014-09-20T00:00:00"/>
    <n v="3.8"/>
    <x v="1"/>
    <n v="3.8"/>
    <n v="60.8"/>
    <n v="0.04"/>
    <x v="546"/>
    <x v="583"/>
    <x v="618"/>
    <x v="608"/>
  </r>
  <r>
    <n v="13461"/>
    <s v="Husein Augar"/>
    <x v="4"/>
    <s v="99% Dark &amp; Pure"/>
    <n v="126"/>
    <x v="313"/>
    <n v="6"/>
    <d v="2014-12-29T00:00:00"/>
    <n v="7.73"/>
    <x v="1"/>
    <n v="7.73"/>
    <n v="46.38"/>
    <n v="0.01"/>
    <x v="548"/>
    <x v="584"/>
    <x v="619"/>
    <x v="609"/>
  </r>
  <r>
    <n v="11107"/>
    <s v="Ches Bonnell"/>
    <x v="5"/>
    <s v="85% Dark Bars"/>
    <n v="119"/>
    <x v="145"/>
    <n v="10"/>
    <d v="2014-05-09T00:00:00"/>
    <n v="7.51"/>
    <x v="1"/>
    <n v="7.51"/>
    <n v="75.099999999999994"/>
    <n v="0.04"/>
    <x v="549"/>
    <x v="585"/>
    <x v="620"/>
    <x v="610"/>
  </r>
  <r>
    <n v="21289"/>
    <s v="Oby Sorrel"/>
    <x v="4"/>
    <s v="Orange Choco"/>
    <n v="119"/>
    <x v="314"/>
    <n v="6"/>
    <d v="2015-03-17T00:00:00"/>
    <n v="3.68"/>
    <x v="0"/>
    <n v="3.68"/>
    <n v="22.080000000000002"/>
    <n v="0.01"/>
    <x v="550"/>
    <x v="586"/>
    <x v="621"/>
    <x v="611"/>
  </r>
  <r>
    <n v="21271"/>
    <s v="Ches Bonnell"/>
    <x v="0"/>
    <s v="After Nines"/>
    <n v="77"/>
    <x v="110"/>
    <n v="4"/>
    <d v="2015-03-09T00:00:00"/>
    <n v="6.52"/>
    <x v="0"/>
    <n v="6.52"/>
    <n v="26.08"/>
    <n v="0.02"/>
    <x v="551"/>
    <x v="587"/>
    <x v="622"/>
    <x v="612"/>
  </r>
  <r>
    <n v="21304"/>
    <s v="Brien Boise"/>
    <x v="0"/>
    <s v="Choco Coated Almonds"/>
    <n v="63"/>
    <x v="294"/>
    <n v="3"/>
    <d v="2015-04-01T00:00:00"/>
    <n v="3.32"/>
    <x v="0"/>
    <n v="3.32"/>
    <n v="9.9599999999999991"/>
    <n v="0.02"/>
    <x v="548"/>
    <x v="588"/>
    <x v="623"/>
    <x v="613"/>
  </r>
  <r>
    <n v="21251"/>
    <s v="Brien Boise"/>
    <x v="4"/>
    <s v="Choco Coated Almonds"/>
    <n v="42"/>
    <x v="315"/>
    <n v="2"/>
    <d v="2015-02-17T00:00:00"/>
    <n v="3.32"/>
    <x v="0"/>
    <n v="3.32"/>
    <n v="6.64"/>
    <n v="0.01"/>
    <x v="552"/>
    <x v="589"/>
    <x v="624"/>
    <x v="614"/>
  </r>
  <r>
    <n v="13386"/>
    <s v="Husein Augar"/>
    <x v="5"/>
    <s v="Orange Choco"/>
    <n v="28"/>
    <x v="108"/>
    <n v="2"/>
    <d v="2014-10-15T00:00:00"/>
    <n v="3.68"/>
    <x v="1"/>
    <n v="3.68"/>
    <n v="7.36"/>
    <n v="0.04"/>
    <x v="553"/>
    <x v="590"/>
    <x v="625"/>
    <x v="615"/>
  </r>
  <r>
    <n v="21392"/>
    <s v="Oby Sorrel"/>
    <x v="2"/>
    <s v="Spicy Special Slims"/>
    <n v="14"/>
    <x v="267"/>
    <n v="1"/>
    <d v="2015-07-05T00:00:00"/>
    <n v="11.22"/>
    <x v="0"/>
    <n v="11.22"/>
    <n v="11.22"/>
    <n v="0.02"/>
    <x v="554"/>
    <x v="591"/>
    <x v="626"/>
    <x v="616"/>
  </r>
  <r>
    <n v="21385"/>
    <s v="Curtice Advani"/>
    <x v="3"/>
    <s v="Choco Coated Almonds"/>
    <n v="7"/>
    <x v="316"/>
    <n v="1"/>
    <d v="2015-06-28T00:00:00"/>
    <n v="3.32"/>
    <x v="0"/>
    <n v="3.32"/>
    <n v="3.32"/>
    <n v="0.03"/>
    <x v="555"/>
    <x v="592"/>
    <x v="627"/>
    <x v="617"/>
  </r>
  <r>
    <m/>
    <m/>
    <x v="6"/>
    <m/>
    <n v="2545004"/>
    <x v="317"/>
    <n v="175233"/>
    <m/>
    <m/>
    <x v="2"/>
    <m/>
    <n v="998529.83000000066"/>
    <m/>
    <x v="556"/>
    <x v="593"/>
    <x v="628"/>
    <x v="6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0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D17" firstHeaderRow="1" firstDataRow="2" firstDataCol="1"/>
  <pivotFields count="18">
    <pivotField showAll="0"/>
    <pivotField showAll="0"/>
    <pivotField showAll="0"/>
    <pivotField showAll="0"/>
    <pivotField showAll="0"/>
    <pivotField showAll="0"/>
    <pivotField numFmtId="164" showAll="0"/>
    <pivotField numFmtId="9" showAll="0"/>
    <pivotField showAll="0"/>
    <pivotField numFmtId="167" showAll="0"/>
    <pivotField showAll="0"/>
    <pivotField numFmtId="3" showAll="0"/>
    <pivotField dataField="1" showAll="0"/>
    <pivotField numFmtId="14" showAll="0">
      <items count="5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axis="axisCol" showAll="0" defaultSubtotal="0">
      <items count="4">
        <item x="0"/>
        <item x="1"/>
        <item x="2"/>
        <item x="3"/>
      </items>
    </pivotField>
  </pivotFields>
  <rowFields count="1">
    <field x="15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7"/>
  </colFields>
  <colItems count="3">
    <i>
      <x v="1"/>
    </i>
    <i>
      <x v="2"/>
    </i>
    <i t="grand">
      <x/>
    </i>
  </colItems>
  <dataFields count="1">
    <dataField name="Average of Boxes" fld="1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PivotTable4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8" firstHeaderRow="1" firstDataRow="2" firstDataCol="1"/>
  <pivotFields count="18"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numFmtId="164" showAll="0"/>
    <pivotField numFmtId="9" showAll="0"/>
    <pivotField showAll="0"/>
    <pivotField numFmtId="167" showAll="0"/>
    <pivotField showAll="0"/>
    <pivotField numFmtId="3" showAll="0"/>
    <pivotField showAll="0"/>
    <pivotField numFmtId="14" showAll="0">
      <items count="5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5">
        <item sd="0" x="0"/>
        <item sd="0" x="1"/>
        <item sd="0" x="2"/>
        <item sd="0" x="3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17"/>
  </colFields>
  <colItems count="3">
    <i>
      <x v="1"/>
    </i>
    <i>
      <x v="2"/>
    </i>
    <i t="grand">
      <x/>
    </i>
  </colItems>
  <dataFields count="1">
    <dataField name="Average of Cost per box" fld="14" subtotal="average" baseField="0" baseItem="0" numFmtId="2"/>
  </dataFields>
  <formats count="1">
    <format dxfId="7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2000000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C27" firstHeaderRow="2" firstDataRow="2" firstDataCol="2" rowPageCount="1" colPageCount="1"/>
  <pivotFields count="12"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sortType="descending" defaultSubtotal="0">
      <items count="22">
        <item x="5"/>
        <item x="19"/>
        <item x="15"/>
        <item x="8"/>
        <item x="3"/>
        <item x="7"/>
        <item x="12"/>
        <item x="2"/>
        <item x="4"/>
        <item x="17"/>
        <item x="13"/>
        <item x="0"/>
        <item x="18"/>
        <item x="6"/>
        <item x="11"/>
        <item x="10"/>
        <item x="16"/>
        <item x="1"/>
        <item x="9"/>
        <item x="14"/>
        <item x="20"/>
        <item x="2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 defaultSubtotal="0">
      <items count="3">
        <item x="0"/>
        <item x="1"/>
        <item x="2"/>
      </items>
    </pivotField>
    <pivotField dataField="1" compact="0" numFmtId="164" outline="0" showAll="0" defaultSubtotal="0"/>
    <pivotField compact="0" numFmtId="3" outline="0" showAll="0" defaultSubtotal="0"/>
    <pivotField compact="0" outline="0" showAll="0" defaultSubtotal="0"/>
    <pivotField compact="0" numFmtId="14" outline="0" showAll="0" defaultSubtotal="0">
      <items count="4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</items>
    </pivotField>
    <pivotField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multipleItemSelectionAllowed="1" showAll="0" defaultSubtotal="0">
      <items count="4">
        <item sd="0" x="0"/>
        <item sd="0" x="1"/>
        <item sd="0" x="2"/>
        <item sd="0" x="3"/>
      </items>
    </pivotField>
  </pivotFields>
  <rowFields count="2">
    <field x="3"/>
    <field x="4"/>
  </rowFields>
  <rowItems count="23">
    <i>
      <x v="2"/>
      <x/>
    </i>
    <i>
      <x v="15"/>
      <x/>
    </i>
    <i>
      <x v="19"/>
      <x/>
    </i>
    <i>
      <x v="6"/>
      <x/>
    </i>
    <i>
      <x v="16"/>
      <x v="2"/>
    </i>
    <i>
      <x v="18"/>
      <x/>
    </i>
    <i>
      <x v="11"/>
      <x/>
    </i>
    <i>
      <x/>
      <x v="1"/>
    </i>
    <i>
      <x v="7"/>
      <x/>
    </i>
    <i>
      <x v="12"/>
      <x v="2"/>
    </i>
    <i>
      <x v="8"/>
      <x v="1"/>
    </i>
    <i>
      <x v="10"/>
      <x v="1"/>
    </i>
    <i>
      <x v="4"/>
      <x v="1"/>
    </i>
    <i>
      <x v="21"/>
      <x v="2"/>
    </i>
    <i>
      <x v="13"/>
      <x/>
    </i>
    <i>
      <x v="3"/>
      <x/>
    </i>
    <i>
      <x v="14"/>
      <x/>
    </i>
    <i>
      <x v="20"/>
      <x v="1"/>
    </i>
    <i>
      <x v="1"/>
      <x v="1"/>
    </i>
    <i>
      <x v="9"/>
      <x v="2"/>
    </i>
    <i>
      <x v="5"/>
      <x/>
    </i>
    <i>
      <x v="17"/>
      <x v="1"/>
    </i>
    <i t="grand">
      <x/>
    </i>
  </rowItems>
  <colItems count="1">
    <i/>
  </colItems>
  <pageFields count="1">
    <pageField fld="11" hier="-1"/>
  </pageFields>
  <dataFields count="1">
    <dataField name="Sum of Amount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3000000}" name="PivotTable1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gridDropZones="1" multipleFieldFilters="0">
  <location ref="A3:E11" firstHeaderRow="1" firstDataRow="2" firstDataCol="1" rowPageCount="1" colPageCount="1"/>
  <pivotFields count="17">
    <pivotField compact="0" outline="0" showAll="0" defaultSubtotal="0"/>
    <pivotField compact="0" outline="0" showAll="0" defaultSubtotal="0"/>
    <pivotField axis="axisRow" compact="0" outline="0" showAll="0" defaultSubtotal="0">
      <items count="7">
        <item x="2"/>
        <item x="5"/>
        <item x="0"/>
        <item x="3"/>
        <item x="4"/>
        <item x="1"/>
        <item x="6"/>
      </items>
    </pivotField>
    <pivotField compact="0" outline="0" showAll="0" defaultSubtotal="0"/>
    <pivotField dataField="1" compact="0" numFmtId="16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3">
        <item h="1" x="1"/>
        <item x="0"/>
        <item h="1" x="2"/>
      </items>
    </pivotField>
    <pivotField compact="0" outline="0" showAll="0" defaultSubtotal="0"/>
    <pivotField dataField="1" compact="0" outline="0" showAll="0" defaultSubtotal="0"/>
    <pivotField compact="0" outline="0" showAll="0" defaultSubtotal="0"/>
    <pivotField dataField="1" compact="0" outline="0" showAll="0" defaultSubtotal="0">
      <items count="557">
        <item x="555"/>
        <item x="554"/>
        <item x="552"/>
        <item x="553"/>
        <item x="550"/>
        <item x="548"/>
        <item x="551"/>
        <item x="545"/>
        <item x="542"/>
        <item x="547"/>
        <item x="540"/>
        <item x="539"/>
        <item x="531"/>
        <item x="549"/>
        <item x="546"/>
        <item x="544"/>
        <item x="543"/>
        <item x="518"/>
        <item x="517"/>
        <item x="507"/>
        <item x="537"/>
        <item x="534"/>
        <item x="501"/>
        <item x="532"/>
        <item x="500"/>
        <item x="530"/>
        <item x="494"/>
        <item x="541"/>
        <item x="492"/>
        <item x="489"/>
        <item x="538"/>
        <item x="536"/>
        <item x="526"/>
        <item x="523"/>
        <item x="522"/>
        <item x="521"/>
        <item x="475"/>
        <item x="520"/>
        <item x="533"/>
        <item x="467"/>
        <item x="516"/>
        <item x="513"/>
        <item x="509"/>
        <item x="508"/>
        <item x="506"/>
        <item x="529"/>
        <item x="455"/>
        <item x="528"/>
        <item x="445"/>
        <item x="504"/>
        <item x="535"/>
        <item x="439"/>
        <item x="503"/>
        <item x="438"/>
        <item x="502"/>
        <item x="436"/>
        <item x="435"/>
        <item x="525"/>
        <item x="434"/>
        <item x="433"/>
        <item x="497"/>
        <item x="495"/>
        <item x="414"/>
        <item x="519"/>
        <item x="493"/>
        <item x="412"/>
        <item x="409"/>
        <item x="408"/>
        <item x="406"/>
        <item x="514"/>
        <item x="510"/>
        <item x="400"/>
        <item x="527"/>
        <item x="393"/>
        <item x="487"/>
        <item x="388"/>
        <item x="387"/>
        <item x="524"/>
        <item x="481"/>
        <item x="505"/>
        <item x="480"/>
        <item x="478"/>
        <item x="376"/>
        <item x="373"/>
        <item x="474"/>
        <item x="368"/>
        <item x="366"/>
        <item x="365"/>
        <item x="361"/>
        <item x="471"/>
        <item x="359"/>
        <item x="468"/>
        <item x="499"/>
        <item x="350"/>
        <item x="515"/>
        <item x="498"/>
        <item x="512"/>
        <item x="496"/>
        <item x="511"/>
        <item x="462"/>
        <item x="341"/>
        <item x="340"/>
        <item x="461"/>
        <item x="460"/>
        <item x="459"/>
        <item x="458"/>
        <item x="456"/>
        <item x="454"/>
        <item x="453"/>
        <item x="450"/>
        <item x="330"/>
        <item x="448"/>
        <item x="446"/>
        <item x="444"/>
        <item x="490"/>
        <item x="326"/>
        <item x="443"/>
        <item x="441"/>
        <item x="440"/>
        <item x="321"/>
        <item x="315"/>
        <item x="488"/>
        <item x="312"/>
        <item x="486"/>
        <item x="484"/>
        <item x="308"/>
        <item x="431"/>
        <item x="429"/>
        <item x="303"/>
        <item x="428"/>
        <item x="476"/>
        <item x="424"/>
        <item x="293"/>
        <item x="418"/>
        <item x="284"/>
        <item x="473"/>
        <item x="416"/>
        <item x="472"/>
        <item x="413"/>
        <item x="274"/>
        <item x="470"/>
        <item x="272"/>
        <item x="469"/>
        <item x="411"/>
        <item x="466"/>
        <item x="465"/>
        <item x="404"/>
        <item x="260"/>
        <item x="491"/>
        <item x="463"/>
        <item x="256"/>
        <item x="402"/>
        <item x="250"/>
        <item x="245"/>
        <item x="396"/>
        <item x="244"/>
        <item x="242"/>
        <item x="394"/>
        <item x="236"/>
        <item x="391"/>
        <item x="485"/>
        <item x="451"/>
        <item x="483"/>
        <item x="482"/>
        <item x="447"/>
        <item x="383"/>
        <item x="381"/>
        <item x="213"/>
        <item x="442"/>
        <item x="479"/>
        <item x="379"/>
        <item x="477"/>
        <item x="205"/>
        <item x="372"/>
        <item x="371"/>
        <item x="370"/>
        <item x="367"/>
        <item x="437"/>
        <item x="202"/>
        <item x="364"/>
        <item x="362"/>
        <item x="430"/>
        <item x="353"/>
        <item x="188"/>
        <item x="425"/>
        <item x="423"/>
        <item x="464"/>
        <item x="422"/>
        <item x="348"/>
        <item x="185"/>
        <item x="421"/>
        <item x="184"/>
        <item x="347"/>
        <item x="420"/>
        <item x="346"/>
        <item x="419"/>
        <item x="176"/>
        <item x="415"/>
        <item x="171"/>
        <item x="170"/>
        <item x="343"/>
        <item x="342"/>
        <item x="339"/>
        <item x="158"/>
        <item x="457"/>
        <item x="410"/>
        <item x="156"/>
        <item x="335"/>
        <item x="405"/>
        <item x="333"/>
        <item x="452"/>
        <item x="449"/>
        <item x="328"/>
        <item x="146"/>
        <item x="145"/>
        <item x="143"/>
        <item x="327"/>
        <item x="140"/>
        <item x="399"/>
        <item x="398"/>
        <item x="322"/>
        <item x="320"/>
        <item x="131"/>
        <item x="129"/>
        <item x="314"/>
        <item x="313"/>
        <item x="392"/>
        <item x="311"/>
        <item x="310"/>
        <item x="390"/>
        <item x="123"/>
        <item x="389"/>
        <item x="432"/>
        <item x="306"/>
        <item x="305"/>
        <item x="382"/>
        <item x="380"/>
        <item x="427"/>
        <item x="426"/>
        <item x="377"/>
        <item x="297"/>
        <item x="295"/>
        <item x="375"/>
        <item x="292"/>
        <item x="374"/>
        <item x="289"/>
        <item x="104"/>
        <item x="287"/>
        <item x="417"/>
        <item x="369"/>
        <item x="286"/>
        <item x="363"/>
        <item x="281"/>
        <item x="278"/>
        <item x="277"/>
        <item x="360"/>
        <item x="93"/>
        <item x="273"/>
        <item x="357"/>
        <item x="271"/>
        <item x="268"/>
        <item x="267"/>
        <item x="266"/>
        <item x="356"/>
        <item x="355"/>
        <item x="90"/>
        <item x="407"/>
        <item x="354"/>
        <item x="87"/>
        <item x="352"/>
        <item x="351"/>
        <item x="265"/>
        <item x="262"/>
        <item x="84"/>
        <item x="261"/>
        <item x="349"/>
        <item x="259"/>
        <item x="258"/>
        <item x="344"/>
        <item x="403"/>
        <item x="77"/>
        <item x="401"/>
        <item x="255"/>
        <item x="254"/>
        <item x="75"/>
        <item x="251"/>
        <item x="397"/>
        <item x="395"/>
        <item x="241"/>
        <item x="338"/>
        <item x="337"/>
        <item x="238"/>
        <item x="234"/>
        <item x="232"/>
        <item x="231"/>
        <item x="230"/>
        <item x="229"/>
        <item x="228"/>
        <item x="225"/>
        <item x="224"/>
        <item x="55"/>
        <item x="223"/>
        <item x="329"/>
        <item x="220"/>
        <item x="218"/>
        <item x="386"/>
        <item x="217"/>
        <item x="385"/>
        <item x="384"/>
        <item x="212"/>
        <item x="47"/>
        <item x="324"/>
        <item x="208"/>
        <item x="378"/>
        <item x="323"/>
        <item x="206"/>
        <item x="204"/>
        <item x="319"/>
        <item x="318"/>
        <item x="317"/>
        <item x="316"/>
        <item x="40"/>
        <item x="39"/>
        <item x="38"/>
        <item x="200"/>
        <item x="198"/>
        <item x="196"/>
        <item x="35"/>
        <item x="34"/>
        <item x="358"/>
        <item x="304"/>
        <item x="302"/>
        <item x="189"/>
        <item x="300"/>
        <item x="299"/>
        <item x="186"/>
        <item x="182"/>
        <item x="291"/>
        <item x="288"/>
        <item x="345"/>
        <item x="180"/>
        <item x="178"/>
        <item x="283"/>
        <item x="173"/>
        <item x="282"/>
        <item x="172"/>
        <item x="169"/>
        <item x="280"/>
        <item x="279"/>
        <item x="275"/>
        <item x="168"/>
        <item x="165"/>
        <item x="164"/>
        <item x="163"/>
        <item x="162"/>
        <item x="161"/>
        <item x="160"/>
        <item x="336"/>
        <item x="159"/>
        <item x="269"/>
        <item x="334"/>
        <item x="154"/>
        <item x="152"/>
        <item x="264"/>
        <item x="263"/>
        <item x="332"/>
        <item x="331"/>
        <item x="257"/>
        <item x="142"/>
        <item x="325"/>
        <item x="253"/>
        <item x="252"/>
        <item x="141"/>
        <item x="139"/>
        <item x="249"/>
        <item x="248"/>
        <item x="247"/>
        <item x="133"/>
        <item x="246"/>
        <item x="132"/>
        <item x="243"/>
        <item x="240"/>
        <item x="9"/>
        <item x="237"/>
        <item x="235"/>
        <item x="233"/>
        <item x="125"/>
        <item x="227"/>
        <item x="309"/>
        <item x="122"/>
        <item x="121"/>
        <item x="307"/>
        <item x="222"/>
        <item x="221"/>
        <item x="118"/>
        <item x="116"/>
        <item x="115"/>
        <item x="114"/>
        <item x="216"/>
        <item x="113"/>
        <item x="211"/>
        <item x="210"/>
        <item x="301"/>
        <item x="209"/>
        <item x="110"/>
        <item x="298"/>
        <item x="296"/>
        <item x="294"/>
        <item x="106"/>
        <item x="290"/>
        <item x="101"/>
        <item x="285"/>
        <item x="203"/>
        <item x="201"/>
        <item x="98"/>
        <item x="197"/>
        <item x="97"/>
        <item x="276"/>
        <item x="195"/>
        <item x="194"/>
        <item x="193"/>
        <item x="270"/>
        <item x="191"/>
        <item x="91"/>
        <item x="190"/>
        <item x="88"/>
        <item x="187"/>
        <item x="81"/>
        <item x="80"/>
        <item x="181"/>
        <item x="179"/>
        <item x="177"/>
        <item x="175"/>
        <item x="174"/>
        <item x="73"/>
        <item x="166"/>
        <item x="67"/>
        <item x="65"/>
        <item x="64"/>
        <item x="61"/>
        <item x="239"/>
        <item x="59"/>
        <item x="157"/>
        <item x="57"/>
        <item x="153"/>
        <item x="226"/>
        <item x="151"/>
        <item x="150"/>
        <item x="149"/>
        <item x="148"/>
        <item x="147"/>
        <item x="219"/>
        <item x="144"/>
        <item x="215"/>
        <item x="214"/>
        <item x="207"/>
        <item x="138"/>
        <item x="137"/>
        <item x="134"/>
        <item x="43"/>
        <item x="130"/>
        <item x="126"/>
        <item x="124"/>
        <item x="199"/>
        <item x="37"/>
        <item x="119"/>
        <item x="33"/>
        <item x="117"/>
        <item x="32"/>
        <item x="192"/>
        <item x="29"/>
        <item x="112"/>
        <item x="111"/>
        <item x="109"/>
        <item x="108"/>
        <item x="107"/>
        <item x="24"/>
        <item x="183"/>
        <item x="103"/>
        <item x="102"/>
        <item x="100"/>
        <item x="21"/>
        <item x="19"/>
        <item x="99"/>
        <item x="167"/>
        <item x="95"/>
        <item x="94"/>
        <item x="17"/>
        <item x="92"/>
        <item x="155"/>
        <item x="89"/>
        <item x="86"/>
        <item x="85"/>
        <item x="83"/>
        <item x="82"/>
        <item x="79"/>
        <item x="78"/>
        <item x="76"/>
        <item x="11"/>
        <item x="72"/>
        <item x="136"/>
        <item x="135"/>
        <item x="69"/>
        <item x="68"/>
        <item x="66"/>
        <item x="63"/>
        <item x="128"/>
        <item x="127"/>
        <item x="56"/>
        <item x="120"/>
        <item x="54"/>
        <item x="53"/>
        <item x="52"/>
        <item x="5"/>
        <item x="49"/>
        <item x="48"/>
        <item x="45"/>
        <item x="105"/>
        <item x="42"/>
        <item x="36"/>
        <item x="3"/>
        <item x="96"/>
        <item x="31"/>
        <item x="30"/>
        <item x="26"/>
        <item x="23"/>
        <item x="1"/>
        <item x="22"/>
        <item x="74"/>
        <item x="71"/>
        <item x="70"/>
        <item x="18"/>
        <item x="62"/>
        <item x="60"/>
        <item x="16"/>
        <item x="58"/>
        <item x="13"/>
        <item x="51"/>
        <item x="50"/>
        <item x="12"/>
        <item x="46"/>
        <item x="10"/>
        <item x="44"/>
        <item x="41"/>
        <item x="8"/>
        <item x="7"/>
        <item x="6"/>
        <item x="28"/>
        <item x="27"/>
        <item x="25"/>
        <item x="4"/>
        <item x="0"/>
        <item x="20"/>
        <item x="2"/>
        <item x="15"/>
        <item x="14"/>
        <item x="556"/>
      </items>
    </pivotField>
    <pivotField dataField="1" compact="0" outline="0" showAll="0" defaultSubtotal="0">
      <items count="594">
        <item x="592"/>
        <item x="591"/>
        <item x="590"/>
        <item x="589"/>
        <item x="588"/>
        <item x="587"/>
        <item x="585"/>
        <item x="586"/>
        <item x="583"/>
        <item x="584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8"/>
        <item x="569"/>
        <item x="567"/>
        <item x="565"/>
        <item x="566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5"/>
        <item x="548"/>
        <item x="546"/>
        <item x="544"/>
        <item x="542"/>
        <item x="547"/>
        <item x="543"/>
        <item x="541"/>
        <item x="540"/>
        <item x="539"/>
        <item x="538"/>
        <item x="535"/>
        <item x="537"/>
        <item x="536"/>
        <item x="534"/>
        <item x="533"/>
        <item x="532"/>
        <item x="531"/>
        <item x="530"/>
        <item x="529"/>
        <item x="528"/>
        <item x="526"/>
        <item x="527"/>
        <item x="525"/>
        <item x="524"/>
        <item x="522"/>
        <item x="523"/>
        <item x="521"/>
        <item x="519"/>
        <item x="520"/>
        <item x="518"/>
        <item x="515"/>
        <item x="517"/>
        <item x="516"/>
        <item x="514"/>
        <item x="513"/>
        <item x="512"/>
        <item x="509"/>
        <item x="510"/>
        <item x="507"/>
        <item x="511"/>
        <item x="508"/>
        <item x="506"/>
        <item x="504"/>
        <item x="502"/>
        <item x="505"/>
        <item x="500"/>
        <item x="503"/>
        <item x="499"/>
        <item x="501"/>
        <item x="497"/>
        <item x="496"/>
        <item x="498"/>
        <item x="495"/>
        <item x="493"/>
        <item x="494"/>
        <item x="492"/>
        <item x="489"/>
        <item x="491"/>
        <item x="488"/>
        <item x="487"/>
        <item x="490"/>
        <item x="486"/>
        <item x="485"/>
        <item x="484"/>
        <item x="479"/>
        <item x="483"/>
        <item x="482"/>
        <item x="481"/>
        <item x="480"/>
        <item x="474"/>
        <item x="478"/>
        <item x="471"/>
        <item x="476"/>
        <item x="473"/>
        <item x="475"/>
        <item x="477"/>
        <item x="469"/>
        <item x="472"/>
        <item x="470"/>
        <item x="468"/>
        <item x="465"/>
        <item x="466"/>
        <item x="463"/>
        <item x="467"/>
        <item x="464"/>
        <item x="462"/>
        <item x="461"/>
        <item x="460"/>
        <item x="454"/>
        <item x="457"/>
        <item x="458"/>
        <item x="459"/>
        <item x="451"/>
        <item x="456"/>
        <item x="449"/>
        <item x="455"/>
        <item x="450"/>
        <item x="453"/>
        <item x="452"/>
        <item x="448"/>
        <item x="447"/>
        <item x="445"/>
        <item x="444"/>
        <item x="446"/>
        <item x="443"/>
        <item x="441"/>
        <item x="440"/>
        <item x="442"/>
        <item x="439"/>
        <item x="435"/>
        <item x="438"/>
        <item x="437"/>
        <item x="436"/>
        <item x="430"/>
        <item x="433"/>
        <item x="434"/>
        <item x="431"/>
        <item x="432"/>
        <item x="424"/>
        <item x="427"/>
        <item x="428"/>
        <item x="422"/>
        <item x="420"/>
        <item x="429"/>
        <item x="426"/>
        <item x="425"/>
        <item x="423"/>
        <item x="421"/>
        <item x="419"/>
        <item x="417"/>
        <item x="416"/>
        <item x="418"/>
        <item x="414"/>
        <item x="412"/>
        <item x="410"/>
        <item x="413"/>
        <item x="407"/>
        <item x="415"/>
        <item x="411"/>
        <item x="409"/>
        <item x="406"/>
        <item x="405"/>
        <item x="408"/>
        <item x="403"/>
        <item x="402"/>
        <item x="404"/>
        <item x="399"/>
        <item x="398"/>
        <item x="397"/>
        <item x="401"/>
        <item x="400"/>
        <item x="395"/>
        <item x="392"/>
        <item x="396"/>
        <item x="390"/>
        <item x="394"/>
        <item x="393"/>
        <item x="389"/>
        <item x="391"/>
        <item x="387"/>
        <item x="386"/>
        <item x="388"/>
        <item x="381"/>
        <item x="384"/>
        <item x="379"/>
        <item x="383"/>
        <item x="385"/>
        <item x="382"/>
        <item x="378"/>
        <item x="373"/>
        <item x="380"/>
        <item x="374"/>
        <item x="375"/>
        <item x="377"/>
        <item x="370"/>
        <item x="368"/>
        <item x="372"/>
        <item x="376"/>
        <item x="367"/>
        <item x="371"/>
        <item x="369"/>
        <item x="366"/>
        <item x="365"/>
        <item x="364"/>
        <item x="362"/>
        <item x="361"/>
        <item x="363"/>
        <item x="359"/>
        <item x="355"/>
        <item x="360"/>
        <item x="358"/>
        <item x="354"/>
        <item x="357"/>
        <item x="356"/>
        <item x="353"/>
        <item x="352"/>
        <item x="351"/>
        <item x="350"/>
        <item x="346"/>
        <item x="345"/>
        <item x="344"/>
        <item x="347"/>
        <item x="349"/>
        <item x="348"/>
        <item x="342"/>
        <item x="339"/>
        <item x="341"/>
        <item x="343"/>
        <item x="338"/>
        <item x="340"/>
        <item x="336"/>
        <item x="335"/>
        <item x="334"/>
        <item x="337"/>
        <item x="330"/>
        <item x="333"/>
        <item x="332"/>
        <item x="329"/>
        <item x="328"/>
        <item x="331"/>
        <item x="324"/>
        <item x="323"/>
        <item x="322"/>
        <item x="327"/>
        <item x="321"/>
        <item x="325"/>
        <item x="326"/>
        <item x="316"/>
        <item x="319"/>
        <item x="312"/>
        <item x="318"/>
        <item x="315"/>
        <item x="320"/>
        <item x="314"/>
        <item x="310"/>
        <item x="317"/>
        <item x="313"/>
        <item x="309"/>
        <item x="311"/>
        <item x="308"/>
        <item x="307"/>
        <item x="305"/>
        <item x="304"/>
        <item x="303"/>
        <item x="306"/>
        <item x="300"/>
        <item x="302"/>
        <item x="298"/>
        <item x="296"/>
        <item x="301"/>
        <item x="292"/>
        <item x="299"/>
        <item x="297"/>
        <item x="293"/>
        <item x="290"/>
        <item x="294"/>
        <item x="287"/>
        <item x="295"/>
        <item x="291"/>
        <item x="289"/>
        <item x="285"/>
        <item x="288"/>
        <item x="284"/>
        <item x="278"/>
        <item x="282"/>
        <item x="286"/>
        <item x="281"/>
        <item x="277"/>
        <item x="283"/>
        <item x="280"/>
        <item x="279"/>
        <item x="272"/>
        <item x="268"/>
        <item x="276"/>
        <item x="271"/>
        <item x="275"/>
        <item x="273"/>
        <item x="270"/>
        <item x="274"/>
        <item x="269"/>
        <item x="267"/>
        <item x="265"/>
        <item x="264"/>
        <item x="266"/>
        <item x="263"/>
        <item x="262"/>
        <item x="260"/>
        <item x="258"/>
        <item x="261"/>
        <item x="259"/>
        <item x="254"/>
        <item x="253"/>
        <item x="257"/>
        <item x="256"/>
        <item x="255"/>
        <item x="250"/>
        <item x="252"/>
        <item x="249"/>
        <item x="248"/>
        <item x="247"/>
        <item x="244"/>
        <item x="240"/>
        <item x="251"/>
        <item x="241"/>
        <item x="238"/>
        <item x="246"/>
        <item x="236"/>
        <item x="242"/>
        <item x="245"/>
        <item x="239"/>
        <item x="243"/>
        <item x="234"/>
        <item x="235"/>
        <item x="227"/>
        <item x="233"/>
        <item x="237"/>
        <item x="232"/>
        <item x="228"/>
        <item x="231"/>
        <item x="230"/>
        <item x="229"/>
        <item x="226"/>
        <item x="225"/>
        <item x="223"/>
        <item x="220"/>
        <item x="222"/>
        <item x="224"/>
        <item x="221"/>
        <item x="216"/>
        <item x="217"/>
        <item x="219"/>
        <item x="215"/>
        <item x="218"/>
        <item x="208"/>
        <item x="212"/>
        <item x="211"/>
        <item x="210"/>
        <item x="213"/>
        <item x="209"/>
        <item x="214"/>
        <item x="207"/>
        <item x="205"/>
        <item x="206"/>
        <item x="201"/>
        <item x="203"/>
        <item x="199"/>
        <item x="202"/>
        <item x="200"/>
        <item x="204"/>
        <item x="197"/>
        <item x="198"/>
        <item x="196"/>
        <item x="194"/>
        <item x="195"/>
        <item x="193"/>
        <item x="192"/>
        <item x="191"/>
        <item x="190"/>
        <item x="188"/>
        <item x="184"/>
        <item x="187"/>
        <item x="189"/>
        <item x="182"/>
        <item x="180"/>
        <item x="183"/>
        <item x="186"/>
        <item x="178"/>
        <item x="185"/>
        <item x="181"/>
        <item x="176"/>
        <item x="179"/>
        <item x="175"/>
        <item x="177"/>
        <item x="168"/>
        <item x="165"/>
        <item x="174"/>
        <item x="173"/>
        <item x="170"/>
        <item x="167"/>
        <item x="172"/>
        <item x="171"/>
        <item x="169"/>
        <item x="166"/>
        <item x="164"/>
        <item x="163"/>
        <item x="155"/>
        <item x="162"/>
        <item x="161"/>
        <item x="157"/>
        <item x="160"/>
        <item x="159"/>
        <item x="153"/>
        <item x="158"/>
        <item x="151"/>
        <item x="154"/>
        <item x="156"/>
        <item x="150"/>
        <item x="152"/>
        <item x="149"/>
        <item x="148"/>
        <item x="147"/>
        <item x="144"/>
        <item x="142"/>
        <item x="146"/>
        <item x="145"/>
        <item x="136"/>
        <item x="135"/>
        <item x="143"/>
        <item x="138"/>
        <item x="137"/>
        <item x="141"/>
        <item x="131"/>
        <item x="134"/>
        <item x="139"/>
        <item x="140"/>
        <item x="133"/>
        <item x="132"/>
        <item x="129"/>
        <item x="127"/>
        <item x="126"/>
        <item x="130"/>
        <item x="125"/>
        <item x="128"/>
        <item x="123"/>
        <item x="119"/>
        <item x="124"/>
        <item x="118"/>
        <item x="121"/>
        <item x="120"/>
        <item x="122"/>
        <item x="116"/>
        <item x="117"/>
        <item x="115"/>
        <item x="114"/>
        <item x="113"/>
        <item x="111"/>
        <item x="110"/>
        <item x="112"/>
        <item x="108"/>
        <item x="107"/>
        <item x="109"/>
        <item x="106"/>
        <item x="104"/>
        <item x="105"/>
        <item x="102"/>
        <item x="101"/>
        <item x="99"/>
        <item x="103"/>
        <item x="98"/>
        <item x="100"/>
        <item x="95"/>
        <item x="97"/>
        <item x="94"/>
        <item x="93"/>
        <item x="96"/>
        <item x="91"/>
        <item x="92"/>
        <item x="90"/>
        <item x="88"/>
        <item x="85"/>
        <item x="84"/>
        <item x="87"/>
        <item x="89"/>
        <item x="86"/>
        <item x="82"/>
        <item x="81"/>
        <item x="83"/>
        <item x="78"/>
        <item x="77"/>
        <item x="75"/>
        <item x="80"/>
        <item x="79"/>
        <item x="73"/>
        <item x="70"/>
        <item x="69"/>
        <item x="76"/>
        <item x="71"/>
        <item x="72"/>
        <item x="61"/>
        <item x="68"/>
        <item x="74"/>
        <item x="67"/>
        <item x="65"/>
        <item x="59"/>
        <item x="62"/>
        <item x="66"/>
        <item x="64"/>
        <item x="63"/>
        <item x="57"/>
        <item x="60"/>
        <item x="58"/>
        <item x="55"/>
        <item x="56"/>
        <item x="51"/>
        <item x="54"/>
        <item x="53"/>
        <item x="52"/>
        <item x="50"/>
        <item x="49"/>
        <item x="48"/>
        <item x="46"/>
        <item x="44"/>
        <item x="47"/>
        <item x="45"/>
        <item x="41"/>
        <item x="43"/>
        <item x="42"/>
        <item x="40"/>
        <item x="39"/>
        <item x="36"/>
        <item x="38"/>
        <item x="37"/>
        <item x="33"/>
        <item x="35"/>
        <item x="34"/>
        <item x="31"/>
        <item x="28"/>
        <item x="30"/>
        <item x="27"/>
        <item x="32"/>
        <item x="25"/>
        <item x="29"/>
        <item x="26"/>
        <item x="23"/>
        <item x="24"/>
        <item x="22"/>
        <item x="20"/>
        <item x="21"/>
        <item x="19"/>
        <item x="18"/>
        <item x="15"/>
        <item x="14"/>
        <item x="17"/>
        <item x="16"/>
        <item x="13"/>
        <item x="12"/>
        <item x="10"/>
        <item x="11"/>
        <item x="8"/>
        <item x="9"/>
        <item x="7"/>
        <item x="6"/>
        <item x="5"/>
        <item x="4"/>
        <item x="3"/>
        <item x="2"/>
        <item x="1"/>
        <item x="0"/>
        <item x="593"/>
      </items>
    </pivotField>
    <pivotField compact="0" outline="0" showAll="0" defaultSubtotal="0">
      <items count="629">
        <item x="1"/>
        <item x="68"/>
        <item x="121"/>
        <item x="205"/>
        <item x="499"/>
        <item x="73"/>
        <item x="398"/>
        <item x="233"/>
        <item x="239"/>
        <item x="546"/>
        <item x="549"/>
        <item x="512"/>
        <item x="626"/>
        <item x="627"/>
        <item x="588"/>
        <item x="593"/>
        <item x="599"/>
        <item x="625"/>
        <item x="533"/>
        <item x="615"/>
        <item x="624"/>
        <item x="609"/>
        <item x="617"/>
        <item x="620"/>
        <item x="614"/>
        <item x="622"/>
        <item x="623"/>
        <item x="618"/>
        <item x="586"/>
        <item x="590"/>
        <item x="619"/>
        <item x="385"/>
        <item x="386"/>
        <item x="594"/>
        <item x="606"/>
        <item x="621"/>
        <item x="570"/>
        <item x="564"/>
        <item x="616"/>
        <item x="395"/>
        <item x="541"/>
        <item x="574"/>
        <item x="600"/>
        <item x="562"/>
        <item x="283"/>
        <item x="207"/>
        <item x="613"/>
        <item x="566"/>
        <item x="589"/>
        <item x="612"/>
        <item x="605"/>
        <item x="143"/>
        <item x="611"/>
        <item x="587"/>
        <item x="610"/>
        <item x="466"/>
        <item x="608"/>
        <item x="607"/>
        <item x="520"/>
        <item x="595"/>
        <item x="602"/>
        <item x="230"/>
        <item x="601"/>
        <item x="485"/>
        <item x="481"/>
        <item x="401"/>
        <item x="596"/>
        <item x="536"/>
        <item x="604"/>
        <item x="603"/>
        <item x="521"/>
        <item x="597"/>
        <item x="226"/>
        <item x="592"/>
        <item x="175"/>
        <item x="402"/>
        <item x="161"/>
        <item x="502"/>
        <item x="416"/>
        <item x="567"/>
        <item x="513"/>
        <item x="497"/>
        <item x="510"/>
        <item x="598"/>
        <item x="404"/>
        <item x="543"/>
        <item x="565"/>
        <item x="537"/>
        <item x="585"/>
        <item x="542"/>
        <item x="490"/>
        <item x="288"/>
        <item x="556"/>
        <item x="360"/>
        <item x="523"/>
        <item x="584"/>
        <item x="572"/>
        <item x="581"/>
        <item x="573"/>
        <item x="86"/>
        <item x="591"/>
        <item x="34"/>
        <item x="578"/>
        <item x="575"/>
        <item x="579"/>
        <item x="515"/>
        <item x="333"/>
        <item x="271"/>
        <item x="583"/>
        <item x="577"/>
        <item x="517"/>
        <item x="582"/>
        <item x="550"/>
        <item x="315"/>
        <item x="246"/>
        <item x="417"/>
        <item x="522"/>
        <item x="548"/>
        <item x="568"/>
        <item x="576"/>
        <item x="580"/>
        <item x="552"/>
        <item x="337"/>
        <item x="538"/>
        <item x="364"/>
        <item x="547"/>
        <item x="431"/>
        <item x="571"/>
        <item x="569"/>
        <item x="375"/>
        <item x="525"/>
        <item x="561"/>
        <item x="558"/>
        <item x="212"/>
        <item x="563"/>
        <item x="539"/>
        <item x="489"/>
        <item x="551"/>
        <item x="560"/>
        <item x="554"/>
        <item x="557"/>
        <item x="544"/>
        <item x="477"/>
        <item x="461"/>
        <item x="532"/>
        <item x="528"/>
        <item x="559"/>
        <item x="188"/>
        <item x="531"/>
        <item x="524"/>
        <item x="185"/>
        <item x="535"/>
        <item x="331"/>
        <item x="505"/>
        <item x="555"/>
        <item x="224"/>
        <item x="553"/>
        <item x="534"/>
        <item x="504"/>
        <item x="460"/>
        <item x="396"/>
        <item x="529"/>
        <item x="545"/>
        <item x="200"/>
        <item x="260"/>
        <item x="540"/>
        <item x="454"/>
        <item x="530"/>
        <item x="508"/>
        <item x="469"/>
        <item x="434"/>
        <item x="291"/>
        <item x="480"/>
        <item x="509"/>
        <item x="389"/>
        <item x="151"/>
        <item x="518"/>
        <item x="494"/>
        <item x="447"/>
        <item x="473"/>
        <item x="487"/>
        <item x="444"/>
        <item x="334"/>
        <item x="493"/>
        <item x="496"/>
        <item x="527"/>
        <item x="114"/>
        <item x="340"/>
        <item x="465"/>
        <item x="5"/>
        <item x="498"/>
        <item x="519"/>
        <item x="75"/>
        <item x="526"/>
        <item x="516"/>
        <item x="445"/>
        <item x="451"/>
        <item x="419"/>
        <item x="259"/>
        <item x="426"/>
        <item x="488"/>
        <item x="457"/>
        <item x="397"/>
        <item x="191"/>
        <item x="495"/>
        <item x="471"/>
        <item x="474"/>
        <item x="503"/>
        <item x="472"/>
        <item x="476"/>
        <item x="486"/>
        <item x="506"/>
        <item x="500"/>
        <item x="210"/>
        <item x="464"/>
        <item x="448"/>
        <item x="482"/>
        <item x="446"/>
        <item x="110"/>
        <item x="514"/>
        <item x="467"/>
        <item x="459"/>
        <item x="507"/>
        <item x="511"/>
        <item x="272"/>
        <item x="442"/>
        <item x="439"/>
        <item x="501"/>
        <item x="463"/>
        <item x="307"/>
        <item x="369"/>
        <item x="339"/>
        <item x="433"/>
        <item x="491"/>
        <item x="366"/>
        <item x="425"/>
        <item x="353"/>
        <item x="441"/>
        <item x="458"/>
        <item x="428"/>
        <item x="166"/>
        <item x="475"/>
        <item x="335"/>
        <item x="492"/>
        <item x="408"/>
        <item x="479"/>
        <item x="478"/>
        <item x="266"/>
        <item x="376"/>
        <item x="412"/>
        <item x="452"/>
        <item x="470"/>
        <item x="12"/>
        <item x="443"/>
        <item x="483"/>
        <item x="462"/>
        <item x="421"/>
        <item x="438"/>
        <item x="484"/>
        <item x="427"/>
        <item x="142"/>
        <item x="436"/>
        <item x="432"/>
        <item x="456"/>
        <item x="409"/>
        <item x="424"/>
        <item x="449"/>
        <item x="407"/>
        <item x="453"/>
        <item x="468"/>
        <item x="310"/>
        <item x="455"/>
        <item x="348"/>
        <item x="450"/>
        <item x="394"/>
        <item x="382"/>
        <item x="440"/>
        <item x="437"/>
        <item x="405"/>
        <item x="410"/>
        <item x="167"/>
        <item x="106"/>
        <item x="423"/>
        <item x="298"/>
        <item x="328"/>
        <item x="150"/>
        <item x="400"/>
        <item x="399"/>
        <item x="387"/>
        <item x="309"/>
        <item x="316"/>
        <item x="269"/>
        <item x="430"/>
        <item x="20"/>
        <item x="279"/>
        <item x="429"/>
        <item x="435"/>
        <item x="381"/>
        <item x="290"/>
        <item x="349"/>
        <item x="413"/>
        <item x="390"/>
        <item x="361"/>
        <item x="374"/>
        <item x="352"/>
        <item x="14"/>
        <item x="403"/>
        <item x="377"/>
        <item x="367"/>
        <item x="383"/>
        <item x="420"/>
        <item x="418"/>
        <item x="406"/>
        <item x="359"/>
        <item x="365"/>
        <item x="238"/>
        <item x="325"/>
        <item x="370"/>
        <item x="422"/>
        <item x="344"/>
        <item x="297"/>
        <item x="341"/>
        <item x="371"/>
        <item x="338"/>
        <item x="415"/>
        <item x="414"/>
        <item x="184"/>
        <item x="411"/>
        <item x="327"/>
        <item x="241"/>
        <item x="378"/>
        <item x="355"/>
        <item x="294"/>
        <item x="354"/>
        <item x="329"/>
        <item x="118"/>
        <item x="388"/>
        <item x="356"/>
        <item x="380"/>
        <item x="357"/>
        <item x="392"/>
        <item x="346"/>
        <item x="391"/>
        <item x="320"/>
        <item x="379"/>
        <item x="393"/>
        <item x="330"/>
        <item x="305"/>
        <item x="384"/>
        <item x="323"/>
        <item x="368"/>
        <item x="373"/>
        <item x="363"/>
        <item x="358"/>
        <item x="153"/>
        <item x="313"/>
        <item x="324"/>
        <item x="350"/>
        <item x="16"/>
        <item x="362"/>
        <item x="319"/>
        <item x="280"/>
        <item x="160"/>
        <item x="182"/>
        <item x="285"/>
        <item x="267"/>
        <item x="372"/>
        <item x="117"/>
        <item x="300"/>
        <item x="204"/>
        <item x="164"/>
        <item x="265"/>
        <item x="289"/>
        <item x="347"/>
        <item x="194"/>
        <item x="292"/>
        <item x="81"/>
        <item x="234"/>
        <item x="311"/>
        <item x="51"/>
        <item x="181"/>
        <item x="63"/>
        <item x="274"/>
        <item x="287"/>
        <item x="155"/>
        <item x="82"/>
        <item x="351"/>
        <item x="242"/>
        <item x="345"/>
        <item x="326"/>
        <item x="318"/>
        <item x="100"/>
        <item x="261"/>
        <item x="273"/>
        <item x="281"/>
        <item x="343"/>
        <item x="256"/>
        <item x="262"/>
        <item x="336"/>
        <item x="342"/>
        <item x="282"/>
        <item x="257"/>
        <item x="250"/>
        <item x="231"/>
        <item x="94"/>
        <item x="303"/>
        <item x="332"/>
        <item x="236"/>
        <item x="317"/>
        <item x="227"/>
        <item x="171"/>
        <item x="321"/>
        <item x="177"/>
        <item x="258"/>
        <item x="255"/>
        <item x="295"/>
        <item x="195"/>
        <item x="243"/>
        <item x="322"/>
        <item x="221"/>
        <item x="293"/>
        <item x="314"/>
        <item x="245"/>
        <item x="244"/>
        <item x="263"/>
        <item x="66"/>
        <item x="209"/>
        <item x="116"/>
        <item x="229"/>
        <item x="170"/>
        <item x="302"/>
        <item x="304"/>
        <item x="39"/>
        <item x="278"/>
        <item x="125"/>
        <item x="299"/>
        <item x="107"/>
        <item x="306"/>
        <item x="312"/>
        <item x="301"/>
        <item x="286"/>
        <item x="308"/>
        <item x="147"/>
        <item x="218"/>
        <item x="264"/>
        <item x="201"/>
        <item x="237"/>
        <item x="215"/>
        <item x="276"/>
        <item x="192"/>
        <item x="216"/>
        <item x="217"/>
        <item x="296"/>
        <item x="275"/>
        <item x="127"/>
        <item x="183"/>
        <item x="252"/>
        <item x="284"/>
        <item x="251"/>
        <item x="38"/>
        <item x="59"/>
        <item x="277"/>
        <item x="74"/>
        <item x="254"/>
        <item x="186"/>
        <item x="199"/>
        <item x="27"/>
        <item x="90"/>
        <item x="163"/>
        <item x="222"/>
        <item x="270"/>
        <item x="268"/>
        <item x="232"/>
        <item x="225"/>
        <item x="149"/>
        <item x="240"/>
        <item x="178"/>
        <item x="168"/>
        <item x="123"/>
        <item x="249"/>
        <item x="247"/>
        <item x="248"/>
        <item x="173"/>
        <item x="197"/>
        <item x="133"/>
        <item x="50"/>
        <item x="174"/>
        <item x="159"/>
        <item x="220"/>
        <item x="253"/>
        <item x="154"/>
        <item x="139"/>
        <item x="235"/>
        <item x="169"/>
        <item x="96"/>
        <item x="180"/>
        <item x="102"/>
        <item x="18"/>
        <item x="135"/>
        <item x="152"/>
        <item x="85"/>
        <item x="203"/>
        <item x="208"/>
        <item x="223"/>
        <item x="120"/>
        <item x="228"/>
        <item x="132"/>
        <item x="214"/>
        <item x="136"/>
        <item x="134"/>
        <item x="211"/>
        <item x="219"/>
        <item x="67"/>
        <item x="124"/>
        <item x="213"/>
        <item x="202"/>
        <item x="193"/>
        <item x="206"/>
        <item x="112"/>
        <item x="129"/>
        <item x="176"/>
        <item x="26"/>
        <item x="187"/>
        <item x="196"/>
        <item x="32"/>
        <item x="190"/>
        <item x="97"/>
        <item x="138"/>
        <item x="126"/>
        <item x="198"/>
        <item x="104"/>
        <item x="122"/>
        <item x="156"/>
        <item x="98"/>
        <item x="105"/>
        <item x="189"/>
        <item x="172"/>
        <item x="158"/>
        <item x="141"/>
        <item x="179"/>
        <item x="162"/>
        <item x="84"/>
        <item x="52"/>
        <item x="99"/>
        <item x="40"/>
        <item x="145"/>
        <item x="10"/>
        <item x="165"/>
        <item x="101"/>
        <item x="157"/>
        <item x="140"/>
        <item x="137"/>
        <item x="48"/>
        <item x="91"/>
        <item x="148"/>
        <item x="130"/>
        <item x="103"/>
        <item x="146"/>
        <item x="79"/>
        <item x="115"/>
        <item x="92"/>
        <item x="131"/>
        <item x="88"/>
        <item x="25"/>
        <item x="144"/>
        <item x="60"/>
        <item x="87"/>
        <item x="108"/>
        <item x="70"/>
        <item x="64"/>
        <item x="42"/>
        <item x="45"/>
        <item x="128"/>
        <item x="69"/>
        <item x="6"/>
        <item x="109"/>
        <item x="76"/>
        <item x="119"/>
        <item x="113"/>
        <item x="28"/>
        <item x="111"/>
        <item x="55"/>
        <item x="53"/>
        <item x="95"/>
        <item x="61"/>
        <item x="46"/>
        <item x="36"/>
        <item x="35"/>
        <item x="89"/>
        <item x="65"/>
        <item x="21"/>
        <item x="93"/>
        <item x="22"/>
        <item x="72"/>
        <item x="80"/>
        <item x="83"/>
        <item x="62"/>
        <item x="71"/>
        <item x="78"/>
        <item x="30"/>
        <item x="77"/>
        <item x="57"/>
        <item x="49"/>
        <item x="58"/>
        <item x="54"/>
        <item x="56"/>
        <item x="43"/>
        <item x="47"/>
        <item x="33"/>
        <item x="44"/>
        <item x="29"/>
        <item x="9"/>
        <item x="37"/>
        <item x="24"/>
        <item x="13"/>
        <item x="31"/>
        <item x="41"/>
        <item x="23"/>
        <item x="17"/>
        <item x="2"/>
        <item x="19"/>
        <item x="3"/>
        <item x="15"/>
        <item x="11"/>
        <item x="7"/>
        <item x="8"/>
        <item x="4"/>
        <item x="0"/>
        <item x="628"/>
      </items>
    </pivotField>
    <pivotField compact="0" outline="0" showAll="0" defaultSubtota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9" hier="-1"/>
  </pageFields>
  <dataFields count="4">
    <dataField name="Sum of Amount" fld="4" baseField="0" baseItem="0"/>
    <dataField name="Sum of Discount" fld="13" baseField="0" baseItem="0"/>
    <dataField name="Sum of Net Sales" fld="14" baseField="0" baseItem="0"/>
    <dataField name="Sum of Cost of good sold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4000000}" name="PivotTable2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4" firstHeaderRow="1" firstDataRow="1" firstDataCol="0" rowPageCount="1" colPageCount="1"/>
  <pivotFields count="17">
    <pivotField showAll="0"/>
    <pivotField showAll="0"/>
    <pivotField showAll="0"/>
    <pivotField showAll="0"/>
    <pivotField numFmtId="164" showAll="0"/>
    <pivotField dataField="1" showAll="0">
      <items count="319">
        <item x="274"/>
        <item x="110"/>
        <item x="30"/>
        <item x="41"/>
        <item x="159"/>
        <item x="64"/>
        <item x="32"/>
        <item x="65"/>
        <item x="49"/>
        <item x="66"/>
        <item x="22"/>
        <item x="256"/>
        <item x="302"/>
        <item x="42"/>
        <item x="4"/>
        <item x="27"/>
        <item x="36"/>
        <item x="206"/>
        <item x="38"/>
        <item x="232"/>
        <item x="113"/>
        <item x="228"/>
        <item x="73"/>
        <item x="20"/>
        <item x="34"/>
        <item x="111"/>
        <item x="14"/>
        <item x="115"/>
        <item x="248"/>
        <item x="158"/>
        <item x="222"/>
        <item x="128"/>
        <item x="95"/>
        <item x="150"/>
        <item x="18"/>
        <item x="238"/>
        <item x="166"/>
        <item x="9"/>
        <item x="134"/>
        <item x="304"/>
        <item x="205"/>
        <item x="272"/>
        <item x="91"/>
        <item x="136"/>
        <item x="161"/>
        <item x="160"/>
        <item x="87"/>
        <item x="97"/>
        <item x="245"/>
        <item x="199"/>
        <item x="180"/>
        <item x="233"/>
        <item x="227"/>
        <item x="107"/>
        <item x="29"/>
        <item x="226"/>
        <item x="2"/>
        <item x="258"/>
        <item x="130"/>
        <item x="237"/>
        <item x="46"/>
        <item x="71"/>
        <item x="135"/>
        <item x="10"/>
        <item x="185"/>
        <item x="61"/>
        <item x="55"/>
        <item x="145"/>
        <item x="292"/>
        <item x="267"/>
        <item x="100"/>
        <item x="45"/>
        <item x="162"/>
        <item x="276"/>
        <item x="19"/>
        <item x="271"/>
        <item x="152"/>
        <item x="81"/>
        <item x="247"/>
        <item x="59"/>
        <item x="72"/>
        <item x="17"/>
        <item x="277"/>
        <item x="40"/>
        <item x="67"/>
        <item x="265"/>
        <item x="79"/>
        <item x="183"/>
        <item x="141"/>
        <item x="102"/>
        <item x="121"/>
        <item x="105"/>
        <item x="90"/>
        <item x="195"/>
        <item x="106"/>
        <item x="224"/>
        <item x="112"/>
        <item x="53"/>
        <item x="148"/>
        <item x="28"/>
        <item x="210"/>
        <item x="123"/>
        <item x="86"/>
        <item x="174"/>
        <item x="88"/>
        <item x="294"/>
        <item x="24"/>
        <item x="50"/>
        <item x="26"/>
        <item x="78"/>
        <item x="117"/>
        <item x="213"/>
        <item x="70"/>
        <item x="125"/>
        <item x="212"/>
        <item x="118"/>
        <item x="176"/>
        <item x="270"/>
        <item x="149"/>
        <item x="57"/>
        <item x="33"/>
        <item x="171"/>
        <item x="131"/>
        <item x="218"/>
        <item x="126"/>
        <item x="241"/>
        <item x="120"/>
        <item x="75"/>
        <item x="129"/>
        <item x="269"/>
        <item x="211"/>
        <item x="283"/>
        <item x="286"/>
        <item x="262"/>
        <item x="173"/>
        <item x="103"/>
        <item x="60"/>
        <item x="251"/>
        <item x="15"/>
        <item x="101"/>
        <item x="175"/>
        <item x="92"/>
        <item x="63"/>
        <item x="208"/>
        <item x="187"/>
        <item x="56"/>
        <item x="188"/>
        <item x="82"/>
        <item x="109"/>
        <item x="31"/>
        <item x="43"/>
        <item x="163"/>
        <item x="275"/>
        <item x="77"/>
        <item x="80"/>
        <item x="127"/>
        <item x="308"/>
        <item x="154"/>
        <item x="153"/>
        <item x="1"/>
        <item x="230"/>
        <item x="299"/>
        <item x="96"/>
        <item x="216"/>
        <item x="273"/>
        <item x="200"/>
        <item x="242"/>
        <item x="11"/>
        <item x="7"/>
        <item x="288"/>
        <item x="140"/>
        <item x="35"/>
        <item x="98"/>
        <item x="23"/>
        <item x="261"/>
        <item x="170"/>
        <item x="21"/>
        <item x="252"/>
        <item x="182"/>
        <item x="16"/>
        <item x="215"/>
        <item x="229"/>
        <item x="147"/>
        <item x="142"/>
        <item x="235"/>
        <item x="119"/>
        <item x="246"/>
        <item x="291"/>
        <item x="133"/>
        <item x="3"/>
        <item x="243"/>
        <item x="5"/>
        <item x="114"/>
        <item x="254"/>
        <item x="214"/>
        <item x="76"/>
        <item x="189"/>
        <item x="25"/>
        <item x="164"/>
        <item x="69"/>
        <item x="151"/>
        <item x="293"/>
        <item x="190"/>
        <item x="217"/>
        <item x="6"/>
        <item x="196"/>
        <item x="181"/>
        <item x="234"/>
        <item x="13"/>
        <item x="266"/>
        <item x="8"/>
        <item x="239"/>
        <item x="47"/>
        <item x="300"/>
        <item x="74"/>
        <item x="94"/>
        <item x="104"/>
        <item x="168"/>
        <item x="311"/>
        <item x="306"/>
        <item x="93"/>
        <item x="179"/>
        <item x="315"/>
        <item x="186"/>
        <item x="132"/>
        <item x="116"/>
        <item x="289"/>
        <item x="37"/>
        <item x="48"/>
        <item x="108"/>
        <item x="12"/>
        <item x="314"/>
        <item x="221"/>
        <item x="310"/>
        <item x="296"/>
        <item x="167"/>
        <item x="0"/>
        <item x="198"/>
        <item x="54"/>
        <item x="284"/>
        <item x="264"/>
        <item x="209"/>
        <item x="244"/>
        <item x="257"/>
        <item x="89"/>
        <item x="309"/>
        <item x="143"/>
        <item x="156"/>
        <item x="268"/>
        <item x="290"/>
        <item x="282"/>
        <item x="139"/>
        <item x="137"/>
        <item x="84"/>
        <item x="39"/>
        <item x="231"/>
        <item x="51"/>
        <item x="157"/>
        <item x="58"/>
        <item x="279"/>
        <item x="193"/>
        <item x="305"/>
        <item x="313"/>
        <item x="298"/>
        <item x="278"/>
        <item x="202"/>
        <item x="225"/>
        <item x="255"/>
        <item x="307"/>
        <item x="295"/>
        <item x="52"/>
        <item x="184"/>
        <item x="301"/>
        <item x="155"/>
        <item x="281"/>
        <item x="144"/>
        <item x="280"/>
        <item x="191"/>
        <item x="146"/>
        <item x="263"/>
        <item x="124"/>
        <item x="122"/>
        <item x="240"/>
        <item x="169"/>
        <item x="177"/>
        <item x="172"/>
        <item x="253"/>
        <item x="223"/>
        <item x="83"/>
        <item x="178"/>
        <item x="197"/>
        <item x="287"/>
        <item x="62"/>
        <item x="207"/>
        <item x="201"/>
        <item x="99"/>
        <item x="260"/>
        <item x="303"/>
        <item x="194"/>
        <item x="165"/>
        <item x="204"/>
        <item x="312"/>
        <item x="220"/>
        <item x="285"/>
        <item x="236"/>
        <item x="219"/>
        <item x="316"/>
        <item x="85"/>
        <item x="192"/>
        <item x="68"/>
        <item x="138"/>
        <item x="44"/>
        <item x="250"/>
        <item x="297"/>
        <item x="203"/>
        <item x="259"/>
        <item x="249"/>
        <item x="317"/>
        <item t="default"/>
      </items>
    </pivotField>
    <pivotField showAll="0"/>
    <pivotField showAll="0"/>
    <pivotField showAll="0"/>
    <pivotField axis="axisPage" multipleItemSelectionAllowed="1" showAll="0">
      <items count="4">
        <item h="1"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9" hier="-1"/>
  </pageFields>
  <dataFields count="1">
    <dataField name="Sum of Customer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5000000}" name="PivotTable3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G10" firstHeaderRow="0" firstDataRow="1" firstDataCol="1" rowPageCount="1" colPageCount="1"/>
  <pivotFields count="17">
    <pivotField showAll="0"/>
    <pivotField showAll="0"/>
    <pivotField axis="axisRow" showAll="0">
      <items count="8">
        <item x="2"/>
        <item x="5"/>
        <item x="0"/>
        <item x="3"/>
        <item x="4"/>
        <item x="1"/>
        <item x="6"/>
        <item t="default"/>
      </items>
    </pivotField>
    <pivotField showAll="0"/>
    <pivotField dataField="1" numFmtId="164" showAll="0"/>
    <pivotField showAll="0"/>
    <pivotField showAll="0"/>
    <pivotField showAll="0"/>
    <pivotField showAll="0"/>
    <pivotField axis="axisPage" multipleItemSelectionAllowed="1" showAll="0">
      <items count="4">
        <item h="1" x="1"/>
        <item x="0"/>
        <item h="1" x="2"/>
        <item t="default"/>
      </items>
    </pivotField>
    <pivotField showAll="0"/>
    <pivotField dataField="1" showAll="0"/>
    <pivotField showAll="0"/>
    <pivotField dataField="1" showAll="0"/>
    <pivotField dataField="1" showAll="0"/>
    <pivotField dataField="1" showAll="0"/>
    <pivotField dataField="1" showAll="0">
      <items count="620">
        <item x="494"/>
        <item x="121"/>
        <item x="204"/>
        <item x="396"/>
        <item x="543"/>
        <item x="507"/>
        <item x="68"/>
        <item x="1"/>
        <item x="540"/>
        <item x="73"/>
        <item x="238"/>
        <item x="232"/>
        <item x="580"/>
        <item x="384"/>
        <item x="160"/>
        <item x="393"/>
        <item x="229"/>
        <item x="225"/>
        <item x="5"/>
        <item x="270"/>
        <item x="245"/>
        <item x="578"/>
        <item x="535"/>
        <item x="359"/>
        <item x="581"/>
        <item x="605"/>
        <item x="558"/>
        <item x="563"/>
        <item x="114"/>
        <item x="14"/>
        <item x="20"/>
        <item x="223"/>
        <item x="616"/>
        <item x="515"/>
        <item x="585"/>
        <item x="190"/>
        <item x="363"/>
        <item x="556"/>
        <item x="497"/>
        <item x="516"/>
        <item x="374"/>
        <item x="142"/>
        <item x="165"/>
        <item x="330"/>
        <item x="604"/>
        <item x="209"/>
        <item x="560"/>
        <item x="508"/>
        <item x="487"/>
        <item x="607"/>
        <item x="150"/>
        <item x="166"/>
        <item x="271"/>
        <item x="118"/>
        <item x="39"/>
        <item x="63"/>
        <item x="333"/>
        <item x="82"/>
        <item x="394"/>
        <item x="265"/>
        <item x="38"/>
        <item x="27"/>
        <item x="510"/>
        <item x="18"/>
        <item x="66"/>
        <item x="117"/>
        <item x="100"/>
        <item x="94"/>
        <item x="387"/>
        <item x="59"/>
        <item x="10"/>
        <item x="334"/>
        <item x="159"/>
        <item x="163"/>
        <item x="237"/>
        <item x="268"/>
        <item x="26"/>
        <item x="517"/>
        <item x="352"/>
        <item x="297"/>
        <item x="32"/>
        <item x="6"/>
        <item x="90"/>
        <item x="278"/>
        <item x="203"/>
        <item x="561"/>
        <item x="559"/>
        <item x="67"/>
        <item x="127"/>
        <item x="424"/>
        <item x="315"/>
        <item x="520"/>
        <item x="327"/>
        <item x="40"/>
        <item x="617"/>
        <item x="375"/>
        <item x="176"/>
        <item x="441"/>
        <item x="444"/>
        <item x="586"/>
        <item x="296"/>
        <item x="169"/>
        <item x="533"/>
        <item x="194"/>
        <item x="542"/>
        <item x="52"/>
        <item x="324"/>
        <item x="406"/>
        <item x="266"/>
        <item x="133"/>
        <item x="42"/>
        <item x="454"/>
        <item x="462"/>
        <item x="423"/>
        <item x="2"/>
        <item x="326"/>
        <item x="191"/>
        <item x="21"/>
        <item x="139"/>
        <item x="445"/>
        <item x="443"/>
        <item x="304"/>
        <item x="523"/>
        <item x="565"/>
        <item x="230"/>
        <item x="343"/>
        <item x="279"/>
        <item x="162"/>
        <item x="84"/>
        <item x="45"/>
        <item x="527"/>
        <item x="134"/>
        <item x="426"/>
        <item x="98"/>
        <item x="407"/>
        <item x="9"/>
        <item x="112"/>
        <item x="392"/>
        <item x="22"/>
        <item x="60"/>
        <item x="220"/>
        <item x="419"/>
        <item x="249"/>
        <item x="438"/>
        <item x="583"/>
        <item x="255"/>
        <item x="214"/>
        <item x="154"/>
        <item x="566"/>
        <item x="273"/>
        <item x="35"/>
        <item x="105"/>
        <item x="612"/>
        <item x="490"/>
        <item x="577"/>
        <item x="272"/>
        <item x="366"/>
        <item x="468"/>
        <item x="172"/>
        <item x="403"/>
        <item x="526"/>
        <item x="291"/>
        <item x="299"/>
        <item x="242"/>
        <item x="217"/>
        <item x="129"/>
        <item x="469"/>
        <item x="228"/>
        <item x="591"/>
        <item x="385"/>
        <item x="435"/>
        <item x="70"/>
        <item x="215"/>
        <item x="364"/>
        <item x="471"/>
        <item x="430"/>
        <item x="408"/>
        <item x="524"/>
        <item x="244"/>
        <item x="492"/>
        <item x="243"/>
        <item x="355"/>
        <item x="380"/>
        <item x="573"/>
        <item x="286"/>
        <item x="422"/>
        <item x="353"/>
        <item x="88"/>
        <item x="69"/>
        <item x="529"/>
        <item x="53"/>
        <item x="13"/>
        <item x="576"/>
        <item x="369"/>
        <item x="122"/>
        <item x="179"/>
        <item x="30"/>
        <item x="216"/>
        <item x="567"/>
        <item x="76"/>
        <item x="397"/>
        <item x="571"/>
        <item x="460"/>
        <item x="493"/>
        <item x="370"/>
        <item x="449"/>
        <item x="545"/>
        <item x="606"/>
        <item x="356"/>
        <item x="381"/>
        <item x="236"/>
        <item x="455"/>
        <item x="138"/>
        <item x="491"/>
        <item x="61"/>
        <item x="434"/>
        <item x="598"/>
        <item x="294"/>
        <item x="277"/>
        <item x="349"/>
        <item x="317"/>
        <item x="251"/>
        <item x="115"/>
        <item x="17"/>
        <item x="33"/>
        <item x="250"/>
        <item x="453"/>
        <item x="141"/>
        <item x="459"/>
        <item x="548"/>
        <item x="404"/>
        <item x="411"/>
        <item x="450"/>
        <item x="316"/>
        <item x="0"/>
        <item x="498"/>
        <item x="155"/>
        <item x="145"/>
        <item x="130"/>
        <item x="611"/>
        <item x="467"/>
        <item x="357"/>
        <item x="447"/>
        <item x="49"/>
        <item x="186"/>
        <item x="428"/>
        <item x="192"/>
        <item x="253"/>
        <item x="140"/>
        <item x="213"/>
        <item x="285"/>
        <item x="210"/>
        <item x="301"/>
        <item x="320"/>
        <item x="539"/>
        <item x="31"/>
        <item x="594"/>
        <item x="7"/>
        <item x="239"/>
        <item x="189"/>
        <item x="593"/>
        <item x="298"/>
        <item x="62"/>
        <item x="161"/>
        <item x="89"/>
        <item x="146"/>
        <item x="613"/>
        <item x="72"/>
        <item x="378"/>
        <item x="614"/>
        <item x="201"/>
        <item x="452"/>
        <item x="11"/>
        <item x="19"/>
        <item x="335"/>
        <item x="418"/>
        <item x="568"/>
        <item x="195"/>
        <item x="313"/>
        <item x="390"/>
        <item x="57"/>
        <item x="267"/>
        <item x="276"/>
        <item x="227"/>
        <item x="171"/>
        <item x="15"/>
        <item x="488"/>
        <item x="413"/>
        <item x="574"/>
        <item x="119"/>
        <item x="93"/>
        <item x="350"/>
        <item x="321"/>
        <item x="269"/>
        <item x="420"/>
        <item x="77"/>
        <item x="432"/>
        <item x="218"/>
        <item x="412"/>
        <item x="549"/>
        <item x="311"/>
        <item x="4"/>
        <item x="465"/>
        <item x="391"/>
        <item x="56"/>
        <item x="489"/>
        <item x="521"/>
        <item x="78"/>
        <item x="144"/>
        <item x="371"/>
        <item x="252"/>
        <item x="528"/>
        <item x="584"/>
        <item x="383"/>
        <item x="206"/>
        <item x="143"/>
        <item x="589"/>
        <item x="282"/>
        <item x="34"/>
        <item x="86"/>
        <item x="174"/>
        <item x="287"/>
        <item x="399"/>
        <item x="12"/>
        <item x="599"/>
        <item x="400"/>
        <item x="75"/>
        <item x="211"/>
        <item x="463"/>
        <item x="187"/>
        <item x="184"/>
        <item x="414"/>
        <item x="314"/>
        <item x="332"/>
        <item x="402"/>
        <item x="478"/>
        <item x="482"/>
        <item x="151"/>
        <item x="199"/>
        <item x="110"/>
        <item x="336"/>
        <item x="16"/>
        <item x="259"/>
        <item x="106"/>
        <item x="415"/>
        <item x="531"/>
        <item x="290"/>
        <item x="505"/>
        <item x="258"/>
        <item x="429"/>
        <item x="51"/>
        <item x="596"/>
        <item x="81"/>
        <item x="518"/>
        <item x="339"/>
        <item x="610"/>
        <item x="532"/>
        <item x="537"/>
        <item x="306"/>
        <item x="536"/>
        <item x="183"/>
        <item x="590"/>
        <item x="512"/>
        <item x="458"/>
        <item x="579"/>
        <item x="153"/>
        <item x="338"/>
        <item x="50"/>
        <item x="74"/>
        <item x="486"/>
        <item x="107"/>
        <item x="474"/>
        <item x="309"/>
        <item x="181"/>
        <item x="116"/>
        <item x="457"/>
        <item x="395"/>
        <item x="368"/>
        <item x="550"/>
        <item x="240"/>
        <item x="180"/>
        <item x="365"/>
        <item x="125"/>
        <item x="289"/>
        <item x="193"/>
        <item x="451"/>
        <item x="417"/>
        <item x="308"/>
        <item x="85"/>
        <item x="608"/>
        <item x="170"/>
        <item x="96"/>
        <item x="347"/>
        <item x="147"/>
        <item x="25"/>
        <item x="102"/>
        <item x="500"/>
        <item x="466"/>
        <item x="499"/>
        <item x="48"/>
        <item x="293"/>
        <item x="442"/>
        <item x="123"/>
        <item x="544"/>
        <item x="448"/>
        <item x="233"/>
        <item x="149"/>
        <item x="470"/>
        <item x="120"/>
        <item x="477"/>
        <item x="28"/>
        <item x="348"/>
        <item x="541"/>
        <item x="264"/>
        <item x="410"/>
        <item x="97"/>
        <item x="182"/>
        <item x="226"/>
        <item x="208"/>
        <item x="337"/>
        <item x="328"/>
        <item x="351"/>
        <item x="519"/>
        <item x="241"/>
        <item x="595"/>
        <item x="436"/>
        <item x="135"/>
        <item x="235"/>
        <item x="546"/>
        <item x="431"/>
        <item x="439"/>
        <item x="609"/>
        <item x="132"/>
        <item x="340"/>
        <item x="136"/>
        <item x="200"/>
        <item x="260"/>
        <item x="319"/>
        <item x="284"/>
        <item x="484"/>
        <item x="104"/>
        <item x="405"/>
        <item x="152"/>
        <item x="261"/>
        <item x="79"/>
        <item x="167"/>
        <item x="503"/>
        <item x="185"/>
        <item x="360"/>
        <item x="124"/>
        <item x="358"/>
        <item x="3"/>
        <item x="36"/>
        <item x="256"/>
        <item x="288"/>
        <item x="177"/>
        <item x="158"/>
        <item x="322"/>
        <item x="425"/>
        <item x="312"/>
        <item x="99"/>
        <item x="91"/>
        <item x="64"/>
        <item x="254"/>
        <item x="504"/>
        <item x="257"/>
        <item x="168"/>
        <item x="461"/>
        <item x="173"/>
        <item x="198"/>
        <item x="101"/>
        <item x="538"/>
        <item x="530"/>
        <item x="456"/>
        <item x="329"/>
        <item x="464"/>
        <item x="92"/>
        <item x="46"/>
        <item x="354"/>
        <item x="373"/>
        <item x="473"/>
        <item x="55"/>
        <item x="433"/>
        <item x="345"/>
        <item x="280"/>
        <item x="318"/>
        <item x="376"/>
        <item x="398"/>
        <item x="281"/>
        <item x="126"/>
        <item x="570"/>
        <item x="485"/>
        <item x="323"/>
        <item x="587"/>
        <item x="87"/>
        <item x="592"/>
        <item x="440"/>
        <item x="310"/>
        <item x="615"/>
        <item x="196"/>
        <item x="262"/>
        <item x="103"/>
        <item x="602"/>
        <item x="421"/>
        <item x="479"/>
        <item x="388"/>
        <item x="483"/>
        <item x="552"/>
        <item x="513"/>
        <item x="263"/>
        <item x="221"/>
        <item x="377"/>
        <item x="24"/>
        <item x="446"/>
        <item x="597"/>
        <item x="302"/>
        <item x="562"/>
        <item x="401"/>
        <item x="555"/>
        <item x="601"/>
        <item x="65"/>
        <item x="175"/>
        <item x="379"/>
        <item x="525"/>
        <item x="202"/>
        <item x="437"/>
        <item x="224"/>
        <item x="495"/>
        <item x="325"/>
        <item x="29"/>
        <item x="569"/>
        <item x="501"/>
        <item x="108"/>
        <item x="600"/>
        <item x="207"/>
        <item x="292"/>
        <item x="231"/>
        <item x="367"/>
        <item x="386"/>
        <item x="472"/>
        <item x="346"/>
        <item x="274"/>
        <item x="275"/>
        <item x="157"/>
        <item x="109"/>
        <item x="475"/>
        <item x="476"/>
        <item x="511"/>
        <item x="534"/>
        <item x="95"/>
        <item x="43"/>
        <item x="23"/>
        <item x="416"/>
        <item x="361"/>
        <item x="557"/>
        <item x="362"/>
        <item x="137"/>
        <item x="551"/>
        <item x="514"/>
        <item x="37"/>
        <item x="131"/>
        <item x="603"/>
        <item x="219"/>
        <item x="372"/>
        <item x="303"/>
        <item x="344"/>
        <item x="44"/>
        <item x="502"/>
        <item x="554"/>
        <item x="427"/>
        <item x="496"/>
        <item x="246"/>
        <item x="572"/>
        <item x="382"/>
        <item x="331"/>
        <item x="342"/>
        <item x="212"/>
        <item x="113"/>
        <item x="248"/>
        <item x="148"/>
        <item x="575"/>
        <item x="54"/>
        <item x="247"/>
        <item x="305"/>
        <item x="80"/>
        <item x="205"/>
        <item x="582"/>
        <item x="128"/>
        <item x="156"/>
        <item x="409"/>
        <item x="47"/>
        <item x="506"/>
        <item x="71"/>
        <item x="480"/>
        <item x="522"/>
        <item x="164"/>
        <item x="300"/>
        <item x="222"/>
        <item x="8"/>
        <item x="178"/>
        <item x="509"/>
        <item x="83"/>
        <item x="58"/>
        <item x="389"/>
        <item x="564"/>
        <item x="197"/>
        <item x="234"/>
        <item x="341"/>
        <item x="111"/>
        <item x="188"/>
        <item x="547"/>
        <item x="481"/>
        <item x="553"/>
        <item x="588"/>
        <item x="295"/>
        <item x="283"/>
        <item x="307"/>
        <item x="41"/>
        <item x="618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9" hier="-1"/>
  </pageFields>
  <dataFields count="6">
    <dataField name="Sum of Amount" fld="4" baseField="0" baseItem="0"/>
    <dataField name="Sum of Discount" fld="13" baseField="0" baseItem="0"/>
    <dataField name="Sum of Net Sales" fld="14" baseField="0" baseItem="0"/>
    <dataField name="Sum of Cost of good sold" fld="11" baseField="0" baseItem="0"/>
    <dataField name="Sum of Gross profit" fld="15" baseField="0" baseItem="0"/>
    <dataField name="Sum of Gross Profit Margin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6000000}" name="PivotTable5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18" firstHeaderRow="1" firstDataRow="3" firstDataCol="1"/>
  <pivotFields count="18">
    <pivotField showAll="0"/>
    <pivotField showAll="0"/>
    <pivotField showAll="0"/>
    <pivotField showAll="0"/>
    <pivotField showAll="0"/>
    <pivotField showAll="0"/>
    <pivotField dataField="1" numFmtId="164" showAll="0"/>
    <pivotField numFmtId="9" showAll="0"/>
    <pivotField showAll="0"/>
    <pivotField numFmtId="167" showAll="0"/>
    <pivotField dataField="1" showAll="0"/>
    <pivotField numFmtId="3" showAll="0"/>
    <pivotField showAll="0"/>
    <pivotField numFmtId="14" showAll="0">
      <items count="5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Col" showAll="0" defaultSubtotal="0">
      <items count="4">
        <item sd="0" x="0"/>
        <item sd="0" x="1"/>
        <item sd="0" x="2"/>
        <item sd="0" x="3"/>
      </items>
    </pivotField>
  </pivotFields>
  <rowFields count="1">
    <field x="15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2">
    <field x="17"/>
    <field x="-2"/>
  </colFields>
  <colItems count="6"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dataFields count="2">
    <dataField name="Sum of net amount" fld="10" baseField="0" baseItem="0"/>
    <dataField name="Sum of Amount" fld="6" baseField="0" baseItem="0"/>
  </dataFields>
  <formats count="2">
    <format dxfId="46">
      <pivotArea field="17" grandRow="1" outline="0" collapsedLevelsAreSubtotals="1" axis="axisCol" fieldPosition="0">
        <references count="2">
          <reference field="4294967294" count="1" selected="0">
            <x v="1"/>
          </reference>
          <reference field="17" count="1" selected="0">
            <x v="2"/>
          </reference>
        </references>
      </pivotArea>
    </format>
    <format dxfId="45">
      <pivotArea field="17" grandRow="1" outline="0" collapsedLevelsAreSubtotals="1" axis="axisCol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7000000}" name="PivotTable9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gridDropZones="1" multipleFieldFilters="0">
  <location ref="A3:D11" firstHeaderRow="1" firstDataRow="2" firstDataCol="2"/>
  <pivotFields count="18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x="0"/>
        <item x="1"/>
        <item x="2"/>
      </items>
    </pivotField>
    <pivotField dataField="1" compact="0" numFmtId="164" outline="0" showAll="0" defaultSubtotal="0"/>
    <pivotField compact="0" numFmtId="9" outline="0" showAll="0" defaultSubtotal="0"/>
    <pivotField compact="0" outline="0" showAll="0" defaultSubtotal="0"/>
    <pivotField compact="0" numFmtId="167" outline="0" showAll="0" defaultSubtotal="0"/>
    <pivotField compact="0" outline="0" showAll="0" defaultSubtotal="0"/>
    <pivotField compact="0" numFmtId="3" outline="0" showAll="0" defaultSubtotal="0"/>
    <pivotField dataField="1" compact="0" outline="0" showAll="0" defaultSubtotal="0"/>
    <pivotField compact="0" numFmtId="14" outline="0" showAll="0" defaultSubtotal="0">
      <items count="4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4">
        <item x="0"/>
        <item x="1"/>
        <item x="2"/>
        <item x="3"/>
      </items>
    </pivotField>
  </pivotFields>
  <rowFields count="2">
    <field x="5"/>
    <field x="17"/>
  </rowFields>
  <rowItems count="7">
    <i>
      <x/>
      <x v="1"/>
    </i>
    <i r="1">
      <x v="2"/>
    </i>
    <i>
      <x v="1"/>
      <x v="1"/>
    </i>
    <i r="1">
      <x v="2"/>
    </i>
    <i>
      <x v="2"/>
      <x v="1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Amount" fld="6" subtotal="average" baseField="0" baseItem="0"/>
    <dataField name="Average of Boxes" fld="1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0000000}" name="Table13" displayName="Table13" ref="C14:E19" totalsRowShown="0" headerRowDxfId="27" dataDxfId="26">
  <autoFilter ref="C14:E19" xr:uid="{00000000-0009-0000-0100-00000D000000}"/>
  <tableColumns count="3">
    <tableColumn id="1" xr3:uid="{00000000-0010-0000-0000-000001000000}" name="Product" dataDxfId="30">
      <calculatedColumnFormula>'Top 5 products'!A42</calculatedColumnFormula>
    </tableColumn>
    <tableColumn id="2" xr3:uid="{00000000-0010-0000-0000-000002000000}" name="Category" dataDxfId="29">
      <calculatedColumnFormula>'Top 5 products'!B42</calculatedColumnFormula>
    </tableColumn>
    <tableColumn id="3" xr3:uid="{00000000-0010-0000-0000-000003000000}" name="Amount($)" dataDxfId="28" dataCellStyle="Comma">
      <calculatedColumnFormula>'Top 5 products'!C42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1000000}" name="Table17" displayName="Table17" ref="C22:E27" totalsRowShown="0" headerRowDxfId="22" dataDxfId="21">
  <autoFilter ref="C22:E27" xr:uid="{00000000-0009-0000-0100-000011000000}"/>
  <tableColumns count="3">
    <tableColumn id="1" xr3:uid="{00000000-0010-0000-0100-000001000000}" name="Product" dataDxfId="25">
      <calculatedColumnFormula>'Top 5 products'!A51</calculatedColumnFormula>
    </tableColumn>
    <tableColumn id="2" xr3:uid="{00000000-0010-0000-0100-000002000000}" name="Category" dataDxfId="24">
      <calculatedColumnFormula>'Top 5 products'!B51</calculatedColumnFormula>
    </tableColumn>
    <tableColumn id="3" xr3:uid="{00000000-0010-0000-0100-000003000000}" name="Amount($)" dataDxfId="23" dataCellStyle="Comma">
      <calculatedColumnFormula>'Top 5 products'!C51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le10" displayName="Table10" ref="G20:M27" totalsRowShown="0" headerRowDxfId="32" dataDxfId="31">
  <autoFilter ref="G20:M27" xr:uid="{00000000-0009-0000-0100-00000A000000}"/>
  <tableColumns count="7">
    <tableColumn id="1" xr3:uid="{00000000-0010-0000-0200-000001000000}" name="Geography" dataDxfId="10">
      <calculatedColumnFormula>'Margin%'!A20</calculatedColumnFormula>
    </tableColumn>
    <tableColumn id="2" xr3:uid="{00000000-0010-0000-0200-000002000000}" name="Total Sales" dataDxfId="9" dataCellStyle="Comma">
      <calculatedColumnFormula>'Margin%'!B20</calculatedColumnFormula>
    </tableColumn>
    <tableColumn id="3" xr3:uid="{00000000-0010-0000-0200-000003000000}" name=" Discount" dataDxfId="8" dataCellStyle="Comma">
      <calculatedColumnFormula>'Margin%'!C20</calculatedColumnFormula>
    </tableColumn>
    <tableColumn id="4" xr3:uid="{00000000-0010-0000-0200-000004000000}" name=" Net Sales" dataDxfId="7" dataCellStyle="Comma">
      <calculatedColumnFormula>'Margin%'!D20</calculatedColumnFormula>
    </tableColumn>
    <tableColumn id="5" xr3:uid="{00000000-0010-0000-0200-000005000000}" name="COGS" dataDxfId="6" dataCellStyle="Comma">
      <calculatedColumnFormula>'Margin%'!E20</calculatedColumnFormula>
    </tableColumn>
    <tableColumn id="6" xr3:uid="{00000000-0010-0000-0200-000006000000}" name="Gross profit" dataDxfId="4" dataCellStyle="Comma">
      <calculatedColumnFormula>'Margin%'!F20</calculatedColumnFormula>
    </tableColumn>
    <tableColumn id="7" xr3:uid="{00000000-0010-0000-0200-000007000000}" name="Gross Margin%" dataDxfId="5" dataCellStyle="Percent">
      <calculatedColumnFormula>'Margin%'!G20</calculatedColumnFormula>
    </tableColumn>
  </tableColumns>
  <tableStyleInfo name="TableStyleMedium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3000000}" name="Table12" displayName="Table12" ref="K32:M38" totalsRowShown="0" headerRowDxfId="17" dataDxfId="16">
  <autoFilter ref="K32:M38" xr:uid="{00000000-0009-0000-0100-00000C000000}"/>
  <tableColumns count="3">
    <tableColumn id="1" xr3:uid="{00000000-0010-0000-0300-000001000000}" name="Country" dataDxfId="20">
      <calculatedColumnFormula>Average_cost!A29</calculatedColumnFormula>
    </tableColumn>
    <tableColumn id="2" xr3:uid="{00000000-0010-0000-0300-000002000000}" name="2014" dataDxfId="19">
      <calculatedColumnFormula>Average_cost!B29</calculatedColumnFormula>
    </tableColumn>
    <tableColumn id="3" xr3:uid="{00000000-0010-0000-0300-000003000000}" name="2015" dataDxfId="18">
      <calculatedColumnFormula>Average_cost!C29</calculatedColumnFormula>
    </tableColumn>
  </tableColumns>
  <tableStyleInfo name="TableStyleDark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4000000}" name="Table18" displayName="Table18" ref="K41:M44" totalsRowShown="0" headerRowDxfId="12" dataDxfId="11" tableBorderDxfId="79">
  <autoFilter ref="K41:M44" xr:uid="{00000000-0009-0000-0100-000012000000}"/>
  <tableColumns count="3">
    <tableColumn id="1" xr3:uid="{00000000-0010-0000-0400-000001000000}" name="Region" dataDxfId="15">
      <calculatedColumnFormula>Average_cost!A41</calculatedColumnFormula>
    </tableColumn>
    <tableColumn id="2" xr3:uid="{00000000-0010-0000-0400-000002000000}" name="2014" dataDxfId="14">
      <calculatedColumnFormula>Average_cost!B41</calculatedColumnFormula>
    </tableColumn>
    <tableColumn id="3" xr3:uid="{00000000-0010-0000-0400-000003000000}" name="2015" dataDxfId="13">
      <calculatedColumnFormula>Average_cost!C41</calculatedColumnFormula>
    </tableColumn>
  </tableColumns>
  <tableStyleInfo name="TableStyleDark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Table4" displayName="Table4" ref="A40:C43" totalsRowShown="0" headerRowDxfId="77" headerRowBorderDxfId="76">
  <autoFilter ref="A40:C43" xr:uid="{00000000-0009-0000-0100-000004000000}"/>
  <tableColumns count="3">
    <tableColumn id="1" xr3:uid="{00000000-0010-0000-0500-000001000000}" name="Region" dataDxfId="75"/>
    <tableColumn id="2" xr3:uid="{00000000-0010-0000-0500-000002000000}" name="2014" dataDxfId="74"/>
    <tableColumn id="3" xr3:uid="{00000000-0010-0000-0500-000003000000}" name="2015" dataDxfId="7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28:C34" totalsRowShown="0" headerRowDxfId="72" headerRowBorderDxfId="71">
  <autoFilter ref="A28:C34" xr:uid="{00000000-0009-0000-0100-000007000000}"/>
  <tableColumns count="3">
    <tableColumn id="1" xr3:uid="{00000000-0010-0000-0600-000001000000}" name="Country" dataDxfId="70"/>
    <tableColumn id="2" xr3:uid="{00000000-0010-0000-0600-000002000000}" name="2014" dataDxfId="69"/>
    <tableColumn id="3" xr3:uid="{00000000-0010-0000-0600-000003000000}" name="2015" dataDxfId="6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7000000}" name="Table3" displayName="Table3" ref="A41:C46" totalsRowShown="0" headerRowDxfId="67" headerRowBorderDxfId="66">
  <autoFilter ref="A41:C46" xr:uid="{00000000-0009-0000-0100-000003000000}"/>
  <tableColumns count="3">
    <tableColumn id="1" xr3:uid="{00000000-0010-0000-0700-000001000000}" name="Product" dataDxfId="65"/>
    <tableColumn id="2" xr3:uid="{00000000-0010-0000-0700-000002000000}" name="Category"/>
    <tableColumn id="3" xr3:uid="{00000000-0010-0000-0700-000003000000}" name="Total" dataDxfId="6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8000000}" name="Table16" displayName="Table16" ref="A22:E29" totalsRowShown="0" headerRowDxfId="63" headerRowBorderDxfId="62">
  <autoFilter ref="A22:E29" xr:uid="{00000000-0009-0000-0100-000010000000}"/>
  <tableColumns count="5">
    <tableColumn id="1" xr3:uid="{00000000-0010-0000-0800-000001000000}" name="Geography"/>
    <tableColumn id="2" xr3:uid="{00000000-0010-0000-0800-000002000000}" name="Sum of Amount" dataDxfId="61"/>
    <tableColumn id="3" xr3:uid="{00000000-0010-0000-0800-000003000000}" name="Sum of Discount" dataDxfId="60"/>
    <tableColumn id="4" xr3:uid="{00000000-0010-0000-0800-000004000000}" name="Sum of Net Sales" dataDxfId="59"/>
    <tableColumn id="5" xr3:uid="{00000000-0010-0000-0800-000005000000}" name="Sum of Cost of good sold" dataDxfId="5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9000000}" name="Table14" displayName="Table14" ref="B10:R641" totalsRowShown="0" headerRowDxfId="57">
  <tableColumns count="17">
    <tableColumn id="1" xr3:uid="{00000000-0010-0000-0900-000001000000}" name="SID"/>
    <tableColumn id="2" xr3:uid="{00000000-0010-0000-0900-000002000000}" name="Sales Person"/>
    <tableColumn id="3" xr3:uid="{00000000-0010-0000-0900-000003000000}" name="Geography"/>
    <tableColumn id="4" xr3:uid="{00000000-0010-0000-0900-000004000000}" name="Product"/>
    <tableColumn id="5" xr3:uid="{00000000-0010-0000-0900-000005000000}" name="Amount" dataDxfId="56"/>
    <tableColumn id="6" xr3:uid="{00000000-0010-0000-0900-000006000000}" name="Customers" dataDxfId="55"/>
    <tableColumn id="7" xr3:uid="{00000000-0010-0000-0900-000007000000}" name="Boxes"/>
    <tableColumn id="8" xr3:uid="{00000000-0010-0000-0900-000008000000}" name="Tdate" dataDxfId="54"/>
    <tableColumn id="9" xr3:uid="{00000000-0010-0000-0900-000009000000}" name="Per BOX"/>
    <tableColumn id="10" xr3:uid="{00000000-0010-0000-0900-00000A000000}" name="Year"/>
    <tableColumn id="11" xr3:uid="{00000000-0010-0000-0900-00000B000000}" name="Cost" dataDxfId="53"/>
    <tableColumn id="12" xr3:uid="{00000000-0010-0000-0900-00000C000000}" name="Cost of good sold"/>
    <tableColumn id="13" xr3:uid="{00000000-0010-0000-0900-00000D000000}" name="Discount%" dataDxfId="52"/>
    <tableColumn id="14" xr3:uid="{00000000-0010-0000-0900-00000E000000}" name="Discount" dataDxfId="51"/>
    <tableColumn id="15" xr3:uid="{00000000-0010-0000-0900-00000F000000}" name="Net Sales" dataDxfId="50"/>
    <tableColumn id="16" xr3:uid="{00000000-0010-0000-0900-000010000000}" name="Gross profit" dataDxfId="49"/>
    <tableColumn id="17" xr3:uid="{00000000-0010-0000-0900-000011000000}" name="Gross Profit Margin" dataDxfId="4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A000000}" name="Table15" displayName="Table15" ref="N3:U5" totalsRowShown="0">
  <autoFilter ref="N3:U5" xr:uid="{00000000-0009-0000-0100-00000F000000}"/>
  <tableColumns count="8">
    <tableColumn id="1" xr3:uid="{00000000-0010-0000-0A00-000001000000}" name="Year"/>
    <tableColumn id="2" xr3:uid="{00000000-0010-0000-0A00-000002000000}" name="Transactions'"/>
    <tableColumn id="3" xr3:uid="{00000000-0010-0000-0A00-000003000000}" name="Amount" dataCellStyle="Currency"/>
    <tableColumn id="4" xr3:uid="{00000000-0010-0000-0A00-000004000000}" name="Average of Transaction" dataCellStyle="Currency"/>
    <tableColumn id="5" xr3:uid="{00000000-0010-0000-0A00-000005000000}" name="Total Boxes"/>
    <tableColumn id="6" xr3:uid="{00000000-0010-0000-0A00-000006000000}" name="Avg Box"/>
    <tableColumn id="7" xr3:uid="{00000000-0010-0000-0A00-000007000000}" name="Column1" dataDxfId="47">
      <calculatedColumnFormula>CONCATENATE(Table15[[#This Row],[Average of Transaction]] &amp;" Vs "&amp;Q5)</calculatedColumnFormula>
    </tableColumn>
    <tableColumn id="8" xr3:uid="{00000000-0010-0000-0A00-000008000000}" name="Column2" dataDxfId="3">
      <calculatedColumnFormula>CONCATENATE(Table15[[#This Row],[Avg Box]]&amp;  " Vs "  &amp;S5)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8" displayName="Table8" ref="A26:C38" totalsRowShown="0" headerRowDxfId="44" headerRowBorderDxfId="43">
  <autoFilter ref="A26:C38" xr:uid="{00000000-0009-0000-0100-000008000000}"/>
  <tableColumns count="3">
    <tableColumn id="1" xr3:uid="{00000000-0010-0000-0B00-000001000000}" name="Row Labels" dataDxfId="42"/>
    <tableColumn id="2" xr3:uid="{00000000-0010-0000-0B00-000002000000}" name="2014" dataDxfId="41"/>
    <tableColumn id="3" xr3:uid="{00000000-0010-0000-0B00-000003000000}" name="2015" dataDxfId="4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le5" displayName="Table5" ref="B3:D25" totalsRowShown="0" headerRowDxfId="39" headerRowBorderDxfId="38" tableBorderDxfId="37">
  <autoFilter ref="B3:D25" xr:uid="{00000000-0009-0000-0100-000005000000}"/>
  <sortState xmlns:xlrd2="http://schemas.microsoft.com/office/spreadsheetml/2017/richdata2" ref="B4:D25">
    <sortCondition ref="B3:B25"/>
  </sortState>
  <tableColumns count="3">
    <tableColumn id="1" xr3:uid="{00000000-0010-0000-0C00-000001000000}" name="Product"/>
    <tableColumn id="2" xr3:uid="{00000000-0010-0000-0C00-000002000000}" name="Category"/>
    <tableColumn id="3" xr3:uid="{00000000-0010-0000-0C00-000003000000}" name="Cost per box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D000000}" name="Table6" displayName="Table6" ref="H3:J9" totalsRowShown="0" headerRowDxfId="36" headerRowBorderDxfId="35" tableBorderDxfId="34">
  <autoFilter ref="H3:J9" xr:uid="{00000000-0009-0000-0100-000006000000}"/>
  <tableColumns count="3">
    <tableColumn id="1" xr3:uid="{00000000-0010-0000-0D00-000001000000}" name="Geo"/>
    <tableColumn id="2" xr3:uid="{00000000-0010-0000-0D00-000002000000}" name="Region"/>
    <tableColumn id="3" xr3:uid="{00000000-0010-0000-0D00-000003000000}" name="Discount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E000000}" name="products" displayName="products" ref="B3:D25" totalsRowShown="0">
  <autoFilter ref="B3:D25" xr:uid="{00000000-0009-0000-0100-000001000000}"/>
  <tableColumns count="3">
    <tableColumn id="1" xr3:uid="{00000000-0010-0000-0E00-000001000000}" name="Product"/>
    <tableColumn id="2" xr3:uid="{00000000-0010-0000-0E00-000002000000}" name="Category"/>
    <tableColumn id="3" xr3:uid="{00000000-0010-0000-0E00-000003000000}" name="Cost per box" dataDxfId="3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F000000}" name="locations" displayName="locations" ref="H3:I9" totalsRowShown="0">
  <autoFilter ref="H3:I9" xr:uid="{00000000-0009-0000-0100-000002000000}"/>
  <tableColumns count="2">
    <tableColumn id="1" xr3:uid="{00000000-0010-0000-0F00-000001000000}" name="Geo"/>
    <tableColumn id="2" xr3:uid="{00000000-0010-0000-0F00-000002000000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7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8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drawing" Target="../drawings/drawing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Y48"/>
  <sheetViews>
    <sheetView showGridLines="0" tabSelected="1" topLeftCell="A16" zoomScale="60" zoomScaleNormal="60" workbookViewId="0">
      <selection activeCell="Z14" sqref="Z14"/>
    </sheetView>
  </sheetViews>
  <sheetFormatPr defaultRowHeight="14.4" x14ac:dyDescent="0.3"/>
  <cols>
    <col min="1" max="1" width="21.33203125" style="9" customWidth="1"/>
    <col min="2" max="2" width="2" customWidth="1"/>
    <col min="3" max="3" width="38.21875" bestFit="1" customWidth="1"/>
    <col min="4" max="4" width="15.33203125" bestFit="1" customWidth="1"/>
    <col min="5" max="5" width="17.109375" bestFit="1" customWidth="1"/>
    <col min="6" max="6" width="3.109375" customWidth="1"/>
    <col min="7" max="7" width="17.6640625" bestFit="1" customWidth="1"/>
    <col min="8" max="8" width="18.33203125" customWidth="1"/>
    <col min="9" max="9" width="19.33203125" customWidth="1"/>
    <col min="10" max="10" width="20" customWidth="1"/>
    <col min="11" max="11" width="27.6640625" customWidth="1"/>
    <col min="12" max="12" width="24.44140625" customWidth="1"/>
    <col min="13" max="13" width="30" customWidth="1"/>
    <col min="14" max="14" width="1.33203125" customWidth="1"/>
  </cols>
  <sheetData>
    <row r="4" spans="2:25" ht="15" thickBot="1" x14ac:dyDescent="0.35"/>
    <row r="5" spans="2:25" x14ac:dyDescent="0.3">
      <c r="B5" s="47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9"/>
      <c r="V5" s="47"/>
      <c r="W5" s="48"/>
      <c r="X5" s="48"/>
      <c r="Y5" s="49"/>
    </row>
    <row r="6" spans="2:25" ht="5.25" customHeight="1" x14ac:dyDescent="0.3">
      <c r="B6" s="50"/>
      <c r="U6" s="51"/>
      <c r="V6" s="50"/>
      <c r="Y6" s="51"/>
    </row>
    <row r="7" spans="2:25" hidden="1" x14ac:dyDescent="0.3">
      <c r="B7" s="50"/>
      <c r="U7" s="51"/>
      <c r="V7" s="50"/>
      <c r="Y7" s="51"/>
    </row>
    <row r="8" spans="2:25" x14ac:dyDescent="0.3">
      <c r="B8" s="50"/>
      <c r="U8" s="51"/>
      <c r="V8" s="50"/>
      <c r="Y8" s="51"/>
    </row>
    <row r="9" spans="2:25" x14ac:dyDescent="0.3">
      <c r="B9" s="50"/>
      <c r="U9" s="51"/>
      <c r="V9" s="50"/>
      <c r="Y9" s="51"/>
    </row>
    <row r="10" spans="2:25" ht="15" thickBot="1" x14ac:dyDescent="0.35">
      <c r="B10" s="52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4"/>
      <c r="V10" s="52"/>
      <c r="W10" s="53"/>
      <c r="X10" s="53"/>
      <c r="Y10" s="54"/>
    </row>
    <row r="11" spans="2:25" ht="15" thickBot="1" x14ac:dyDescent="0.35"/>
    <row r="12" spans="2:25" x14ac:dyDescent="0.3">
      <c r="B12" s="47"/>
      <c r="C12" s="48"/>
      <c r="D12" s="48"/>
      <c r="E12" s="48"/>
      <c r="F12" s="47"/>
      <c r="G12" s="48"/>
      <c r="H12" s="48"/>
      <c r="I12" s="48"/>
      <c r="J12" s="48"/>
      <c r="K12" s="48"/>
      <c r="L12" s="48"/>
      <c r="M12" s="49"/>
      <c r="O12" s="47"/>
      <c r="P12" s="48"/>
      <c r="Q12" s="48"/>
      <c r="R12" s="48"/>
      <c r="S12" s="48"/>
      <c r="T12" s="48"/>
      <c r="U12" s="49"/>
      <c r="V12" s="47"/>
      <c r="W12" s="48"/>
      <c r="X12" s="48"/>
      <c r="Y12" s="49"/>
    </row>
    <row r="13" spans="2:25" x14ac:dyDescent="0.3">
      <c r="B13" s="50"/>
      <c r="F13" s="50"/>
      <c r="M13" s="51"/>
      <c r="O13" s="50"/>
      <c r="U13" s="51"/>
      <c r="V13" s="50"/>
      <c r="Y13" s="51"/>
    </row>
    <row r="14" spans="2:25" x14ac:dyDescent="0.3">
      <c r="B14" s="50"/>
      <c r="C14" s="4" t="s">
        <v>0</v>
      </c>
      <c r="D14" s="4" t="s">
        <v>1</v>
      </c>
      <c r="E14" s="4" t="s">
        <v>129</v>
      </c>
      <c r="F14" s="50"/>
      <c r="M14" s="51"/>
      <c r="O14" s="50"/>
      <c r="U14" s="51"/>
      <c r="V14" s="50"/>
      <c r="Y14" s="51"/>
    </row>
    <row r="15" spans="2:25" ht="17.25" customHeight="1" x14ac:dyDescent="0.3">
      <c r="B15" s="50"/>
      <c r="C15" s="4" t="str">
        <f>'Top 5 products'!A42</f>
        <v>85% Dark Bars</v>
      </c>
      <c r="D15" s="4" t="str">
        <f>'Top 5 products'!B42</f>
        <v>Bars</v>
      </c>
      <c r="E15" s="68">
        <f>'Top 5 products'!C42</f>
        <v>108773</v>
      </c>
      <c r="F15" s="50"/>
      <c r="M15" s="51"/>
      <c r="O15" s="50"/>
      <c r="U15" s="51"/>
      <c r="V15" s="50"/>
      <c r="Y15" s="51"/>
    </row>
    <row r="16" spans="2:25" ht="15" customHeight="1" x14ac:dyDescent="0.3">
      <c r="B16" s="50"/>
      <c r="C16" s="4" t="str">
        <f>'Top 5 products'!A43</f>
        <v>Orange Choco</v>
      </c>
      <c r="D16" s="4" t="str">
        <f>'Top 5 products'!B43</f>
        <v>Bars</v>
      </c>
      <c r="E16" s="68">
        <f>'Top 5 products'!C43</f>
        <v>91238</v>
      </c>
      <c r="F16" s="50"/>
      <c r="M16" s="51"/>
      <c r="O16" s="50"/>
      <c r="U16" s="51"/>
      <c r="V16" s="50"/>
      <c r="Y16" s="51"/>
    </row>
    <row r="17" spans="2:25" ht="15" customHeight="1" x14ac:dyDescent="0.3">
      <c r="B17" s="50"/>
      <c r="C17" s="4" t="str">
        <f>'Top 5 products'!A44</f>
        <v>Raspberry Choco</v>
      </c>
      <c r="D17" s="4" t="str">
        <f>'Top 5 products'!B44</f>
        <v>Bars</v>
      </c>
      <c r="E17" s="68">
        <f>'Top 5 products'!C44</f>
        <v>74508</v>
      </c>
      <c r="F17" s="50"/>
      <c r="M17" s="51"/>
      <c r="O17" s="50"/>
      <c r="U17" s="51"/>
      <c r="V17" s="50"/>
      <c r="Y17" s="51"/>
    </row>
    <row r="18" spans="2:25" x14ac:dyDescent="0.3">
      <c r="B18" s="50"/>
      <c r="C18" s="4" t="str">
        <f>'Top 5 products'!A45</f>
        <v>Baker's Choco Chips</v>
      </c>
      <c r="D18" s="4" t="str">
        <f>'Top 5 products'!B45</f>
        <v>Bars</v>
      </c>
      <c r="E18" s="68">
        <f>'Top 5 products'!C45</f>
        <v>73367</v>
      </c>
      <c r="F18" s="50"/>
      <c r="M18" s="51"/>
      <c r="O18" s="50"/>
      <c r="U18" s="51"/>
      <c r="V18" s="50"/>
      <c r="Y18" s="51"/>
    </row>
    <row r="19" spans="2:25" x14ac:dyDescent="0.3">
      <c r="B19" s="50"/>
      <c r="C19" s="4" t="str">
        <f>'Top 5 products'!A46</f>
        <v>Eclairs</v>
      </c>
      <c r="D19" s="4" t="str">
        <f>'Top 5 products'!B46</f>
        <v>Bites</v>
      </c>
      <c r="E19" s="68">
        <f>'Top 5 products'!C46</f>
        <v>71897</v>
      </c>
      <c r="F19" s="50"/>
      <c r="M19" s="51"/>
      <c r="O19" s="50"/>
      <c r="U19" s="51"/>
      <c r="V19" s="50"/>
      <c r="Y19" s="51"/>
    </row>
    <row r="20" spans="2:25" x14ac:dyDescent="0.3">
      <c r="B20" s="50"/>
      <c r="F20" s="50"/>
      <c r="G20" s="4" t="s">
        <v>3</v>
      </c>
      <c r="H20" s="4" t="s">
        <v>124</v>
      </c>
      <c r="I20" s="4" t="s">
        <v>125</v>
      </c>
      <c r="J20" s="4" t="s">
        <v>126</v>
      </c>
      <c r="K20" s="4" t="s">
        <v>127</v>
      </c>
      <c r="L20" s="4" t="s">
        <v>90</v>
      </c>
      <c r="M20" s="60" t="s">
        <v>128</v>
      </c>
      <c r="O20" s="50"/>
      <c r="U20" s="51"/>
      <c r="V20" s="50"/>
      <c r="Y20" s="51"/>
    </row>
    <row r="21" spans="2:25" x14ac:dyDescent="0.3">
      <c r="B21" s="50"/>
      <c r="F21" s="50"/>
      <c r="G21" s="4" t="str">
        <f>'Margin%'!A20</f>
        <v>Australia</v>
      </c>
      <c r="H21" s="67">
        <f>'Margin%'!B20</f>
        <v>190274</v>
      </c>
      <c r="I21" s="67">
        <f>'Margin%'!C20</f>
        <v>3805.4800000000005</v>
      </c>
      <c r="J21" s="67">
        <f>'Margin%'!D20</f>
        <v>186468.52000000002</v>
      </c>
      <c r="K21" s="67">
        <f>'Margin%'!E20</f>
        <v>76427.98000000001</v>
      </c>
      <c r="L21" s="67">
        <f>'Margin%'!F20</f>
        <v>110040.53999999996</v>
      </c>
      <c r="M21" s="61">
        <f>'Margin%'!G20</f>
        <v>0.59012931512514799</v>
      </c>
      <c r="O21" s="50"/>
      <c r="U21" s="51"/>
      <c r="V21" s="50"/>
      <c r="Y21" s="51"/>
    </row>
    <row r="22" spans="2:25" x14ac:dyDescent="0.3">
      <c r="B22" s="50"/>
      <c r="C22" s="4" t="s">
        <v>0</v>
      </c>
      <c r="D22" s="4" t="s">
        <v>1</v>
      </c>
      <c r="E22" s="4" t="s">
        <v>129</v>
      </c>
      <c r="F22" s="50"/>
      <c r="G22" s="4" t="str">
        <f>'Margin%'!A21</f>
        <v>Canada</v>
      </c>
      <c r="H22" s="67">
        <f>'Margin%'!B21</f>
        <v>213129</v>
      </c>
      <c r="I22" s="67">
        <f>'Margin%'!C21</f>
        <v>8525.16</v>
      </c>
      <c r="J22" s="67">
        <f>'Margin%'!D21</f>
        <v>204603.84000000008</v>
      </c>
      <c r="K22" s="67">
        <f>'Margin%'!E21</f>
        <v>93677.23000000001</v>
      </c>
      <c r="L22" s="67">
        <f>'Margin%'!F21</f>
        <v>110926.60999999999</v>
      </c>
      <c r="M22" s="61">
        <f>'Margin%'!G21</f>
        <v>0.54215311892484497</v>
      </c>
      <c r="O22" s="50"/>
      <c r="U22" s="51"/>
      <c r="V22" s="50"/>
      <c r="Y22" s="51"/>
    </row>
    <row r="23" spans="2:25" ht="16.5" customHeight="1" x14ac:dyDescent="0.3">
      <c r="B23" s="50"/>
      <c r="C23" s="4" t="str">
        <f>'Top 5 products'!A51</f>
        <v>Smooth Sliky Salty</v>
      </c>
      <c r="D23" s="4" t="str">
        <f>'Top 5 products'!B51</f>
        <v>Bars</v>
      </c>
      <c r="E23" s="68">
        <f>'Top 5 products'!C51</f>
        <v>108633</v>
      </c>
      <c r="F23" s="50"/>
      <c r="G23" s="4" t="str">
        <f>'Margin%'!A22</f>
        <v>India</v>
      </c>
      <c r="H23" s="67">
        <f>'Margin%'!B22</f>
        <v>284767</v>
      </c>
      <c r="I23" s="67">
        <f>'Margin%'!C22</f>
        <v>5695.3399999999983</v>
      </c>
      <c r="J23" s="67">
        <f>'Margin%'!D22</f>
        <v>279071.65999999997</v>
      </c>
      <c r="K23" s="67">
        <f>'Margin%'!E22</f>
        <v>131877.06</v>
      </c>
      <c r="L23" s="67">
        <f>'Margin%'!F22</f>
        <v>147194.59999999998</v>
      </c>
      <c r="M23" s="61">
        <f>'Margin%'!G22</f>
        <v>0.52744373971903846</v>
      </c>
      <c r="O23" s="50"/>
      <c r="U23" s="51"/>
      <c r="V23" s="50"/>
      <c r="Y23" s="51"/>
    </row>
    <row r="24" spans="2:25" x14ac:dyDescent="0.3">
      <c r="B24" s="50"/>
      <c r="C24" s="4" t="str">
        <f>'Top 5 products'!A52</f>
        <v>50% Dark Bites</v>
      </c>
      <c r="D24" s="4" t="str">
        <f>'Top 5 products'!B52</f>
        <v>Bites</v>
      </c>
      <c r="E24" s="68">
        <f>'Top 5 products'!C52</f>
        <v>82005</v>
      </c>
      <c r="F24" s="50"/>
      <c r="G24" s="4" t="str">
        <f>'Margin%'!A23</f>
        <v>New Zealand</v>
      </c>
      <c r="H24" s="67">
        <f>'Margin%'!B23</f>
        <v>190428</v>
      </c>
      <c r="I24" s="67">
        <f>'Margin%'!C23</f>
        <v>5712.84</v>
      </c>
      <c r="J24" s="67">
        <f>'Margin%'!D23</f>
        <v>184715.16000000003</v>
      </c>
      <c r="K24" s="67">
        <f>'Margin%'!E23</f>
        <v>74352.749999999985</v>
      </c>
      <c r="L24" s="67">
        <f>'Margin%'!F23</f>
        <v>110362.41000000003</v>
      </c>
      <c r="M24" s="61">
        <f>'Margin%'!G23</f>
        <v>0.59747348295613645</v>
      </c>
      <c r="O24" s="50"/>
      <c r="U24" s="51"/>
      <c r="V24" s="50"/>
      <c r="Y24" s="51"/>
    </row>
    <row r="25" spans="2:25" x14ac:dyDescent="0.3">
      <c r="B25" s="50"/>
      <c r="C25" s="4" t="str">
        <f>'Top 5 products'!A53</f>
        <v>Organic Choco Syrup</v>
      </c>
      <c r="D25" s="4" t="str">
        <f>'Top 5 products'!B53</f>
        <v>Drinks</v>
      </c>
      <c r="E25" s="68">
        <f>'Top 5 products'!C53</f>
        <v>79002</v>
      </c>
      <c r="F25" s="50"/>
      <c r="G25" s="4" t="str">
        <f>'Margin%'!A24</f>
        <v>UK</v>
      </c>
      <c r="H25" s="67">
        <f>'Margin%'!B24</f>
        <v>189294</v>
      </c>
      <c r="I25" s="67">
        <f>'Margin%'!C24</f>
        <v>1892.9400000000003</v>
      </c>
      <c r="J25" s="67">
        <f>'Margin%'!D24</f>
        <v>187401.05999999994</v>
      </c>
      <c r="K25" s="67">
        <f>'Margin%'!E24</f>
        <v>58388.160000000018</v>
      </c>
      <c r="L25" s="67">
        <f>'Margin%'!F24</f>
        <v>129012.89999999997</v>
      </c>
      <c r="M25" s="61">
        <f>'Margin%'!G24</f>
        <v>0.68843207183566624</v>
      </c>
      <c r="O25" s="50"/>
      <c r="U25" s="51"/>
      <c r="V25" s="50"/>
      <c r="Y25" s="51"/>
    </row>
    <row r="26" spans="2:25" x14ac:dyDescent="0.3">
      <c r="B26" s="50"/>
      <c r="C26" s="4" t="str">
        <f>'Top 5 products'!A54</f>
        <v>Manuka Honey Choco</v>
      </c>
      <c r="D26" s="4" t="str">
        <f>'Top 5 products'!B54</f>
        <v>Drinks</v>
      </c>
      <c r="E26" s="68">
        <f>'Top 5 products'!C54</f>
        <v>74221</v>
      </c>
      <c r="F26" s="50"/>
      <c r="G26" s="4" t="str">
        <f>'Margin%'!A25</f>
        <v>USA</v>
      </c>
      <c r="H26" s="67">
        <f>'Margin%'!B25</f>
        <v>265629</v>
      </c>
      <c r="I26" s="67">
        <f>'Margin%'!C25</f>
        <v>7968.8699999999981</v>
      </c>
      <c r="J26" s="67">
        <f>'Margin%'!D25</f>
        <v>257660.12999999998</v>
      </c>
      <c r="K26" s="67">
        <f>'Margin%'!E25</f>
        <v>98216.750000000015</v>
      </c>
      <c r="L26" s="67">
        <f>'Margin%'!F25</f>
        <v>159443.37999999995</v>
      </c>
      <c r="M26" s="61">
        <f>'Margin%'!G25</f>
        <v>0.61881277479755969</v>
      </c>
      <c r="O26" s="50"/>
      <c r="U26" s="51"/>
      <c r="V26" s="50"/>
      <c r="Y26" s="51"/>
    </row>
    <row r="27" spans="2:25" ht="15" thickBot="1" x14ac:dyDescent="0.35">
      <c r="B27" s="52"/>
      <c r="C27" s="62" t="str">
        <f>'Top 5 products'!A55</f>
        <v>Baker's Choco Chips</v>
      </c>
      <c r="D27" s="62" t="str">
        <f>'Top 5 products'!B55</f>
        <v>Bars</v>
      </c>
      <c r="E27" s="69">
        <f>'Top 5 products'!C55</f>
        <v>65254</v>
      </c>
      <c r="F27" s="52"/>
      <c r="G27" s="62" t="str">
        <f>'Margin%'!A26</f>
        <v>Grand Total</v>
      </c>
      <c r="H27" s="63">
        <f>'Margin%'!B26</f>
        <v>1333521</v>
      </c>
      <c r="I27" s="63">
        <f>'Margin%'!C26</f>
        <v>33600.62999999999</v>
      </c>
      <c r="J27" s="63">
        <f>'Margin%'!D26</f>
        <v>1299920.3699999999</v>
      </c>
      <c r="K27" s="63">
        <f>'Margin%'!E26</f>
        <v>532939.93000000005</v>
      </c>
      <c r="L27" s="63">
        <f>'Margin%'!F26</f>
        <v>766980.44</v>
      </c>
      <c r="M27" s="64">
        <f>'Margin%'!G26</f>
        <v>0.59002109490752885</v>
      </c>
      <c r="O27" s="52"/>
      <c r="P27" s="53"/>
      <c r="Q27" s="53"/>
      <c r="R27" s="53"/>
      <c r="S27" s="53"/>
      <c r="T27" s="53"/>
      <c r="U27" s="54"/>
      <c r="V27" s="52"/>
      <c r="W27" s="53"/>
      <c r="X27" s="53"/>
      <c r="Y27" s="54"/>
    </row>
    <row r="28" spans="2:25" ht="15" thickBot="1" x14ac:dyDescent="0.35"/>
    <row r="29" spans="2:25" ht="3" customHeight="1" thickBot="1" x14ac:dyDescent="0.35">
      <c r="C29" s="47"/>
      <c r="D29" s="48"/>
      <c r="E29" s="48"/>
      <c r="F29" s="48"/>
      <c r="G29" s="48"/>
      <c r="H29" s="48"/>
      <c r="I29" s="48"/>
      <c r="J29" s="49"/>
      <c r="K29" s="48"/>
      <c r="L29" s="48"/>
      <c r="M29" s="49"/>
    </row>
    <row r="30" spans="2:25" x14ac:dyDescent="0.3">
      <c r="C30" s="50"/>
      <c r="J30" s="51"/>
      <c r="M30" s="51"/>
      <c r="O30" s="47"/>
      <c r="P30" s="48"/>
      <c r="Q30" s="48"/>
      <c r="R30" s="48"/>
      <c r="S30" s="48"/>
      <c r="T30" s="48"/>
      <c r="U30" s="48"/>
      <c r="V30" s="48"/>
      <c r="W30" s="48"/>
      <c r="X30" s="48"/>
      <c r="Y30" s="49"/>
    </row>
    <row r="31" spans="2:25" x14ac:dyDescent="0.3">
      <c r="C31" s="50"/>
      <c r="I31" s="31"/>
      <c r="J31" s="57"/>
      <c r="K31" s="31"/>
      <c r="L31" s="31"/>
      <c r="M31" s="57"/>
      <c r="O31" s="50"/>
      <c r="Y31" s="51"/>
    </row>
    <row r="32" spans="2:25" x14ac:dyDescent="0.3">
      <c r="C32" s="50"/>
      <c r="I32" s="31"/>
      <c r="J32" s="58"/>
      <c r="K32" s="65" t="s">
        <v>10</v>
      </c>
      <c r="L32" s="65" t="s">
        <v>11</v>
      </c>
      <c r="M32" s="66" t="s">
        <v>12</v>
      </c>
      <c r="O32" s="50"/>
      <c r="Y32" s="51"/>
    </row>
    <row r="33" spans="3:25" x14ac:dyDescent="0.3">
      <c r="C33" s="50"/>
      <c r="I33" s="31"/>
      <c r="J33" s="58"/>
      <c r="K33" s="65" t="str">
        <f>Average_cost!A29</f>
        <v>Australia</v>
      </c>
      <c r="L33" s="65">
        <f>Average_cost!B29</f>
        <v>5.3969230769230752</v>
      </c>
      <c r="M33" s="66">
        <f>Average_cost!C29</f>
        <v>5.5957142857142861</v>
      </c>
      <c r="O33" s="50"/>
      <c r="Y33" s="51"/>
    </row>
    <row r="34" spans="3:25" x14ac:dyDescent="0.3">
      <c r="C34" s="50"/>
      <c r="I34" s="31"/>
      <c r="J34" s="58"/>
      <c r="K34" s="65" t="str">
        <f>Average_cost!A30</f>
        <v>Canada</v>
      </c>
      <c r="L34" s="65">
        <f>Average_cost!B30</f>
        <v>5.9156603773584902</v>
      </c>
      <c r="M34" s="66">
        <f>Average_cost!C30</f>
        <v>5.915</v>
      </c>
      <c r="O34" s="50"/>
      <c r="Y34" s="51"/>
    </row>
    <row r="35" spans="3:25" x14ac:dyDescent="0.3">
      <c r="C35" s="50"/>
      <c r="I35" s="31"/>
      <c r="J35" s="58"/>
      <c r="K35" s="65" t="str">
        <f>Average_cost!A31</f>
        <v>India</v>
      </c>
      <c r="L35" s="65">
        <f>Average_cost!B31</f>
        <v>5.1215384615384618</v>
      </c>
      <c r="M35" s="66">
        <f>Average_cost!C31</f>
        <v>5.5832258064516136</v>
      </c>
      <c r="O35" s="50"/>
      <c r="Y35" s="51"/>
    </row>
    <row r="36" spans="3:25" x14ac:dyDescent="0.3">
      <c r="C36" s="50"/>
      <c r="I36" s="31"/>
      <c r="J36" s="58"/>
      <c r="K36" s="65" t="str">
        <f>Average_cost!A32</f>
        <v>New Zealand</v>
      </c>
      <c r="L36" s="65">
        <f>Average_cost!B32</f>
        <v>5.4746296296296295</v>
      </c>
      <c r="M36" s="66">
        <f>Average_cost!C32</f>
        <v>6.070444444444445</v>
      </c>
      <c r="O36" s="50"/>
      <c r="Y36" s="51"/>
    </row>
    <row r="37" spans="3:25" x14ac:dyDescent="0.3">
      <c r="C37" s="50"/>
      <c r="I37" s="31"/>
      <c r="J37" s="58"/>
      <c r="K37" s="65" t="str">
        <f>Average_cost!A33</f>
        <v>UK</v>
      </c>
      <c r="L37" s="65">
        <f>Average_cost!B33</f>
        <v>5.3998039215686262</v>
      </c>
      <c r="M37" s="66">
        <f>Average_cost!C33</f>
        <v>5.2214583333333326</v>
      </c>
      <c r="O37" s="50"/>
      <c r="Y37" s="51"/>
    </row>
    <row r="38" spans="3:25" x14ac:dyDescent="0.3">
      <c r="C38" s="50"/>
      <c r="J38" s="51"/>
      <c r="K38" s="65" t="str">
        <f>Average_cost!A34</f>
        <v>USA</v>
      </c>
      <c r="L38" s="65">
        <f>Average_cost!B34</f>
        <v>5.4240350877192975</v>
      </c>
      <c r="M38" s="66">
        <f>Average_cost!C34</f>
        <v>5.8410526315789486</v>
      </c>
      <c r="O38" s="50"/>
      <c r="Y38" s="51"/>
    </row>
    <row r="39" spans="3:25" x14ac:dyDescent="0.3">
      <c r="C39" s="50"/>
      <c r="J39" s="51"/>
      <c r="K39" s="56"/>
      <c r="M39" s="51"/>
      <c r="O39" s="50"/>
      <c r="Y39" s="51"/>
    </row>
    <row r="40" spans="3:25" x14ac:dyDescent="0.3">
      <c r="C40" s="50"/>
      <c r="J40" s="58"/>
      <c r="K40" s="56"/>
      <c r="L40" s="56"/>
      <c r="M40" s="58"/>
      <c r="O40" s="50"/>
      <c r="Y40" s="51"/>
    </row>
    <row r="41" spans="3:25" x14ac:dyDescent="0.3">
      <c r="C41" s="50"/>
      <c r="J41" s="58"/>
      <c r="K41" s="65" t="s">
        <v>13</v>
      </c>
      <c r="L41" s="65" t="s">
        <v>11</v>
      </c>
      <c r="M41" s="65" t="s">
        <v>12</v>
      </c>
      <c r="O41" s="50"/>
      <c r="Y41" s="51"/>
    </row>
    <row r="42" spans="3:25" x14ac:dyDescent="0.3">
      <c r="C42" s="50"/>
      <c r="J42" s="58"/>
      <c r="K42" s="65" t="str">
        <f>Average_cost!A41</f>
        <v>Americas</v>
      </c>
      <c r="L42" s="65">
        <f>Average_cost!B41</f>
        <v>5.660909090909092</v>
      </c>
      <c r="M42" s="65">
        <f>Average_cost!C41</f>
        <v>5.8756074766355155</v>
      </c>
      <c r="O42" s="50"/>
      <c r="Y42" s="51"/>
    </row>
    <row r="43" spans="3:25" x14ac:dyDescent="0.3">
      <c r="C43" s="50"/>
      <c r="J43" s="51"/>
      <c r="K43" s="65" t="str">
        <f>Average_cost!A42</f>
        <v>APAC</v>
      </c>
      <c r="L43" s="65">
        <f>Average_cost!B42</f>
        <v>5.3328481012658235</v>
      </c>
      <c r="M43" s="65">
        <f>Average_cost!C42</f>
        <v>5.7276923076923092</v>
      </c>
      <c r="O43" s="50"/>
      <c r="Y43" s="51"/>
    </row>
    <row r="44" spans="3:25" ht="15" thickBot="1" x14ac:dyDescent="0.35">
      <c r="C44" s="50"/>
      <c r="J44" s="51"/>
      <c r="K44" s="65" t="str">
        <f>Average_cost!A43</f>
        <v>Europe</v>
      </c>
      <c r="L44" s="65">
        <f>Average_cost!B43</f>
        <v>5.3998039215686262</v>
      </c>
      <c r="M44" s="65">
        <f>Average_cost!C43</f>
        <v>5.2214583333333326</v>
      </c>
      <c r="O44" s="52"/>
      <c r="P44" s="53"/>
      <c r="Q44" s="53"/>
      <c r="R44" s="53"/>
      <c r="S44" s="53"/>
      <c r="T44" s="53"/>
      <c r="U44" s="53"/>
      <c r="V44" s="53"/>
      <c r="W44" s="53"/>
      <c r="X44" s="53"/>
      <c r="Y44" s="54"/>
    </row>
    <row r="45" spans="3:25" ht="15" thickBot="1" x14ac:dyDescent="0.35">
      <c r="C45" s="52"/>
      <c r="D45" s="53"/>
      <c r="E45" s="53"/>
      <c r="F45" s="53"/>
      <c r="G45" s="53"/>
      <c r="H45" s="53"/>
      <c r="I45" s="53"/>
      <c r="J45" s="54"/>
      <c r="K45" s="59"/>
      <c r="L45" s="53"/>
      <c r="M45" s="54"/>
    </row>
    <row r="48" spans="3:25" ht="21" x14ac:dyDescent="0.4">
      <c r="C48" s="70" t="s">
        <v>130</v>
      </c>
      <c r="D48" s="70" t="s">
        <v>131</v>
      </c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FB9D4-C036-4FFB-956C-181F5FAE4DD8}">
  <dimension ref="A1"/>
  <sheetViews>
    <sheetView topLeftCell="C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D37"/>
  <sheetViews>
    <sheetView topLeftCell="A9" workbookViewId="0">
      <selection activeCell="E37" sqref="E37"/>
    </sheetView>
  </sheetViews>
  <sheetFormatPr defaultRowHeight="14.4" x14ac:dyDescent="0.3"/>
  <cols>
    <col min="1" max="2" width="15.5546875" bestFit="1" customWidth="1"/>
    <col min="3" max="4" width="12" bestFit="1" customWidth="1"/>
  </cols>
  <sheetData>
    <row r="3" spans="1:4" x14ac:dyDescent="0.3">
      <c r="A3" s="30" t="s">
        <v>14</v>
      </c>
      <c r="B3" s="30" t="s">
        <v>15</v>
      </c>
    </row>
    <row r="4" spans="1:4" x14ac:dyDescent="0.3">
      <c r="A4" s="30" t="s">
        <v>16</v>
      </c>
      <c r="B4" t="s">
        <v>11</v>
      </c>
      <c r="C4" t="s">
        <v>12</v>
      </c>
      <c r="D4" t="s">
        <v>17</v>
      </c>
    </row>
    <row r="5" spans="1:4" x14ac:dyDescent="0.3">
      <c r="A5" s="31" t="s">
        <v>18</v>
      </c>
      <c r="B5">
        <v>192.1875</v>
      </c>
      <c r="C5">
        <v>263.10000000000002</v>
      </c>
      <c r="D5">
        <v>231.58333333333334</v>
      </c>
    </row>
    <row r="6" spans="1:4" x14ac:dyDescent="0.3">
      <c r="A6" s="31" t="s">
        <v>19</v>
      </c>
      <c r="B6">
        <v>416.4736842105263</v>
      </c>
      <c r="C6">
        <v>400.27777777777777</v>
      </c>
      <c r="D6">
        <v>405.87272727272727</v>
      </c>
    </row>
    <row r="7" spans="1:4" x14ac:dyDescent="0.3">
      <c r="A7" s="31" t="s">
        <v>20</v>
      </c>
      <c r="B7">
        <v>243.7</v>
      </c>
      <c r="C7">
        <v>336.21951219512198</v>
      </c>
      <c r="D7">
        <v>305.88524590163934</v>
      </c>
    </row>
    <row r="8" spans="1:4" x14ac:dyDescent="0.3">
      <c r="A8" s="31" t="s">
        <v>21</v>
      </c>
      <c r="B8">
        <v>306.76923076923077</v>
      </c>
      <c r="C8">
        <v>233.29268292682926</v>
      </c>
      <c r="D8">
        <v>250.9814814814815</v>
      </c>
    </row>
    <row r="9" spans="1:4" x14ac:dyDescent="0.3">
      <c r="A9" s="31" t="s">
        <v>22</v>
      </c>
      <c r="B9">
        <v>295.45</v>
      </c>
      <c r="C9">
        <v>260.27777777777777</v>
      </c>
      <c r="D9">
        <v>278.78947368421052</v>
      </c>
    </row>
    <row r="10" spans="1:4" x14ac:dyDescent="0.3">
      <c r="A10" s="31" t="s">
        <v>23</v>
      </c>
      <c r="B10">
        <v>290.76190476190476</v>
      </c>
      <c r="C10">
        <v>262.76</v>
      </c>
      <c r="D10">
        <v>275.54347826086956</v>
      </c>
    </row>
    <row r="11" spans="1:4" x14ac:dyDescent="0.3">
      <c r="A11" s="31" t="s">
        <v>24</v>
      </c>
      <c r="B11">
        <v>342.48</v>
      </c>
      <c r="C11">
        <v>253.81818181818181</v>
      </c>
      <c r="D11">
        <v>300.97872340425533</v>
      </c>
    </row>
    <row r="12" spans="1:4" x14ac:dyDescent="0.3">
      <c r="A12" s="31" t="s">
        <v>25</v>
      </c>
      <c r="B12">
        <v>224.57692307692307</v>
      </c>
      <c r="C12">
        <v>354.58333333333331</v>
      </c>
      <c r="D12">
        <v>265.63157894736844</v>
      </c>
    </row>
    <row r="13" spans="1:4" x14ac:dyDescent="0.3">
      <c r="A13" s="31" t="s">
        <v>26</v>
      </c>
      <c r="B13">
        <v>247.61111111111111</v>
      </c>
      <c r="C13">
        <v>302.69230769230768</v>
      </c>
      <c r="D13">
        <v>262.22448979591837</v>
      </c>
    </row>
    <row r="14" spans="1:4" x14ac:dyDescent="0.3">
      <c r="A14" s="31" t="s">
        <v>27</v>
      </c>
      <c r="B14">
        <v>202.15</v>
      </c>
      <c r="C14">
        <v>546</v>
      </c>
      <c r="D14">
        <v>265.30612244897958</v>
      </c>
    </row>
    <row r="15" spans="1:4" x14ac:dyDescent="0.3">
      <c r="A15" s="31" t="s">
        <v>28</v>
      </c>
      <c r="B15">
        <v>310.38461538461536</v>
      </c>
      <c r="C15">
        <v>322.3</v>
      </c>
      <c r="D15">
        <v>318.69767441860466</v>
      </c>
    </row>
    <row r="16" spans="1:4" x14ac:dyDescent="0.3">
      <c r="A16" s="31" t="s">
        <v>29</v>
      </c>
      <c r="B16">
        <v>228.37037037037038</v>
      </c>
      <c r="C16">
        <v>192.91666666666666</v>
      </c>
      <c r="D16">
        <v>217.46153846153845</v>
      </c>
    </row>
    <row r="17" spans="1:4" x14ac:dyDescent="0.3">
      <c r="A17" s="31" t="s">
        <v>17</v>
      </c>
      <c r="B17">
        <v>259.27272727272725</v>
      </c>
      <c r="C17">
        <v>297.50803858520902</v>
      </c>
      <c r="D17">
        <v>278.14761904761906</v>
      </c>
    </row>
    <row r="25" spans="1:4" x14ac:dyDescent="0.3">
      <c r="A25" s="32" t="s">
        <v>30</v>
      </c>
      <c r="B25" s="32" t="s">
        <v>11</v>
      </c>
      <c r="C25" s="32" t="s">
        <v>12</v>
      </c>
    </row>
    <row r="26" spans="1:4" x14ac:dyDescent="0.3">
      <c r="A26" s="31" t="s">
        <v>18</v>
      </c>
      <c r="B26">
        <v>192.1875</v>
      </c>
      <c r="C26">
        <v>263.10000000000002</v>
      </c>
    </row>
    <row r="27" spans="1:4" x14ac:dyDescent="0.3">
      <c r="A27" s="31" t="s">
        <v>19</v>
      </c>
      <c r="B27">
        <v>416.4736842105263</v>
      </c>
      <c r="C27">
        <v>400.27777777777777</v>
      </c>
    </row>
    <row r="28" spans="1:4" x14ac:dyDescent="0.3">
      <c r="A28" s="31" t="s">
        <v>20</v>
      </c>
      <c r="B28">
        <v>243.7</v>
      </c>
      <c r="C28">
        <v>336.21951219512198</v>
      </c>
    </row>
    <row r="29" spans="1:4" x14ac:dyDescent="0.3">
      <c r="A29" s="31" t="s">
        <v>21</v>
      </c>
      <c r="B29">
        <v>306.76923076923077</v>
      </c>
      <c r="C29">
        <v>233.29268292682926</v>
      </c>
    </row>
    <row r="30" spans="1:4" x14ac:dyDescent="0.3">
      <c r="A30" s="31" t="s">
        <v>22</v>
      </c>
      <c r="B30">
        <v>295.45</v>
      </c>
      <c r="C30">
        <v>260.27777777777777</v>
      </c>
    </row>
    <row r="31" spans="1:4" x14ac:dyDescent="0.3">
      <c r="A31" s="31" t="s">
        <v>23</v>
      </c>
      <c r="B31">
        <v>290.76190476190476</v>
      </c>
      <c r="C31">
        <v>262.76</v>
      </c>
    </row>
    <row r="32" spans="1:4" x14ac:dyDescent="0.3">
      <c r="A32" s="31" t="s">
        <v>24</v>
      </c>
      <c r="B32">
        <v>342.48</v>
      </c>
      <c r="C32">
        <v>253.81818181818181</v>
      </c>
    </row>
    <row r="33" spans="1:3" x14ac:dyDescent="0.3">
      <c r="A33" s="31" t="s">
        <v>25</v>
      </c>
      <c r="B33">
        <v>224.57692307692307</v>
      </c>
      <c r="C33">
        <v>354.58333333333331</v>
      </c>
    </row>
    <row r="34" spans="1:3" x14ac:dyDescent="0.3">
      <c r="A34" s="31" t="s">
        <v>26</v>
      </c>
      <c r="B34">
        <v>247.61111111111111</v>
      </c>
      <c r="C34">
        <v>302.69230769230768</v>
      </c>
    </row>
    <row r="35" spans="1:3" x14ac:dyDescent="0.3">
      <c r="A35" s="31" t="s">
        <v>27</v>
      </c>
      <c r="B35">
        <v>202.15</v>
      </c>
      <c r="C35">
        <v>546</v>
      </c>
    </row>
    <row r="36" spans="1:3" x14ac:dyDescent="0.3">
      <c r="A36" s="31" t="s">
        <v>28</v>
      </c>
      <c r="B36">
        <v>310.38461538461536</v>
      </c>
      <c r="C36">
        <v>322.3</v>
      </c>
    </row>
    <row r="37" spans="1:3" x14ac:dyDescent="0.3">
      <c r="A37" s="31" t="s">
        <v>29</v>
      </c>
      <c r="B37">
        <v>228.37037037037038</v>
      </c>
      <c r="C37">
        <v>192.91666666666666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43"/>
  <sheetViews>
    <sheetView topLeftCell="A27" workbookViewId="0">
      <selection activeCell="A40" sqref="A40"/>
    </sheetView>
  </sheetViews>
  <sheetFormatPr defaultRowHeight="14.4" x14ac:dyDescent="0.3"/>
  <cols>
    <col min="1" max="1" width="21.33203125" bestFit="1" customWidth="1"/>
    <col min="2" max="2" width="15.5546875" bestFit="1" customWidth="1"/>
    <col min="3" max="3" width="5" bestFit="1" customWidth="1"/>
    <col min="4" max="4" width="10.6640625" bestFit="1" customWidth="1"/>
  </cols>
  <sheetData>
    <row r="3" spans="1:4" x14ac:dyDescent="0.3">
      <c r="A3" s="30" t="s">
        <v>31</v>
      </c>
      <c r="B3" s="30" t="s">
        <v>15</v>
      </c>
    </row>
    <row r="4" spans="1:4" x14ac:dyDescent="0.3">
      <c r="A4" s="30" t="s">
        <v>16</v>
      </c>
      <c r="B4" t="s">
        <v>11</v>
      </c>
      <c r="C4" t="s">
        <v>12</v>
      </c>
      <c r="D4" t="s">
        <v>17</v>
      </c>
    </row>
    <row r="5" spans="1:4" x14ac:dyDescent="0.3">
      <c r="A5" s="31" t="s">
        <v>32</v>
      </c>
      <c r="B5" s="35">
        <v>5.660909090909092</v>
      </c>
      <c r="C5" s="35">
        <v>5.8756074766355155</v>
      </c>
      <c r="D5" s="35">
        <v>5.7667741935483905</v>
      </c>
    </row>
    <row r="6" spans="1:4" x14ac:dyDescent="0.3">
      <c r="A6" s="31" t="s">
        <v>33</v>
      </c>
      <c r="B6" s="35">
        <v>5.3328481012658235</v>
      </c>
      <c r="C6" s="35">
        <v>5.7276923076923092</v>
      </c>
      <c r="D6" s="35">
        <v>5.5290127388535089</v>
      </c>
    </row>
    <row r="7" spans="1:4" x14ac:dyDescent="0.3">
      <c r="A7" s="31" t="s">
        <v>34</v>
      </c>
      <c r="B7" s="35">
        <v>5.3998039215686262</v>
      </c>
      <c r="C7" s="35">
        <v>5.2214583333333326</v>
      </c>
      <c r="D7" s="35">
        <v>5.3133333333333352</v>
      </c>
    </row>
    <row r="8" spans="1:4" x14ac:dyDescent="0.3">
      <c r="A8" s="31" t="s">
        <v>17</v>
      </c>
      <c r="B8" s="35">
        <v>5.456677115987465</v>
      </c>
      <c r="C8" s="35">
        <v>5.7004501607717071</v>
      </c>
      <c r="D8" s="35">
        <v>5.5770158730158776</v>
      </c>
    </row>
    <row r="27" spans="1:3" x14ac:dyDescent="0.3">
      <c r="A27" t="s">
        <v>35</v>
      </c>
    </row>
    <row r="28" spans="1:3" x14ac:dyDescent="0.3">
      <c r="A28" s="34" t="s">
        <v>10</v>
      </c>
      <c r="B28" s="34" t="s">
        <v>11</v>
      </c>
      <c r="C28" s="34" t="s">
        <v>12</v>
      </c>
    </row>
    <row r="29" spans="1:3" x14ac:dyDescent="0.3">
      <c r="A29" s="31" t="s">
        <v>36</v>
      </c>
      <c r="B29" s="35">
        <v>5.3969230769230752</v>
      </c>
      <c r="C29" s="35">
        <v>5.5957142857142861</v>
      </c>
    </row>
    <row r="30" spans="1:3" x14ac:dyDescent="0.3">
      <c r="A30" s="31" t="s">
        <v>37</v>
      </c>
      <c r="B30" s="35">
        <v>5.9156603773584902</v>
      </c>
      <c r="C30" s="35">
        <v>5.915</v>
      </c>
    </row>
    <row r="31" spans="1:3" x14ac:dyDescent="0.3">
      <c r="A31" s="31" t="s">
        <v>38</v>
      </c>
      <c r="B31" s="35">
        <v>5.1215384615384618</v>
      </c>
      <c r="C31" s="35">
        <v>5.5832258064516136</v>
      </c>
    </row>
    <row r="32" spans="1:3" x14ac:dyDescent="0.3">
      <c r="A32" s="31" t="s">
        <v>39</v>
      </c>
      <c r="B32" s="35">
        <v>5.4746296296296295</v>
      </c>
      <c r="C32" s="35">
        <v>6.070444444444445</v>
      </c>
    </row>
    <row r="33" spans="1:3" x14ac:dyDescent="0.3">
      <c r="A33" s="31" t="s">
        <v>40</v>
      </c>
      <c r="B33" s="35">
        <v>5.3998039215686262</v>
      </c>
      <c r="C33" s="35">
        <v>5.2214583333333326</v>
      </c>
    </row>
    <row r="34" spans="1:3" x14ac:dyDescent="0.3">
      <c r="A34" s="31" t="s">
        <v>41</v>
      </c>
      <c r="B34" s="35">
        <v>5.4240350877192975</v>
      </c>
      <c r="C34" s="35">
        <v>5.8410526315789486</v>
      </c>
    </row>
    <row r="39" spans="1:3" x14ac:dyDescent="0.3">
      <c r="A39" t="s">
        <v>35</v>
      </c>
    </row>
    <row r="40" spans="1:3" x14ac:dyDescent="0.3">
      <c r="A40" s="34" t="s">
        <v>13</v>
      </c>
      <c r="B40" s="34" t="s">
        <v>11</v>
      </c>
      <c r="C40" s="34" t="s">
        <v>12</v>
      </c>
    </row>
    <row r="41" spans="1:3" x14ac:dyDescent="0.3">
      <c r="A41" s="31" t="s">
        <v>32</v>
      </c>
      <c r="B41" s="35">
        <v>5.660909090909092</v>
      </c>
      <c r="C41" s="35">
        <v>5.8756074766355155</v>
      </c>
    </row>
    <row r="42" spans="1:3" x14ac:dyDescent="0.3">
      <c r="A42" s="31" t="s">
        <v>33</v>
      </c>
      <c r="B42" s="35">
        <v>5.3328481012658235</v>
      </c>
      <c r="C42" s="35">
        <v>5.7276923076923092</v>
      </c>
    </row>
    <row r="43" spans="1:3" x14ac:dyDescent="0.3">
      <c r="A43" s="31" t="s">
        <v>34</v>
      </c>
      <c r="B43" s="35">
        <v>5.3998039215686262</v>
      </c>
      <c r="C43" s="35">
        <v>5.2214583333333326</v>
      </c>
    </row>
  </sheetData>
  <pageMargins left="0.7" right="0.7" top="0.75" bottom="0.75" header="0.3" footer="0.3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5"/>
  <sheetViews>
    <sheetView topLeftCell="A32" workbookViewId="0">
      <selection activeCell="G45" sqref="G45"/>
    </sheetView>
  </sheetViews>
  <sheetFormatPr defaultRowHeight="14.4" x14ac:dyDescent="0.3"/>
  <cols>
    <col min="1" max="1" width="22.88671875" bestFit="1" customWidth="1"/>
    <col min="2" max="2" width="10.6640625" bestFit="1" customWidth="1"/>
    <col min="3" max="3" width="8" bestFit="1" customWidth="1"/>
  </cols>
  <sheetData>
    <row r="1" spans="1:3" x14ac:dyDescent="0.3">
      <c r="A1" s="30" t="s">
        <v>42</v>
      </c>
      <c r="B1" t="s">
        <v>43</v>
      </c>
    </row>
    <row r="3" spans="1:3" x14ac:dyDescent="0.3">
      <c r="A3" s="30" t="s">
        <v>4</v>
      </c>
    </row>
    <row r="4" spans="1:3" x14ac:dyDescent="0.3">
      <c r="A4" s="30" t="s">
        <v>0</v>
      </c>
      <c r="B4" s="30" t="s">
        <v>1</v>
      </c>
      <c r="C4" t="s">
        <v>2</v>
      </c>
    </row>
    <row r="5" spans="1:3" x14ac:dyDescent="0.3">
      <c r="A5" t="s">
        <v>44</v>
      </c>
      <c r="B5" t="s">
        <v>45</v>
      </c>
      <c r="C5">
        <v>155813</v>
      </c>
    </row>
    <row r="6" spans="1:3" x14ac:dyDescent="0.3">
      <c r="A6" t="s">
        <v>46</v>
      </c>
      <c r="B6" t="s">
        <v>45</v>
      </c>
      <c r="C6">
        <v>150038</v>
      </c>
    </row>
    <row r="7" spans="1:3" x14ac:dyDescent="0.3">
      <c r="A7" t="s">
        <v>47</v>
      </c>
      <c r="B7" t="s">
        <v>45</v>
      </c>
      <c r="C7">
        <v>146888</v>
      </c>
    </row>
    <row r="8" spans="1:3" x14ac:dyDescent="0.3">
      <c r="A8" t="s">
        <v>48</v>
      </c>
      <c r="B8" t="s">
        <v>45</v>
      </c>
      <c r="C8">
        <v>138621</v>
      </c>
    </row>
    <row r="9" spans="1:3" x14ac:dyDescent="0.3">
      <c r="A9" t="s">
        <v>49</v>
      </c>
      <c r="B9" t="s">
        <v>50</v>
      </c>
      <c r="C9">
        <v>138075</v>
      </c>
    </row>
    <row r="10" spans="1:3" x14ac:dyDescent="0.3">
      <c r="A10" t="s">
        <v>51</v>
      </c>
      <c r="B10" t="s">
        <v>45</v>
      </c>
      <c r="C10">
        <v>132384</v>
      </c>
    </row>
    <row r="11" spans="1:3" x14ac:dyDescent="0.3">
      <c r="A11" t="s">
        <v>52</v>
      </c>
      <c r="B11" t="s">
        <v>45</v>
      </c>
      <c r="C11">
        <v>123284</v>
      </c>
    </row>
    <row r="12" spans="1:3" x14ac:dyDescent="0.3">
      <c r="A12" t="s">
        <v>53</v>
      </c>
      <c r="B12" t="s">
        <v>54</v>
      </c>
      <c r="C12">
        <v>119609</v>
      </c>
    </row>
    <row r="13" spans="1:3" x14ac:dyDescent="0.3">
      <c r="A13" t="s">
        <v>55</v>
      </c>
      <c r="B13" t="s">
        <v>45</v>
      </c>
      <c r="C13">
        <v>118048</v>
      </c>
    </row>
    <row r="14" spans="1:3" x14ac:dyDescent="0.3">
      <c r="A14" t="s">
        <v>56</v>
      </c>
      <c r="B14" t="s">
        <v>50</v>
      </c>
      <c r="C14">
        <v>114128</v>
      </c>
    </row>
    <row r="15" spans="1:3" x14ac:dyDescent="0.3">
      <c r="A15" t="s">
        <v>57</v>
      </c>
      <c r="B15" t="s">
        <v>54</v>
      </c>
      <c r="C15">
        <v>110537</v>
      </c>
    </row>
    <row r="16" spans="1:3" x14ac:dyDescent="0.3">
      <c r="A16" t="s">
        <v>58</v>
      </c>
      <c r="B16" t="s">
        <v>54</v>
      </c>
      <c r="C16">
        <v>108780</v>
      </c>
    </row>
    <row r="17" spans="1:3" x14ac:dyDescent="0.3">
      <c r="A17" t="s">
        <v>59</v>
      </c>
      <c r="B17" t="s">
        <v>54</v>
      </c>
      <c r="C17">
        <v>105644</v>
      </c>
    </row>
    <row r="18" spans="1:3" x14ac:dyDescent="0.3">
      <c r="A18" t="s">
        <v>60</v>
      </c>
      <c r="B18" t="s">
        <v>50</v>
      </c>
      <c r="C18">
        <v>104860</v>
      </c>
    </row>
    <row r="19" spans="1:3" x14ac:dyDescent="0.3">
      <c r="A19" t="s">
        <v>61</v>
      </c>
      <c r="B19" t="s">
        <v>45</v>
      </c>
      <c r="C19">
        <v>103509</v>
      </c>
    </row>
    <row r="20" spans="1:3" x14ac:dyDescent="0.3">
      <c r="A20" t="s">
        <v>62</v>
      </c>
      <c r="B20" t="s">
        <v>45</v>
      </c>
      <c r="C20">
        <v>102564</v>
      </c>
    </row>
    <row r="21" spans="1:3" x14ac:dyDescent="0.3">
      <c r="A21" t="s">
        <v>63</v>
      </c>
      <c r="B21" t="s">
        <v>45</v>
      </c>
      <c r="C21">
        <v>101654</v>
      </c>
    </row>
    <row r="22" spans="1:3" x14ac:dyDescent="0.3">
      <c r="A22" t="s">
        <v>64</v>
      </c>
      <c r="B22" t="s">
        <v>54</v>
      </c>
      <c r="C22">
        <v>101171</v>
      </c>
    </row>
    <row r="23" spans="1:3" x14ac:dyDescent="0.3">
      <c r="A23" t="s">
        <v>65</v>
      </c>
      <c r="B23" t="s">
        <v>54</v>
      </c>
      <c r="C23">
        <v>101066</v>
      </c>
    </row>
    <row r="24" spans="1:3" x14ac:dyDescent="0.3">
      <c r="A24" t="s">
        <v>66</v>
      </c>
      <c r="B24" t="s">
        <v>50</v>
      </c>
      <c r="C24">
        <v>96110</v>
      </c>
    </row>
    <row r="25" spans="1:3" x14ac:dyDescent="0.3">
      <c r="A25" t="s">
        <v>67</v>
      </c>
      <c r="B25" t="s">
        <v>45</v>
      </c>
      <c r="C25">
        <v>88564</v>
      </c>
    </row>
    <row r="26" spans="1:3" x14ac:dyDescent="0.3">
      <c r="A26" t="s">
        <v>68</v>
      </c>
      <c r="B26" t="s">
        <v>54</v>
      </c>
      <c r="C26">
        <v>83657</v>
      </c>
    </row>
    <row r="27" spans="1:3" x14ac:dyDescent="0.3">
      <c r="A27" t="s">
        <v>17</v>
      </c>
      <c r="C27">
        <v>2545004</v>
      </c>
    </row>
    <row r="40" spans="1:3" x14ac:dyDescent="0.3">
      <c r="A40">
        <v>2015</v>
      </c>
    </row>
    <row r="41" spans="1:3" x14ac:dyDescent="0.3">
      <c r="A41" s="34" t="s">
        <v>0</v>
      </c>
      <c r="B41" s="34" t="s">
        <v>1</v>
      </c>
      <c r="C41" s="34" t="s">
        <v>2</v>
      </c>
    </row>
    <row r="42" spans="1:3" x14ac:dyDescent="0.3">
      <c r="A42" s="33" t="s">
        <v>44</v>
      </c>
      <c r="B42" t="s">
        <v>45</v>
      </c>
      <c r="C42">
        <v>108773</v>
      </c>
    </row>
    <row r="43" spans="1:3" x14ac:dyDescent="0.3">
      <c r="A43" s="33" t="s">
        <v>46</v>
      </c>
      <c r="B43" t="s">
        <v>45</v>
      </c>
      <c r="C43">
        <v>91238</v>
      </c>
    </row>
    <row r="44" spans="1:3" x14ac:dyDescent="0.3">
      <c r="A44" s="33" t="s">
        <v>51</v>
      </c>
      <c r="B44" t="s">
        <v>45</v>
      </c>
      <c r="C44">
        <v>74508</v>
      </c>
    </row>
    <row r="45" spans="1:3" x14ac:dyDescent="0.3">
      <c r="A45" s="33" t="s">
        <v>48</v>
      </c>
      <c r="B45" t="s">
        <v>45</v>
      </c>
      <c r="C45">
        <v>73367</v>
      </c>
    </row>
    <row r="46" spans="1:3" x14ac:dyDescent="0.3">
      <c r="A46" s="33" t="s">
        <v>58</v>
      </c>
      <c r="B46" t="s">
        <v>54</v>
      </c>
      <c r="C46">
        <v>71897</v>
      </c>
    </row>
    <row r="49" spans="1:3" x14ac:dyDescent="0.3">
      <c r="A49">
        <v>2014</v>
      </c>
    </row>
    <row r="50" spans="1:3" x14ac:dyDescent="0.3">
      <c r="A50" s="32" t="s">
        <v>0</v>
      </c>
      <c r="B50" s="32" t="s">
        <v>1</v>
      </c>
      <c r="C50" s="32" t="s">
        <v>2</v>
      </c>
    </row>
    <row r="51" spans="1:3" x14ac:dyDescent="0.3">
      <c r="A51" s="33" t="s">
        <v>47</v>
      </c>
      <c r="B51" t="s">
        <v>45</v>
      </c>
      <c r="C51">
        <v>108633</v>
      </c>
    </row>
    <row r="52" spans="1:3" x14ac:dyDescent="0.3">
      <c r="A52" s="33" t="s">
        <v>53</v>
      </c>
      <c r="B52" t="s">
        <v>54</v>
      </c>
      <c r="C52">
        <v>82005</v>
      </c>
    </row>
    <row r="53" spans="1:3" x14ac:dyDescent="0.3">
      <c r="A53" s="33" t="s">
        <v>49</v>
      </c>
      <c r="B53" t="s">
        <v>50</v>
      </c>
      <c r="C53">
        <v>79002</v>
      </c>
    </row>
    <row r="54" spans="1:3" x14ac:dyDescent="0.3">
      <c r="A54" s="33" t="s">
        <v>56</v>
      </c>
      <c r="B54" t="s">
        <v>50</v>
      </c>
      <c r="C54">
        <v>74221</v>
      </c>
    </row>
    <row r="55" spans="1:3" x14ac:dyDescent="0.3">
      <c r="A55" s="33" t="s">
        <v>48</v>
      </c>
      <c r="B55" t="s">
        <v>45</v>
      </c>
      <c r="C55">
        <v>65254</v>
      </c>
    </row>
  </sheetData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9"/>
  <sheetViews>
    <sheetView topLeftCell="E7" workbookViewId="0">
      <selection activeCell="D19" sqref="D19"/>
    </sheetView>
  </sheetViews>
  <sheetFormatPr defaultRowHeight="14.4" x14ac:dyDescent="0.3"/>
  <cols>
    <col min="1" max="1" width="12.44140625" customWidth="1"/>
    <col min="2" max="2" width="16.6640625" bestFit="1" customWidth="1"/>
    <col min="3" max="3" width="16.6640625" customWidth="1"/>
    <col min="4" max="4" width="17" customWidth="1"/>
    <col min="5" max="5" width="23.88671875" customWidth="1"/>
    <col min="6" max="6" width="17.6640625" customWidth="1"/>
    <col min="7" max="7" width="17.6640625" bestFit="1" customWidth="1"/>
  </cols>
  <sheetData>
    <row r="1" spans="1:5" x14ac:dyDescent="0.3">
      <c r="A1" s="30" t="s">
        <v>69</v>
      </c>
      <c r="B1" s="31">
        <v>2015</v>
      </c>
    </row>
    <row r="3" spans="1:5" x14ac:dyDescent="0.3">
      <c r="B3" s="30" t="s">
        <v>70</v>
      </c>
    </row>
    <row r="4" spans="1:5" x14ac:dyDescent="0.3">
      <c r="A4" s="30" t="s">
        <v>3</v>
      </c>
      <c r="B4" t="s">
        <v>4</v>
      </c>
      <c r="C4" t="s">
        <v>5</v>
      </c>
      <c r="D4" t="s">
        <v>6</v>
      </c>
      <c r="E4" t="s">
        <v>7</v>
      </c>
    </row>
    <row r="5" spans="1:5" x14ac:dyDescent="0.3">
      <c r="A5" t="s">
        <v>36</v>
      </c>
      <c r="B5">
        <v>190274</v>
      </c>
      <c r="C5">
        <v>3805.4800000000005</v>
      </c>
      <c r="D5">
        <v>186468.52000000002</v>
      </c>
      <c r="E5">
        <v>76427.98000000001</v>
      </c>
    </row>
    <row r="6" spans="1:5" x14ac:dyDescent="0.3">
      <c r="A6" t="s">
        <v>37</v>
      </c>
      <c r="B6">
        <v>213129</v>
      </c>
      <c r="C6">
        <v>8525.16</v>
      </c>
      <c r="D6">
        <v>204603.84000000008</v>
      </c>
      <c r="E6">
        <v>93677.23000000001</v>
      </c>
    </row>
    <row r="7" spans="1:5" x14ac:dyDescent="0.3">
      <c r="A7" t="s">
        <v>38</v>
      </c>
      <c r="B7">
        <v>284767</v>
      </c>
      <c r="C7">
        <v>5695.3399999999983</v>
      </c>
      <c r="D7">
        <v>279071.65999999997</v>
      </c>
      <c r="E7">
        <v>131877.06</v>
      </c>
    </row>
    <row r="8" spans="1:5" x14ac:dyDescent="0.3">
      <c r="A8" t="s">
        <v>39</v>
      </c>
      <c r="B8">
        <v>190428</v>
      </c>
      <c r="C8">
        <v>5712.84</v>
      </c>
      <c r="D8">
        <v>184715.16000000003</v>
      </c>
      <c r="E8">
        <v>74352.749999999985</v>
      </c>
    </row>
    <row r="9" spans="1:5" x14ac:dyDescent="0.3">
      <c r="A9" t="s">
        <v>40</v>
      </c>
      <c r="B9">
        <v>189294</v>
      </c>
      <c r="C9">
        <v>1892.9400000000003</v>
      </c>
      <c r="D9">
        <v>187401.05999999994</v>
      </c>
      <c r="E9">
        <v>58388.160000000018</v>
      </c>
    </row>
    <row r="10" spans="1:5" x14ac:dyDescent="0.3">
      <c r="A10" t="s">
        <v>41</v>
      </c>
      <c r="B10">
        <v>265629</v>
      </c>
      <c r="C10">
        <v>7968.8699999999981</v>
      </c>
      <c r="D10">
        <v>257660.12999999998</v>
      </c>
      <c r="E10">
        <v>98216.750000000015</v>
      </c>
    </row>
    <row r="11" spans="1:5" x14ac:dyDescent="0.3">
      <c r="A11" t="s">
        <v>17</v>
      </c>
      <c r="B11">
        <v>1333521</v>
      </c>
      <c r="C11">
        <v>33600.62999999999</v>
      </c>
      <c r="D11">
        <v>1299920.3699999999</v>
      </c>
      <c r="E11">
        <v>532939.93000000005</v>
      </c>
    </row>
    <row r="22" spans="1:5" x14ac:dyDescent="0.3">
      <c r="A22" s="34" t="s">
        <v>3</v>
      </c>
      <c r="B22" s="34" t="s">
        <v>4</v>
      </c>
      <c r="C22" s="34" t="s">
        <v>5</v>
      </c>
      <c r="D22" s="34" t="s">
        <v>6</v>
      </c>
      <c r="E22" s="34" t="s">
        <v>7</v>
      </c>
    </row>
    <row r="23" spans="1:5" x14ac:dyDescent="0.3">
      <c r="A23" t="s">
        <v>36</v>
      </c>
      <c r="B23">
        <v>190274</v>
      </c>
      <c r="C23">
        <v>3805.4800000000005</v>
      </c>
      <c r="D23">
        <v>186468.52000000002</v>
      </c>
      <c r="E23">
        <v>76427.98000000001</v>
      </c>
    </row>
    <row r="24" spans="1:5" x14ac:dyDescent="0.3">
      <c r="A24" t="s">
        <v>37</v>
      </c>
      <c r="B24">
        <v>213129</v>
      </c>
      <c r="C24">
        <v>8525.16</v>
      </c>
      <c r="D24">
        <v>204603.84000000008</v>
      </c>
      <c r="E24">
        <v>93677.23000000001</v>
      </c>
    </row>
    <row r="25" spans="1:5" x14ac:dyDescent="0.3">
      <c r="A25" t="s">
        <v>38</v>
      </c>
      <c r="B25">
        <v>284767</v>
      </c>
      <c r="C25">
        <v>5695.3399999999983</v>
      </c>
      <c r="D25">
        <v>279071.65999999997</v>
      </c>
      <c r="E25">
        <v>131877.06</v>
      </c>
    </row>
    <row r="26" spans="1:5" x14ac:dyDescent="0.3">
      <c r="A26" t="s">
        <v>39</v>
      </c>
      <c r="B26">
        <v>190428</v>
      </c>
      <c r="C26">
        <v>5712.84</v>
      </c>
      <c r="D26">
        <v>184715.16000000003</v>
      </c>
      <c r="E26">
        <v>74352.749999999985</v>
      </c>
    </row>
    <row r="27" spans="1:5" x14ac:dyDescent="0.3">
      <c r="A27" t="s">
        <v>40</v>
      </c>
      <c r="B27">
        <v>189294</v>
      </c>
      <c r="C27">
        <v>1892.9400000000003</v>
      </c>
      <c r="D27">
        <v>187401.05999999994</v>
      </c>
      <c r="E27">
        <v>58388.160000000018</v>
      </c>
    </row>
    <row r="28" spans="1:5" x14ac:dyDescent="0.3">
      <c r="A28" t="s">
        <v>41</v>
      </c>
      <c r="B28">
        <v>265629</v>
      </c>
      <c r="C28">
        <v>7968.8699999999981</v>
      </c>
      <c r="D28">
        <v>257660.12999999998</v>
      </c>
      <c r="E28">
        <v>98216.750000000015</v>
      </c>
    </row>
    <row r="29" spans="1:5" x14ac:dyDescent="0.3">
      <c r="A29" s="42" t="s">
        <v>17</v>
      </c>
      <c r="B29" s="42">
        <v>1333521</v>
      </c>
      <c r="C29" s="42">
        <v>33600.62999999999</v>
      </c>
      <c r="D29" s="42">
        <v>1299920.3699999999</v>
      </c>
      <c r="E29" s="42">
        <v>532939.93000000005</v>
      </c>
    </row>
  </sheetData>
  <pageMargins left="0.7" right="0.7" top="0.75" bottom="0.75" header="0.3" footer="0.3"/>
  <pageSetup orientation="portrait"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2"/>
  <sheetViews>
    <sheetView workbookViewId="0">
      <selection activeCell="A12" sqref="A12"/>
    </sheetView>
  </sheetViews>
  <sheetFormatPr defaultRowHeight="14.4" x14ac:dyDescent="0.3"/>
  <cols>
    <col min="1" max="1" width="16.44140625" customWidth="1"/>
    <col min="2" max="2" width="7.33203125" customWidth="1"/>
  </cols>
  <sheetData>
    <row r="1" spans="1:2" x14ac:dyDescent="0.3">
      <c r="A1" s="30" t="s">
        <v>69</v>
      </c>
      <c r="B1" s="31">
        <v>2015</v>
      </c>
    </row>
    <row r="3" spans="1:2" x14ac:dyDescent="0.3">
      <c r="A3" t="s">
        <v>71</v>
      </c>
    </row>
    <row r="4" spans="1:2" x14ac:dyDescent="0.3">
      <c r="A4">
        <v>50815</v>
      </c>
    </row>
    <row r="11" spans="1:2" x14ac:dyDescent="0.3">
      <c r="A11" s="32" t="s">
        <v>71</v>
      </c>
    </row>
    <row r="12" spans="1:2" x14ac:dyDescent="0.3">
      <c r="A12" s="43">
        <v>50815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A20" sqref="A20"/>
    </sheetView>
  </sheetViews>
  <sheetFormatPr defaultRowHeight="14.4" x14ac:dyDescent="0.3"/>
  <cols>
    <col min="1" max="1" width="12.5546875" customWidth="1"/>
    <col min="2" max="2" width="14.44140625" bestFit="1" customWidth="1"/>
    <col min="3" max="3" width="14.88671875" customWidth="1"/>
    <col min="4" max="4" width="15.33203125" customWidth="1"/>
    <col min="5" max="5" width="22.33203125" bestFit="1" customWidth="1"/>
    <col min="6" max="6" width="17.33203125" customWidth="1"/>
    <col min="7" max="7" width="23.88671875" bestFit="1" customWidth="1"/>
  </cols>
  <sheetData>
    <row r="1" spans="1:7" x14ac:dyDescent="0.3">
      <c r="A1" s="30" t="s">
        <v>69</v>
      </c>
      <c r="B1" s="31">
        <v>2015</v>
      </c>
    </row>
    <row r="3" spans="1:7" x14ac:dyDescent="0.3">
      <c r="A3" s="30" t="s">
        <v>16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3">
      <c r="A4" s="31" t="s">
        <v>36</v>
      </c>
      <c r="B4">
        <v>190274</v>
      </c>
      <c r="C4">
        <v>3805.4800000000005</v>
      </c>
      <c r="D4">
        <v>186468.52000000002</v>
      </c>
      <c r="E4">
        <v>76427.98000000001</v>
      </c>
      <c r="F4">
        <v>110040.53999999996</v>
      </c>
      <c r="G4">
        <v>29.016733619526605</v>
      </c>
    </row>
    <row r="5" spans="1:7" x14ac:dyDescent="0.3">
      <c r="A5" s="31" t="s">
        <v>37</v>
      </c>
      <c r="B5">
        <v>213129</v>
      </c>
      <c r="C5">
        <v>8525.16</v>
      </c>
      <c r="D5">
        <v>204603.84000000008</v>
      </c>
      <c r="E5">
        <v>93677.23000000001</v>
      </c>
      <c r="F5">
        <v>110926.60999999999</v>
      </c>
      <c r="G5">
        <v>27.782141389253791</v>
      </c>
    </row>
    <row r="6" spans="1:7" x14ac:dyDescent="0.3">
      <c r="A6" s="31" t="s">
        <v>38</v>
      </c>
      <c r="B6">
        <v>284767</v>
      </c>
      <c r="C6">
        <v>5695.3399999999983</v>
      </c>
      <c r="D6">
        <v>279071.65999999997</v>
      </c>
      <c r="E6">
        <v>131877.06</v>
      </c>
      <c r="F6">
        <v>147194.59999999998</v>
      </c>
      <c r="G6">
        <v>34.370003200743049</v>
      </c>
    </row>
    <row r="7" spans="1:7" x14ac:dyDescent="0.3">
      <c r="A7" s="31" t="s">
        <v>39</v>
      </c>
      <c r="B7">
        <v>190428</v>
      </c>
      <c r="C7">
        <v>5712.84</v>
      </c>
      <c r="D7">
        <v>184715.16000000003</v>
      </c>
      <c r="E7">
        <v>74352.749999999985</v>
      </c>
      <c r="F7">
        <v>110362.41000000003</v>
      </c>
      <c r="G7">
        <v>26.734393666567087</v>
      </c>
    </row>
    <row r="8" spans="1:7" x14ac:dyDescent="0.3">
      <c r="A8" s="31" t="s">
        <v>40</v>
      </c>
      <c r="B8">
        <v>189294</v>
      </c>
      <c r="C8">
        <v>1892.9400000000003</v>
      </c>
      <c r="D8">
        <v>187401.05999999994</v>
      </c>
      <c r="E8">
        <v>58388.160000000018</v>
      </c>
      <c r="F8">
        <v>129012.89999999997</v>
      </c>
      <c r="G8">
        <v>32.885847280248441</v>
      </c>
    </row>
    <row r="9" spans="1:7" x14ac:dyDescent="0.3">
      <c r="A9" s="31" t="s">
        <v>41</v>
      </c>
      <c r="B9">
        <v>265629</v>
      </c>
      <c r="C9">
        <v>7968.8699999999981</v>
      </c>
      <c r="D9">
        <v>257660.12999999998</v>
      </c>
      <c r="E9">
        <v>98216.750000000015</v>
      </c>
      <c r="F9">
        <v>159443.37999999995</v>
      </c>
      <c r="G9">
        <v>34.487363193760302</v>
      </c>
    </row>
    <row r="10" spans="1:7" x14ac:dyDescent="0.3">
      <c r="A10" s="31" t="s">
        <v>17</v>
      </c>
      <c r="B10">
        <v>1333521</v>
      </c>
      <c r="C10">
        <v>33600.62999999999</v>
      </c>
      <c r="D10">
        <v>1299920.3699999999</v>
      </c>
      <c r="E10">
        <v>532939.93000000005</v>
      </c>
      <c r="F10">
        <v>766980.44</v>
      </c>
      <c r="G10">
        <v>185.27648235009929</v>
      </c>
    </row>
    <row r="19" spans="1:7" x14ac:dyDescent="0.3">
      <c r="A19" s="32" t="s">
        <v>3</v>
      </c>
      <c r="B19" s="32" t="s">
        <v>4</v>
      </c>
      <c r="C19" s="32" t="s">
        <v>5</v>
      </c>
      <c r="D19" s="32" t="s">
        <v>6</v>
      </c>
      <c r="E19" s="32" t="s">
        <v>7</v>
      </c>
      <c r="F19" s="32" t="s">
        <v>8</v>
      </c>
      <c r="G19" s="32" t="s">
        <v>9</v>
      </c>
    </row>
    <row r="20" spans="1:7" x14ac:dyDescent="0.3">
      <c r="A20" s="31" t="s">
        <v>36</v>
      </c>
      <c r="B20">
        <v>190274</v>
      </c>
      <c r="C20">
        <v>3805.4800000000005</v>
      </c>
      <c r="D20">
        <v>186468.52000000002</v>
      </c>
      <c r="E20">
        <v>76427.98000000001</v>
      </c>
      <c r="F20">
        <v>110040.53999999996</v>
      </c>
      <c r="G20" s="45">
        <f>F20/D20</f>
        <v>0.59012931512514799</v>
      </c>
    </row>
    <row r="21" spans="1:7" x14ac:dyDescent="0.3">
      <c r="A21" s="31" t="s">
        <v>37</v>
      </c>
      <c r="B21">
        <v>213129</v>
      </c>
      <c r="C21">
        <v>8525.16</v>
      </c>
      <c r="D21">
        <v>204603.84000000008</v>
      </c>
      <c r="E21">
        <v>93677.23000000001</v>
      </c>
      <c r="F21">
        <v>110926.60999999999</v>
      </c>
      <c r="G21" s="45">
        <f t="shared" ref="G21:G26" si="0">F21/D21</f>
        <v>0.54215311892484497</v>
      </c>
    </row>
    <row r="22" spans="1:7" x14ac:dyDescent="0.3">
      <c r="A22" s="31" t="s">
        <v>38</v>
      </c>
      <c r="B22">
        <v>284767</v>
      </c>
      <c r="C22">
        <v>5695.3399999999983</v>
      </c>
      <c r="D22">
        <v>279071.65999999997</v>
      </c>
      <c r="E22">
        <v>131877.06</v>
      </c>
      <c r="F22">
        <v>147194.59999999998</v>
      </c>
      <c r="G22" s="45">
        <f t="shared" si="0"/>
        <v>0.52744373971903846</v>
      </c>
    </row>
    <row r="23" spans="1:7" x14ac:dyDescent="0.3">
      <c r="A23" s="31" t="s">
        <v>39</v>
      </c>
      <c r="B23">
        <v>190428</v>
      </c>
      <c r="C23">
        <v>5712.84</v>
      </c>
      <c r="D23">
        <v>184715.16000000003</v>
      </c>
      <c r="E23">
        <v>74352.749999999985</v>
      </c>
      <c r="F23">
        <v>110362.41000000003</v>
      </c>
      <c r="G23" s="45">
        <f t="shared" si="0"/>
        <v>0.59747348295613645</v>
      </c>
    </row>
    <row r="24" spans="1:7" x14ac:dyDescent="0.3">
      <c r="A24" s="31" t="s">
        <v>40</v>
      </c>
      <c r="B24">
        <v>189294</v>
      </c>
      <c r="C24">
        <v>1892.9400000000003</v>
      </c>
      <c r="D24">
        <v>187401.05999999994</v>
      </c>
      <c r="E24">
        <v>58388.160000000018</v>
      </c>
      <c r="F24">
        <v>129012.89999999997</v>
      </c>
      <c r="G24" s="45">
        <f t="shared" si="0"/>
        <v>0.68843207183566624</v>
      </c>
    </row>
    <row r="25" spans="1:7" x14ac:dyDescent="0.3">
      <c r="A25" s="31" t="s">
        <v>41</v>
      </c>
      <c r="B25">
        <v>265629</v>
      </c>
      <c r="C25">
        <v>7968.8699999999981</v>
      </c>
      <c r="D25">
        <v>257660.12999999998</v>
      </c>
      <c r="E25">
        <v>98216.750000000015</v>
      </c>
      <c r="F25">
        <v>159443.37999999995</v>
      </c>
      <c r="G25" s="45">
        <f t="shared" si="0"/>
        <v>0.61881277479755969</v>
      </c>
    </row>
    <row r="26" spans="1:7" x14ac:dyDescent="0.3">
      <c r="A26" s="41" t="s">
        <v>17</v>
      </c>
      <c r="B26" s="42">
        <v>1333521</v>
      </c>
      <c r="C26" s="42">
        <v>33600.62999999999</v>
      </c>
      <c r="D26" s="42">
        <v>1299920.3699999999</v>
      </c>
      <c r="E26" s="42">
        <v>532939.93000000005</v>
      </c>
      <c r="F26" s="42">
        <v>766980.44</v>
      </c>
      <c r="G26" s="45">
        <f t="shared" si="0"/>
        <v>0.59002109490752885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U717"/>
  <sheetViews>
    <sheetView topLeftCell="H1" workbookViewId="0">
      <selection activeCell="S6" sqref="S6"/>
    </sheetView>
  </sheetViews>
  <sheetFormatPr defaultRowHeight="14.4" x14ac:dyDescent="0.3"/>
  <cols>
    <col min="1" max="1" width="2" customWidth="1"/>
    <col min="2" max="2" width="8" customWidth="1"/>
    <col min="3" max="3" width="19.5546875" customWidth="1"/>
    <col min="4" max="4" width="14.6640625" customWidth="1"/>
    <col min="5" max="5" width="21.88671875" bestFit="1" customWidth="1"/>
    <col min="6" max="6" width="13.5546875" customWidth="1"/>
    <col min="7" max="7" width="12.5546875" customWidth="1"/>
    <col min="8" max="8" width="12" customWidth="1"/>
    <col min="9" max="9" width="10.6640625" style="7" bestFit="1" customWidth="1"/>
    <col min="10" max="10" width="9.6640625" customWidth="1"/>
    <col min="12" max="12" width="11.109375" bestFit="1" customWidth="1"/>
    <col min="13" max="13" width="13.6640625" bestFit="1" customWidth="1"/>
    <col min="14" max="14" width="11.6640625" customWidth="1"/>
    <col min="15" max="15" width="14.88671875" bestFit="1" customWidth="1"/>
    <col min="16" max="16" width="13.88671875" bestFit="1" customWidth="1"/>
    <col min="17" max="17" width="23.88671875" bestFit="1" customWidth="1"/>
    <col min="18" max="18" width="19" customWidth="1"/>
    <col min="19" max="19" width="10.33203125" bestFit="1" customWidth="1"/>
    <col min="20" max="20" width="11.6640625" bestFit="1" customWidth="1"/>
  </cols>
  <sheetData>
    <row r="3" spans="2:21" x14ac:dyDescent="0.3">
      <c r="N3" t="s">
        <v>69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</row>
    <row r="4" spans="2:21" x14ac:dyDescent="0.3">
      <c r="N4">
        <v>2015</v>
      </c>
      <c r="O4">
        <v>311</v>
      </c>
      <c r="P4" s="44">
        <v>1333521</v>
      </c>
      <c r="Q4" s="44">
        <v>4288</v>
      </c>
      <c r="R4">
        <v>92525</v>
      </c>
      <c r="S4">
        <v>298</v>
      </c>
      <c r="T4" t="str">
        <f>CONCATENATE(Table15[[#This Row],[Average of Transaction]] &amp;" Vs "&amp;Q5)</f>
        <v>4288 Vs 3797</v>
      </c>
      <c r="U4" t="str">
        <f>CONCATENATE(Table15[[#This Row],[Avg Box]]&amp;  " Vs "  &amp;S5)</f>
        <v>298 Vs 259</v>
      </c>
    </row>
    <row r="5" spans="2:21" x14ac:dyDescent="0.3">
      <c r="N5">
        <v>2014</v>
      </c>
      <c r="O5">
        <v>319</v>
      </c>
      <c r="P5" s="44">
        <v>1211483</v>
      </c>
      <c r="Q5" s="44">
        <v>3797</v>
      </c>
      <c r="R5">
        <v>82708</v>
      </c>
      <c r="S5">
        <v>259</v>
      </c>
      <c r="T5" t="str">
        <f>CONCATENATE(Table15[[#This Row],[Average of Transaction]] &amp;" Vs "&amp;Q6)</f>
        <v xml:space="preserve">3797 Vs </v>
      </c>
      <c r="U5" t="str">
        <f>CONCATENATE(Table15[[#This Row],[Avg Box]]&amp;  " Vs "  &amp;S6)</f>
        <v xml:space="preserve">259 Vs </v>
      </c>
    </row>
    <row r="6" spans="2:21" x14ac:dyDescent="0.3">
      <c r="Q6" s="39"/>
      <c r="S6" s="39"/>
    </row>
    <row r="7" spans="2:21" x14ac:dyDescent="0.3">
      <c r="Q7" s="39"/>
      <c r="S7" s="39"/>
    </row>
    <row r="10" spans="2:21" s="4" customFormat="1" x14ac:dyDescent="0.3">
      <c r="B10" s="4" t="s">
        <v>79</v>
      </c>
      <c r="C10" s="4" t="s">
        <v>80</v>
      </c>
      <c r="D10" s="4" t="s">
        <v>3</v>
      </c>
      <c r="E10" s="4" t="s">
        <v>0</v>
      </c>
      <c r="F10" s="5" t="s">
        <v>73</v>
      </c>
      <c r="G10" s="5" t="s">
        <v>81</v>
      </c>
      <c r="H10" s="6" t="s">
        <v>82</v>
      </c>
      <c r="I10" s="8" t="s">
        <v>83</v>
      </c>
      <c r="J10" s="4" t="s">
        <v>84</v>
      </c>
      <c r="K10" s="4" t="s">
        <v>69</v>
      </c>
      <c r="L10" s="4" t="s">
        <v>85</v>
      </c>
      <c r="M10" s="4" t="s">
        <v>86</v>
      </c>
      <c r="N10" s="4" t="s">
        <v>87</v>
      </c>
      <c r="O10" s="4" t="s">
        <v>88</v>
      </c>
      <c r="P10" s="4" t="s">
        <v>89</v>
      </c>
      <c r="Q10" s="4" t="s">
        <v>90</v>
      </c>
      <c r="R10" s="4" t="s">
        <v>91</v>
      </c>
    </row>
    <row r="11" spans="2:21" x14ac:dyDescent="0.3">
      <c r="B11">
        <v>21302</v>
      </c>
      <c r="C11" t="s">
        <v>92</v>
      </c>
      <c r="D11" t="s">
        <v>38</v>
      </c>
      <c r="E11" t="s">
        <v>61</v>
      </c>
      <c r="F11" s="1">
        <v>20692</v>
      </c>
      <c r="G11" s="2">
        <v>293</v>
      </c>
      <c r="H11">
        <v>796</v>
      </c>
      <c r="I11" s="7">
        <v>42093</v>
      </c>
      <c r="J11">
        <v>5.26</v>
      </c>
      <c r="K11">
        <v>2015</v>
      </c>
      <c r="L11" s="35">
        <v>5.26</v>
      </c>
      <c r="M11">
        <v>4186.96</v>
      </c>
      <c r="N11" s="12">
        <v>0.02</v>
      </c>
      <c r="O11">
        <v>413.84000000000003</v>
      </c>
      <c r="P11" s="1">
        <v>20278.16</v>
      </c>
      <c r="Q11" s="1">
        <v>16091.2</v>
      </c>
      <c r="R11" s="12">
        <v>0.79352367275926416</v>
      </c>
    </row>
    <row r="12" spans="2:21" x14ac:dyDescent="0.3">
      <c r="B12">
        <v>21448</v>
      </c>
      <c r="C12" t="s">
        <v>93</v>
      </c>
      <c r="D12" t="s">
        <v>38</v>
      </c>
      <c r="E12" t="s">
        <v>53</v>
      </c>
      <c r="F12" s="1">
        <v>15533</v>
      </c>
      <c r="G12" s="2">
        <v>187</v>
      </c>
      <c r="H12">
        <v>2589</v>
      </c>
      <c r="I12" s="7">
        <v>42313</v>
      </c>
      <c r="J12">
        <v>7.48</v>
      </c>
      <c r="K12">
        <v>2015</v>
      </c>
      <c r="L12" s="35">
        <v>7.48</v>
      </c>
      <c r="M12">
        <v>19365.72</v>
      </c>
      <c r="N12" s="12">
        <v>0.02</v>
      </c>
      <c r="O12">
        <v>310.66000000000003</v>
      </c>
      <c r="P12">
        <v>15222.34</v>
      </c>
      <c r="Q12" s="1">
        <v>-4143.380000000001</v>
      </c>
      <c r="R12" s="12">
        <v>-0.27219074071397703</v>
      </c>
    </row>
    <row r="13" spans="2:21" x14ac:dyDescent="0.3">
      <c r="B13">
        <v>21286</v>
      </c>
      <c r="C13" t="s">
        <v>93</v>
      </c>
      <c r="D13" t="s">
        <v>41</v>
      </c>
      <c r="E13" t="s">
        <v>48</v>
      </c>
      <c r="F13" s="1">
        <v>14644</v>
      </c>
      <c r="G13" s="2">
        <v>63</v>
      </c>
      <c r="H13">
        <v>1465</v>
      </c>
      <c r="I13" s="7">
        <v>42077</v>
      </c>
      <c r="J13">
        <v>3.8</v>
      </c>
      <c r="K13">
        <v>2015</v>
      </c>
      <c r="L13" s="35">
        <v>3.8</v>
      </c>
      <c r="M13">
        <v>5567</v>
      </c>
      <c r="N13" s="12">
        <v>0.03</v>
      </c>
      <c r="O13">
        <v>439.32</v>
      </c>
      <c r="P13">
        <v>14204.68</v>
      </c>
      <c r="Q13" s="1">
        <v>8637.68</v>
      </c>
      <c r="R13" s="12">
        <v>0.6080869122007676</v>
      </c>
    </row>
    <row r="14" spans="2:21" x14ac:dyDescent="0.3">
      <c r="B14">
        <v>13434</v>
      </c>
      <c r="C14" t="s">
        <v>94</v>
      </c>
      <c r="D14" t="s">
        <v>36</v>
      </c>
      <c r="E14" t="s">
        <v>59</v>
      </c>
      <c r="F14" s="1">
        <v>14413</v>
      </c>
      <c r="G14" s="2">
        <v>225</v>
      </c>
      <c r="H14">
        <v>759</v>
      </c>
      <c r="I14" s="7">
        <v>41975</v>
      </c>
      <c r="J14">
        <v>6.52</v>
      </c>
      <c r="K14">
        <v>2014</v>
      </c>
      <c r="L14" s="39">
        <v>6.52</v>
      </c>
      <c r="M14">
        <v>4948.6799999999994</v>
      </c>
      <c r="N14">
        <v>0.02</v>
      </c>
      <c r="O14">
        <v>288.26</v>
      </c>
      <c r="P14">
        <v>14124.74</v>
      </c>
      <c r="Q14" s="1">
        <v>9176.0600000000013</v>
      </c>
      <c r="R14" s="1">
        <v>64.96445244301843</v>
      </c>
    </row>
    <row r="15" spans="2:21" x14ac:dyDescent="0.3">
      <c r="B15">
        <v>21347</v>
      </c>
      <c r="C15" t="s">
        <v>94</v>
      </c>
      <c r="D15" t="s">
        <v>39</v>
      </c>
      <c r="E15" t="s">
        <v>60</v>
      </c>
      <c r="F15" s="1">
        <v>13524</v>
      </c>
      <c r="G15" s="2">
        <v>17</v>
      </c>
      <c r="H15">
        <v>541</v>
      </c>
      <c r="I15" s="7">
        <v>42127</v>
      </c>
      <c r="J15">
        <v>2.88</v>
      </c>
      <c r="K15">
        <v>2015</v>
      </c>
      <c r="L15" s="35">
        <v>2.88</v>
      </c>
      <c r="M15">
        <v>1558.08</v>
      </c>
      <c r="N15" s="12">
        <v>0.03</v>
      </c>
      <c r="O15">
        <v>405.71999999999997</v>
      </c>
      <c r="P15">
        <v>13118.28</v>
      </c>
      <c r="Q15" s="1">
        <v>11560.2</v>
      </c>
      <c r="R15" s="12">
        <v>0.88122833176300552</v>
      </c>
    </row>
    <row r="16" spans="2:21" x14ac:dyDescent="0.3">
      <c r="B16">
        <v>21376</v>
      </c>
      <c r="C16" t="s">
        <v>95</v>
      </c>
      <c r="D16" t="s">
        <v>38</v>
      </c>
      <c r="E16" t="s">
        <v>66</v>
      </c>
      <c r="F16" s="1">
        <v>13237</v>
      </c>
      <c r="G16" s="2">
        <v>227</v>
      </c>
      <c r="H16">
        <v>1204</v>
      </c>
      <c r="I16" s="7">
        <v>42174</v>
      </c>
      <c r="J16">
        <v>9.94</v>
      </c>
      <c r="K16">
        <v>2015</v>
      </c>
      <c r="L16" s="35">
        <v>9.94</v>
      </c>
      <c r="M16">
        <v>11967.76</v>
      </c>
      <c r="N16" s="12">
        <v>0.02</v>
      </c>
      <c r="O16">
        <v>264.74</v>
      </c>
      <c r="P16">
        <v>12972.26</v>
      </c>
      <c r="Q16" s="1">
        <v>1004.5</v>
      </c>
      <c r="R16" s="12">
        <v>7.7434464002417464E-2</v>
      </c>
    </row>
    <row r="17" spans="2:18" x14ac:dyDescent="0.3">
      <c r="B17">
        <v>21272</v>
      </c>
      <c r="C17" t="s">
        <v>94</v>
      </c>
      <c r="D17" t="s">
        <v>39</v>
      </c>
      <c r="E17" t="s">
        <v>44</v>
      </c>
      <c r="F17" s="1">
        <v>12684</v>
      </c>
      <c r="G17" s="2">
        <v>242</v>
      </c>
      <c r="H17">
        <v>906</v>
      </c>
      <c r="I17" s="7">
        <v>42073</v>
      </c>
      <c r="J17">
        <v>7.51</v>
      </c>
      <c r="K17">
        <v>2015</v>
      </c>
      <c r="L17" s="35">
        <v>7.51</v>
      </c>
      <c r="M17">
        <v>6804.0599999999995</v>
      </c>
      <c r="N17" s="12">
        <v>0.03</v>
      </c>
      <c r="O17">
        <v>380.52</v>
      </c>
      <c r="P17">
        <v>12303.48</v>
      </c>
      <c r="Q17" s="1">
        <v>5499.42</v>
      </c>
      <c r="R17" s="12">
        <v>0.44698085419734906</v>
      </c>
    </row>
    <row r="18" spans="2:18" x14ac:dyDescent="0.3">
      <c r="B18">
        <v>21438</v>
      </c>
      <c r="C18" t="s">
        <v>92</v>
      </c>
      <c r="D18" t="s">
        <v>41</v>
      </c>
      <c r="E18" t="s">
        <v>46</v>
      </c>
      <c r="F18" s="1">
        <v>12677</v>
      </c>
      <c r="G18" s="2">
        <v>199</v>
      </c>
      <c r="H18">
        <v>552</v>
      </c>
      <c r="I18" s="7">
        <v>42303</v>
      </c>
      <c r="J18">
        <v>3.68</v>
      </c>
      <c r="K18">
        <v>2015</v>
      </c>
      <c r="L18" s="35">
        <v>3.68</v>
      </c>
      <c r="M18">
        <v>2031.3600000000001</v>
      </c>
      <c r="N18" s="12">
        <v>0.03</v>
      </c>
      <c r="O18">
        <v>380.31</v>
      </c>
      <c r="P18">
        <v>12296.69</v>
      </c>
      <c r="Q18" s="1">
        <v>10265.33</v>
      </c>
      <c r="R18" s="12">
        <v>0.83480432539162974</v>
      </c>
    </row>
    <row r="19" spans="2:18" x14ac:dyDescent="0.3">
      <c r="B19">
        <v>13353</v>
      </c>
      <c r="C19" t="s">
        <v>96</v>
      </c>
      <c r="D19" t="s">
        <v>39</v>
      </c>
      <c r="E19" t="s">
        <v>47</v>
      </c>
      <c r="F19" s="1">
        <v>12551</v>
      </c>
      <c r="G19" s="2">
        <v>249</v>
      </c>
      <c r="H19">
        <v>571</v>
      </c>
      <c r="I19" s="7">
        <v>41894</v>
      </c>
      <c r="J19">
        <v>2.76</v>
      </c>
      <c r="K19">
        <v>2014</v>
      </c>
      <c r="L19" s="39">
        <v>2.76</v>
      </c>
      <c r="M19">
        <v>1575.9599999999998</v>
      </c>
      <c r="N19">
        <v>0.03</v>
      </c>
      <c r="O19">
        <v>376.53</v>
      </c>
      <c r="P19">
        <v>12174.47</v>
      </c>
      <c r="Q19" s="1">
        <v>10598.51</v>
      </c>
      <c r="R19" s="1">
        <v>87.055206510016461</v>
      </c>
    </row>
    <row r="20" spans="2:18" x14ac:dyDescent="0.3">
      <c r="B20">
        <v>21381</v>
      </c>
      <c r="C20" t="s">
        <v>93</v>
      </c>
      <c r="D20" t="s">
        <v>40</v>
      </c>
      <c r="E20" t="s">
        <v>52</v>
      </c>
      <c r="F20" s="1">
        <v>12355</v>
      </c>
      <c r="G20" s="2">
        <v>43</v>
      </c>
      <c r="H20">
        <v>951</v>
      </c>
      <c r="I20" s="7">
        <v>42179</v>
      </c>
      <c r="J20">
        <v>4.74</v>
      </c>
      <c r="K20">
        <v>2015</v>
      </c>
      <c r="L20" s="35">
        <v>4.74</v>
      </c>
      <c r="M20">
        <v>4507.74</v>
      </c>
      <c r="N20" s="12">
        <v>0.01</v>
      </c>
      <c r="O20">
        <v>123.55</v>
      </c>
      <c r="P20">
        <v>12231.45</v>
      </c>
      <c r="Q20" s="1">
        <v>7723.7100000000009</v>
      </c>
      <c r="R20" s="12">
        <v>0.6314631544093301</v>
      </c>
    </row>
    <row r="21" spans="2:18" x14ac:dyDescent="0.3">
      <c r="B21">
        <v>21363</v>
      </c>
      <c r="C21" t="s">
        <v>94</v>
      </c>
      <c r="D21" t="s">
        <v>41</v>
      </c>
      <c r="E21" t="s">
        <v>44</v>
      </c>
      <c r="F21" s="1">
        <v>12068</v>
      </c>
      <c r="G21" s="2">
        <v>72</v>
      </c>
      <c r="H21">
        <v>929</v>
      </c>
      <c r="I21" s="7">
        <v>42161</v>
      </c>
      <c r="J21">
        <v>7.51</v>
      </c>
      <c r="K21">
        <v>2015</v>
      </c>
      <c r="L21" s="35">
        <v>7.51</v>
      </c>
      <c r="M21">
        <v>6976.79</v>
      </c>
      <c r="N21" s="12">
        <v>0.03</v>
      </c>
      <c r="O21">
        <v>362.03999999999996</v>
      </c>
      <c r="P21">
        <v>11705.96</v>
      </c>
      <c r="Q21" s="1">
        <v>4729.1699999999992</v>
      </c>
      <c r="R21" s="12">
        <v>0.40399676745862789</v>
      </c>
    </row>
    <row r="22" spans="2:18" x14ac:dyDescent="0.3">
      <c r="B22">
        <v>21432</v>
      </c>
      <c r="C22" t="s">
        <v>97</v>
      </c>
      <c r="D22" t="s">
        <v>36</v>
      </c>
      <c r="E22" t="s">
        <v>51</v>
      </c>
      <c r="F22" s="1">
        <v>11963</v>
      </c>
      <c r="G22" s="2">
        <v>198</v>
      </c>
      <c r="H22">
        <v>479</v>
      </c>
      <c r="I22" s="7">
        <v>42267</v>
      </c>
      <c r="J22">
        <v>3.85</v>
      </c>
      <c r="K22">
        <v>2015</v>
      </c>
      <c r="L22" s="35">
        <v>3.85</v>
      </c>
      <c r="M22">
        <v>1844.15</v>
      </c>
      <c r="N22" s="12">
        <v>0.02</v>
      </c>
      <c r="O22">
        <v>239.26</v>
      </c>
      <c r="P22">
        <v>11723.74</v>
      </c>
      <c r="Q22" s="1">
        <v>9879.59</v>
      </c>
      <c r="R22" s="12">
        <v>0.84269951397762155</v>
      </c>
    </row>
    <row r="23" spans="2:18" x14ac:dyDescent="0.3">
      <c r="B23">
        <v>11049</v>
      </c>
      <c r="C23" t="s">
        <v>94</v>
      </c>
      <c r="D23" t="s">
        <v>41</v>
      </c>
      <c r="E23" t="s">
        <v>67</v>
      </c>
      <c r="F23" s="1">
        <v>11802</v>
      </c>
      <c r="G23" s="2">
        <v>286</v>
      </c>
      <c r="H23">
        <v>1967</v>
      </c>
      <c r="I23" s="7">
        <v>41680</v>
      </c>
      <c r="J23">
        <v>5.15</v>
      </c>
      <c r="K23">
        <v>2014</v>
      </c>
      <c r="L23" s="39">
        <v>5.15</v>
      </c>
      <c r="M23">
        <v>10130.050000000001</v>
      </c>
      <c r="N23">
        <v>0.03</v>
      </c>
      <c r="O23">
        <v>354.06</v>
      </c>
      <c r="P23">
        <v>11447.94</v>
      </c>
      <c r="Q23" s="1">
        <v>1317.8899999999994</v>
      </c>
      <c r="R23" s="1">
        <v>11.512027491408929</v>
      </c>
    </row>
    <row r="24" spans="2:18" x14ac:dyDescent="0.3">
      <c r="B24">
        <v>21436</v>
      </c>
      <c r="C24" t="s">
        <v>93</v>
      </c>
      <c r="D24" t="s">
        <v>41</v>
      </c>
      <c r="E24" t="s">
        <v>68</v>
      </c>
      <c r="F24" s="1">
        <v>11564</v>
      </c>
      <c r="G24" s="2">
        <v>247</v>
      </c>
      <c r="H24">
        <v>1285</v>
      </c>
      <c r="I24" s="7">
        <v>42301</v>
      </c>
      <c r="J24">
        <v>2.65</v>
      </c>
      <c r="K24">
        <v>2015</v>
      </c>
      <c r="L24" s="35">
        <v>2.65</v>
      </c>
      <c r="M24">
        <v>3405.25</v>
      </c>
      <c r="N24" s="12">
        <v>0.03</v>
      </c>
      <c r="O24">
        <v>346.91999999999996</v>
      </c>
      <c r="P24">
        <v>11217.08</v>
      </c>
      <c r="Q24" s="1">
        <v>7811.83</v>
      </c>
      <c r="R24" s="12">
        <v>0.6964227766941129</v>
      </c>
    </row>
    <row r="25" spans="2:18" x14ac:dyDescent="0.3">
      <c r="B25">
        <v>21247</v>
      </c>
      <c r="C25" t="s">
        <v>96</v>
      </c>
      <c r="D25" t="s">
        <v>37</v>
      </c>
      <c r="E25" t="s">
        <v>64</v>
      </c>
      <c r="F25" s="1">
        <v>11137</v>
      </c>
      <c r="G25" s="2">
        <v>29</v>
      </c>
      <c r="H25">
        <v>796</v>
      </c>
      <c r="I25" s="7">
        <v>42048</v>
      </c>
      <c r="J25">
        <v>11.22</v>
      </c>
      <c r="K25">
        <v>2015</v>
      </c>
      <c r="L25" s="35">
        <v>11.22</v>
      </c>
      <c r="M25">
        <v>8931.1200000000008</v>
      </c>
      <c r="N25" s="12">
        <v>0.04</v>
      </c>
      <c r="O25">
        <v>445.48</v>
      </c>
      <c r="P25">
        <v>10691.52</v>
      </c>
      <c r="Q25" s="1">
        <v>1760.3999999999996</v>
      </c>
      <c r="R25" s="12">
        <v>0.1646538565143216</v>
      </c>
    </row>
    <row r="26" spans="2:18" x14ac:dyDescent="0.3">
      <c r="B26">
        <v>21329</v>
      </c>
      <c r="C26" t="s">
        <v>98</v>
      </c>
      <c r="D26" t="s">
        <v>37</v>
      </c>
      <c r="E26" t="s">
        <v>57</v>
      </c>
      <c r="F26" s="1">
        <v>11109</v>
      </c>
      <c r="G26" s="2">
        <v>158</v>
      </c>
      <c r="H26">
        <v>445</v>
      </c>
      <c r="I26" s="7">
        <v>42109</v>
      </c>
      <c r="J26">
        <v>3.32</v>
      </c>
      <c r="K26">
        <v>2015</v>
      </c>
      <c r="L26" s="35">
        <v>3.32</v>
      </c>
      <c r="M26">
        <v>1477.3999999999999</v>
      </c>
      <c r="N26" s="12">
        <v>0.04</v>
      </c>
      <c r="O26">
        <v>444.36</v>
      </c>
      <c r="P26">
        <v>10664.64</v>
      </c>
      <c r="Q26" s="1">
        <v>9187.24</v>
      </c>
      <c r="R26" s="12">
        <v>0.8614674288114742</v>
      </c>
    </row>
    <row r="27" spans="2:18" x14ac:dyDescent="0.3">
      <c r="B27">
        <v>13297</v>
      </c>
      <c r="C27" t="s">
        <v>96</v>
      </c>
      <c r="D27" t="s">
        <v>41</v>
      </c>
      <c r="E27" t="s">
        <v>66</v>
      </c>
      <c r="F27" s="1">
        <v>11095</v>
      </c>
      <c r="G27" s="2">
        <v>211</v>
      </c>
      <c r="H27">
        <v>854</v>
      </c>
      <c r="I27" s="7">
        <v>41826</v>
      </c>
      <c r="J27">
        <v>9.94</v>
      </c>
      <c r="K27">
        <v>2014</v>
      </c>
      <c r="L27" s="39">
        <v>9.94</v>
      </c>
      <c r="M27">
        <v>8488.76</v>
      </c>
      <c r="N27">
        <v>0.03</v>
      </c>
      <c r="O27">
        <v>332.84999999999997</v>
      </c>
      <c r="P27">
        <v>10762.15</v>
      </c>
      <c r="Q27" s="1">
        <v>2273.3899999999994</v>
      </c>
      <c r="R27" s="1">
        <v>21.123938989885847</v>
      </c>
    </row>
    <row r="28" spans="2:18" x14ac:dyDescent="0.3">
      <c r="B28">
        <v>21395</v>
      </c>
      <c r="C28" t="s">
        <v>96</v>
      </c>
      <c r="D28" t="s">
        <v>38</v>
      </c>
      <c r="E28" t="s">
        <v>55</v>
      </c>
      <c r="F28" s="1">
        <v>10969</v>
      </c>
      <c r="G28" s="2">
        <v>91</v>
      </c>
      <c r="H28">
        <v>458</v>
      </c>
      <c r="I28" s="7">
        <v>42193</v>
      </c>
      <c r="J28">
        <v>5.07</v>
      </c>
      <c r="K28">
        <v>2015</v>
      </c>
      <c r="L28" s="35">
        <v>5.07</v>
      </c>
      <c r="M28">
        <v>2322.06</v>
      </c>
      <c r="N28" s="12">
        <v>0.02</v>
      </c>
      <c r="O28">
        <v>219.38</v>
      </c>
      <c r="P28">
        <v>10749.62</v>
      </c>
      <c r="Q28" s="1">
        <v>8427.5600000000013</v>
      </c>
      <c r="R28" s="12">
        <v>0.78398678278860101</v>
      </c>
    </row>
    <row r="29" spans="2:18" x14ac:dyDescent="0.3">
      <c r="B29">
        <v>21339</v>
      </c>
      <c r="C29" t="s">
        <v>98</v>
      </c>
      <c r="D29" t="s">
        <v>41</v>
      </c>
      <c r="E29" t="s">
        <v>58</v>
      </c>
      <c r="F29" s="1">
        <v>10787</v>
      </c>
      <c r="G29" s="2">
        <v>39</v>
      </c>
      <c r="H29">
        <v>1541</v>
      </c>
      <c r="I29" s="7">
        <v>42119</v>
      </c>
      <c r="J29">
        <v>4.4000000000000004</v>
      </c>
      <c r="K29">
        <v>2015</v>
      </c>
      <c r="L29" s="35">
        <v>4.4000000000000004</v>
      </c>
      <c r="M29">
        <v>6780.4000000000005</v>
      </c>
      <c r="N29" s="12">
        <v>0.03</v>
      </c>
      <c r="O29">
        <v>323.61</v>
      </c>
      <c r="P29">
        <v>10463.39</v>
      </c>
      <c r="Q29" s="1">
        <v>3682.9899999999989</v>
      </c>
      <c r="R29" s="12">
        <v>0.35198821796759933</v>
      </c>
    </row>
    <row r="30" spans="2:18" x14ac:dyDescent="0.3">
      <c r="B30">
        <v>21440</v>
      </c>
      <c r="C30" t="s">
        <v>95</v>
      </c>
      <c r="D30" t="s">
        <v>36</v>
      </c>
      <c r="E30" t="s">
        <v>46</v>
      </c>
      <c r="F30" s="1">
        <v>10633</v>
      </c>
      <c r="G30" s="2">
        <v>83</v>
      </c>
      <c r="H30">
        <v>444</v>
      </c>
      <c r="I30" s="7">
        <v>42305</v>
      </c>
      <c r="J30">
        <v>3.68</v>
      </c>
      <c r="K30">
        <v>2015</v>
      </c>
      <c r="L30" s="35">
        <v>3.68</v>
      </c>
      <c r="M30">
        <v>1633.92</v>
      </c>
      <c r="N30" s="12">
        <v>0.02</v>
      </c>
      <c r="O30">
        <v>212.66</v>
      </c>
      <c r="P30">
        <v>10420.34</v>
      </c>
      <c r="Q30" s="1">
        <v>8786.42</v>
      </c>
      <c r="R30" s="12">
        <v>0.84319897431369806</v>
      </c>
    </row>
    <row r="31" spans="2:18" x14ac:dyDescent="0.3">
      <c r="B31">
        <v>21428</v>
      </c>
      <c r="C31" t="s">
        <v>92</v>
      </c>
      <c r="D31" t="s">
        <v>37</v>
      </c>
      <c r="E31" t="s">
        <v>64</v>
      </c>
      <c r="F31" s="1">
        <v>10626</v>
      </c>
      <c r="G31" s="2">
        <v>26</v>
      </c>
      <c r="H31">
        <v>759</v>
      </c>
      <c r="I31" s="7">
        <v>42263</v>
      </c>
      <c r="J31">
        <v>11.22</v>
      </c>
      <c r="K31">
        <v>2015</v>
      </c>
      <c r="L31" s="35">
        <v>11.22</v>
      </c>
      <c r="M31">
        <v>8515.9800000000014</v>
      </c>
      <c r="N31" s="12">
        <v>0.04</v>
      </c>
      <c r="O31">
        <v>425.04</v>
      </c>
      <c r="P31">
        <v>10200.959999999999</v>
      </c>
      <c r="Q31" s="1">
        <v>1684.9799999999977</v>
      </c>
      <c r="R31" s="12">
        <v>0.16517857142857123</v>
      </c>
    </row>
    <row r="32" spans="2:18" x14ac:dyDescent="0.3">
      <c r="B32">
        <v>21442</v>
      </c>
      <c r="C32" t="s">
        <v>97</v>
      </c>
      <c r="D32" t="s">
        <v>38</v>
      </c>
      <c r="E32" t="s">
        <v>63</v>
      </c>
      <c r="F32" s="1">
        <v>10605</v>
      </c>
      <c r="G32" s="2">
        <v>208</v>
      </c>
      <c r="H32">
        <v>707</v>
      </c>
      <c r="I32" s="7">
        <v>42307</v>
      </c>
      <c r="J32">
        <v>5.72</v>
      </c>
      <c r="K32">
        <v>2015</v>
      </c>
      <c r="L32" s="35">
        <v>5.72</v>
      </c>
      <c r="M32">
        <v>4044.04</v>
      </c>
      <c r="N32" s="12">
        <v>0.02</v>
      </c>
      <c r="O32">
        <v>212.1</v>
      </c>
      <c r="P32">
        <v>10392.9</v>
      </c>
      <c r="Q32" s="1">
        <v>6348.86</v>
      </c>
      <c r="R32" s="12">
        <v>0.61088435374149663</v>
      </c>
    </row>
    <row r="33" spans="2:18" x14ac:dyDescent="0.3">
      <c r="B33">
        <v>21370</v>
      </c>
      <c r="C33" t="s">
        <v>92</v>
      </c>
      <c r="D33" t="s">
        <v>39</v>
      </c>
      <c r="E33" t="s">
        <v>49</v>
      </c>
      <c r="F33" s="1">
        <v>10472</v>
      </c>
      <c r="G33" s="2">
        <v>13</v>
      </c>
      <c r="H33">
        <v>388</v>
      </c>
      <c r="I33" s="7">
        <v>42168</v>
      </c>
      <c r="J33">
        <v>9.57</v>
      </c>
      <c r="K33">
        <v>2015</v>
      </c>
      <c r="L33" s="35">
        <v>9.57</v>
      </c>
      <c r="M33">
        <v>3713.1600000000003</v>
      </c>
      <c r="N33" s="12">
        <v>0.03</v>
      </c>
      <c r="O33">
        <v>314.15999999999997</v>
      </c>
      <c r="P33">
        <v>10157.84</v>
      </c>
      <c r="Q33" s="1">
        <v>6444.68</v>
      </c>
      <c r="R33" s="12">
        <v>0.63445378151260501</v>
      </c>
    </row>
    <row r="34" spans="2:18" x14ac:dyDescent="0.3">
      <c r="B34">
        <v>13352</v>
      </c>
      <c r="C34" t="s">
        <v>99</v>
      </c>
      <c r="D34" t="s">
        <v>41</v>
      </c>
      <c r="E34" t="s">
        <v>51</v>
      </c>
      <c r="F34" s="1">
        <v>10290</v>
      </c>
      <c r="G34" s="2">
        <v>39</v>
      </c>
      <c r="H34">
        <v>448</v>
      </c>
      <c r="I34" s="7">
        <v>41893</v>
      </c>
      <c r="J34">
        <v>3.85</v>
      </c>
      <c r="K34">
        <v>2014</v>
      </c>
      <c r="L34" s="39">
        <v>3.85</v>
      </c>
      <c r="M34">
        <v>1724.8</v>
      </c>
      <c r="N34">
        <v>0.03</v>
      </c>
      <c r="O34">
        <v>308.7</v>
      </c>
      <c r="P34">
        <v>9981.2999999999993</v>
      </c>
      <c r="Q34" s="1">
        <v>8256.5</v>
      </c>
      <c r="R34" s="1">
        <v>82.719685812469322</v>
      </c>
    </row>
    <row r="35" spans="2:18" x14ac:dyDescent="0.3">
      <c r="B35">
        <v>11084</v>
      </c>
      <c r="C35" t="s">
        <v>99</v>
      </c>
      <c r="D35" t="s">
        <v>38</v>
      </c>
      <c r="E35" t="s">
        <v>55</v>
      </c>
      <c r="F35" s="1">
        <v>10269</v>
      </c>
      <c r="G35" s="2">
        <v>204</v>
      </c>
      <c r="H35">
        <v>447</v>
      </c>
      <c r="I35" s="7">
        <v>41735</v>
      </c>
      <c r="J35">
        <v>5.07</v>
      </c>
      <c r="K35">
        <v>2014</v>
      </c>
      <c r="L35" s="39">
        <v>5.07</v>
      </c>
      <c r="M35">
        <v>2266.29</v>
      </c>
      <c r="N35">
        <v>0.02</v>
      </c>
      <c r="O35">
        <v>205.38</v>
      </c>
      <c r="P35">
        <v>10063.620000000001</v>
      </c>
      <c r="Q35" s="1">
        <v>7797.3300000000008</v>
      </c>
      <c r="R35" s="1">
        <v>77.480369886780309</v>
      </c>
    </row>
    <row r="36" spans="2:18" x14ac:dyDescent="0.3">
      <c r="B36">
        <v>11054</v>
      </c>
      <c r="C36" t="s">
        <v>96</v>
      </c>
      <c r="D36" t="s">
        <v>37</v>
      </c>
      <c r="E36" t="s">
        <v>56</v>
      </c>
      <c r="F36" s="1">
        <v>10087</v>
      </c>
      <c r="G36" s="2">
        <v>124</v>
      </c>
      <c r="H36">
        <v>673</v>
      </c>
      <c r="I36" s="7">
        <v>41685</v>
      </c>
      <c r="J36">
        <v>6.8</v>
      </c>
      <c r="K36">
        <v>2014</v>
      </c>
      <c r="L36" s="39">
        <v>6.8</v>
      </c>
      <c r="M36">
        <v>4576.3999999999996</v>
      </c>
      <c r="N36">
        <v>0.04</v>
      </c>
      <c r="O36">
        <v>403.48</v>
      </c>
      <c r="P36">
        <v>9683.52</v>
      </c>
      <c r="Q36" s="1">
        <v>5107.1200000000008</v>
      </c>
      <c r="R36" s="1">
        <v>52.740325831928892</v>
      </c>
    </row>
    <row r="37" spans="2:18" x14ac:dyDescent="0.3">
      <c r="B37">
        <v>21242</v>
      </c>
      <c r="C37" t="s">
        <v>95</v>
      </c>
      <c r="D37" t="s">
        <v>41</v>
      </c>
      <c r="E37" t="s">
        <v>58</v>
      </c>
      <c r="F37" s="1">
        <v>10038</v>
      </c>
      <c r="G37" s="2">
        <v>234</v>
      </c>
      <c r="H37">
        <v>1255</v>
      </c>
      <c r="I37" s="7">
        <v>42051</v>
      </c>
      <c r="J37">
        <v>4.4000000000000004</v>
      </c>
      <c r="K37">
        <v>2015</v>
      </c>
      <c r="L37" s="35">
        <v>4.4000000000000004</v>
      </c>
      <c r="M37">
        <v>5522</v>
      </c>
      <c r="N37" s="12">
        <v>0.03</v>
      </c>
      <c r="O37">
        <v>301.14</v>
      </c>
      <c r="P37">
        <v>9736.86</v>
      </c>
      <c r="Q37" s="1">
        <v>4214.8600000000006</v>
      </c>
      <c r="R37" s="12">
        <v>0.43287671795630217</v>
      </c>
    </row>
    <row r="38" spans="2:18" x14ac:dyDescent="0.3">
      <c r="B38">
        <v>21201</v>
      </c>
      <c r="C38" t="s">
        <v>100</v>
      </c>
      <c r="D38" t="s">
        <v>37</v>
      </c>
      <c r="E38" t="s">
        <v>44</v>
      </c>
      <c r="F38" s="1">
        <v>10010</v>
      </c>
      <c r="G38" s="2">
        <v>126</v>
      </c>
      <c r="H38">
        <v>835</v>
      </c>
      <c r="I38" s="7">
        <v>42010</v>
      </c>
      <c r="J38">
        <v>7.51</v>
      </c>
      <c r="K38">
        <v>2015</v>
      </c>
      <c r="L38" s="35">
        <v>7.51</v>
      </c>
      <c r="M38">
        <v>6270.8499999999995</v>
      </c>
      <c r="N38" s="12">
        <v>0.04</v>
      </c>
      <c r="O38">
        <v>400.40000000000003</v>
      </c>
      <c r="P38">
        <v>9609.6</v>
      </c>
      <c r="Q38" s="1">
        <v>3338.7500000000009</v>
      </c>
      <c r="R38" s="12">
        <v>0.34743901931401938</v>
      </c>
    </row>
    <row r="39" spans="2:18" x14ac:dyDescent="0.3">
      <c r="B39">
        <v>11109</v>
      </c>
      <c r="C39" t="s">
        <v>100</v>
      </c>
      <c r="D39" t="s">
        <v>37</v>
      </c>
      <c r="E39" t="s">
        <v>49</v>
      </c>
      <c r="F39" s="1">
        <v>9975</v>
      </c>
      <c r="G39" s="2">
        <v>18</v>
      </c>
      <c r="H39">
        <v>399</v>
      </c>
      <c r="I39" s="7">
        <v>41770</v>
      </c>
      <c r="J39">
        <v>9.57</v>
      </c>
      <c r="K39">
        <v>2014</v>
      </c>
      <c r="L39" s="39">
        <v>9.57</v>
      </c>
      <c r="M39">
        <v>3818.4300000000003</v>
      </c>
      <c r="N39">
        <v>0.04</v>
      </c>
      <c r="O39">
        <v>399</v>
      </c>
      <c r="P39">
        <v>9576</v>
      </c>
      <c r="Q39" s="1">
        <v>5757.57</v>
      </c>
      <c r="R39" s="1">
        <v>60.124999999999993</v>
      </c>
    </row>
    <row r="40" spans="2:18" x14ac:dyDescent="0.3">
      <c r="B40">
        <v>11055</v>
      </c>
      <c r="C40" t="s">
        <v>101</v>
      </c>
      <c r="D40" t="s">
        <v>38</v>
      </c>
      <c r="E40" t="s">
        <v>61</v>
      </c>
      <c r="F40" s="1">
        <v>9926</v>
      </c>
      <c r="G40" s="2">
        <v>114</v>
      </c>
      <c r="H40">
        <v>382</v>
      </c>
      <c r="I40" s="7">
        <v>41686</v>
      </c>
      <c r="J40">
        <v>5.26</v>
      </c>
      <c r="K40">
        <v>2014</v>
      </c>
      <c r="L40" s="39">
        <v>5.26</v>
      </c>
      <c r="M40">
        <v>2009.32</v>
      </c>
      <c r="N40">
        <v>0.02</v>
      </c>
      <c r="O40">
        <v>198.52</v>
      </c>
      <c r="P40">
        <v>9727.48</v>
      </c>
      <c r="Q40" s="1">
        <v>7718.16</v>
      </c>
      <c r="R40" s="1">
        <v>79.343879401448277</v>
      </c>
    </row>
    <row r="41" spans="2:18" x14ac:dyDescent="0.3">
      <c r="B41">
        <v>21391</v>
      </c>
      <c r="C41" t="s">
        <v>94</v>
      </c>
      <c r="D41" t="s">
        <v>38</v>
      </c>
      <c r="E41" t="s">
        <v>65</v>
      </c>
      <c r="F41" s="1">
        <v>9926</v>
      </c>
      <c r="G41" s="2">
        <v>60</v>
      </c>
      <c r="H41">
        <v>584</v>
      </c>
      <c r="I41" s="7">
        <v>42189</v>
      </c>
      <c r="J41">
        <v>5.04</v>
      </c>
      <c r="K41">
        <v>2015</v>
      </c>
      <c r="L41" s="35">
        <v>5.04</v>
      </c>
      <c r="M41">
        <v>2943.36</v>
      </c>
      <c r="N41" s="12">
        <v>0.02</v>
      </c>
      <c r="O41">
        <v>198.52</v>
      </c>
      <c r="P41">
        <v>9727.48</v>
      </c>
      <c r="Q41" s="1">
        <v>6784.119999999999</v>
      </c>
      <c r="R41" s="12">
        <v>0.69741803632595489</v>
      </c>
    </row>
    <row r="42" spans="2:18" x14ac:dyDescent="0.3">
      <c r="B42">
        <v>21325</v>
      </c>
      <c r="C42" t="s">
        <v>93</v>
      </c>
      <c r="D42" t="s">
        <v>41</v>
      </c>
      <c r="E42" t="s">
        <v>51</v>
      </c>
      <c r="F42" s="1">
        <v>9877</v>
      </c>
      <c r="G42" s="2">
        <v>3</v>
      </c>
      <c r="H42">
        <v>412</v>
      </c>
      <c r="I42" s="7">
        <v>42105</v>
      </c>
      <c r="J42">
        <v>3.85</v>
      </c>
      <c r="K42">
        <v>2015</v>
      </c>
      <c r="L42" s="35">
        <v>3.85</v>
      </c>
      <c r="M42">
        <v>1586.2</v>
      </c>
      <c r="N42" s="12">
        <v>0.03</v>
      </c>
      <c r="O42">
        <v>296.31</v>
      </c>
      <c r="P42">
        <v>9580.69</v>
      </c>
      <c r="Q42" s="1">
        <v>7994.4900000000007</v>
      </c>
      <c r="R42" s="12">
        <v>0.83443781189037536</v>
      </c>
    </row>
    <row r="43" spans="2:18" x14ac:dyDescent="0.3">
      <c r="B43">
        <v>21245</v>
      </c>
      <c r="C43" t="s">
        <v>99</v>
      </c>
      <c r="D43" t="s">
        <v>41</v>
      </c>
      <c r="E43" t="s">
        <v>44</v>
      </c>
      <c r="F43" s="1">
        <v>9849</v>
      </c>
      <c r="G43" s="2">
        <v>172</v>
      </c>
      <c r="H43">
        <v>704</v>
      </c>
      <c r="I43" s="7">
        <v>42046</v>
      </c>
      <c r="J43">
        <v>7.51</v>
      </c>
      <c r="K43">
        <v>2015</v>
      </c>
      <c r="L43" s="35">
        <v>7.51</v>
      </c>
      <c r="M43">
        <v>5287.04</v>
      </c>
      <c r="N43" s="12">
        <v>0.03</v>
      </c>
      <c r="O43">
        <v>295.46999999999997</v>
      </c>
      <c r="P43">
        <v>9553.5300000000007</v>
      </c>
      <c r="Q43" s="1">
        <v>4266.4900000000007</v>
      </c>
      <c r="R43" s="12">
        <v>0.4465878057639428</v>
      </c>
    </row>
    <row r="44" spans="2:18" x14ac:dyDescent="0.3">
      <c r="B44">
        <v>21230</v>
      </c>
      <c r="C44" t="s">
        <v>98</v>
      </c>
      <c r="D44" t="s">
        <v>38</v>
      </c>
      <c r="E44" t="s">
        <v>55</v>
      </c>
      <c r="F44" s="1">
        <v>9821</v>
      </c>
      <c r="G44" s="2">
        <v>9</v>
      </c>
      <c r="H44">
        <v>410</v>
      </c>
      <c r="I44" s="7">
        <v>42039</v>
      </c>
      <c r="J44">
        <v>5.07</v>
      </c>
      <c r="K44">
        <v>2015</v>
      </c>
      <c r="L44" s="35">
        <v>5.07</v>
      </c>
      <c r="M44">
        <v>2078.7000000000003</v>
      </c>
      <c r="N44" s="12">
        <v>0.02</v>
      </c>
      <c r="O44">
        <v>196.42000000000002</v>
      </c>
      <c r="P44">
        <v>9624.58</v>
      </c>
      <c r="Q44" s="1">
        <v>7545.8799999999992</v>
      </c>
      <c r="R44" s="12">
        <v>0.78402174432546656</v>
      </c>
    </row>
    <row r="45" spans="2:18" x14ac:dyDescent="0.3">
      <c r="B45">
        <v>13282</v>
      </c>
      <c r="C45" t="s">
        <v>100</v>
      </c>
      <c r="D45" t="s">
        <v>38</v>
      </c>
      <c r="E45" t="s">
        <v>53</v>
      </c>
      <c r="F45" s="1">
        <v>9653</v>
      </c>
      <c r="G45" s="2">
        <v>139</v>
      </c>
      <c r="H45">
        <v>1207</v>
      </c>
      <c r="I45" s="7">
        <v>41805</v>
      </c>
      <c r="J45">
        <v>7.48</v>
      </c>
      <c r="K45">
        <v>2014</v>
      </c>
      <c r="L45" s="39">
        <v>7.48</v>
      </c>
      <c r="M45">
        <v>9028.36</v>
      </c>
      <c r="N45">
        <v>0.02</v>
      </c>
      <c r="O45">
        <v>193.06</v>
      </c>
      <c r="P45">
        <v>9459.94</v>
      </c>
      <c r="Q45" s="1">
        <v>431.57999999999993</v>
      </c>
      <c r="R45" s="1">
        <v>4.5621853838396422</v>
      </c>
    </row>
    <row r="46" spans="2:18" x14ac:dyDescent="0.3">
      <c r="B46">
        <v>21238</v>
      </c>
      <c r="C46" t="s">
        <v>98</v>
      </c>
      <c r="D46" t="s">
        <v>40</v>
      </c>
      <c r="E46" t="s">
        <v>59</v>
      </c>
      <c r="F46" s="1">
        <v>9618</v>
      </c>
      <c r="G46" s="2">
        <v>27</v>
      </c>
      <c r="H46">
        <v>507</v>
      </c>
      <c r="I46" s="7">
        <v>42047</v>
      </c>
      <c r="J46">
        <v>6.52</v>
      </c>
      <c r="K46">
        <v>2015</v>
      </c>
      <c r="L46" s="35">
        <v>6.52</v>
      </c>
      <c r="M46">
        <v>3305.64</v>
      </c>
      <c r="N46" s="12">
        <v>0.01</v>
      </c>
      <c r="O46">
        <v>96.18</v>
      </c>
      <c r="P46">
        <v>9521.82</v>
      </c>
      <c r="Q46" s="1">
        <v>6216.18</v>
      </c>
      <c r="R46" s="12">
        <v>0.65283527728942581</v>
      </c>
    </row>
    <row r="47" spans="2:18" x14ac:dyDescent="0.3">
      <c r="B47">
        <v>11105</v>
      </c>
      <c r="C47" t="s">
        <v>93</v>
      </c>
      <c r="D47" t="s">
        <v>40</v>
      </c>
      <c r="E47" t="s">
        <v>48</v>
      </c>
      <c r="F47" s="1">
        <v>9611</v>
      </c>
      <c r="G47" s="2">
        <v>202</v>
      </c>
      <c r="H47">
        <v>874</v>
      </c>
      <c r="I47" s="7">
        <v>41766</v>
      </c>
      <c r="J47">
        <v>3.8</v>
      </c>
      <c r="K47">
        <v>2014</v>
      </c>
      <c r="L47" s="39">
        <v>3.8</v>
      </c>
      <c r="M47">
        <v>3321.2</v>
      </c>
      <c r="N47">
        <v>0.01</v>
      </c>
      <c r="O47">
        <v>96.11</v>
      </c>
      <c r="P47">
        <v>9514.89</v>
      </c>
      <c r="Q47" s="1">
        <v>6193.69</v>
      </c>
      <c r="R47" s="1">
        <v>65.094709450135525</v>
      </c>
    </row>
    <row r="48" spans="2:18" x14ac:dyDescent="0.3">
      <c r="B48">
        <v>13314</v>
      </c>
      <c r="C48" t="s">
        <v>95</v>
      </c>
      <c r="D48" t="s">
        <v>39</v>
      </c>
      <c r="E48" t="s">
        <v>46</v>
      </c>
      <c r="F48" s="1">
        <v>9597</v>
      </c>
      <c r="G48" s="2">
        <v>19</v>
      </c>
      <c r="H48">
        <v>418</v>
      </c>
      <c r="I48" s="7">
        <v>41833</v>
      </c>
      <c r="J48">
        <v>3.68</v>
      </c>
      <c r="K48">
        <v>2014</v>
      </c>
      <c r="L48" s="39">
        <v>3.68</v>
      </c>
      <c r="M48">
        <v>1538.24</v>
      </c>
      <c r="N48">
        <v>0.03</v>
      </c>
      <c r="O48">
        <v>287.90999999999997</v>
      </c>
      <c r="P48">
        <v>9309.09</v>
      </c>
      <c r="Q48" s="1">
        <v>7770.85</v>
      </c>
      <c r="R48" s="1">
        <v>83.475935886321864</v>
      </c>
    </row>
    <row r="49" spans="2:18" x14ac:dyDescent="0.3">
      <c r="B49">
        <v>21266</v>
      </c>
      <c r="C49" t="s">
        <v>92</v>
      </c>
      <c r="D49" t="s">
        <v>36</v>
      </c>
      <c r="E49" t="s">
        <v>67</v>
      </c>
      <c r="F49" s="1">
        <v>9548</v>
      </c>
      <c r="G49" s="2">
        <v>278</v>
      </c>
      <c r="H49">
        <v>1194</v>
      </c>
      <c r="I49" s="7">
        <v>42067</v>
      </c>
      <c r="J49">
        <v>5.15</v>
      </c>
      <c r="K49">
        <v>2015</v>
      </c>
      <c r="L49" s="35">
        <v>5.15</v>
      </c>
      <c r="M49">
        <v>6149.1</v>
      </c>
      <c r="N49" s="12">
        <v>0.02</v>
      </c>
      <c r="O49">
        <v>190.96</v>
      </c>
      <c r="P49">
        <v>9357.0400000000009</v>
      </c>
      <c r="Q49" s="1">
        <v>3207.9400000000005</v>
      </c>
      <c r="R49" s="12">
        <v>0.34283705103323275</v>
      </c>
    </row>
    <row r="50" spans="2:18" x14ac:dyDescent="0.3">
      <c r="B50">
        <v>21359</v>
      </c>
      <c r="C50" t="s">
        <v>95</v>
      </c>
      <c r="D50" t="s">
        <v>40</v>
      </c>
      <c r="E50" t="s">
        <v>44</v>
      </c>
      <c r="F50" s="1">
        <v>9450</v>
      </c>
      <c r="G50" s="2">
        <v>21</v>
      </c>
      <c r="H50">
        <v>860</v>
      </c>
      <c r="I50" s="7">
        <v>42139</v>
      </c>
      <c r="J50">
        <v>7.51</v>
      </c>
      <c r="K50">
        <v>2015</v>
      </c>
      <c r="L50" s="35">
        <v>7.51</v>
      </c>
      <c r="M50">
        <v>6458.5999999999995</v>
      </c>
      <c r="N50" s="12">
        <v>0.01</v>
      </c>
      <c r="O50">
        <v>94.5</v>
      </c>
      <c r="P50">
        <v>9355.5</v>
      </c>
      <c r="Q50" s="1">
        <v>2896.9000000000005</v>
      </c>
      <c r="R50" s="12">
        <v>0.30964673186895414</v>
      </c>
    </row>
    <row r="51" spans="2:18" x14ac:dyDescent="0.3">
      <c r="B51">
        <v>21287</v>
      </c>
      <c r="C51" t="s">
        <v>94</v>
      </c>
      <c r="D51" t="s">
        <v>40</v>
      </c>
      <c r="E51" t="s">
        <v>58</v>
      </c>
      <c r="F51" s="1">
        <v>9373</v>
      </c>
      <c r="G51" s="2">
        <v>318</v>
      </c>
      <c r="H51">
        <v>1042</v>
      </c>
      <c r="I51" s="7">
        <v>42078</v>
      </c>
      <c r="J51">
        <v>4.4000000000000004</v>
      </c>
      <c r="K51">
        <v>2015</v>
      </c>
      <c r="L51" s="35">
        <v>4.4000000000000004</v>
      </c>
      <c r="M51">
        <v>4584.8</v>
      </c>
      <c r="N51" s="12">
        <v>0.01</v>
      </c>
      <c r="O51">
        <v>93.73</v>
      </c>
      <c r="P51">
        <v>9279.27</v>
      </c>
      <c r="Q51" s="1">
        <v>4694.47</v>
      </c>
      <c r="R51" s="12">
        <v>0.50590940882203017</v>
      </c>
    </row>
    <row r="52" spans="2:18" x14ac:dyDescent="0.3">
      <c r="B52">
        <v>13414</v>
      </c>
      <c r="C52" t="s">
        <v>101</v>
      </c>
      <c r="D52" t="s">
        <v>40</v>
      </c>
      <c r="E52" t="s">
        <v>60</v>
      </c>
      <c r="F52" s="1">
        <v>9366</v>
      </c>
      <c r="G52" s="2">
        <v>114</v>
      </c>
      <c r="H52">
        <v>361</v>
      </c>
      <c r="I52" s="7">
        <v>41938</v>
      </c>
      <c r="J52">
        <v>2.88</v>
      </c>
      <c r="K52">
        <v>2014</v>
      </c>
      <c r="L52" s="39">
        <v>2.88</v>
      </c>
      <c r="M52">
        <v>1039.68</v>
      </c>
      <c r="N52">
        <v>0.01</v>
      </c>
      <c r="O52">
        <v>93.66</v>
      </c>
      <c r="P52">
        <v>9272.34</v>
      </c>
      <c r="Q52" s="1">
        <v>8232.66</v>
      </c>
      <c r="R52" s="1">
        <v>88.787296410614786</v>
      </c>
    </row>
    <row r="53" spans="2:18" x14ac:dyDescent="0.3">
      <c r="B53">
        <v>21437</v>
      </c>
      <c r="C53" t="s">
        <v>92</v>
      </c>
      <c r="D53" t="s">
        <v>37</v>
      </c>
      <c r="E53" t="s">
        <v>48</v>
      </c>
      <c r="F53" s="1">
        <v>9303</v>
      </c>
      <c r="G53" s="2">
        <v>94</v>
      </c>
      <c r="H53">
        <v>931</v>
      </c>
      <c r="I53" s="7">
        <v>42302</v>
      </c>
      <c r="J53">
        <v>3.8</v>
      </c>
      <c r="K53">
        <v>2015</v>
      </c>
      <c r="L53" s="35">
        <v>3.8</v>
      </c>
      <c r="M53">
        <v>3537.7999999999997</v>
      </c>
      <c r="N53" s="12">
        <v>0.04</v>
      </c>
      <c r="O53">
        <v>372.12</v>
      </c>
      <c r="P53">
        <v>8930.8799999999992</v>
      </c>
      <c r="Q53" s="1">
        <v>5393.08</v>
      </c>
      <c r="R53" s="12">
        <v>0.60386882367695016</v>
      </c>
    </row>
    <row r="54" spans="2:18" x14ac:dyDescent="0.3">
      <c r="B54">
        <v>13357</v>
      </c>
      <c r="C54" t="s">
        <v>99</v>
      </c>
      <c r="D54" t="s">
        <v>39</v>
      </c>
      <c r="E54" t="s">
        <v>51</v>
      </c>
      <c r="F54" s="1">
        <v>9296</v>
      </c>
      <c r="G54" s="2">
        <v>29</v>
      </c>
      <c r="H54">
        <v>405</v>
      </c>
      <c r="I54" s="7">
        <v>41898</v>
      </c>
      <c r="J54">
        <v>3.85</v>
      </c>
      <c r="K54">
        <v>2014</v>
      </c>
      <c r="L54" s="39">
        <v>3.85</v>
      </c>
      <c r="M54">
        <v>1559.25</v>
      </c>
      <c r="N54">
        <v>0.03</v>
      </c>
      <c r="O54">
        <v>278.88</v>
      </c>
      <c r="P54">
        <v>9017.1200000000008</v>
      </c>
      <c r="Q54" s="1">
        <v>7457.8700000000008</v>
      </c>
      <c r="R54" s="1">
        <v>82.707893429387653</v>
      </c>
    </row>
    <row r="55" spans="2:18" x14ac:dyDescent="0.3">
      <c r="B55">
        <v>13379</v>
      </c>
      <c r="C55" t="s">
        <v>94</v>
      </c>
      <c r="D55" t="s">
        <v>36</v>
      </c>
      <c r="E55" t="s">
        <v>51</v>
      </c>
      <c r="F55" s="1">
        <v>9198</v>
      </c>
      <c r="G55" s="2">
        <v>6</v>
      </c>
      <c r="H55">
        <v>368</v>
      </c>
      <c r="I55" s="7">
        <v>41911</v>
      </c>
      <c r="J55">
        <v>3.85</v>
      </c>
      <c r="K55">
        <v>2014</v>
      </c>
      <c r="L55" s="39">
        <v>3.85</v>
      </c>
      <c r="M55">
        <v>1416.8</v>
      </c>
      <c r="N55">
        <v>0.02</v>
      </c>
      <c r="O55">
        <v>183.96</v>
      </c>
      <c r="P55">
        <v>9014.0400000000009</v>
      </c>
      <c r="Q55" s="1">
        <v>7597.2400000000007</v>
      </c>
      <c r="R55" s="1">
        <v>84.282297393843379</v>
      </c>
    </row>
    <row r="56" spans="2:18" x14ac:dyDescent="0.3">
      <c r="B56">
        <v>21260</v>
      </c>
      <c r="C56" t="s">
        <v>101</v>
      </c>
      <c r="D56" t="s">
        <v>37</v>
      </c>
      <c r="E56" t="s">
        <v>52</v>
      </c>
      <c r="F56" s="1">
        <v>9128</v>
      </c>
      <c r="G56" s="2">
        <v>16</v>
      </c>
      <c r="H56">
        <v>703</v>
      </c>
      <c r="I56" s="7">
        <v>42061</v>
      </c>
      <c r="J56">
        <v>4.74</v>
      </c>
      <c r="K56">
        <v>2015</v>
      </c>
      <c r="L56" s="35">
        <v>4.74</v>
      </c>
      <c r="M56">
        <v>3332.2200000000003</v>
      </c>
      <c r="N56" s="12">
        <v>0.04</v>
      </c>
      <c r="O56">
        <v>365.12</v>
      </c>
      <c r="P56">
        <v>8762.8799999999992</v>
      </c>
      <c r="Q56" s="1">
        <v>5430.6599999999989</v>
      </c>
      <c r="R56" s="12">
        <v>0.6197346078001752</v>
      </c>
    </row>
    <row r="57" spans="2:18" x14ac:dyDescent="0.3">
      <c r="B57">
        <v>11083</v>
      </c>
      <c r="C57" t="s">
        <v>101</v>
      </c>
      <c r="D57" t="s">
        <v>39</v>
      </c>
      <c r="E57" t="s">
        <v>59</v>
      </c>
      <c r="F57" s="1">
        <v>9114</v>
      </c>
      <c r="G57" s="2">
        <v>174</v>
      </c>
      <c r="H57">
        <v>415</v>
      </c>
      <c r="I57" s="7">
        <v>41734</v>
      </c>
      <c r="J57">
        <v>6.52</v>
      </c>
      <c r="K57">
        <v>2014</v>
      </c>
      <c r="L57" s="39">
        <v>6.52</v>
      </c>
      <c r="M57">
        <v>2705.7999999999997</v>
      </c>
      <c r="N57">
        <v>0.03</v>
      </c>
      <c r="O57">
        <v>273.42</v>
      </c>
      <c r="P57">
        <v>8840.58</v>
      </c>
      <c r="Q57" s="1">
        <v>6134.7800000000007</v>
      </c>
      <c r="R57" s="1">
        <v>69.393410839560303</v>
      </c>
    </row>
    <row r="58" spans="2:18" x14ac:dyDescent="0.3">
      <c r="B58">
        <v>13327</v>
      </c>
      <c r="C58" t="s">
        <v>100</v>
      </c>
      <c r="D58" t="s">
        <v>37</v>
      </c>
      <c r="E58" t="s">
        <v>47</v>
      </c>
      <c r="F58" s="1">
        <v>9023</v>
      </c>
      <c r="G58" s="2">
        <v>39</v>
      </c>
      <c r="H58">
        <v>411</v>
      </c>
      <c r="I58" s="7">
        <v>41861</v>
      </c>
      <c r="J58">
        <v>2.76</v>
      </c>
      <c r="K58">
        <v>2014</v>
      </c>
      <c r="L58" s="39">
        <v>2.76</v>
      </c>
      <c r="M58">
        <v>1134.3599999999999</v>
      </c>
      <c r="N58">
        <v>0.04</v>
      </c>
      <c r="O58">
        <v>360.92</v>
      </c>
      <c r="P58">
        <v>8662.08</v>
      </c>
      <c r="Q58" s="1">
        <v>7527.72</v>
      </c>
      <c r="R58" s="1">
        <v>86.904300121910666</v>
      </c>
    </row>
    <row r="59" spans="2:18" x14ac:dyDescent="0.3">
      <c r="B59">
        <v>13425</v>
      </c>
      <c r="C59" t="s">
        <v>99</v>
      </c>
      <c r="D59" t="s">
        <v>40</v>
      </c>
      <c r="E59" t="s">
        <v>63</v>
      </c>
      <c r="F59" s="1">
        <v>8918</v>
      </c>
      <c r="G59" s="2">
        <v>6</v>
      </c>
      <c r="H59">
        <v>686</v>
      </c>
      <c r="I59" s="7">
        <v>41966</v>
      </c>
      <c r="J59">
        <v>5.72</v>
      </c>
      <c r="K59">
        <v>2014</v>
      </c>
      <c r="L59" s="39">
        <v>5.72</v>
      </c>
      <c r="M59">
        <v>3923.9199999999996</v>
      </c>
      <c r="N59">
        <v>0.01</v>
      </c>
      <c r="O59">
        <v>89.18</v>
      </c>
      <c r="P59">
        <v>8828.82</v>
      </c>
      <c r="Q59" s="1">
        <v>4904.8999999999996</v>
      </c>
      <c r="R59" s="1">
        <v>55.555555555555557</v>
      </c>
    </row>
    <row r="60" spans="2:18" x14ac:dyDescent="0.3">
      <c r="B60">
        <v>42529</v>
      </c>
      <c r="C60" t="s">
        <v>98</v>
      </c>
      <c r="D60" t="s">
        <v>39</v>
      </c>
      <c r="E60" t="s">
        <v>51</v>
      </c>
      <c r="F60" s="1">
        <v>8911</v>
      </c>
      <c r="G60" s="2">
        <v>511</v>
      </c>
      <c r="H60">
        <v>406</v>
      </c>
      <c r="I60" s="7">
        <v>42353</v>
      </c>
      <c r="J60">
        <v>3.85</v>
      </c>
      <c r="K60">
        <v>2015</v>
      </c>
      <c r="L60" s="35">
        <v>3.85</v>
      </c>
      <c r="M60">
        <v>1563.1000000000001</v>
      </c>
      <c r="N60" s="12">
        <v>0.03</v>
      </c>
      <c r="O60">
        <v>267.33</v>
      </c>
      <c r="P60">
        <v>8643.67</v>
      </c>
      <c r="Q60" s="1">
        <v>7080.57</v>
      </c>
      <c r="R60" s="12">
        <v>0.81916246224115452</v>
      </c>
    </row>
    <row r="61" spans="2:18" x14ac:dyDescent="0.3">
      <c r="B61">
        <v>13417</v>
      </c>
      <c r="C61" t="s">
        <v>92</v>
      </c>
      <c r="D61" t="s">
        <v>39</v>
      </c>
      <c r="E61" t="s">
        <v>56</v>
      </c>
      <c r="F61" s="1">
        <v>8890</v>
      </c>
      <c r="G61" s="2">
        <v>80</v>
      </c>
      <c r="H61">
        <v>741</v>
      </c>
      <c r="I61" s="7">
        <v>41941</v>
      </c>
      <c r="J61">
        <v>6.8</v>
      </c>
      <c r="K61">
        <v>2014</v>
      </c>
      <c r="L61" s="39">
        <v>6.8</v>
      </c>
      <c r="M61">
        <v>5038.8</v>
      </c>
      <c r="N61">
        <v>0.03</v>
      </c>
      <c r="O61">
        <v>266.7</v>
      </c>
      <c r="P61">
        <v>8623.2999999999993</v>
      </c>
      <c r="Q61" s="1">
        <v>3584.4999999999991</v>
      </c>
      <c r="R61" s="1">
        <v>41.567613326684672</v>
      </c>
    </row>
    <row r="62" spans="2:18" x14ac:dyDescent="0.3">
      <c r="B62">
        <v>11042</v>
      </c>
      <c r="C62" t="s">
        <v>94</v>
      </c>
      <c r="D62" t="s">
        <v>37</v>
      </c>
      <c r="E62" t="s">
        <v>44</v>
      </c>
      <c r="F62" s="1">
        <v>8778</v>
      </c>
      <c r="G62" s="2">
        <v>69</v>
      </c>
      <c r="H62">
        <v>798</v>
      </c>
      <c r="I62" s="7">
        <v>41673</v>
      </c>
      <c r="J62">
        <v>7.51</v>
      </c>
      <c r="K62">
        <v>2014</v>
      </c>
      <c r="L62" s="39">
        <v>7.51</v>
      </c>
      <c r="M62">
        <v>5992.98</v>
      </c>
      <c r="N62">
        <v>0.04</v>
      </c>
      <c r="O62">
        <v>351.12</v>
      </c>
      <c r="P62">
        <v>8426.8799999999992</v>
      </c>
      <c r="Q62" s="1">
        <v>2433.8999999999996</v>
      </c>
      <c r="R62" s="1">
        <v>28.882575757575758</v>
      </c>
    </row>
    <row r="63" spans="2:18" x14ac:dyDescent="0.3">
      <c r="B63">
        <v>21244</v>
      </c>
      <c r="C63" t="s">
        <v>97</v>
      </c>
      <c r="D63" t="s">
        <v>37</v>
      </c>
      <c r="E63" t="s">
        <v>48</v>
      </c>
      <c r="F63" s="1">
        <v>8673</v>
      </c>
      <c r="G63" s="2">
        <v>278</v>
      </c>
      <c r="H63">
        <v>964</v>
      </c>
      <c r="I63" s="7">
        <v>42045</v>
      </c>
      <c r="J63">
        <v>3.8</v>
      </c>
      <c r="K63">
        <v>2015</v>
      </c>
      <c r="L63" s="35">
        <v>3.8</v>
      </c>
      <c r="M63">
        <v>3663.2</v>
      </c>
      <c r="N63" s="12">
        <v>0.04</v>
      </c>
      <c r="O63">
        <v>346.92</v>
      </c>
      <c r="P63">
        <v>8326.08</v>
      </c>
      <c r="Q63" s="1">
        <v>4662.88</v>
      </c>
      <c r="R63" s="12">
        <v>0.56003305276913029</v>
      </c>
    </row>
    <row r="64" spans="2:18" x14ac:dyDescent="0.3">
      <c r="B64">
        <v>21299</v>
      </c>
      <c r="C64" t="s">
        <v>94</v>
      </c>
      <c r="D64" t="s">
        <v>41</v>
      </c>
      <c r="E64" t="s">
        <v>68</v>
      </c>
      <c r="F64" s="1">
        <v>8659</v>
      </c>
      <c r="G64" s="2">
        <v>252</v>
      </c>
      <c r="H64">
        <v>963</v>
      </c>
      <c r="I64" s="7">
        <v>42090</v>
      </c>
      <c r="J64">
        <v>2.65</v>
      </c>
      <c r="K64">
        <v>2015</v>
      </c>
      <c r="L64" s="35">
        <v>2.65</v>
      </c>
      <c r="M64">
        <v>2551.9499999999998</v>
      </c>
      <c r="N64" s="12">
        <v>0.03</v>
      </c>
      <c r="O64">
        <v>259.77</v>
      </c>
      <c r="P64">
        <v>8399.23</v>
      </c>
      <c r="Q64" s="1">
        <v>5847.28</v>
      </c>
      <c r="R64" s="12">
        <v>0.69616857735768634</v>
      </c>
    </row>
    <row r="65" spans="2:18" x14ac:dyDescent="0.3">
      <c r="B65">
        <v>11088</v>
      </c>
      <c r="C65" t="s">
        <v>97</v>
      </c>
      <c r="D65" t="s">
        <v>39</v>
      </c>
      <c r="E65" t="s">
        <v>57</v>
      </c>
      <c r="F65" s="1">
        <v>8652</v>
      </c>
      <c r="G65" s="2">
        <v>282</v>
      </c>
      <c r="H65">
        <v>347</v>
      </c>
      <c r="I65" s="7">
        <v>41739</v>
      </c>
      <c r="J65">
        <v>3.32</v>
      </c>
      <c r="K65">
        <v>2014</v>
      </c>
      <c r="L65" s="39">
        <v>3.32</v>
      </c>
      <c r="M65">
        <v>1152.04</v>
      </c>
      <c r="N65">
        <v>0.03</v>
      </c>
      <c r="O65">
        <v>259.56</v>
      </c>
      <c r="P65">
        <v>8392.44</v>
      </c>
      <c r="Q65" s="1">
        <v>7240.4000000000005</v>
      </c>
      <c r="R65" s="1">
        <v>86.272883690559595</v>
      </c>
    </row>
    <row r="66" spans="2:18" x14ac:dyDescent="0.3">
      <c r="B66">
        <v>10028</v>
      </c>
      <c r="C66" t="s">
        <v>101</v>
      </c>
      <c r="D66" t="s">
        <v>41</v>
      </c>
      <c r="E66" t="s">
        <v>59</v>
      </c>
      <c r="F66" s="1">
        <v>8617</v>
      </c>
      <c r="G66" s="2">
        <v>11</v>
      </c>
      <c r="H66">
        <v>392</v>
      </c>
      <c r="I66" s="7">
        <v>41642</v>
      </c>
      <c r="J66">
        <v>6.52</v>
      </c>
      <c r="K66">
        <v>2014</v>
      </c>
      <c r="L66" s="39">
        <v>6.52</v>
      </c>
      <c r="M66">
        <v>2555.8399999999997</v>
      </c>
      <c r="N66">
        <v>0.03</v>
      </c>
      <c r="O66">
        <v>258.51</v>
      </c>
      <c r="P66">
        <v>8358.49</v>
      </c>
      <c r="Q66" s="1">
        <v>5802.65</v>
      </c>
      <c r="R66" s="1">
        <v>69.422228177577523</v>
      </c>
    </row>
    <row r="67" spans="2:18" x14ac:dyDescent="0.3">
      <c r="B67">
        <v>21212</v>
      </c>
      <c r="C67" t="s">
        <v>100</v>
      </c>
      <c r="D67" t="s">
        <v>40</v>
      </c>
      <c r="E67" t="s">
        <v>60</v>
      </c>
      <c r="F67" s="1">
        <v>8512</v>
      </c>
      <c r="G67" s="2">
        <v>125</v>
      </c>
      <c r="H67">
        <v>341</v>
      </c>
      <c r="I67" s="7">
        <v>42021</v>
      </c>
      <c r="J67">
        <v>2.88</v>
      </c>
      <c r="K67">
        <v>2015</v>
      </c>
      <c r="L67" s="35">
        <v>2.88</v>
      </c>
      <c r="M67">
        <v>982.07999999999993</v>
      </c>
      <c r="N67" s="12">
        <v>0.01</v>
      </c>
      <c r="O67">
        <v>85.12</v>
      </c>
      <c r="P67">
        <v>8426.8799999999992</v>
      </c>
      <c r="Q67" s="1">
        <v>7444.7999999999993</v>
      </c>
      <c r="R67" s="12">
        <v>0.88345864661654139</v>
      </c>
    </row>
    <row r="68" spans="2:18" x14ac:dyDescent="0.3">
      <c r="B68">
        <v>21431</v>
      </c>
      <c r="C68" t="s">
        <v>98</v>
      </c>
      <c r="D68" t="s">
        <v>41</v>
      </c>
      <c r="E68" t="s">
        <v>47</v>
      </c>
      <c r="F68" s="1">
        <v>8449</v>
      </c>
      <c r="G68" s="2">
        <v>320</v>
      </c>
      <c r="H68">
        <v>423</v>
      </c>
      <c r="I68" s="7">
        <v>42266</v>
      </c>
      <c r="J68">
        <v>2.76</v>
      </c>
      <c r="K68">
        <v>2015</v>
      </c>
      <c r="L68" s="35">
        <v>2.76</v>
      </c>
      <c r="M68">
        <v>1167.48</v>
      </c>
      <c r="N68" s="12">
        <v>0.03</v>
      </c>
      <c r="O68">
        <v>253.47</v>
      </c>
      <c r="P68">
        <v>8195.5300000000007</v>
      </c>
      <c r="Q68" s="1">
        <v>7028.0500000000011</v>
      </c>
      <c r="R68" s="12">
        <v>0.85754673584258745</v>
      </c>
    </row>
    <row r="69" spans="2:18" x14ac:dyDescent="0.3">
      <c r="B69">
        <v>13429</v>
      </c>
      <c r="C69" t="s">
        <v>92</v>
      </c>
      <c r="D69" t="s">
        <v>36</v>
      </c>
      <c r="E69" t="s">
        <v>47</v>
      </c>
      <c r="F69" s="1">
        <v>8379</v>
      </c>
      <c r="G69" s="2">
        <v>348</v>
      </c>
      <c r="H69">
        <v>381</v>
      </c>
      <c r="I69" s="7">
        <v>41970</v>
      </c>
      <c r="J69">
        <v>2.76</v>
      </c>
      <c r="K69">
        <v>2014</v>
      </c>
      <c r="L69" s="39">
        <v>2.76</v>
      </c>
      <c r="M69">
        <v>1051.56</v>
      </c>
      <c r="N69">
        <v>0.02</v>
      </c>
      <c r="O69">
        <v>167.58</v>
      </c>
      <c r="P69">
        <v>8211.42</v>
      </c>
      <c r="Q69" s="1">
        <v>7159.8600000000006</v>
      </c>
      <c r="R69" s="1">
        <v>87.193932352747765</v>
      </c>
    </row>
    <row r="70" spans="2:18" x14ac:dyDescent="0.3">
      <c r="B70">
        <v>21416</v>
      </c>
      <c r="C70" t="s">
        <v>97</v>
      </c>
      <c r="D70" t="s">
        <v>37</v>
      </c>
      <c r="E70" t="s">
        <v>67</v>
      </c>
      <c r="F70" s="1">
        <v>8344</v>
      </c>
      <c r="G70" s="2">
        <v>112</v>
      </c>
      <c r="H70">
        <v>928</v>
      </c>
      <c r="I70" s="7">
        <v>42227</v>
      </c>
      <c r="J70">
        <v>5.15</v>
      </c>
      <c r="K70">
        <v>2015</v>
      </c>
      <c r="L70" s="35">
        <v>5.15</v>
      </c>
      <c r="M70">
        <v>4779.2000000000007</v>
      </c>
      <c r="N70" s="12">
        <v>0.04</v>
      </c>
      <c r="O70">
        <v>333.76</v>
      </c>
      <c r="P70">
        <v>8010.24</v>
      </c>
      <c r="Q70" s="1">
        <v>3231.0399999999991</v>
      </c>
      <c r="R70" s="12">
        <v>0.40336369447107689</v>
      </c>
    </row>
    <row r="71" spans="2:18" x14ac:dyDescent="0.3">
      <c r="B71">
        <v>21344</v>
      </c>
      <c r="C71" t="s">
        <v>94</v>
      </c>
      <c r="D71" t="s">
        <v>36</v>
      </c>
      <c r="E71" t="s">
        <v>63</v>
      </c>
      <c r="F71" s="1">
        <v>8337</v>
      </c>
      <c r="G71" s="2">
        <v>295</v>
      </c>
      <c r="H71">
        <v>522</v>
      </c>
      <c r="I71" s="7">
        <v>42124</v>
      </c>
      <c r="J71">
        <v>5.72</v>
      </c>
      <c r="K71">
        <v>2015</v>
      </c>
      <c r="L71" s="35">
        <v>5.72</v>
      </c>
      <c r="M71">
        <v>2985.8399999999997</v>
      </c>
      <c r="N71" s="12">
        <v>0.02</v>
      </c>
      <c r="O71">
        <v>166.74</v>
      </c>
      <c r="P71">
        <v>8170.26</v>
      </c>
      <c r="Q71" s="1">
        <v>5184.42</v>
      </c>
      <c r="R71" s="12">
        <v>0.63454773777089102</v>
      </c>
    </row>
    <row r="72" spans="2:18" x14ac:dyDescent="0.3">
      <c r="B72">
        <v>21224</v>
      </c>
      <c r="C72" t="s">
        <v>94</v>
      </c>
      <c r="D72" t="s">
        <v>37</v>
      </c>
      <c r="E72" t="s">
        <v>55</v>
      </c>
      <c r="F72" s="1">
        <v>8246</v>
      </c>
      <c r="G72" s="2">
        <v>75</v>
      </c>
      <c r="H72">
        <v>359</v>
      </c>
      <c r="I72" s="7">
        <v>42033</v>
      </c>
      <c r="J72">
        <v>5.07</v>
      </c>
      <c r="K72">
        <v>2015</v>
      </c>
      <c r="L72" s="35">
        <v>5.07</v>
      </c>
      <c r="M72">
        <v>1820.13</v>
      </c>
      <c r="N72" s="12">
        <v>0.04</v>
      </c>
      <c r="O72">
        <v>329.84000000000003</v>
      </c>
      <c r="P72">
        <v>7916.16</v>
      </c>
      <c r="Q72" s="1">
        <v>6096.03</v>
      </c>
      <c r="R72" s="12">
        <v>0.77007412684938148</v>
      </c>
    </row>
    <row r="73" spans="2:18" x14ac:dyDescent="0.3">
      <c r="B73">
        <v>21519</v>
      </c>
      <c r="C73" t="s">
        <v>94</v>
      </c>
      <c r="D73" t="s">
        <v>38</v>
      </c>
      <c r="E73" t="s">
        <v>46</v>
      </c>
      <c r="F73" s="1">
        <v>8197</v>
      </c>
      <c r="G73" s="2">
        <v>114</v>
      </c>
      <c r="H73">
        <v>357</v>
      </c>
      <c r="I73" s="7">
        <v>42318</v>
      </c>
      <c r="J73">
        <v>3.68</v>
      </c>
      <c r="K73">
        <v>2015</v>
      </c>
      <c r="L73" s="35">
        <v>3.68</v>
      </c>
      <c r="M73">
        <v>1313.76</v>
      </c>
      <c r="N73" s="12">
        <v>0.02</v>
      </c>
      <c r="O73">
        <v>163.94</v>
      </c>
      <c r="P73">
        <v>8033.06</v>
      </c>
      <c r="Q73" s="1">
        <v>6719.3</v>
      </c>
      <c r="R73" s="12">
        <v>0.83645584621551439</v>
      </c>
    </row>
    <row r="74" spans="2:18" x14ac:dyDescent="0.3">
      <c r="B74">
        <v>42530</v>
      </c>
      <c r="C74" t="s">
        <v>94</v>
      </c>
      <c r="D74" t="s">
        <v>37</v>
      </c>
      <c r="E74" t="s">
        <v>64</v>
      </c>
      <c r="F74" s="1">
        <v>8197</v>
      </c>
      <c r="G74" s="2">
        <v>166</v>
      </c>
      <c r="H74">
        <v>483</v>
      </c>
      <c r="I74" s="7">
        <v>42354</v>
      </c>
      <c r="J74">
        <v>11.22</v>
      </c>
      <c r="K74">
        <v>2015</v>
      </c>
      <c r="L74" s="35">
        <v>11.22</v>
      </c>
      <c r="M74">
        <v>5419.26</v>
      </c>
      <c r="N74" s="12">
        <v>0.04</v>
      </c>
      <c r="O74">
        <v>327.88</v>
      </c>
      <c r="P74">
        <v>7869.12</v>
      </c>
      <c r="Q74" s="1">
        <v>2449.8599999999997</v>
      </c>
      <c r="R74" s="12">
        <v>0.31132578992314258</v>
      </c>
    </row>
    <row r="75" spans="2:18" x14ac:dyDescent="0.3">
      <c r="B75">
        <v>13350</v>
      </c>
      <c r="C75" t="s">
        <v>101</v>
      </c>
      <c r="D75" t="s">
        <v>41</v>
      </c>
      <c r="E75" t="s">
        <v>52</v>
      </c>
      <c r="F75" s="1">
        <v>8190</v>
      </c>
      <c r="G75" s="2">
        <v>138</v>
      </c>
      <c r="H75">
        <v>546</v>
      </c>
      <c r="I75" s="7">
        <v>41891</v>
      </c>
      <c r="J75">
        <v>4.74</v>
      </c>
      <c r="K75">
        <v>2014</v>
      </c>
      <c r="L75" s="39">
        <v>4.74</v>
      </c>
      <c r="M75">
        <v>2588.04</v>
      </c>
      <c r="N75">
        <v>0.03</v>
      </c>
      <c r="O75">
        <v>245.7</v>
      </c>
      <c r="P75">
        <v>7944.3</v>
      </c>
      <c r="Q75" s="1">
        <v>5356.26</v>
      </c>
      <c r="R75" s="1">
        <v>67.422680412371136</v>
      </c>
    </row>
    <row r="76" spans="2:18" x14ac:dyDescent="0.3">
      <c r="B76">
        <v>11053</v>
      </c>
      <c r="C76" t="s">
        <v>94</v>
      </c>
      <c r="D76" t="s">
        <v>36</v>
      </c>
      <c r="E76" t="s">
        <v>55</v>
      </c>
      <c r="F76" s="1">
        <v>8155</v>
      </c>
      <c r="G76" s="2">
        <v>324</v>
      </c>
      <c r="H76">
        <v>340</v>
      </c>
      <c r="I76" s="7">
        <v>41680</v>
      </c>
      <c r="J76">
        <v>5.07</v>
      </c>
      <c r="K76">
        <v>2014</v>
      </c>
      <c r="L76" s="39">
        <v>5.07</v>
      </c>
      <c r="M76">
        <v>1723.8000000000002</v>
      </c>
      <c r="N76">
        <v>0.02</v>
      </c>
      <c r="O76">
        <v>163.1</v>
      </c>
      <c r="P76">
        <v>7991.9</v>
      </c>
      <c r="Q76" s="1">
        <v>6268.0999999999995</v>
      </c>
      <c r="R76" s="1">
        <v>78.430661044307357</v>
      </c>
    </row>
    <row r="77" spans="2:18" x14ac:dyDescent="0.3">
      <c r="B77">
        <v>13493</v>
      </c>
      <c r="C77" t="s">
        <v>94</v>
      </c>
      <c r="D77" t="s">
        <v>38</v>
      </c>
      <c r="E77" t="s">
        <v>58</v>
      </c>
      <c r="F77" s="1">
        <v>8148</v>
      </c>
      <c r="G77" s="2">
        <v>89</v>
      </c>
      <c r="H77">
        <v>1164</v>
      </c>
      <c r="I77" s="7">
        <v>42011</v>
      </c>
      <c r="J77">
        <v>4.4000000000000004</v>
      </c>
      <c r="K77">
        <v>2015</v>
      </c>
      <c r="L77" s="35">
        <v>4.4000000000000004</v>
      </c>
      <c r="M77">
        <v>5121.6000000000004</v>
      </c>
      <c r="N77" s="12">
        <v>0.02</v>
      </c>
      <c r="O77">
        <v>162.96</v>
      </c>
      <c r="P77">
        <v>7985.04</v>
      </c>
      <c r="Q77" s="1">
        <v>2863.4399999999996</v>
      </c>
      <c r="R77" s="12">
        <v>0.35860058309037895</v>
      </c>
    </row>
    <row r="78" spans="2:18" x14ac:dyDescent="0.3">
      <c r="B78">
        <v>21394</v>
      </c>
      <c r="C78" t="s">
        <v>99</v>
      </c>
      <c r="D78" t="s">
        <v>39</v>
      </c>
      <c r="E78" t="s">
        <v>56</v>
      </c>
      <c r="F78" s="1">
        <v>8148</v>
      </c>
      <c r="G78" s="2">
        <v>156</v>
      </c>
      <c r="H78">
        <v>582</v>
      </c>
      <c r="I78" s="7">
        <v>42192</v>
      </c>
      <c r="J78">
        <v>6.8</v>
      </c>
      <c r="K78">
        <v>2015</v>
      </c>
      <c r="L78" s="35">
        <v>6.8</v>
      </c>
      <c r="M78">
        <v>3957.6</v>
      </c>
      <c r="N78" s="12">
        <v>0.03</v>
      </c>
      <c r="O78">
        <v>244.44</v>
      </c>
      <c r="P78">
        <v>7903.56</v>
      </c>
      <c r="Q78" s="1">
        <v>3945.9600000000005</v>
      </c>
      <c r="R78" s="12">
        <v>0.49926362297496324</v>
      </c>
    </row>
    <row r="79" spans="2:18" x14ac:dyDescent="0.3">
      <c r="B79">
        <v>21200</v>
      </c>
      <c r="C79" t="s">
        <v>94</v>
      </c>
      <c r="D79" t="s">
        <v>38</v>
      </c>
      <c r="E79" t="s">
        <v>53</v>
      </c>
      <c r="F79" s="1">
        <v>8141</v>
      </c>
      <c r="G79" s="2">
        <v>74</v>
      </c>
      <c r="H79">
        <v>1357</v>
      </c>
      <c r="I79" s="7">
        <v>42009</v>
      </c>
      <c r="J79">
        <v>7.48</v>
      </c>
      <c r="K79">
        <v>2015</v>
      </c>
      <c r="L79" s="35">
        <v>7.48</v>
      </c>
      <c r="M79">
        <v>10150.36</v>
      </c>
      <c r="N79" s="12">
        <v>0.02</v>
      </c>
      <c r="O79">
        <v>162.82</v>
      </c>
      <c r="P79">
        <v>7978.18</v>
      </c>
      <c r="Q79" s="1">
        <v>-2172.1800000000003</v>
      </c>
      <c r="R79" s="12">
        <v>-0.27226510306861967</v>
      </c>
    </row>
    <row r="80" spans="2:18" x14ac:dyDescent="0.3">
      <c r="B80">
        <v>21443</v>
      </c>
      <c r="C80" t="s">
        <v>95</v>
      </c>
      <c r="D80" t="s">
        <v>39</v>
      </c>
      <c r="E80" t="s">
        <v>52</v>
      </c>
      <c r="F80" s="1">
        <v>8141</v>
      </c>
      <c r="G80" s="2">
        <v>404</v>
      </c>
      <c r="H80">
        <v>509</v>
      </c>
      <c r="I80" s="7">
        <v>42308</v>
      </c>
      <c r="J80">
        <v>4.74</v>
      </c>
      <c r="K80">
        <v>2015</v>
      </c>
      <c r="L80" s="35">
        <v>4.74</v>
      </c>
      <c r="M80">
        <v>2412.6600000000003</v>
      </c>
      <c r="N80" s="12">
        <v>0.03</v>
      </c>
      <c r="O80">
        <v>244.23</v>
      </c>
      <c r="P80">
        <v>7896.77</v>
      </c>
      <c r="Q80" s="1">
        <v>5484.1100000000006</v>
      </c>
      <c r="R80" s="12">
        <v>0.69447508285032999</v>
      </c>
    </row>
    <row r="81" spans="2:18" x14ac:dyDescent="0.3">
      <c r="B81">
        <v>21233</v>
      </c>
      <c r="C81" t="s">
        <v>92</v>
      </c>
      <c r="D81" t="s">
        <v>41</v>
      </c>
      <c r="E81" t="s">
        <v>59</v>
      </c>
      <c r="F81" s="1">
        <v>8120</v>
      </c>
      <c r="G81" s="2">
        <v>162</v>
      </c>
      <c r="H81">
        <v>387</v>
      </c>
      <c r="I81" s="7">
        <v>42042</v>
      </c>
      <c r="J81">
        <v>6.52</v>
      </c>
      <c r="K81">
        <v>2015</v>
      </c>
      <c r="L81" s="35">
        <v>6.52</v>
      </c>
      <c r="M81">
        <v>2523.2399999999998</v>
      </c>
      <c r="N81" s="12">
        <v>0.03</v>
      </c>
      <c r="O81">
        <v>243.6</v>
      </c>
      <c r="P81">
        <v>7876.4</v>
      </c>
      <c r="Q81" s="1">
        <v>5353.16</v>
      </c>
      <c r="R81" s="12">
        <v>0.67964552333553396</v>
      </c>
    </row>
    <row r="82" spans="2:18" x14ac:dyDescent="0.3">
      <c r="B82">
        <v>13306</v>
      </c>
      <c r="C82" t="s">
        <v>98</v>
      </c>
      <c r="D82" t="s">
        <v>37</v>
      </c>
      <c r="E82" t="s">
        <v>47</v>
      </c>
      <c r="F82" s="1">
        <v>8064</v>
      </c>
      <c r="G82" s="2">
        <v>8</v>
      </c>
      <c r="H82">
        <v>367</v>
      </c>
      <c r="I82" s="7">
        <v>41830</v>
      </c>
      <c r="J82">
        <v>2.76</v>
      </c>
      <c r="K82">
        <v>2014</v>
      </c>
      <c r="L82" s="39">
        <v>2.76</v>
      </c>
      <c r="M82">
        <v>1012.92</v>
      </c>
      <c r="N82">
        <v>0.04</v>
      </c>
      <c r="O82">
        <v>322.56</v>
      </c>
      <c r="P82">
        <v>7741.44</v>
      </c>
      <c r="Q82" s="1">
        <v>6728.5199999999995</v>
      </c>
      <c r="R82" s="1">
        <v>86.915612599206355</v>
      </c>
    </row>
    <row r="83" spans="2:18" x14ac:dyDescent="0.3">
      <c r="B83">
        <v>21516</v>
      </c>
      <c r="C83" t="s">
        <v>99</v>
      </c>
      <c r="D83" t="s">
        <v>37</v>
      </c>
      <c r="E83" t="s">
        <v>51</v>
      </c>
      <c r="F83" s="1">
        <v>8057</v>
      </c>
      <c r="G83" s="2">
        <v>10</v>
      </c>
      <c r="H83">
        <v>323</v>
      </c>
      <c r="I83" s="7">
        <v>42317</v>
      </c>
      <c r="J83">
        <v>3.85</v>
      </c>
      <c r="K83">
        <v>2015</v>
      </c>
      <c r="L83" s="35">
        <v>3.85</v>
      </c>
      <c r="M83">
        <v>1243.55</v>
      </c>
      <c r="N83" s="12">
        <v>0.04</v>
      </c>
      <c r="O83">
        <v>322.28000000000003</v>
      </c>
      <c r="P83">
        <v>7734.72</v>
      </c>
      <c r="Q83" s="1">
        <v>6491.17</v>
      </c>
      <c r="R83" s="12">
        <v>0.83922494931943237</v>
      </c>
    </row>
    <row r="84" spans="2:18" x14ac:dyDescent="0.3">
      <c r="B84">
        <v>21282</v>
      </c>
      <c r="C84" t="s">
        <v>100</v>
      </c>
      <c r="D84" t="s">
        <v>39</v>
      </c>
      <c r="E84" t="s">
        <v>66</v>
      </c>
      <c r="F84" s="1">
        <v>8022</v>
      </c>
      <c r="G84" s="2">
        <v>12</v>
      </c>
      <c r="H84">
        <v>803</v>
      </c>
      <c r="I84" s="7">
        <v>42073</v>
      </c>
      <c r="J84">
        <v>9.94</v>
      </c>
      <c r="K84">
        <v>2015</v>
      </c>
      <c r="L84" s="35">
        <v>9.94</v>
      </c>
      <c r="M84">
        <v>7981.82</v>
      </c>
      <c r="N84" s="12">
        <v>0.03</v>
      </c>
      <c r="O84">
        <v>240.66</v>
      </c>
      <c r="P84">
        <v>7781.34</v>
      </c>
      <c r="Q84" s="1">
        <v>-200.47999999999956</v>
      </c>
      <c r="R84" s="12">
        <v>-2.5764199996401591E-2</v>
      </c>
    </row>
    <row r="85" spans="2:18" x14ac:dyDescent="0.3">
      <c r="B85">
        <v>11073</v>
      </c>
      <c r="C85" t="s">
        <v>98</v>
      </c>
      <c r="D85" t="s">
        <v>36</v>
      </c>
      <c r="E85" t="s">
        <v>56</v>
      </c>
      <c r="F85" s="1">
        <v>8008</v>
      </c>
      <c r="G85" s="2">
        <v>95</v>
      </c>
      <c r="H85">
        <v>668</v>
      </c>
      <c r="I85" s="7">
        <v>41715</v>
      </c>
      <c r="J85">
        <v>6.8</v>
      </c>
      <c r="K85">
        <v>2014</v>
      </c>
      <c r="L85" s="39">
        <v>6.8</v>
      </c>
      <c r="M85">
        <v>4542.3999999999996</v>
      </c>
      <c r="N85">
        <v>0.02</v>
      </c>
      <c r="O85">
        <v>160.16</v>
      </c>
      <c r="P85">
        <v>7847.84</v>
      </c>
      <c r="Q85" s="1">
        <v>3305.4400000000005</v>
      </c>
      <c r="R85" s="1">
        <v>42.119105384411512</v>
      </c>
    </row>
    <row r="86" spans="2:18" x14ac:dyDescent="0.3">
      <c r="B86">
        <v>13313</v>
      </c>
      <c r="C86" t="s">
        <v>101</v>
      </c>
      <c r="D86" t="s">
        <v>37</v>
      </c>
      <c r="E86" t="s">
        <v>53</v>
      </c>
      <c r="F86" s="1">
        <v>7966</v>
      </c>
      <c r="G86" s="2">
        <v>509</v>
      </c>
      <c r="H86">
        <v>886</v>
      </c>
      <c r="I86" s="7">
        <v>41832</v>
      </c>
      <c r="J86">
        <v>7.48</v>
      </c>
      <c r="K86">
        <v>2014</v>
      </c>
      <c r="L86" s="39">
        <v>7.48</v>
      </c>
      <c r="M86">
        <v>6627.2800000000007</v>
      </c>
      <c r="N86">
        <v>0.04</v>
      </c>
      <c r="O86">
        <v>318.64</v>
      </c>
      <c r="P86">
        <v>7647.36</v>
      </c>
      <c r="Q86" s="1">
        <v>1020.079999999999</v>
      </c>
      <c r="R86" s="1">
        <v>13.338982341618532</v>
      </c>
    </row>
    <row r="87" spans="2:18" x14ac:dyDescent="0.3">
      <c r="B87">
        <v>21388</v>
      </c>
      <c r="C87" t="s">
        <v>96</v>
      </c>
      <c r="D87" t="s">
        <v>40</v>
      </c>
      <c r="E87" t="s">
        <v>65</v>
      </c>
      <c r="F87" s="1">
        <v>7966</v>
      </c>
      <c r="G87" s="2">
        <v>89</v>
      </c>
      <c r="H87">
        <v>469</v>
      </c>
      <c r="I87" s="7">
        <v>42186</v>
      </c>
      <c r="J87">
        <v>5.04</v>
      </c>
      <c r="K87">
        <v>2015</v>
      </c>
      <c r="L87" s="35">
        <v>5.04</v>
      </c>
      <c r="M87">
        <v>2363.7600000000002</v>
      </c>
      <c r="N87" s="12">
        <v>0.01</v>
      </c>
      <c r="O87">
        <v>79.66</v>
      </c>
      <c r="P87">
        <v>7886.34</v>
      </c>
      <c r="Q87" s="1">
        <v>5522.58</v>
      </c>
      <c r="R87" s="12">
        <v>0.70027160888320816</v>
      </c>
    </row>
    <row r="88" spans="2:18" x14ac:dyDescent="0.3">
      <c r="B88">
        <v>21540</v>
      </c>
      <c r="C88" t="s">
        <v>99</v>
      </c>
      <c r="D88" t="s">
        <v>40</v>
      </c>
      <c r="E88" t="s">
        <v>57</v>
      </c>
      <c r="F88" s="1">
        <v>7966</v>
      </c>
      <c r="G88" s="2">
        <v>91</v>
      </c>
      <c r="H88">
        <v>307</v>
      </c>
      <c r="I88" s="7">
        <v>42325</v>
      </c>
      <c r="J88">
        <v>3.32</v>
      </c>
      <c r="K88">
        <v>2015</v>
      </c>
      <c r="L88" s="35">
        <v>3.32</v>
      </c>
      <c r="M88">
        <v>1019.2399999999999</v>
      </c>
      <c r="N88" s="12">
        <v>0.01</v>
      </c>
      <c r="O88">
        <v>79.66</v>
      </c>
      <c r="P88">
        <v>7886.34</v>
      </c>
      <c r="Q88" s="1">
        <v>6867.1</v>
      </c>
      <c r="R88" s="12">
        <v>0.87075880573244369</v>
      </c>
    </row>
    <row r="89" spans="2:18" x14ac:dyDescent="0.3">
      <c r="B89">
        <v>42525</v>
      </c>
      <c r="C89" t="s">
        <v>101</v>
      </c>
      <c r="D89" t="s">
        <v>41</v>
      </c>
      <c r="E89" t="s">
        <v>60</v>
      </c>
      <c r="F89" s="1">
        <v>7840</v>
      </c>
      <c r="G89" s="2">
        <v>236</v>
      </c>
      <c r="H89">
        <v>302</v>
      </c>
      <c r="I89" s="7">
        <v>42349</v>
      </c>
      <c r="J89">
        <v>2.88</v>
      </c>
      <c r="K89">
        <v>2015</v>
      </c>
      <c r="L89" s="35">
        <v>2.88</v>
      </c>
      <c r="M89">
        <v>869.76</v>
      </c>
      <c r="N89" s="12">
        <v>0.03</v>
      </c>
      <c r="O89">
        <v>235.2</v>
      </c>
      <c r="P89">
        <v>7604.8</v>
      </c>
      <c r="Q89" s="1">
        <v>6735.04</v>
      </c>
      <c r="R89" s="12">
        <v>0.88563012833999577</v>
      </c>
    </row>
    <row r="90" spans="2:18" x14ac:dyDescent="0.3">
      <c r="B90">
        <v>13372</v>
      </c>
      <c r="C90" t="s">
        <v>99</v>
      </c>
      <c r="D90" t="s">
        <v>40</v>
      </c>
      <c r="E90" t="s">
        <v>49</v>
      </c>
      <c r="F90" s="1">
        <v>7826</v>
      </c>
      <c r="G90" s="2">
        <v>130</v>
      </c>
      <c r="H90">
        <v>290</v>
      </c>
      <c r="I90" s="7">
        <v>41904</v>
      </c>
      <c r="J90">
        <v>9.57</v>
      </c>
      <c r="K90">
        <v>2014</v>
      </c>
      <c r="L90" s="39">
        <v>9.57</v>
      </c>
      <c r="M90">
        <v>2775.3</v>
      </c>
      <c r="N90">
        <v>0.01</v>
      </c>
      <c r="O90">
        <v>78.260000000000005</v>
      </c>
      <c r="P90">
        <v>7747.74</v>
      </c>
      <c r="Q90" s="1">
        <v>4972.4399999999996</v>
      </c>
      <c r="R90" s="1">
        <v>64.179231621092086</v>
      </c>
    </row>
    <row r="91" spans="2:18" x14ac:dyDescent="0.3">
      <c r="B91">
        <v>13337</v>
      </c>
      <c r="C91" t="s">
        <v>94</v>
      </c>
      <c r="D91" t="s">
        <v>39</v>
      </c>
      <c r="E91" t="s">
        <v>47</v>
      </c>
      <c r="F91" s="1">
        <v>7805</v>
      </c>
      <c r="G91" s="2">
        <v>70</v>
      </c>
      <c r="H91">
        <v>372</v>
      </c>
      <c r="I91" s="7">
        <v>41871</v>
      </c>
      <c r="J91">
        <v>2.76</v>
      </c>
      <c r="K91">
        <v>2014</v>
      </c>
      <c r="L91" s="39">
        <v>2.76</v>
      </c>
      <c r="M91">
        <v>1026.72</v>
      </c>
      <c r="N91">
        <v>0.03</v>
      </c>
      <c r="O91">
        <v>234.14999999999998</v>
      </c>
      <c r="P91">
        <v>7570.85</v>
      </c>
      <c r="Q91" s="1">
        <v>6544.13</v>
      </c>
      <c r="R91" s="1">
        <v>86.438510867339858</v>
      </c>
    </row>
    <row r="92" spans="2:18" x14ac:dyDescent="0.3">
      <c r="B92">
        <v>13292</v>
      </c>
      <c r="C92" t="s">
        <v>101</v>
      </c>
      <c r="D92" t="s">
        <v>39</v>
      </c>
      <c r="E92" t="s">
        <v>64</v>
      </c>
      <c r="F92" s="1">
        <v>7798</v>
      </c>
      <c r="G92" s="2">
        <v>90</v>
      </c>
      <c r="H92">
        <v>459</v>
      </c>
      <c r="I92" s="7">
        <v>41807</v>
      </c>
      <c r="J92">
        <v>11.22</v>
      </c>
      <c r="K92">
        <v>2014</v>
      </c>
      <c r="L92" s="39">
        <v>11.22</v>
      </c>
      <c r="M92">
        <v>5149.9800000000005</v>
      </c>
      <c r="N92">
        <v>0.03</v>
      </c>
      <c r="O92">
        <v>233.94</v>
      </c>
      <c r="P92">
        <v>7564.06</v>
      </c>
      <c r="Q92" s="1">
        <v>2414.08</v>
      </c>
      <c r="R92" s="1">
        <v>31.915135522457515</v>
      </c>
    </row>
    <row r="93" spans="2:18" x14ac:dyDescent="0.3">
      <c r="B93">
        <v>21334</v>
      </c>
      <c r="C93" t="s">
        <v>99</v>
      </c>
      <c r="D93" t="s">
        <v>38</v>
      </c>
      <c r="E93" t="s">
        <v>64</v>
      </c>
      <c r="F93" s="1">
        <v>7784</v>
      </c>
      <c r="G93" s="2">
        <v>25</v>
      </c>
      <c r="H93">
        <v>458</v>
      </c>
      <c r="I93" s="7">
        <v>42114</v>
      </c>
      <c r="J93">
        <v>11.22</v>
      </c>
      <c r="K93">
        <v>2015</v>
      </c>
      <c r="L93" s="35">
        <v>11.22</v>
      </c>
      <c r="M93">
        <v>5138.76</v>
      </c>
      <c r="N93" s="12">
        <v>0.02</v>
      </c>
      <c r="O93">
        <v>155.68</v>
      </c>
      <c r="P93">
        <v>7628.32</v>
      </c>
      <c r="Q93" s="1">
        <v>2489.5599999999995</v>
      </c>
      <c r="R93" s="12">
        <v>0.32635757283386113</v>
      </c>
    </row>
    <row r="94" spans="2:18" x14ac:dyDescent="0.3">
      <c r="B94">
        <v>13359</v>
      </c>
      <c r="C94" t="s">
        <v>97</v>
      </c>
      <c r="D94" t="s">
        <v>38</v>
      </c>
      <c r="E94" t="s">
        <v>47</v>
      </c>
      <c r="F94" s="1">
        <v>7777</v>
      </c>
      <c r="G94" s="2">
        <v>254</v>
      </c>
      <c r="H94">
        <v>354</v>
      </c>
      <c r="I94" s="7">
        <v>41900</v>
      </c>
      <c r="J94">
        <v>2.76</v>
      </c>
      <c r="K94">
        <v>2014</v>
      </c>
      <c r="L94" s="39">
        <v>2.76</v>
      </c>
      <c r="M94">
        <v>977.04</v>
      </c>
      <c r="N94">
        <v>0.02</v>
      </c>
      <c r="O94">
        <v>155.54</v>
      </c>
      <c r="P94">
        <v>7621.46</v>
      </c>
      <c r="Q94" s="1">
        <v>6644.42</v>
      </c>
      <c r="R94" s="1">
        <v>87.180409002999426</v>
      </c>
    </row>
    <row r="95" spans="2:18" x14ac:dyDescent="0.3">
      <c r="B95">
        <v>21313</v>
      </c>
      <c r="C95" t="s">
        <v>101</v>
      </c>
      <c r="D95" t="s">
        <v>39</v>
      </c>
      <c r="E95" t="s">
        <v>49</v>
      </c>
      <c r="F95" s="1">
        <v>7749</v>
      </c>
      <c r="G95" s="2">
        <v>147</v>
      </c>
      <c r="H95">
        <v>299</v>
      </c>
      <c r="I95" s="7">
        <v>42104</v>
      </c>
      <c r="J95">
        <v>9.57</v>
      </c>
      <c r="K95">
        <v>2015</v>
      </c>
      <c r="L95" s="35">
        <v>9.57</v>
      </c>
      <c r="M95">
        <v>2861.4300000000003</v>
      </c>
      <c r="N95" s="12">
        <v>0.03</v>
      </c>
      <c r="O95">
        <v>232.47</v>
      </c>
      <c r="P95">
        <v>7516.53</v>
      </c>
      <c r="Q95" s="1">
        <v>4655.0999999999995</v>
      </c>
      <c r="R95" s="12">
        <v>0.61931502967459717</v>
      </c>
    </row>
    <row r="96" spans="2:18" x14ac:dyDescent="0.3">
      <c r="B96">
        <v>13345</v>
      </c>
      <c r="C96" t="s">
        <v>95</v>
      </c>
      <c r="D96" t="s">
        <v>39</v>
      </c>
      <c r="E96" t="s">
        <v>58</v>
      </c>
      <c r="F96" s="1">
        <v>7735</v>
      </c>
      <c r="G96" s="2">
        <v>198</v>
      </c>
      <c r="H96">
        <v>860</v>
      </c>
      <c r="I96" s="7">
        <v>41886</v>
      </c>
      <c r="J96">
        <v>4.4000000000000004</v>
      </c>
      <c r="K96">
        <v>2014</v>
      </c>
      <c r="L96" s="39">
        <v>4.4000000000000004</v>
      </c>
      <c r="M96">
        <v>3784.0000000000005</v>
      </c>
      <c r="N96">
        <v>0.03</v>
      </c>
      <c r="O96">
        <v>232.04999999999998</v>
      </c>
      <c r="P96">
        <v>7502.95</v>
      </c>
      <c r="Q96" s="1">
        <v>3718.9499999999994</v>
      </c>
      <c r="R96" s="1">
        <v>49.566503841822204</v>
      </c>
    </row>
    <row r="97" spans="2:18" x14ac:dyDescent="0.3">
      <c r="B97">
        <v>13286</v>
      </c>
      <c r="C97" t="s">
        <v>97</v>
      </c>
      <c r="D97" t="s">
        <v>40</v>
      </c>
      <c r="E97" t="s">
        <v>53</v>
      </c>
      <c r="F97" s="1">
        <v>7623</v>
      </c>
      <c r="G97" s="2">
        <v>12</v>
      </c>
      <c r="H97">
        <v>953</v>
      </c>
      <c r="I97" s="7">
        <v>41801</v>
      </c>
      <c r="J97">
        <v>7.48</v>
      </c>
      <c r="K97">
        <v>2014</v>
      </c>
      <c r="L97" s="39">
        <v>7.48</v>
      </c>
      <c r="M97">
        <v>7128.4400000000005</v>
      </c>
      <c r="N97">
        <v>0.01</v>
      </c>
      <c r="O97">
        <v>76.23</v>
      </c>
      <c r="P97">
        <v>7546.77</v>
      </c>
      <c r="Q97" s="1">
        <v>418.32999999999993</v>
      </c>
      <c r="R97" s="1">
        <v>5.5431661492267539</v>
      </c>
    </row>
    <row r="98" spans="2:18" x14ac:dyDescent="0.3">
      <c r="B98">
        <v>13351</v>
      </c>
      <c r="C98" t="s">
        <v>92</v>
      </c>
      <c r="D98" t="s">
        <v>41</v>
      </c>
      <c r="E98" t="s">
        <v>65</v>
      </c>
      <c r="F98" s="1">
        <v>7574</v>
      </c>
      <c r="G98" s="2">
        <v>231</v>
      </c>
      <c r="H98">
        <v>421</v>
      </c>
      <c r="I98" s="7">
        <v>41892</v>
      </c>
      <c r="J98">
        <v>5.04</v>
      </c>
      <c r="K98">
        <v>2014</v>
      </c>
      <c r="L98" s="39">
        <v>5.04</v>
      </c>
      <c r="M98">
        <v>2121.84</v>
      </c>
      <c r="N98">
        <v>0.03</v>
      </c>
      <c r="O98">
        <v>227.22</v>
      </c>
      <c r="P98">
        <v>7346.78</v>
      </c>
      <c r="Q98" s="1">
        <v>5224.9399999999996</v>
      </c>
      <c r="R98" s="1">
        <v>71.118775844655744</v>
      </c>
    </row>
    <row r="99" spans="2:18" x14ac:dyDescent="0.3">
      <c r="B99">
        <v>21390</v>
      </c>
      <c r="C99" t="s">
        <v>93</v>
      </c>
      <c r="D99" t="s">
        <v>41</v>
      </c>
      <c r="E99" t="s">
        <v>52</v>
      </c>
      <c r="F99" s="1">
        <v>7560</v>
      </c>
      <c r="G99" s="2">
        <v>179</v>
      </c>
      <c r="H99">
        <v>473</v>
      </c>
      <c r="I99" s="7">
        <v>42188</v>
      </c>
      <c r="J99">
        <v>4.74</v>
      </c>
      <c r="K99">
        <v>2015</v>
      </c>
      <c r="L99" s="35">
        <v>4.74</v>
      </c>
      <c r="M99">
        <v>2242.02</v>
      </c>
      <c r="N99" s="12">
        <v>0.03</v>
      </c>
      <c r="O99">
        <v>226.79999999999998</v>
      </c>
      <c r="P99">
        <v>7333.2</v>
      </c>
      <c r="Q99" s="1">
        <v>5091.18</v>
      </c>
      <c r="R99" s="12">
        <v>0.69426444117165775</v>
      </c>
    </row>
    <row r="100" spans="2:18" x14ac:dyDescent="0.3">
      <c r="B100">
        <v>21236</v>
      </c>
      <c r="C100" t="s">
        <v>95</v>
      </c>
      <c r="D100" t="s">
        <v>40</v>
      </c>
      <c r="E100" t="s">
        <v>46</v>
      </c>
      <c r="F100" s="1">
        <v>7553</v>
      </c>
      <c r="G100" s="2">
        <v>127</v>
      </c>
      <c r="H100">
        <v>329</v>
      </c>
      <c r="I100" s="7">
        <v>42045</v>
      </c>
      <c r="J100">
        <v>3.68</v>
      </c>
      <c r="K100">
        <v>2015</v>
      </c>
      <c r="L100" s="35">
        <v>3.68</v>
      </c>
      <c r="M100">
        <v>1210.72</v>
      </c>
      <c r="N100" s="12">
        <v>0.01</v>
      </c>
      <c r="O100">
        <v>75.53</v>
      </c>
      <c r="P100">
        <v>7477.47</v>
      </c>
      <c r="Q100" s="1">
        <v>6266.75</v>
      </c>
      <c r="R100" s="12">
        <v>0.83808427181921152</v>
      </c>
    </row>
    <row r="101" spans="2:18" x14ac:dyDescent="0.3">
      <c r="B101">
        <v>21261</v>
      </c>
      <c r="C101" t="s">
        <v>95</v>
      </c>
      <c r="D101" t="s">
        <v>38</v>
      </c>
      <c r="E101" t="s">
        <v>44</v>
      </c>
      <c r="F101" s="1">
        <v>7553</v>
      </c>
      <c r="G101" s="2">
        <v>80</v>
      </c>
      <c r="H101">
        <v>540</v>
      </c>
      <c r="I101" s="7">
        <v>42062</v>
      </c>
      <c r="J101">
        <v>7.51</v>
      </c>
      <c r="K101">
        <v>2015</v>
      </c>
      <c r="L101" s="35">
        <v>7.51</v>
      </c>
      <c r="M101">
        <v>4055.4</v>
      </c>
      <c r="N101" s="12">
        <v>0.02</v>
      </c>
      <c r="O101">
        <v>151.06</v>
      </c>
      <c r="P101">
        <v>7401.94</v>
      </c>
      <c r="Q101" s="1">
        <v>3346.5399999999995</v>
      </c>
      <c r="R101" s="12">
        <v>0.45211660726782432</v>
      </c>
    </row>
    <row r="102" spans="2:18" x14ac:dyDescent="0.3">
      <c r="B102">
        <v>13412</v>
      </c>
      <c r="C102" t="s">
        <v>93</v>
      </c>
      <c r="D102" t="s">
        <v>39</v>
      </c>
      <c r="E102" t="s">
        <v>52</v>
      </c>
      <c r="F102" s="1">
        <v>7525</v>
      </c>
      <c r="G102" s="2">
        <v>97</v>
      </c>
      <c r="H102">
        <v>502</v>
      </c>
      <c r="I102" s="7">
        <v>41936</v>
      </c>
      <c r="J102">
        <v>4.74</v>
      </c>
      <c r="K102">
        <v>2014</v>
      </c>
      <c r="L102" s="39">
        <v>4.74</v>
      </c>
      <c r="M102">
        <v>2379.48</v>
      </c>
      <c r="N102">
        <v>0.03</v>
      </c>
      <c r="O102">
        <v>225.75</v>
      </c>
      <c r="P102">
        <v>7299.25</v>
      </c>
      <c r="Q102" s="1">
        <v>4919.7700000000004</v>
      </c>
      <c r="R102" s="1">
        <v>67.401034352844476</v>
      </c>
    </row>
    <row r="103" spans="2:18" x14ac:dyDescent="0.3">
      <c r="B103">
        <v>13473</v>
      </c>
      <c r="C103" t="s">
        <v>97</v>
      </c>
      <c r="D103" t="s">
        <v>39</v>
      </c>
      <c r="E103" t="s">
        <v>62</v>
      </c>
      <c r="F103" s="1">
        <v>7525</v>
      </c>
      <c r="G103" s="2">
        <v>9</v>
      </c>
      <c r="H103">
        <v>290</v>
      </c>
      <c r="I103" s="7">
        <v>41991</v>
      </c>
      <c r="J103">
        <v>7.73</v>
      </c>
      <c r="K103">
        <v>2014</v>
      </c>
      <c r="L103" s="39">
        <v>7.73</v>
      </c>
      <c r="M103">
        <v>2241.7000000000003</v>
      </c>
      <c r="N103">
        <v>0.03</v>
      </c>
      <c r="O103">
        <v>225.75</v>
      </c>
      <c r="P103">
        <v>7299.25</v>
      </c>
      <c r="Q103" s="1">
        <v>5057.5499999999993</v>
      </c>
      <c r="R103" s="1">
        <v>69.288625543720244</v>
      </c>
    </row>
    <row r="104" spans="2:18" x14ac:dyDescent="0.3">
      <c r="B104">
        <v>21197</v>
      </c>
      <c r="C104" t="s">
        <v>101</v>
      </c>
      <c r="D104" t="s">
        <v>40</v>
      </c>
      <c r="E104" t="s">
        <v>57</v>
      </c>
      <c r="F104" s="1">
        <v>7490</v>
      </c>
      <c r="G104" s="2">
        <v>181</v>
      </c>
      <c r="H104">
        <v>300</v>
      </c>
      <c r="I104" s="7">
        <v>42015</v>
      </c>
      <c r="J104">
        <v>3.32</v>
      </c>
      <c r="K104">
        <v>2015</v>
      </c>
      <c r="L104" s="35">
        <v>3.32</v>
      </c>
      <c r="M104">
        <v>996</v>
      </c>
      <c r="N104" s="12">
        <v>0.01</v>
      </c>
      <c r="O104">
        <v>74.900000000000006</v>
      </c>
      <c r="P104">
        <v>7415.1</v>
      </c>
      <c r="Q104" s="1">
        <v>6419.1</v>
      </c>
      <c r="R104" s="12">
        <v>0.8656794918477162</v>
      </c>
    </row>
    <row r="105" spans="2:18" x14ac:dyDescent="0.3">
      <c r="B105">
        <v>21235</v>
      </c>
      <c r="C105" t="s">
        <v>94</v>
      </c>
      <c r="D105" t="s">
        <v>38</v>
      </c>
      <c r="E105" t="s">
        <v>44</v>
      </c>
      <c r="F105" s="1">
        <v>7434</v>
      </c>
      <c r="G105" s="2">
        <v>86</v>
      </c>
      <c r="H105">
        <v>620</v>
      </c>
      <c r="I105" s="7">
        <v>42044</v>
      </c>
      <c r="J105">
        <v>7.51</v>
      </c>
      <c r="K105">
        <v>2015</v>
      </c>
      <c r="L105" s="35">
        <v>7.51</v>
      </c>
      <c r="M105">
        <v>4656.2</v>
      </c>
      <c r="N105" s="12">
        <v>0.02</v>
      </c>
      <c r="O105">
        <v>148.68</v>
      </c>
      <c r="P105">
        <v>7285.32</v>
      </c>
      <c r="Q105" s="1">
        <v>2629.12</v>
      </c>
      <c r="R105" s="12">
        <v>0.36087913777294617</v>
      </c>
    </row>
    <row r="106" spans="2:18" x14ac:dyDescent="0.3">
      <c r="B106">
        <v>13355</v>
      </c>
      <c r="C106" t="s">
        <v>97</v>
      </c>
      <c r="D106" t="s">
        <v>39</v>
      </c>
      <c r="E106" t="s">
        <v>51</v>
      </c>
      <c r="F106" s="1">
        <v>7343</v>
      </c>
      <c r="G106" s="2">
        <v>169</v>
      </c>
      <c r="H106">
        <v>320</v>
      </c>
      <c r="I106" s="7">
        <v>41896</v>
      </c>
      <c r="J106">
        <v>3.85</v>
      </c>
      <c r="K106">
        <v>2014</v>
      </c>
      <c r="L106" s="39">
        <v>3.85</v>
      </c>
      <c r="M106">
        <v>1232</v>
      </c>
      <c r="N106">
        <v>0.03</v>
      </c>
      <c r="O106">
        <v>220.29</v>
      </c>
      <c r="P106">
        <v>7122.71</v>
      </c>
      <c r="Q106" s="1">
        <v>5890.71</v>
      </c>
      <c r="R106" s="1">
        <v>82.703212681689976</v>
      </c>
    </row>
    <row r="107" spans="2:18" x14ac:dyDescent="0.3">
      <c r="B107">
        <v>13303</v>
      </c>
      <c r="C107" t="s">
        <v>93</v>
      </c>
      <c r="D107" t="s">
        <v>40</v>
      </c>
      <c r="E107" t="s">
        <v>58</v>
      </c>
      <c r="F107" s="1">
        <v>7287</v>
      </c>
      <c r="G107" s="2">
        <v>386</v>
      </c>
      <c r="H107">
        <v>810</v>
      </c>
      <c r="I107" s="7">
        <v>41832</v>
      </c>
      <c r="J107">
        <v>4.4000000000000004</v>
      </c>
      <c r="K107">
        <v>2014</v>
      </c>
      <c r="L107" s="39">
        <v>4.4000000000000004</v>
      </c>
      <c r="M107">
        <v>3564.0000000000005</v>
      </c>
      <c r="N107">
        <v>0.01</v>
      </c>
      <c r="O107">
        <v>72.87</v>
      </c>
      <c r="P107">
        <v>7214.13</v>
      </c>
      <c r="Q107" s="1">
        <v>3650.1299999999997</v>
      </c>
      <c r="R107" s="1">
        <v>50.596953478797857</v>
      </c>
    </row>
    <row r="108" spans="2:18" x14ac:dyDescent="0.3">
      <c r="B108">
        <v>11067</v>
      </c>
      <c r="C108" t="s">
        <v>94</v>
      </c>
      <c r="D108" t="s">
        <v>39</v>
      </c>
      <c r="E108" t="s">
        <v>48</v>
      </c>
      <c r="F108" s="1">
        <v>7252</v>
      </c>
      <c r="G108" s="2">
        <v>317</v>
      </c>
      <c r="H108">
        <v>726</v>
      </c>
      <c r="I108" s="7">
        <v>41709</v>
      </c>
      <c r="J108">
        <v>3.8</v>
      </c>
      <c r="K108">
        <v>2014</v>
      </c>
      <c r="L108" s="39">
        <v>3.8</v>
      </c>
      <c r="M108">
        <v>2758.7999999999997</v>
      </c>
      <c r="N108">
        <v>0.03</v>
      </c>
      <c r="O108">
        <v>217.56</v>
      </c>
      <c r="P108">
        <v>7034.44</v>
      </c>
      <c r="Q108" s="1">
        <v>4275.6399999999994</v>
      </c>
      <c r="R108" s="1">
        <v>60.78152631908155</v>
      </c>
    </row>
    <row r="109" spans="2:18" x14ac:dyDescent="0.3">
      <c r="B109">
        <v>21327</v>
      </c>
      <c r="C109" t="s">
        <v>98</v>
      </c>
      <c r="D109" t="s">
        <v>39</v>
      </c>
      <c r="E109" t="s">
        <v>63</v>
      </c>
      <c r="F109" s="1">
        <v>7245</v>
      </c>
      <c r="G109" s="2">
        <v>499</v>
      </c>
      <c r="H109">
        <v>453</v>
      </c>
      <c r="I109" s="7">
        <v>42107</v>
      </c>
      <c r="J109">
        <v>5.72</v>
      </c>
      <c r="K109">
        <v>2015</v>
      </c>
      <c r="L109" s="35">
        <v>5.72</v>
      </c>
      <c r="M109">
        <v>2591.16</v>
      </c>
      <c r="N109" s="12">
        <v>0.03</v>
      </c>
      <c r="O109">
        <v>217.35</v>
      </c>
      <c r="P109">
        <v>7027.65</v>
      </c>
      <c r="Q109" s="1">
        <v>4436.49</v>
      </c>
      <c r="R109" s="12">
        <v>0.63129068749866601</v>
      </c>
    </row>
    <row r="110" spans="2:18" x14ac:dyDescent="0.3">
      <c r="B110">
        <v>13485</v>
      </c>
      <c r="C110" t="s">
        <v>99</v>
      </c>
      <c r="D110" t="s">
        <v>37</v>
      </c>
      <c r="E110" t="s">
        <v>65</v>
      </c>
      <c r="F110" s="1">
        <v>7231</v>
      </c>
      <c r="G110" s="2">
        <v>254</v>
      </c>
      <c r="H110">
        <v>452</v>
      </c>
      <c r="I110" s="7">
        <v>42003</v>
      </c>
      <c r="J110">
        <v>5.04</v>
      </c>
      <c r="K110">
        <v>2014</v>
      </c>
      <c r="L110" s="39">
        <v>5.04</v>
      </c>
      <c r="M110">
        <v>2278.08</v>
      </c>
      <c r="N110">
        <v>0.04</v>
      </c>
      <c r="O110">
        <v>289.24</v>
      </c>
      <c r="P110">
        <v>6941.76</v>
      </c>
      <c r="Q110" s="1">
        <v>4663.68</v>
      </c>
      <c r="R110" s="1">
        <v>67.182962245885776</v>
      </c>
    </row>
    <row r="111" spans="2:18" x14ac:dyDescent="0.3">
      <c r="B111">
        <v>30217</v>
      </c>
      <c r="C111" t="s">
        <v>95</v>
      </c>
      <c r="D111" t="s">
        <v>36</v>
      </c>
      <c r="E111" t="s">
        <v>44</v>
      </c>
      <c r="F111" s="1">
        <v>7182</v>
      </c>
      <c r="G111" s="2">
        <v>119</v>
      </c>
      <c r="H111">
        <v>599</v>
      </c>
      <c r="I111" s="7">
        <v>42338</v>
      </c>
      <c r="J111">
        <v>7.51</v>
      </c>
      <c r="K111">
        <v>2015</v>
      </c>
      <c r="L111" s="35">
        <v>7.51</v>
      </c>
      <c r="M111">
        <v>4498.49</v>
      </c>
      <c r="N111" s="12">
        <v>0.02</v>
      </c>
      <c r="O111">
        <v>143.64000000000001</v>
      </c>
      <c r="P111">
        <v>7038.36</v>
      </c>
      <c r="Q111" s="1">
        <v>2539.87</v>
      </c>
      <c r="R111" s="12">
        <v>0.36086105285890463</v>
      </c>
    </row>
    <row r="112" spans="2:18" x14ac:dyDescent="0.3">
      <c r="B112">
        <v>11096</v>
      </c>
      <c r="C112" t="s">
        <v>101</v>
      </c>
      <c r="D112" t="s">
        <v>38</v>
      </c>
      <c r="E112" t="s">
        <v>62</v>
      </c>
      <c r="F112" s="1">
        <v>7133</v>
      </c>
      <c r="G112" s="2">
        <v>52</v>
      </c>
      <c r="H112">
        <v>286</v>
      </c>
      <c r="I112" s="7">
        <v>41765</v>
      </c>
      <c r="J112">
        <v>7.73</v>
      </c>
      <c r="K112">
        <v>2014</v>
      </c>
      <c r="L112" s="39">
        <v>7.73</v>
      </c>
      <c r="M112">
        <v>2210.7800000000002</v>
      </c>
      <c r="N112">
        <v>0.02</v>
      </c>
      <c r="O112">
        <v>142.66</v>
      </c>
      <c r="P112">
        <v>6990.34</v>
      </c>
      <c r="Q112" s="1">
        <v>4779.5599999999995</v>
      </c>
      <c r="R112" s="1">
        <v>68.373784393892137</v>
      </c>
    </row>
    <row r="113" spans="2:18" x14ac:dyDescent="0.3">
      <c r="B113">
        <v>13310</v>
      </c>
      <c r="C113" t="s">
        <v>100</v>
      </c>
      <c r="D113" t="s">
        <v>41</v>
      </c>
      <c r="E113" t="s">
        <v>56</v>
      </c>
      <c r="F113" s="1">
        <v>7091</v>
      </c>
      <c r="G113" s="2">
        <v>122</v>
      </c>
      <c r="H113">
        <v>473</v>
      </c>
      <c r="I113" s="7">
        <v>41834</v>
      </c>
      <c r="J113">
        <v>6.8</v>
      </c>
      <c r="K113">
        <v>2014</v>
      </c>
      <c r="L113" s="39">
        <v>6.8</v>
      </c>
      <c r="M113">
        <v>3216.4</v>
      </c>
      <c r="N113">
        <v>0.03</v>
      </c>
      <c r="O113">
        <v>212.73</v>
      </c>
      <c r="P113">
        <v>6878.27</v>
      </c>
      <c r="Q113" s="1">
        <v>3661.8700000000003</v>
      </c>
      <c r="R113" s="1">
        <v>53.238241592726077</v>
      </c>
    </row>
    <row r="114" spans="2:18" x14ac:dyDescent="0.3">
      <c r="B114">
        <v>11089</v>
      </c>
      <c r="C114" t="s">
        <v>100</v>
      </c>
      <c r="D114" t="s">
        <v>39</v>
      </c>
      <c r="E114" t="s">
        <v>65</v>
      </c>
      <c r="F114" s="1">
        <v>7049</v>
      </c>
      <c r="G114" s="2">
        <v>17</v>
      </c>
      <c r="H114">
        <v>371</v>
      </c>
      <c r="I114" s="7">
        <v>41740</v>
      </c>
      <c r="J114">
        <v>5.04</v>
      </c>
      <c r="K114">
        <v>2014</v>
      </c>
      <c r="L114" s="39">
        <v>5.04</v>
      </c>
      <c r="M114">
        <v>1869.84</v>
      </c>
      <c r="N114">
        <v>0.03</v>
      </c>
      <c r="O114">
        <v>211.47</v>
      </c>
      <c r="P114">
        <v>6837.53</v>
      </c>
      <c r="Q114" s="1">
        <v>4967.6899999999996</v>
      </c>
      <c r="R114" s="1">
        <v>72.653282691264238</v>
      </c>
    </row>
    <row r="115" spans="2:18" x14ac:dyDescent="0.3">
      <c r="B115">
        <v>13374</v>
      </c>
      <c r="C115" t="s">
        <v>95</v>
      </c>
      <c r="D115" t="s">
        <v>38</v>
      </c>
      <c r="E115" t="s">
        <v>49</v>
      </c>
      <c r="F115" s="1">
        <v>7021</v>
      </c>
      <c r="G115" s="2">
        <v>301</v>
      </c>
      <c r="H115">
        <v>261</v>
      </c>
      <c r="I115" s="7">
        <v>41906</v>
      </c>
      <c r="J115">
        <v>9.57</v>
      </c>
      <c r="K115">
        <v>2014</v>
      </c>
      <c r="L115" s="39">
        <v>9.57</v>
      </c>
      <c r="M115">
        <v>2497.77</v>
      </c>
      <c r="N115">
        <v>0.02</v>
      </c>
      <c r="O115">
        <v>140.42000000000002</v>
      </c>
      <c r="P115">
        <v>6880.58</v>
      </c>
      <c r="Q115" s="1">
        <v>4382.8099999999995</v>
      </c>
      <c r="R115" s="1">
        <v>63.69826380915562</v>
      </c>
    </row>
    <row r="116" spans="2:18" x14ac:dyDescent="0.3">
      <c r="B116">
        <v>21430</v>
      </c>
      <c r="C116" t="s">
        <v>92</v>
      </c>
      <c r="D116" t="s">
        <v>41</v>
      </c>
      <c r="E116" t="s">
        <v>62</v>
      </c>
      <c r="F116" s="1">
        <v>7014</v>
      </c>
      <c r="G116" s="2">
        <v>104</v>
      </c>
      <c r="H116">
        <v>305</v>
      </c>
      <c r="I116" s="7">
        <v>42265</v>
      </c>
      <c r="J116">
        <v>7.73</v>
      </c>
      <c r="K116">
        <v>2015</v>
      </c>
      <c r="L116" s="35">
        <v>7.73</v>
      </c>
      <c r="M116">
        <v>2357.65</v>
      </c>
      <c r="N116" s="12">
        <v>0.03</v>
      </c>
      <c r="O116">
        <v>210.42</v>
      </c>
      <c r="P116">
        <v>6803.58</v>
      </c>
      <c r="Q116" s="1">
        <v>4445.93</v>
      </c>
      <c r="R116" s="12">
        <v>0.65346920297843203</v>
      </c>
    </row>
    <row r="117" spans="2:18" x14ac:dyDescent="0.3">
      <c r="B117">
        <v>13278</v>
      </c>
      <c r="C117" t="s">
        <v>96</v>
      </c>
      <c r="D117" t="s">
        <v>39</v>
      </c>
      <c r="E117" t="s">
        <v>64</v>
      </c>
      <c r="F117" s="1">
        <v>6958</v>
      </c>
      <c r="G117" s="2">
        <v>48</v>
      </c>
      <c r="H117">
        <v>464</v>
      </c>
      <c r="I117" s="7">
        <v>41801</v>
      </c>
      <c r="J117">
        <v>11.22</v>
      </c>
      <c r="K117">
        <v>2014</v>
      </c>
      <c r="L117" s="39">
        <v>11.22</v>
      </c>
      <c r="M117">
        <v>5206.08</v>
      </c>
      <c r="N117">
        <v>0.03</v>
      </c>
      <c r="O117">
        <v>208.73999999999998</v>
      </c>
      <c r="P117">
        <v>6749.26</v>
      </c>
      <c r="Q117" s="1">
        <v>1543.1800000000003</v>
      </c>
      <c r="R117" s="1">
        <v>22.864432545197552</v>
      </c>
    </row>
    <row r="118" spans="2:18" x14ac:dyDescent="0.3">
      <c r="B118">
        <v>13304</v>
      </c>
      <c r="C118" t="s">
        <v>92</v>
      </c>
      <c r="D118" t="s">
        <v>40</v>
      </c>
      <c r="E118" t="s">
        <v>56</v>
      </c>
      <c r="F118" s="1">
        <v>6937</v>
      </c>
      <c r="G118" s="2">
        <v>161</v>
      </c>
      <c r="H118">
        <v>579</v>
      </c>
      <c r="I118" s="7">
        <v>41828</v>
      </c>
      <c r="J118">
        <v>6.8</v>
      </c>
      <c r="K118">
        <v>2014</v>
      </c>
      <c r="L118" s="39">
        <v>6.8</v>
      </c>
      <c r="M118">
        <v>3937.2</v>
      </c>
      <c r="N118">
        <v>0.01</v>
      </c>
      <c r="O118">
        <v>69.37</v>
      </c>
      <c r="P118">
        <v>6867.63</v>
      </c>
      <c r="Q118" s="1">
        <v>2930.4300000000003</v>
      </c>
      <c r="R118" s="1">
        <v>42.670178795304935</v>
      </c>
    </row>
    <row r="119" spans="2:18" x14ac:dyDescent="0.3">
      <c r="B119">
        <v>13444</v>
      </c>
      <c r="C119" t="s">
        <v>100</v>
      </c>
      <c r="D119" t="s">
        <v>37</v>
      </c>
      <c r="E119" t="s">
        <v>55</v>
      </c>
      <c r="F119" s="1">
        <v>6930</v>
      </c>
      <c r="G119" s="2">
        <v>499</v>
      </c>
      <c r="H119">
        <v>267</v>
      </c>
      <c r="I119" s="7">
        <v>41985</v>
      </c>
      <c r="J119">
        <v>5.07</v>
      </c>
      <c r="K119">
        <v>2014</v>
      </c>
      <c r="L119" s="39">
        <v>5.07</v>
      </c>
      <c r="M119">
        <v>1353.69</v>
      </c>
      <c r="N119">
        <v>0.04</v>
      </c>
      <c r="O119">
        <v>277.2</v>
      </c>
      <c r="P119">
        <v>6652.8</v>
      </c>
      <c r="Q119" s="1">
        <v>5299.1100000000006</v>
      </c>
      <c r="R119" s="1">
        <v>79.652326839826841</v>
      </c>
    </row>
    <row r="120" spans="2:18" x14ac:dyDescent="0.3">
      <c r="B120">
        <v>13298</v>
      </c>
      <c r="C120" t="s">
        <v>92</v>
      </c>
      <c r="D120" t="s">
        <v>36</v>
      </c>
      <c r="E120" t="s">
        <v>51</v>
      </c>
      <c r="F120" s="1">
        <v>6860</v>
      </c>
      <c r="G120" s="2">
        <v>268</v>
      </c>
      <c r="H120">
        <v>312</v>
      </c>
      <c r="I120" s="7">
        <v>41827</v>
      </c>
      <c r="J120">
        <v>3.85</v>
      </c>
      <c r="K120">
        <v>2014</v>
      </c>
      <c r="L120" s="39">
        <v>3.85</v>
      </c>
      <c r="M120">
        <v>1201.2</v>
      </c>
      <c r="N120">
        <v>0.02</v>
      </c>
      <c r="O120">
        <v>137.20000000000002</v>
      </c>
      <c r="P120">
        <v>6722.8</v>
      </c>
      <c r="Q120" s="1">
        <v>5521.6</v>
      </c>
      <c r="R120" s="1">
        <v>82.132444814660559</v>
      </c>
    </row>
    <row r="121" spans="2:18" x14ac:dyDescent="0.3">
      <c r="B121">
        <v>13483</v>
      </c>
      <c r="C121" t="s">
        <v>95</v>
      </c>
      <c r="D121" t="s">
        <v>39</v>
      </c>
      <c r="E121" t="s">
        <v>64</v>
      </c>
      <c r="F121" s="1">
        <v>6804</v>
      </c>
      <c r="G121" s="2">
        <v>260</v>
      </c>
      <c r="H121">
        <v>486</v>
      </c>
      <c r="I121" s="7">
        <v>42001</v>
      </c>
      <c r="J121">
        <v>11.22</v>
      </c>
      <c r="K121">
        <v>2014</v>
      </c>
      <c r="L121" s="39">
        <v>11.22</v>
      </c>
      <c r="M121">
        <v>5452.92</v>
      </c>
      <c r="N121">
        <v>0.03</v>
      </c>
      <c r="O121">
        <v>204.12</v>
      </c>
      <c r="P121">
        <v>6599.88</v>
      </c>
      <c r="Q121" s="1">
        <v>1146.96</v>
      </c>
      <c r="R121" s="1">
        <v>17.378497790868924</v>
      </c>
    </row>
    <row r="122" spans="2:18" x14ac:dyDescent="0.3">
      <c r="B122">
        <v>13400</v>
      </c>
      <c r="C122" t="s">
        <v>98</v>
      </c>
      <c r="D122" t="s">
        <v>39</v>
      </c>
      <c r="E122" t="s">
        <v>60</v>
      </c>
      <c r="F122" s="1">
        <v>6755</v>
      </c>
      <c r="G122" s="2">
        <v>37</v>
      </c>
      <c r="H122">
        <v>271</v>
      </c>
      <c r="I122" s="7">
        <v>41941</v>
      </c>
      <c r="J122">
        <v>2.88</v>
      </c>
      <c r="K122">
        <v>2014</v>
      </c>
      <c r="L122" s="39">
        <v>2.88</v>
      </c>
      <c r="M122">
        <v>780.48</v>
      </c>
      <c r="N122">
        <v>0.03</v>
      </c>
      <c r="O122">
        <v>202.65</v>
      </c>
      <c r="P122">
        <v>6552.35</v>
      </c>
      <c r="Q122" s="1">
        <v>5771.8700000000008</v>
      </c>
      <c r="R122" s="1">
        <v>88.088548383404429</v>
      </c>
    </row>
    <row r="123" spans="2:18" x14ac:dyDescent="0.3">
      <c r="B123">
        <v>21270</v>
      </c>
      <c r="C123" t="s">
        <v>100</v>
      </c>
      <c r="D123" t="s">
        <v>39</v>
      </c>
      <c r="E123" t="s">
        <v>49</v>
      </c>
      <c r="F123" s="1">
        <v>6727</v>
      </c>
      <c r="G123" s="2">
        <v>242</v>
      </c>
      <c r="H123">
        <v>250</v>
      </c>
      <c r="I123" s="7">
        <v>42071</v>
      </c>
      <c r="J123">
        <v>9.57</v>
      </c>
      <c r="K123">
        <v>2015</v>
      </c>
      <c r="L123" s="35">
        <v>9.57</v>
      </c>
      <c r="M123">
        <v>2392.5</v>
      </c>
      <c r="N123" s="12">
        <v>0.03</v>
      </c>
      <c r="O123">
        <v>201.81</v>
      </c>
      <c r="P123">
        <v>6525.19</v>
      </c>
      <c r="Q123" s="1">
        <v>4132.6899999999996</v>
      </c>
      <c r="R123" s="12">
        <v>0.63334400990622497</v>
      </c>
    </row>
    <row r="124" spans="2:18" x14ac:dyDescent="0.3">
      <c r="B124">
        <v>11112</v>
      </c>
      <c r="C124" t="s">
        <v>97</v>
      </c>
      <c r="D124" t="s">
        <v>36</v>
      </c>
      <c r="E124" t="s">
        <v>47</v>
      </c>
      <c r="F124" s="1">
        <v>6706</v>
      </c>
      <c r="G124" s="2">
        <v>190</v>
      </c>
      <c r="H124">
        <v>336</v>
      </c>
      <c r="I124" s="7">
        <v>41772</v>
      </c>
      <c r="J124">
        <v>2.76</v>
      </c>
      <c r="K124">
        <v>2014</v>
      </c>
      <c r="L124" s="39">
        <v>2.76</v>
      </c>
      <c r="M124">
        <v>927.3599999999999</v>
      </c>
      <c r="N124">
        <v>0.02</v>
      </c>
      <c r="O124">
        <v>134.12</v>
      </c>
      <c r="P124">
        <v>6571.88</v>
      </c>
      <c r="Q124" s="1">
        <v>5644.52</v>
      </c>
      <c r="R124" s="1">
        <v>85.88896936645223</v>
      </c>
    </row>
    <row r="125" spans="2:18" x14ac:dyDescent="0.3">
      <c r="B125">
        <v>21418</v>
      </c>
      <c r="C125" t="s">
        <v>95</v>
      </c>
      <c r="D125" t="s">
        <v>36</v>
      </c>
      <c r="E125" t="s">
        <v>53</v>
      </c>
      <c r="F125" s="1">
        <v>6706</v>
      </c>
      <c r="G125" s="2">
        <v>53</v>
      </c>
      <c r="H125">
        <v>746</v>
      </c>
      <c r="I125" s="7">
        <v>42229</v>
      </c>
      <c r="J125">
        <v>7.48</v>
      </c>
      <c r="K125">
        <v>2015</v>
      </c>
      <c r="L125" s="35">
        <v>7.48</v>
      </c>
      <c r="M125">
        <v>5580.08</v>
      </c>
      <c r="N125" s="12">
        <v>0.02</v>
      </c>
      <c r="O125">
        <v>134.12</v>
      </c>
      <c r="P125">
        <v>6571.88</v>
      </c>
      <c r="Q125" s="1">
        <v>991.80000000000018</v>
      </c>
      <c r="R125" s="12">
        <v>0.15091571970273349</v>
      </c>
    </row>
    <row r="126" spans="2:18" x14ac:dyDescent="0.3">
      <c r="B126">
        <v>21522</v>
      </c>
      <c r="C126" t="s">
        <v>94</v>
      </c>
      <c r="D126" t="s">
        <v>39</v>
      </c>
      <c r="E126" t="s">
        <v>55</v>
      </c>
      <c r="F126" s="1">
        <v>6643</v>
      </c>
      <c r="G126" s="2">
        <v>203</v>
      </c>
      <c r="H126">
        <v>277</v>
      </c>
      <c r="I126" s="7">
        <v>42319</v>
      </c>
      <c r="J126">
        <v>5.07</v>
      </c>
      <c r="K126">
        <v>2015</v>
      </c>
      <c r="L126" s="35">
        <v>5.07</v>
      </c>
      <c r="M126">
        <v>1404.39</v>
      </c>
      <c r="N126" s="12">
        <v>0.03</v>
      </c>
      <c r="O126">
        <v>199.29</v>
      </c>
      <c r="P126">
        <v>6443.71</v>
      </c>
      <c r="Q126" s="1">
        <v>5039.32</v>
      </c>
      <c r="R126" s="12">
        <v>0.78205257530211625</v>
      </c>
    </row>
    <row r="127" spans="2:18" x14ac:dyDescent="0.3">
      <c r="B127">
        <v>11044</v>
      </c>
      <c r="C127" t="s">
        <v>96</v>
      </c>
      <c r="D127" t="s">
        <v>39</v>
      </c>
      <c r="E127" t="s">
        <v>44</v>
      </c>
      <c r="F127" s="1">
        <v>6636</v>
      </c>
      <c r="G127" s="2">
        <v>414</v>
      </c>
      <c r="H127">
        <v>474</v>
      </c>
      <c r="I127" s="7">
        <v>41675</v>
      </c>
      <c r="J127">
        <v>7.51</v>
      </c>
      <c r="K127">
        <v>2014</v>
      </c>
      <c r="L127" s="39">
        <v>7.51</v>
      </c>
      <c r="M127">
        <v>3559.74</v>
      </c>
      <c r="N127">
        <v>0.03</v>
      </c>
      <c r="O127">
        <v>199.07999999999998</v>
      </c>
      <c r="P127">
        <v>6436.92</v>
      </c>
      <c r="Q127" s="1">
        <v>2877.1800000000003</v>
      </c>
      <c r="R127" s="1">
        <v>44.698085419734909</v>
      </c>
    </row>
    <row r="128" spans="2:18" x14ac:dyDescent="0.3">
      <c r="B128">
        <v>21250</v>
      </c>
      <c r="C128" t="s">
        <v>92</v>
      </c>
      <c r="D128" t="s">
        <v>36</v>
      </c>
      <c r="E128" t="s">
        <v>58</v>
      </c>
      <c r="F128" s="1">
        <v>6615</v>
      </c>
      <c r="G128" s="2">
        <v>79</v>
      </c>
      <c r="H128">
        <v>945</v>
      </c>
      <c r="I128" s="7">
        <v>42051</v>
      </c>
      <c r="J128">
        <v>4.4000000000000004</v>
      </c>
      <c r="K128">
        <v>2015</v>
      </c>
      <c r="L128" s="35">
        <v>4.4000000000000004</v>
      </c>
      <c r="M128">
        <v>4158</v>
      </c>
      <c r="N128" s="12">
        <v>0.02</v>
      </c>
      <c r="O128">
        <v>132.30000000000001</v>
      </c>
      <c r="P128">
        <v>6482.7</v>
      </c>
      <c r="Q128" s="1">
        <v>2324.6999999999998</v>
      </c>
      <c r="R128" s="12">
        <v>0.35860058309037901</v>
      </c>
    </row>
    <row r="129" spans="2:18" x14ac:dyDescent="0.3">
      <c r="B129">
        <v>21546</v>
      </c>
      <c r="C129" t="s">
        <v>98</v>
      </c>
      <c r="D129" t="s">
        <v>36</v>
      </c>
      <c r="E129" t="s">
        <v>44</v>
      </c>
      <c r="F129" s="1">
        <v>6552</v>
      </c>
      <c r="G129" s="2">
        <v>159</v>
      </c>
      <c r="H129">
        <v>596</v>
      </c>
      <c r="I129" s="7">
        <v>42327</v>
      </c>
      <c r="J129">
        <v>7.51</v>
      </c>
      <c r="K129">
        <v>2015</v>
      </c>
      <c r="L129" s="35">
        <v>7.51</v>
      </c>
      <c r="M129">
        <v>4475.96</v>
      </c>
      <c r="N129" s="12">
        <v>0.02</v>
      </c>
      <c r="O129">
        <v>131.04</v>
      </c>
      <c r="P129">
        <v>6420.96</v>
      </c>
      <c r="Q129" s="1">
        <v>1945</v>
      </c>
      <c r="R129" s="12">
        <v>0.30291420597543045</v>
      </c>
    </row>
    <row r="130" spans="2:18" x14ac:dyDescent="0.3">
      <c r="B130">
        <v>21301</v>
      </c>
      <c r="C130" t="s">
        <v>92</v>
      </c>
      <c r="D130" t="s">
        <v>38</v>
      </c>
      <c r="E130" t="s">
        <v>47</v>
      </c>
      <c r="F130" s="1">
        <v>6517</v>
      </c>
      <c r="G130" s="2">
        <v>100</v>
      </c>
      <c r="H130">
        <v>311</v>
      </c>
      <c r="I130" s="7">
        <v>42092</v>
      </c>
      <c r="J130">
        <v>2.76</v>
      </c>
      <c r="K130">
        <v>2015</v>
      </c>
      <c r="L130" s="35">
        <v>2.76</v>
      </c>
      <c r="M130">
        <v>858.3599999999999</v>
      </c>
      <c r="N130" s="12">
        <v>0.02</v>
      </c>
      <c r="O130">
        <v>130.34</v>
      </c>
      <c r="P130">
        <v>6386.66</v>
      </c>
      <c r="Q130" s="1">
        <v>5528.3</v>
      </c>
      <c r="R130" s="12">
        <v>0.86560111231848891</v>
      </c>
    </row>
    <row r="131" spans="2:18" x14ac:dyDescent="0.3">
      <c r="B131">
        <v>13354</v>
      </c>
      <c r="C131" t="s">
        <v>96</v>
      </c>
      <c r="D131" t="s">
        <v>36</v>
      </c>
      <c r="E131" t="s">
        <v>49</v>
      </c>
      <c r="F131" s="1">
        <v>6496</v>
      </c>
      <c r="G131" s="2">
        <v>155</v>
      </c>
      <c r="H131">
        <v>271</v>
      </c>
      <c r="I131" s="7">
        <v>41895</v>
      </c>
      <c r="J131">
        <v>9.57</v>
      </c>
      <c r="K131">
        <v>2014</v>
      </c>
      <c r="L131" s="39">
        <v>9.57</v>
      </c>
      <c r="M131">
        <v>2593.4700000000003</v>
      </c>
      <c r="N131">
        <v>0.02</v>
      </c>
      <c r="O131">
        <v>129.92000000000002</v>
      </c>
      <c r="P131">
        <v>6366.08</v>
      </c>
      <c r="Q131" s="1">
        <v>3772.6099999999997</v>
      </c>
      <c r="R131" s="1">
        <v>59.261115160349853</v>
      </c>
    </row>
    <row r="132" spans="2:18" x14ac:dyDescent="0.3">
      <c r="B132">
        <v>13421</v>
      </c>
      <c r="C132" t="s">
        <v>100</v>
      </c>
      <c r="D132" t="s">
        <v>41</v>
      </c>
      <c r="E132" t="s">
        <v>53</v>
      </c>
      <c r="F132" s="1">
        <v>6482</v>
      </c>
      <c r="G132" s="2">
        <v>261</v>
      </c>
      <c r="H132">
        <v>1081</v>
      </c>
      <c r="I132" s="7">
        <v>41945</v>
      </c>
      <c r="J132">
        <v>7.48</v>
      </c>
      <c r="K132">
        <v>2014</v>
      </c>
      <c r="L132" s="39">
        <v>7.48</v>
      </c>
      <c r="M132">
        <v>8085.88</v>
      </c>
      <c r="N132">
        <v>0.03</v>
      </c>
      <c r="O132">
        <v>194.45999999999998</v>
      </c>
      <c r="P132">
        <v>6287.54</v>
      </c>
      <c r="Q132" s="1">
        <v>-1798.3400000000001</v>
      </c>
      <c r="R132" s="1">
        <v>-28.601647067056433</v>
      </c>
    </row>
    <row r="133" spans="2:18" x14ac:dyDescent="0.3">
      <c r="B133">
        <v>21330</v>
      </c>
      <c r="C133" t="s">
        <v>101</v>
      </c>
      <c r="D133" t="s">
        <v>38</v>
      </c>
      <c r="E133" t="s">
        <v>52</v>
      </c>
      <c r="F133" s="1">
        <v>6482</v>
      </c>
      <c r="G133" s="2">
        <v>103</v>
      </c>
      <c r="H133">
        <v>406</v>
      </c>
      <c r="I133" s="7">
        <v>42110</v>
      </c>
      <c r="J133">
        <v>4.74</v>
      </c>
      <c r="K133">
        <v>2015</v>
      </c>
      <c r="L133" s="35">
        <v>4.74</v>
      </c>
      <c r="M133">
        <v>1924.44</v>
      </c>
      <c r="N133" s="12">
        <v>0.02</v>
      </c>
      <c r="O133">
        <v>129.64000000000001</v>
      </c>
      <c r="P133">
        <v>6352.36</v>
      </c>
      <c r="Q133" s="1">
        <v>4427.92</v>
      </c>
      <c r="R133" s="12">
        <v>0.69705117468153577</v>
      </c>
    </row>
    <row r="134" spans="2:18" x14ac:dyDescent="0.3">
      <c r="B134">
        <v>11048</v>
      </c>
      <c r="C134" t="s">
        <v>96</v>
      </c>
      <c r="D134" t="s">
        <v>41</v>
      </c>
      <c r="E134" t="s">
        <v>48</v>
      </c>
      <c r="F134" s="1">
        <v>6405</v>
      </c>
      <c r="G134" s="2">
        <v>106</v>
      </c>
      <c r="H134">
        <v>712</v>
      </c>
      <c r="I134" s="7">
        <v>41679</v>
      </c>
      <c r="J134">
        <v>3.8</v>
      </c>
      <c r="K134">
        <v>2014</v>
      </c>
      <c r="L134" s="39">
        <v>3.8</v>
      </c>
      <c r="M134">
        <v>2705.6</v>
      </c>
      <c r="N134">
        <v>0.03</v>
      </c>
      <c r="O134">
        <v>192.15</v>
      </c>
      <c r="P134">
        <v>6212.85</v>
      </c>
      <c r="Q134" s="1">
        <v>3507.2500000000005</v>
      </c>
      <c r="R134" s="1">
        <v>56.45154800131985</v>
      </c>
    </row>
    <row r="135" spans="2:18" x14ac:dyDescent="0.3">
      <c r="B135">
        <v>11046</v>
      </c>
      <c r="C135" t="s">
        <v>97</v>
      </c>
      <c r="D135" t="s">
        <v>37</v>
      </c>
      <c r="E135" t="s">
        <v>62</v>
      </c>
      <c r="F135" s="1">
        <v>6384</v>
      </c>
      <c r="G135" s="2">
        <v>59</v>
      </c>
      <c r="H135">
        <v>278</v>
      </c>
      <c r="I135" s="7">
        <v>41677</v>
      </c>
      <c r="J135">
        <v>7.73</v>
      </c>
      <c r="K135">
        <v>2014</v>
      </c>
      <c r="L135" s="39">
        <v>7.73</v>
      </c>
      <c r="M135">
        <v>2148.94</v>
      </c>
      <c r="N135">
        <v>0.04</v>
      </c>
      <c r="O135">
        <v>255.36</v>
      </c>
      <c r="P135">
        <v>6128.64</v>
      </c>
      <c r="Q135" s="1">
        <v>3979.7000000000003</v>
      </c>
      <c r="R135" s="1">
        <v>64.936103279030917</v>
      </c>
    </row>
    <row r="136" spans="2:18" x14ac:dyDescent="0.3">
      <c r="B136">
        <v>13341</v>
      </c>
      <c r="C136" t="s">
        <v>94</v>
      </c>
      <c r="D136" t="s">
        <v>38</v>
      </c>
      <c r="E136" t="s">
        <v>56</v>
      </c>
      <c r="F136" s="1">
        <v>6370</v>
      </c>
      <c r="G136" s="2">
        <v>285</v>
      </c>
      <c r="H136">
        <v>490</v>
      </c>
      <c r="I136" s="7">
        <v>41870</v>
      </c>
      <c r="J136">
        <v>6.8</v>
      </c>
      <c r="K136">
        <v>2014</v>
      </c>
      <c r="L136" s="39">
        <v>6.8</v>
      </c>
      <c r="M136">
        <v>3332</v>
      </c>
      <c r="N136">
        <v>0.02</v>
      </c>
      <c r="O136">
        <v>127.4</v>
      </c>
      <c r="P136">
        <v>6242.6</v>
      </c>
      <c r="Q136" s="1">
        <v>2910.6000000000004</v>
      </c>
      <c r="R136" s="1">
        <v>46.624803767660914</v>
      </c>
    </row>
    <row r="137" spans="2:18" x14ac:dyDescent="0.3">
      <c r="B137">
        <v>13470</v>
      </c>
      <c r="C137" t="s">
        <v>94</v>
      </c>
      <c r="D137" t="s">
        <v>38</v>
      </c>
      <c r="E137" t="s">
        <v>52</v>
      </c>
      <c r="F137" s="1">
        <v>6370</v>
      </c>
      <c r="G137" s="2">
        <v>170</v>
      </c>
      <c r="H137">
        <v>399</v>
      </c>
      <c r="I137" s="7">
        <v>41988</v>
      </c>
      <c r="J137">
        <v>4.74</v>
      </c>
      <c r="K137">
        <v>2014</v>
      </c>
      <c r="L137" s="39">
        <v>4.74</v>
      </c>
      <c r="M137">
        <v>1891.26</v>
      </c>
      <c r="N137">
        <v>0.02</v>
      </c>
      <c r="O137">
        <v>127.4</v>
      </c>
      <c r="P137">
        <v>6242.6</v>
      </c>
      <c r="Q137" s="1">
        <v>4351.34</v>
      </c>
      <c r="R137" s="1">
        <v>69.703969499887862</v>
      </c>
    </row>
    <row r="138" spans="2:18" x14ac:dyDescent="0.3">
      <c r="B138">
        <v>21413</v>
      </c>
      <c r="C138" t="s">
        <v>96</v>
      </c>
      <c r="D138" t="s">
        <v>38</v>
      </c>
      <c r="E138" t="s">
        <v>58</v>
      </c>
      <c r="F138" s="1">
        <v>6349</v>
      </c>
      <c r="G138" s="2">
        <v>16</v>
      </c>
      <c r="H138">
        <v>706</v>
      </c>
      <c r="I138" s="7">
        <v>42224</v>
      </c>
      <c r="J138">
        <v>4.4000000000000004</v>
      </c>
      <c r="K138">
        <v>2015</v>
      </c>
      <c r="L138" s="35">
        <v>4.4000000000000004</v>
      </c>
      <c r="M138">
        <v>3106.4</v>
      </c>
      <c r="N138" s="12">
        <v>0.02</v>
      </c>
      <c r="O138">
        <v>126.98</v>
      </c>
      <c r="P138">
        <v>6222.02</v>
      </c>
      <c r="Q138" s="1">
        <v>3115.6200000000003</v>
      </c>
      <c r="R138" s="12">
        <v>0.50074091693694334</v>
      </c>
    </row>
    <row r="139" spans="2:18" x14ac:dyDescent="0.3">
      <c r="B139">
        <v>13340</v>
      </c>
      <c r="C139" t="s">
        <v>101</v>
      </c>
      <c r="D139" t="s">
        <v>40</v>
      </c>
      <c r="E139" t="s">
        <v>47</v>
      </c>
      <c r="F139" s="1">
        <v>6328</v>
      </c>
      <c r="G139" s="2">
        <v>2</v>
      </c>
      <c r="H139">
        <v>302</v>
      </c>
      <c r="I139" s="7">
        <v>41869</v>
      </c>
      <c r="J139">
        <v>2.76</v>
      </c>
      <c r="K139">
        <v>2014</v>
      </c>
      <c r="L139" s="39">
        <v>2.76</v>
      </c>
      <c r="M139">
        <v>833.52</v>
      </c>
      <c r="N139">
        <v>0.01</v>
      </c>
      <c r="O139">
        <v>63.28</v>
      </c>
      <c r="P139">
        <v>6264.72</v>
      </c>
      <c r="Q139" s="1">
        <v>5431.2000000000007</v>
      </c>
      <c r="R139" s="1">
        <v>86.695015898555724</v>
      </c>
    </row>
    <row r="140" spans="2:18" x14ac:dyDescent="0.3">
      <c r="B140">
        <v>21255</v>
      </c>
      <c r="C140" t="s">
        <v>101</v>
      </c>
      <c r="D140" t="s">
        <v>41</v>
      </c>
      <c r="E140" t="s">
        <v>65</v>
      </c>
      <c r="F140" s="1">
        <v>6314</v>
      </c>
      <c r="G140" s="2">
        <v>28</v>
      </c>
      <c r="H140">
        <v>395</v>
      </c>
      <c r="I140" s="7">
        <v>42056</v>
      </c>
      <c r="J140">
        <v>5.04</v>
      </c>
      <c r="K140">
        <v>2015</v>
      </c>
      <c r="L140" s="35">
        <v>5.04</v>
      </c>
      <c r="M140">
        <v>1990.8</v>
      </c>
      <c r="N140" s="12">
        <v>0.03</v>
      </c>
      <c r="O140">
        <v>189.42</v>
      </c>
      <c r="P140">
        <v>6124.58</v>
      </c>
      <c r="Q140" s="1">
        <v>4133.78</v>
      </c>
      <c r="R140" s="12">
        <v>0.67494913936955669</v>
      </c>
    </row>
    <row r="141" spans="2:18" x14ac:dyDescent="0.3">
      <c r="B141">
        <v>21258</v>
      </c>
      <c r="C141" t="s">
        <v>99</v>
      </c>
      <c r="D141" t="s">
        <v>36</v>
      </c>
      <c r="E141" t="s">
        <v>61</v>
      </c>
      <c r="F141" s="1">
        <v>6314</v>
      </c>
      <c r="G141" s="2">
        <v>111</v>
      </c>
      <c r="H141">
        <v>234</v>
      </c>
      <c r="I141" s="7">
        <v>42059</v>
      </c>
      <c r="J141">
        <v>5.26</v>
      </c>
      <c r="K141">
        <v>2015</v>
      </c>
      <c r="L141" s="35">
        <v>5.26</v>
      </c>
      <c r="M141">
        <v>1230.8399999999999</v>
      </c>
      <c r="N141" s="12">
        <v>0.02</v>
      </c>
      <c r="O141">
        <v>126.28</v>
      </c>
      <c r="P141">
        <v>6187.72</v>
      </c>
      <c r="Q141" s="1">
        <v>4956.88</v>
      </c>
      <c r="R141" s="12">
        <v>0.80108343622529787</v>
      </c>
    </row>
    <row r="142" spans="2:18" x14ac:dyDescent="0.3">
      <c r="B142">
        <v>13377</v>
      </c>
      <c r="C142" t="s">
        <v>101</v>
      </c>
      <c r="D142" t="s">
        <v>41</v>
      </c>
      <c r="E142" t="s">
        <v>46</v>
      </c>
      <c r="F142" s="1">
        <v>6279</v>
      </c>
      <c r="G142" s="2">
        <v>23</v>
      </c>
      <c r="H142">
        <v>273</v>
      </c>
      <c r="I142" s="7">
        <v>41909</v>
      </c>
      <c r="J142">
        <v>3.68</v>
      </c>
      <c r="K142">
        <v>2014</v>
      </c>
      <c r="L142" s="39">
        <v>3.68</v>
      </c>
      <c r="M142">
        <v>1004.6400000000001</v>
      </c>
      <c r="N142">
        <v>0.03</v>
      </c>
      <c r="O142">
        <v>188.37</v>
      </c>
      <c r="P142">
        <v>6090.63</v>
      </c>
      <c r="Q142" s="1">
        <v>5085.99</v>
      </c>
      <c r="R142" s="1">
        <v>83.505154639175245</v>
      </c>
    </row>
    <row r="143" spans="2:18" x14ac:dyDescent="0.3">
      <c r="B143">
        <v>11104</v>
      </c>
      <c r="C143" t="s">
        <v>94</v>
      </c>
      <c r="D143" t="s">
        <v>37</v>
      </c>
      <c r="E143" t="s">
        <v>49</v>
      </c>
      <c r="F143" s="1">
        <v>6258</v>
      </c>
      <c r="G143" s="2">
        <v>228</v>
      </c>
      <c r="H143">
        <v>232</v>
      </c>
      <c r="I143" s="7">
        <v>41765</v>
      </c>
      <c r="J143">
        <v>9.57</v>
      </c>
      <c r="K143">
        <v>2014</v>
      </c>
      <c r="L143" s="39">
        <v>9.57</v>
      </c>
      <c r="M143">
        <v>2220.2400000000002</v>
      </c>
      <c r="N143">
        <v>0.04</v>
      </c>
      <c r="O143">
        <v>250.32</v>
      </c>
      <c r="P143">
        <v>6007.68</v>
      </c>
      <c r="Q143" s="1">
        <v>3787.44</v>
      </c>
      <c r="R143" s="1">
        <v>63.043304570150205</v>
      </c>
    </row>
    <row r="144" spans="2:18" x14ac:dyDescent="0.3">
      <c r="B144">
        <v>21284</v>
      </c>
      <c r="C144" t="s">
        <v>99</v>
      </c>
      <c r="D144" t="s">
        <v>37</v>
      </c>
      <c r="E144" t="s">
        <v>49</v>
      </c>
      <c r="F144" s="1">
        <v>6216</v>
      </c>
      <c r="G144" s="2">
        <v>30</v>
      </c>
      <c r="H144">
        <v>249</v>
      </c>
      <c r="I144" s="7">
        <v>42075</v>
      </c>
      <c r="J144">
        <v>9.57</v>
      </c>
      <c r="K144">
        <v>2015</v>
      </c>
      <c r="L144" s="35">
        <v>9.57</v>
      </c>
      <c r="M144">
        <v>2382.9300000000003</v>
      </c>
      <c r="N144" s="12">
        <v>0.04</v>
      </c>
      <c r="O144">
        <v>248.64000000000001</v>
      </c>
      <c r="P144">
        <v>5967.36</v>
      </c>
      <c r="Q144" s="1">
        <v>3584.4299999999994</v>
      </c>
      <c r="R144" s="12">
        <v>0.60067265926640923</v>
      </c>
    </row>
    <row r="145" spans="2:18" x14ac:dyDescent="0.3">
      <c r="B145">
        <v>42537</v>
      </c>
      <c r="C145" t="s">
        <v>100</v>
      </c>
      <c r="D145" t="s">
        <v>40</v>
      </c>
      <c r="E145" t="s">
        <v>49</v>
      </c>
      <c r="F145" s="1">
        <v>6167</v>
      </c>
      <c r="G145" s="2">
        <v>275</v>
      </c>
      <c r="H145">
        <v>238</v>
      </c>
      <c r="I145" s="7">
        <v>42361</v>
      </c>
      <c r="J145">
        <v>9.57</v>
      </c>
      <c r="K145">
        <v>2015</v>
      </c>
      <c r="L145" s="35">
        <v>9.57</v>
      </c>
      <c r="M145">
        <v>2277.66</v>
      </c>
      <c r="N145" s="12">
        <v>0.01</v>
      </c>
      <c r="O145">
        <v>61.67</v>
      </c>
      <c r="P145">
        <v>6105.33</v>
      </c>
      <c r="Q145" s="1">
        <v>3827.67</v>
      </c>
      <c r="R145" s="12">
        <v>0.62693908437381762</v>
      </c>
    </row>
    <row r="146" spans="2:18" x14ac:dyDescent="0.3">
      <c r="B146">
        <v>11090</v>
      </c>
      <c r="C146" t="s">
        <v>97</v>
      </c>
      <c r="D146" t="s">
        <v>41</v>
      </c>
      <c r="E146" t="s">
        <v>49</v>
      </c>
      <c r="F146" s="1">
        <v>6139</v>
      </c>
      <c r="G146" s="2">
        <v>128</v>
      </c>
      <c r="H146">
        <v>237</v>
      </c>
      <c r="I146" s="7">
        <v>41741</v>
      </c>
      <c r="J146">
        <v>9.57</v>
      </c>
      <c r="K146">
        <v>2014</v>
      </c>
      <c r="L146" s="39">
        <v>9.57</v>
      </c>
      <c r="M146">
        <v>2268.09</v>
      </c>
      <c r="N146">
        <v>0.03</v>
      </c>
      <c r="O146">
        <v>184.17</v>
      </c>
      <c r="P146">
        <v>5954.83</v>
      </c>
      <c r="Q146" s="1">
        <v>3686.74</v>
      </c>
      <c r="R146" s="1">
        <v>61.911759025866395</v>
      </c>
    </row>
    <row r="147" spans="2:18" x14ac:dyDescent="0.3">
      <c r="B147">
        <v>13409</v>
      </c>
      <c r="C147" t="s">
        <v>92</v>
      </c>
      <c r="D147" t="s">
        <v>40</v>
      </c>
      <c r="E147" t="s">
        <v>52</v>
      </c>
      <c r="F147" s="1">
        <v>6125</v>
      </c>
      <c r="G147" s="2">
        <v>133</v>
      </c>
      <c r="H147">
        <v>472</v>
      </c>
      <c r="I147" s="7">
        <v>41933</v>
      </c>
      <c r="J147">
        <v>4.74</v>
      </c>
      <c r="K147">
        <v>2014</v>
      </c>
      <c r="L147" s="39">
        <v>4.74</v>
      </c>
      <c r="M147">
        <v>2237.2800000000002</v>
      </c>
      <c r="N147">
        <v>0.01</v>
      </c>
      <c r="O147">
        <v>61.25</v>
      </c>
      <c r="P147">
        <v>6063.75</v>
      </c>
      <c r="Q147" s="1">
        <v>3826.47</v>
      </c>
      <c r="R147" s="1">
        <v>63.104019789734068</v>
      </c>
    </row>
    <row r="148" spans="2:18" x14ac:dyDescent="0.3">
      <c r="B148">
        <v>13443</v>
      </c>
      <c r="C148" t="s">
        <v>98</v>
      </c>
      <c r="D148" t="s">
        <v>37</v>
      </c>
      <c r="E148" t="s">
        <v>46</v>
      </c>
      <c r="F148" s="1">
        <v>6111</v>
      </c>
      <c r="G148" s="2">
        <v>220</v>
      </c>
      <c r="H148">
        <v>266</v>
      </c>
      <c r="I148" s="7">
        <v>41984</v>
      </c>
      <c r="J148">
        <v>3.68</v>
      </c>
      <c r="K148">
        <v>2014</v>
      </c>
      <c r="L148" s="39">
        <v>3.68</v>
      </c>
      <c r="M148">
        <v>978.88</v>
      </c>
      <c r="N148">
        <v>0.04</v>
      </c>
      <c r="O148">
        <v>244.44</v>
      </c>
      <c r="P148">
        <v>5866.56</v>
      </c>
      <c r="Q148" s="1">
        <v>4887.68</v>
      </c>
      <c r="R148" s="1">
        <v>83.314242077128682</v>
      </c>
    </row>
    <row r="149" spans="2:18" x14ac:dyDescent="0.3">
      <c r="B149">
        <v>21368</v>
      </c>
      <c r="C149" t="s">
        <v>99</v>
      </c>
      <c r="D149" t="s">
        <v>38</v>
      </c>
      <c r="E149" t="s">
        <v>68</v>
      </c>
      <c r="F149" s="1">
        <v>6076</v>
      </c>
      <c r="G149" s="2">
        <v>146</v>
      </c>
      <c r="H149">
        <v>608</v>
      </c>
      <c r="I149" s="7">
        <v>42166</v>
      </c>
      <c r="J149">
        <v>2.65</v>
      </c>
      <c r="K149">
        <v>2015</v>
      </c>
      <c r="L149" s="35">
        <v>2.65</v>
      </c>
      <c r="M149">
        <v>1611.2</v>
      </c>
      <c r="N149" s="12">
        <v>0.02</v>
      </c>
      <c r="O149">
        <v>121.52</v>
      </c>
      <c r="P149">
        <v>5954.48</v>
      </c>
      <c r="Q149" s="1">
        <v>4343.28</v>
      </c>
      <c r="R149" s="12">
        <v>0.72941381951068773</v>
      </c>
    </row>
    <row r="150" spans="2:18" x14ac:dyDescent="0.3">
      <c r="B150">
        <v>21240</v>
      </c>
      <c r="C150" t="s">
        <v>92</v>
      </c>
      <c r="D150" t="s">
        <v>36</v>
      </c>
      <c r="E150" t="s">
        <v>48</v>
      </c>
      <c r="F150" s="1">
        <v>6062</v>
      </c>
      <c r="G150" s="2">
        <v>204</v>
      </c>
      <c r="H150">
        <v>607</v>
      </c>
      <c r="I150" s="7">
        <v>42049</v>
      </c>
      <c r="J150">
        <v>3.8</v>
      </c>
      <c r="K150">
        <v>2015</v>
      </c>
      <c r="L150" s="35">
        <v>3.8</v>
      </c>
      <c r="M150">
        <v>2306.6</v>
      </c>
      <c r="N150" s="12">
        <v>0.02</v>
      </c>
      <c r="O150">
        <v>121.24000000000001</v>
      </c>
      <c r="P150">
        <v>5940.76</v>
      </c>
      <c r="Q150" s="1">
        <v>3634.1600000000003</v>
      </c>
      <c r="R150" s="12">
        <v>0.61173317891986889</v>
      </c>
    </row>
    <row r="151" spans="2:18" x14ac:dyDescent="0.3">
      <c r="B151">
        <v>21305</v>
      </c>
      <c r="C151" t="s">
        <v>93</v>
      </c>
      <c r="D151" t="s">
        <v>39</v>
      </c>
      <c r="E151" t="s">
        <v>46</v>
      </c>
      <c r="F151" s="1">
        <v>6055</v>
      </c>
      <c r="G151" s="2">
        <v>102</v>
      </c>
      <c r="H151">
        <v>276</v>
      </c>
      <c r="I151" s="7">
        <v>42096</v>
      </c>
      <c r="J151">
        <v>3.68</v>
      </c>
      <c r="K151">
        <v>2015</v>
      </c>
      <c r="L151" s="35">
        <v>3.68</v>
      </c>
      <c r="M151">
        <v>1015.6800000000001</v>
      </c>
      <c r="N151" s="12">
        <v>0.03</v>
      </c>
      <c r="O151">
        <v>181.65</v>
      </c>
      <c r="P151">
        <v>5873.35</v>
      </c>
      <c r="Q151" s="1">
        <v>4857.67</v>
      </c>
      <c r="R151" s="12">
        <v>0.82706973022210484</v>
      </c>
    </row>
    <row r="152" spans="2:18" x14ac:dyDescent="0.3">
      <c r="B152">
        <v>21355</v>
      </c>
      <c r="C152" t="s">
        <v>96</v>
      </c>
      <c r="D152" t="s">
        <v>37</v>
      </c>
      <c r="E152" t="s">
        <v>61</v>
      </c>
      <c r="F152" s="1">
        <v>6055</v>
      </c>
      <c r="G152" s="2">
        <v>74</v>
      </c>
      <c r="H152">
        <v>233</v>
      </c>
      <c r="I152" s="7">
        <v>42135</v>
      </c>
      <c r="J152">
        <v>5.26</v>
      </c>
      <c r="K152">
        <v>2015</v>
      </c>
      <c r="L152" s="35">
        <v>5.26</v>
      </c>
      <c r="M152">
        <v>1225.58</v>
      </c>
      <c r="N152" s="12">
        <v>0.04</v>
      </c>
      <c r="O152">
        <v>242.20000000000002</v>
      </c>
      <c r="P152">
        <v>5812.8</v>
      </c>
      <c r="Q152" s="1">
        <v>4587.22</v>
      </c>
      <c r="R152" s="12">
        <v>0.78915840902835122</v>
      </c>
    </row>
    <row r="153" spans="2:18" x14ac:dyDescent="0.3">
      <c r="B153">
        <v>21534</v>
      </c>
      <c r="C153" t="s">
        <v>93</v>
      </c>
      <c r="D153" t="s">
        <v>37</v>
      </c>
      <c r="E153" t="s">
        <v>67</v>
      </c>
      <c r="F153" s="1">
        <v>6034</v>
      </c>
      <c r="G153" s="2">
        <v>286</v>
      </c>
      <c r="H153">
        <v>862</v>
      </c>
      <c r="I153" s="7">
        <v>42323</v>
      </c>
      <c r="J153">
        <v>5.15</v>
      </c>
      <c r="K153">
        <v>2015</v>
      </c>
      <c r="L153" s="35">
        <v>5.15</v>
      </c>
      <c r="M153">
        <v>4439.3</v>
      </c>
      <c r="N153" s="12">
        <v>0.04</v>
      </c>
      <c r="O153">
        <v>241.36</v>
      </c>
      <c r="P153">
        <v>5792.64</v>
      </c>
      <c r="Q153" s="1">
        <v>1353.3400000000001</v>
      </c>
      <c r="R153" s="12">
        <v>0.23363095238095238</v>
      </c>
    </row>
    <row r="154" spans="2:18" x14ac:dyDescent="0.3">
      <c r="B154">
        <v>11030</v>
      </c>
      <c r="C154" t="s">
        <v>92</v>
      </c>
      <c r="D154" t="s">
        <v>39</v>
      </c>
      <c r="E154" t="s">
        <v>53</v>
      </c>
      <c r="F154" s="1">
        <v>6013</v>
      </c>
      <c r="G154" s="2">
        <v>367</v>
      </c>
      <c r="H154">
        <v>752</v>
      </c>
      <c r="I154" s="7">
        <v>41661</v>
      </c>
      <c r="J154">
        <v>7.48</v>
      </c>
      <c r="K154">
        <v>2014</v>
      </c>
      <c r="L154" s="39">
        <v>7.48</v>
      </c>
      <c r="M154">
        <v>5624.96</v>
      </c>
      <c r="N154">
        <v>0.03</v>
      </c>
      <c r="O154">
        <v>180.39</v>
      </c>
      <c r="P154">
        <v>5832.61</v>
      </c>
      <c r="Q154" s="1">
        <v>207.64999999999964</v>
      </c>
      <c r="R154" s="1">
        <v>3.560155745026663</v>
      </c>
    </row>
    <row r="155" spans="2:18" x14ac:dyDescent="0.3">
      <c r="B155">
        <v>21206</v>
      </c>
      <c r="C155" t="s">
        <v>95</v>
      </c>
      <c r="D155" t="s">
        <v>41</v>
      </c>
      <c r="E155" t="s">
        <v>60</v>
      </c>
      <c r="F155" s="1">
        <v>5999</v>
      </c>
      <c r="G155" s="2">
        <v>117</v>
      </c>
      <c r="H155">
        <v>231</v>
      </c>
      <c r="I155" s="7">
        <v>42015</v>
      </c>
      <c r="J155">
        <v>2.88</v>
      </c>
      <c r="K155">
        <v>2015</v>
      </c>
      <c r="L155" s="35">
        <v>2.88</v>
      </c>
      <c r="M155">
        <v>665.28</v>
      </c>
      <c r="N155" s="12">
        <v>0.03</v>
      </c>
      <c r="O155">
        <v>179.97</v>
      </c>
      <c r="P155">
        <v>5819.03</v>
      </c>
      <c r="Q155" s="1">
        <v>5153.75</v>
      </c>
      <c r="R155" s="12">
        <v>0.88567166692730581</v>
      </c>
    </row>
    <row r="156" spans="2:18" x14ac:dyDescent="0.3">
      <c r="B156">
        <v>21231</v>
      </c>
      <c r="C156" t="s">
        <v>101</v>
      </c>
      <c r="D156" t="s">
        <v>36</v>
      </c>
      <c r="E156" t="s">
        <v>55</v>
      </c>
      <c r="F156" s="1">
        <v>5999</v>
      </c>
      <c r="G156" s="2">
        <v>75</v>
      </c>
      <c r="H156">
        <v>231</v>
      </c>
      <c r="I156" s="7">
        <v>42040</v>
      </c>
      <c r="J156">
        <v>5.07</v>
      </c>
      <c r="K156">
        <v>2015</v>
      </c>
      <c r="L156" s="35">
        <v>5.07</v>
      </c>
      <c r="M156">
        <v>1171.17</v>
      </c>
      <c r="N156" s="12">
        <v>0.02</v>
      </c>
      <c r="O156">
        <v>119.98</v>
      </c>
      <c r="P156">
        <v>5879.02</v>
      </c>
      <c r="Q156" s="1">
        <v>4707.8500000000004</v>
      </c>
      <c r="R156" s="12">
        <v>0.8007882266091968</v>
      </c>
    </row>
    <row r="157" spans="2:18" x14ac:dyDescent="0.3">
      <c r="B157">
        <v>21293</v>
      </c>
      <c r="C157" t="s">
        <v>99</v>
      </c>
      <c r="D157" t="s">
        <v>40</v>
      </c>
      <c r="E157" t="s">
        <v>46</v>
      </c>
      <c r="F157" s="1">
        <v>5992</v>
      </c>
      <c r="G157" s="2">
        <v>366</v>
      </c>
      <c r="H157">
        <v>261</v>
      </c>
      <c r="I157" s="7">
        <v>42084</v>
      </c>
      <c r="J157">
        <v>3.68</v>
      </c>
      <c r="K157">
        <v>2015</v>
      </c>
      <c r="L157" s="35">
        <v>3.68</v>
      </c>
      <c r="M157">
        <v>960.48</v>
      </c>
      <c r="N157" s="12">
        <v>0.01</v>
      </c>
      <c r="O157">
        <v>59.92</v>
      </c>
      <c r="P157">
        <v>5932.08</v>
      </c>
      <c r="Q157" s="1">
        <v>4971.6000000000004</v>
      </c>
      <c r="R157" s="12">
        <v>0.83808714649836147</v>
      </c>
    </row>
    <row r="158" spans="2:18" x14ac:dyDescent="0.3">
      <c r="B158">
        <v>11061</v>
      </c>
      <c r="C158" t="s">
        <v>95</v>
      </c>
      <c r="D158" t="s">
        <v>36</v>
      </c>
      <c r="E158" t="s">
        <v>48</v>
      </c>
      <c r="F158" s="1">
        <v>5985</v>
      </c>
      <c r="G158" s="2">
        <v>103</v>
      </c>
      <c r="H158">
        <v>749</v>
      </c>
      <c r="I158" s="7">
        <v>41703</v>
      </c>
      <c r="J158">
        <v>3.8</v>
      </c>
      <c r="K158">
        <v>2014</v>
      </c>
      <c r="L158" s="39">
        <v>3.8</v>
      </c>
      <c r="M158">
        <v>2846.2</v>
      </c>
      <c r="N158">
        <v>0.02</v>
      </c>
      <c r="O158">
        <v>119.7</v>
      </c>
      <c r="P158">
        <v>5865.3</v>
      </c>
      <c r="Q158" s="1">
        <v>3019.1000000000004</v>
      </c>
      <c r="R158" s="1">
        <v>51.473922902494337</v>
      </c>
    </row>
    <row r="159" spans="2:18" x14ac:dyDescent="0.3">
      <c r="B159">
        <v>13465</v>
      </c>
      <c r="C159" t="s">
        <v>96</v>
      </c>
      <c r="D159" t="s">
        <v>36</v>
      </c>
      <c r="E159" t="s">
        <v>47</v>
      </c>
      <c r="F159" s="1">
        <v>5880</v>
      </c>
      <c r="G159" s="2">
        <v>131</v>
      </c>
      <c r="H159">
        <v>294</v>
      </c>
      <c r="I159" s="7">
        <v>41983</v>
      </c>
      <c r="J159">
        <v>2.76</v>
      </c>
      <c r="K159">
        <v>2014</v>
      </c>
      <c r="L159" s="39">
        <v>2.76</v>
      </c>
      <c r="M159">
        <v>811.43999999999994</v>
      </c>
      <c r="N159">
        <v>0.02</v>
      </c>
      <c r="O159">
        <v>117.60000000000001</v>
      </c>
      <c r="P159">
        <v>5762.4</v>
      </c>
      <c r="Q159" s="1">
        <v>4950.96</v>
      </c>
      <c r="R159" s="1">
        <v>85.91836734693878</v>
      </c>
    </row>
    <row r="160" spans="2:18" x14ac:dyDescent="0.3">
      <c r="B160">
        <v>13285</v>
      </c>
      <c r="C160" t="s">
        <v>101</v>
      </c>
      <c r="D160" t="s">
        <v>40</v>
      </c>
      <c r="E160" t="s">
        <v>63</v>
      </c>
      <c r="F160" s="1">
        <v>5873</v>
      </c>
      <c r="G160" s="2">
        <v>181</v>
      </c>
      <c r="H160">
        <v>420</v>
      </c>
      <c r="I160" s="7">
        <v>41808</v>
      </c>
      <c r="J160">
        <v>5.72</v>
      </c>
      <c r="K160">
        <v>2014</v>
      </c>
      <c r="L160" s="39">
        <v>5.72</v>
      </c>
      <c r="M160">
        <v>2402.4</v>
      </c>
      <c r="N160">
        <v>0.01</v>
      </c>
      <c r="O160">
        <v>58.730000000000004</v>
      </c>
      <c r="P160">
        <v>5814.27</v>
      </c>
      <c r="Q160" s="1">
        <v>3411.8700000000003</v>
      </c>
      <c r="R160" s="1">
        <v>58.680969408025433</v>
      </c>
    </row>
    <row r="161" spans="2:18" x14ac:dyDescent="0.3">
      <c r="B161">
        <v>42535</v>
      </c>
      <c r="C161" t="s">
        <v>99</v>
      </c>
      <c r="D161" t="s">
        <v>41</v>
      </c>
      <c r="E161" t="s">
        <v>64</v>
      </c>
      <c r="F161" s="1">
        <v>5859</v>
      </c>
      <c r="G161" s="2">
        <v>63</v>
      </c>
      <c r="H161">
        <v>367</v>
      </c>
      <c r="I161" s="7">
        <v>42359</v>
      </c>
      <c r="J161">
        <v>11.22</v>
      </c>
      <c r="K161">
        <v>2015</v>
      </c>
      <c r="L161" s="35">
        <v>11.22</v>
      </c>
      <c r="M161">
        <v>4117.74</v>
      </c>
      <c r="N161" s="12">
        <v>0.03</v>
      </c>
      <c r="O161">
        <v>175.76999999999998</v>
      </c>
      <c r="P161">
        <v>5683.23</v>
      </c>
      <c r="Q161" s="1">
        <v>1565.4899999999998</v>
      </c>
      <c r="R161" s="12">
        <v>0.27545779424728539</v>
      </c>
    </row>
    <row r="162" spans="2:18" x14ac:dyDescent="0.3">
      <c r="B162">
        <v>11082</v>
      </c>
      <c r="C162" t="s">
        <v>100</v>
      </c>
      <c r="D162" t="s">
        <v>40</v>
      </c>
      <c r="E162" t="s">
        <v>66</v>
      </c>
      <c r="F162" s="1">
        <v>5845</v>
      </c>
      <c r="G162" s="2">
        <v>144</v>
      </c>
      <c r="H162">
        <v>488</v>
      </c>
      <c r="I162" s="7">
        <v>41733</v>
      </c>
      <c r="J162">
        <v>9.94</v>
      </c>
      <c r="K162">
        <v>2014</v>
      </c>
      <c r="L162" s="39">
        <v>9.94</v>
      </c>
      <c r="M162">
        <v>4850.7199999999993</v>
      </c>
      <c r="N162">
        <v>0.01</v>
      </c>
      <c r="O162">
        <v>58.45</v>
      </c>
      <c r="P162">
        <v>5786.55</v>
      </c>
      <c r="Q162" s="1">
        <v>935.83000000000084</v>
      </c>
      <c r="R162" s="1">
        <v>16.172503477892715</v>
      </c>
    </row>
    <row r="163" spans="2:18" x14ac:dyDescent="0.3">
      <c r="B163">
        <v>13423</v>
      </c>
      <c r="C163" t="s">
        <v>101</v>
      </c>
      <c r="D163" t="s">
        <v>40</v>
      </c>
      <c r="E163" t="s">
        <v>49</v>
      </c>
      <c r="F163" s="1">
        <v>5838</v>
      </c>
      <c r="G163" s="2">
        <v>182</v>
      </c>
      <c r="H163">
        <v>217</v>
      </c>
      <c r="I163" s="7">
        <v>41947</v>
      </c>
      <c r="J163">
        <v>9.57</v>
      </c>
      <c r="K163">
        <v>2014</v>
      </c>
      <c r="L163" s="39">
        <v>9.57</v>
      </c>
      <c r="M163">
        <v>2076.69</v>
      </c>
      <c r="N163">
        <v>0.01</v>
      </c>
      <c r="O163">
        <v>58.38</v>
      </c>
      <c r="P163">
        <v>5779.62</v>
      </c>
      <c r="Q163" s="1">
        <v>3702.93</v>
      </c>
      <c r="R163" s="1">
        <v>64.068745003996796</v>
      </c>
    </row>
    <row r="164" spans="2:18" x14ac:dyDescent="0.3">
      <c r="B164">
        <v>13446</v>
      </c>
      <c r="C164" t="s">
        <v>99</v>
      </c>
      <c r="D164" t="s">
        <v>39</v>
      </c>
      <c r="E164" t="s">
        <v>44</v>
      </c>
      <c r="F164" s="1">
        <v>5768</v>
      </c>
      <c r="G164" s="2">
        <v>36</v>
      </c>
      <c r="H164">
        <v>444</v>
      </c>
      <c r="I164" s="7">
        <v>41987</v>
      </c>
      <c r="J164">
        <v>7.51</v>
      </c>
      <c r="K164">
        <v>2014</v>
      </c>
      <c r="L164" s="39">
        <v>7.51</v>
      </c>
      <c r="M164">
        <v>3334.44</v>
      </c>
      <c r="N164">
        <v>0.03</v>
      </c>
      <c r="O164">
        <v>173.04</v>
      </c>
      <c r="P164">
        <v>5594.96</v>
      </c>
      <c r="Q164" s="1">
        <v>2260.52</v>
      </c>
      <c r="R164" s="1">
        <v>40.402791083403635</v>
      </c>
    </row>
    <row r="165" spans="2:18" x14ac:dyDescent="0.3">
      <c r="B165">
        <v>21372</v>
      </c>
      <c r="C165" t="s">
        <v>100</v>
      </c>
      <c r="D165" t="s">
        <v>41</v>
      </c>
      <c r="E165" t="s">
        <v>52</v>
      </c>
      <c r="F165" s="1">
        <v>5754</v>
      </c>
      <c r="G165" s="2">
        <v>161</v>
      </c>
      <c r="H165">
        <v>411</v>
      </c>
      <c r="I165" s="7">
        <v>42170</v>
      </c>
      <c r="J165">
        <v>4.74</v>
      </c>
      <c r="K165">
        <v>2015</v>
      </c>
      <c r="L165" s="35">
        <v>4.74</v>
      </c>
      <c r="M165">
        <v>1948.14</v>
      </c>
      <c r="N165" s="12">
        <v>0.03</v>
      </c>
      <c r="O165">
        <v>172.62</v>
      </c>
      <c r="P165">
        <v>5581.38</v>
      </c>
      <c r="Q165" s="1">
        <v>3633.24</v>
      </c>
      <c r="R165" s="12">
        <v>0.65095729013254777</v>
      </c>
    </row>
    <row r="166" spans="2:18" x14ac:dyDescent="0.3">
      <c r="B166">
        <v>42536</v>
      </c>
      <c r="C166" t="s">
        <v>92</v>
      </c>
      <c r="D166" t="s">
        <v>41</v>
      </c>
      <c r="E166" t="s">
        <v>44</v>
      </c>
      <c r="F166" s="1">
        <v>5740</v>
      </c>
      <c r="G166" s="2">
        <v>203</v>
      </c>
      <c r="H166">
        <v>410</v>
      </c>
      <c r="I166" s="7">
        <v>42360</v>
      </c>
      <c r="J166">
        <v>7.51</v>
      </c>
      <c r="K166">
        <v>2015</v>
      </c>
      <c r="L166" s="35">
        <v>7.51</v>
      </c>
      <c r="M166">
        <v>3079.1</v>
      </c>
      <c r="N166" s="12">
        <v>0.03</v>
      </c>
      <c r="O166">
        <v>172.2</v>
      </c>
      <c r="P166">
        <v>5567.8</v>
      </c>
      <c r="Q166" s="1">
        <v>2488.7000000000003</v>
      </c>
      <c r="R166" s="12">
        <v>0.44698085419734906</v>
      </c>
    </row>
    <row r="167" spans="2:18" x14ac:dyDescent="0.3">
      <c r="B167">
        <v>21362</v>
      </c>
      <c r="C167" t="s">
        <v>94</v>
      </c>
      <c r="D167" t="s">
        <v>41</v>
      </c>
      <c r="E167" t="s">
        <v>61</v>
      </c>
      <c r="F167" s="1">
        <v>5719</v>
      </c>
      <c r="G167" s="2">
        <v>148</v>
      </c>
      <c r="H167">
        <v>212</v>
      </c>
      <c r="I167" s="7">
        <v>42142</v>
      </c>
      <c r="J167">
        <v>5.26</v>
      </c>
      <c r="K167">
        <v>2015</v>
      </c>
      <c r="L167" s="35">
        <v>5.26</v>
      </c>
      <c r="M167">
        <v>1115.1199999999999</v>
      </c>
      <c r="N167" s="12">
        <v>0.03</v>
      </c>
      <c r="O167">
        <v>171.57</v>
      </c>
      <c r="P167">
        <v>5547.43</v>
      </c>
      <c r="Q167" s="1">
        <v>4432.3100000000004</v>
      </c>
      <c r="R167" s="12">
        <v>0.79898439457550618</v>
      </c>
    </row>
    <row r="168" spans="2:18" x14ac:dyDescent="0.3">
      <c r="B168">
        <v>11099</v>
      </c>
      <c r="C168" t="s">
        <v>99</v>
      </c>
      <c r="D168" t="s">
        <v>41</v>
      </c>
      <c r="E168" t="s">
        <v>57</v>
      </c>
      <c r="F168" s="1">
        <v>5684</v>
      </c>
      <c r="G168" s="2">
        <v>17</v>
      </c>
      <c r="H168">
        <v>219</v>
      </c>
      <c r="I168" s="7">
        <v>41768</v>
      </c>
      <c r="J168">
        <v>3.32</v>
      </c>
      <c r="K168">
        <v>2014</v>
      </c>
      <c r="L168" s="39">
        <v>3.32</v>
      </c>
      <c r="M168">
        <v>727.07999999999993</v>
      </c>
      <c r="N168">
        <v>0.03</v>
      </c>
      <c r="O168">
        <v>170.51999999999998</v>
      </c>
      <c r="P168">
        <v>5513.48</v>
      </c>
      <c r="Q168" s="1">
        <v>4786.3999999999996</v>
      </c>
      <c r="R168" s="1">
        <v>86.812684547690395</v>
      </c>
    </row>
    <row r="169" spans="2:18" x14ac:dyDescent="0.3">
      <c r="B169">
        <v>13349</v>
      </c>
      <c r="C169" t="s">
        <v>100</v>
      </c>
      <c r="D169" t="s">
        <v>36</v>
      </c>
      <c r="E169" t="s">
        <v>46</v>
      </c>
      <c r="F169" s="1">
        <v>5670</v>
      </c>
      <c r="G169" s="2">
        <v>66</v>
      </c>
      <c r="H169">
        <v>270</v>
      </c>
      <c r="I169" s="7">
        <v>41890</v>
      </c>
      <c r="J169">
        <v>3.68</v>
      </c>
      <c r="K169">
        <v>2014</v>
      </c>
      <c r="L169" s="39">
        <v>3.68</v>
      </c>
      <c r="M169">
        <v>993.6</v>
      </c>
      <c r="N169">
        <v>0.02</v>
      </c>
      <c r="O169">
        <v>113.4</v>
      </c>
      <c r="P169">
        <v>5556.6</v>
      </c>
      <c r="Q169" s="1">
        <v>4563</v>
      </c>
      <c r="R169" s="1">
        <v>82.118561710398438</v>
      </c>
    </row>
    <row r="170" spans="2:18" x14ac:dyDescent="0.3">
      <c r="B170">
        <v>13384</v>
      </c>
      <c r="C170" t="s">
        <v>95</v>
      </c>
      <c r="D170" t="s">
        <v>39</v>
      </c>
      <c r="E170" t="s">
        <v>68</v>
      </c>
      <c r="F170" s="1">
        <v>5642</v>
      </c>
      <c r="G170" s="2">
        <v>141</v>
      </c>
      <c r="H170">
        <v>706</v>
      </c>
      <c r="I170" s="7">
        <v>41925</v>
      </c>
      <c r="J170">
        <v>2.65</v>
      </c>
      <c r="K170">
        <v>2014</v>
      </c>
      <c r="L170" s="39">
        <v>2.65</v>
      </c>
      <c r="M170">
        <v>1870.8999999999999</v>
      </c>
      <c r="N170">
        <v>0.03</v>
      </c>
      <c r="O170">
        <v>169.26</v>
      </c>
      <c r="P170">
        <v>5472.74</v>
      </c>
      <c r="Q170" s="1">
        <v>3601.84</v>
      </c>
      <c r="R170" s="1">
        <v>65.814199103191456</v>
      </c>
    </row>
    <row r="171" spans="2:18" x14ac:dyDescent="0.3">
      <c r="B171">
        <v>21211</v>
      </c>
      <c r="C171" t="s">
        <v>92</v>
      </c>
      <c r="D171" t="s">
        <v>38</v>
      </c>
      <c r="E171" t="s">
        <v>67</v>
      </c>
      <c r="F171" s="1">
        <v>5635</v>
      </c>
      <c r="G171" s="2">
        <v>273</v>
      </c>
      <c r="H171">
        <v>627</v>
      </c>
      <c r="I171" s="7">
        <v>42020</v>
      </c>
      <c r="J171">
        <v>5.15</v>
      </c>
      <c r="K171">
        <v>2015</v>
      </c>
      <c r="L171" s="35">
        <v>5.15</v>
      </c>
      <c r="M171">
        <v>3229.05</v>
      </c>
      <c r="N171" s="12">
        <v>0.02</v>
      </c>
      <c r="O171">
        <v>112.7</v>
      </c>
      <c r="P171">
        <v>5522.3</v>
      </c>
      <c r="Q171" s="1">
        <v>2293.25</v>
      </c>
      <c r="R171" s="12">
        <v>0.4152708110750955</v>
      </c>
    </row>
    <row r="172" spans="2:18" x14ac:dyDescent="0.3">
      <c r="B172">
        <v>21389</v>
      </c>
      <c r="C172" t="s">
        <v>100</v>
      </c>
      <c r="D172" t="s">
        <v>37</v>
      </c>
      <c r="E172" t="s">
        <v>66</v>
      </c>
      <c r="F172" s="1">
        <v>5600</v>
      </c>
      <c r="G172" s="2">
        <v>224</v>
      </c>
      <c r="H172">
        <v>510</v>
      </c>
      <c r="I172" s="7">
        <v>42187</v>
      </c>
      <c r="J172">
        <v>9.94</v>
      </c>
      <c r="K172">
        <v>2015</v>
      </c>
      <c r="L172" s="35">
        <v>9.94</v>
      </c>
      <c r="M172">
        <v>5069.3999999999996</v>
      </c>
      <c r="N172" s="12">
        <v>0.04</v>
      </c>
      <c r="O172">
        <v>224</v>
      </c>
      <c r="P172">
        <v>5376</v>
      </c>
      <c r="Q172" s="1">
        <v>306.60000000000036</v>
      </c>
      <c r="R172" s="12">
        <v>5.7031250000000068E-2</v>
      </c>
    </row>
    <row r="173" spans="2:18" x14ac:dyDescent="0.3">
      <c r="B173">
        <v>21349</v>
      </c>
      <c r="C173" t="s">
        <v>94</v>
      </c>
      <c r="D173" t="s">
        <v>40</v>
      </c>
      <c r="E173" t="s">
        <v>46</v>
      </c>
      <c r="F173" s="1">
        <v>5593</v>
      </c>
      <c r="G173" s="2">
        <v>60</v>
      </c>
      <c r="H173">
        <v>244</v>
      </c>
      <c r="I173" s="7">
        <v>42129</v>
      </c>
      <c r="J173">
        <v>3.68</v>
      </c>
      <c r="K173">
        <v>2015</v>
      </c>
      <c r="L173" s="35">
        <v>3.68</v>
      </c>
      <c r="M173">
        <v>897.92000000000007</v>
      </c>
      <c r="N173" s="12">
        <v>0.01</v>
      </c>
      <c r="O173">
        <v>55.93</v>
      </c>
      <c r="P173">
        <v>5537.07</v>
      </c>
      <c r="Q173" s="1">
        <v>4639.1499999999996</v>
      </c>
      <c r="R173" s="12">
        <v>0.83783481155195794</v>
      </c>
    </row>
    <row r="174" spans="2:18" x14ac:dyDescent="0.3">
      <c r="B174">
        <v>21384</v>
      </c>
      <c r="C174" t="s">
        <v>94</v>
      </c>
      <c r="D174" t="s">
        <v>41</v>
      </c>
      <c r="E174" t="s">
        <v>49</v>
      </c>
      <c r="F174" s="1">
        <v>5572</v>
      </c>
      <c r="G174" s="2">
        <v>44</v>
      </c>
      <c r="H174">
        <v>215</v>
      </c>
      <c r="I174" s="7">
        <v>42182</v>
      </c>
      <c r="J174">
        <v>9.57</v>
      </c>
      <c r="K174">
        <v>2015</v>
      </c>
      <c r="L174" s="35">
        <v>9.57</v>
      </c>
      <c r="M174">
        <v>2057.5500000000002</v>
      </c>
      <c r="N174" s="12">
        <v>0.03</v>
      </c>
      <c r="O174">
        <v>167.16</v>
      </c>
      <c r="P174">
        <v>5404.84</v>
      </c>
      <c r="Q174" s="1">
        <v>3347.29</v>
      </c>
      <c r="R174" s="12">
        <v>0.61931343018479734</v>
      </c>
    </row>
    <row r="175" spans="2:18" x14ac:dyDescent="0.3">
      <c r="B175">
        <v>21243</v>
      </c>
      <c r="C175" t="s">
        <v>101</v>
      </c>
      <c r="D175" t="s">
        <v>40</v>
      </c>
      <c r="E175" t="s">
        <v>56</v>
      </c>
      <c r="F175" s="1">
        <v>5565</v>
      </c>
      <c r="G175" s="2">
        <v>71</v>
      </c>
      <c r="H175">
        <v>464</v>
      </c>
      <c r="I175" s="7">
        <v>42052</v>
      </c>
      <c r="J175">
        <v>6.8</v>
      </c>
      <c r="K175">
        <v>2015</v>
      </c>
      <c r="L175" s="35">
        <v>6.8</v>
      </c>
      <c r="M175">
        <v>3155.2</v>
      </c>
      <c r="N175" s="12">
        <v>0.01</v>
      </c>
      <c r="O175">
        <v>55.65</v>
      </c>
      <c r="P175">
        <v>5509.35</v>
      </c>
      <c r="Q175" s="1">
        <v>2354.1500000000005</v>
      </c>
      <c r="R175" s="12">
        <v>0.4273008612631255</v>
      </c>
    </row>
    <row r="176" spans="2:18" x14ac:dyDescent="0.3">
      <c r="B176">
        <v>11024</v>
      </c>
      <c r="C176" t="s">
        <v>101</v>
      </c>
      <c r="D176" t="s">
        <v>36</v>
      </c>
      <c r="E176" t="s">
        <v>57</v>
      </c>
      <c r="F176" s="1">
        <v>5551</v>
      </c>
      <c r="G176" s="2">
        <v>49</v>
      </c>
      <c r="H176">
        <v>214</v>
      </c>
      <c r="I176" s="7">
        <v>41655</v>
      </c>
      <c r="J176">
        <v>3.32</v>
      </c>
      <c r="K176">
        <v>2014</v>
      </c>
      <c r="L176" s="39">
        <v>3.32</v>
      </c>
      <c r="M176">
        <v>710.48</v>
      </c>
      <c r="N176">
        <v>0.02</v>
      </c>
      <c r="O176">
        <v>111.02</v>
      </c>
      <c r="P176">
        <v>5439.98</v>
      </c>
      <c r="Q176" s="1">
        <v>4729.5</v>
      </c>
      <c r="R176" s="1">
        <v>86.939657866389226</v>
      </c>
    </row>
    <row r="177" spans="2:18" x14ac:dyDescent="0.3">
      <c r="B177">
        <v>21276</v>
      </c>
      <c r="C177" t="s">
        <v>97</v>
      </c>
      <c r="D177" t="s">
        <v>36</v>
      </c>
      <c r="E177" t="s">
        <v>64</v>
      </c>
      <c r="F177" s="1">
        <v>5551</v>
      </c>
      <c r="G177" s="2">
        <v>315</v>
      </c>
      <c r="H177">
        <v>371</v>
      </c>
      <c r="I177" s="7">
        <v>42077</v>
      </c>
      <c r="J177">
        <v>11.22</v>
      </c>
      <c r="K177">
        <v>2015</v>
      </c>
      <c r="L177" s="35">
        <v>11.22</v>
      </c>
      <c r="M177">
        <v>4162.62</v>
      </c>
      <c r="N177" s="12">
        <v>0.02</v>
      </c>
      <c r="O177">
        <v>111.02</v>
      </c>
      <c r="P177">
        <v>5439.98</v>
      </c>
      <c r="Q177" s="1">
        <v>1277.3599999999997</v>
      </c>
      <c r="R177" s="12">
        <v>0.23480968680031908</v>
      </c>
    </row>
    <row r="178" spans="2:18" x14ac:dyDescent="0.3">
      <c r="B178">
        <v>21221</v>
      </c>
      <c r="C178" t="s">
        <v>93</v>
      </c>
      <c r="D178" t="s">
        <v>36</v>
      </c>
      <c r="E178" t="s">
        <v>64</v>
      </c>
      <c r="F178" s="1">
        <v>5530</v>
      </c>
      <c r="G178" s="2">
        <v>510</v>
      </c>
      <c r="H178">
        <v>346</v>
      </c>
      <c r="I178" s="7">
        <v>42030</v>
      </c>
      <c r="J178">
        <v>11.22</v>
      </c>
      <c r="K178">
        <v>2015</v>
      </c>
      <c r="L178" s="35">
        <v>11.22</v>
      </c>
      <c r="M178">
        <v>3882.1200000000003</v>
      </c>
      <c r="N178" s="12">
        <v>0.02</v>
      </c>
      <c r="O178">
        <v>110.60000000000001</v>
      </c>
      <c r="P178">
        <v>5419.4</v>
      </c>
      <c r="Q178" s="1">
        <v>1537.2799999999993</v>
      </c>
      <c r="R178" s="12">
        <v>0.28366239805144472</v>
      </c>
    </row>
    <row r="179" spans="2:18" x14ac:dyDescent="0.3">
      <c r="B179">
        <v>11059</v>
      </c>
      <c r="C179" t="s">
        <v>100</v>
      </c>
      <c r="D179" t="s">
        <v>36</v>
      </c>
      <c r="E179" t="s">
        <v>48</v>
      </c>
      <c r="F179" s="1">
        <v>5509</v>
      </c>
      <c r="G179" s="2">
        <v>310</v>
      </c>
      <c r="H179">
        <v>501</v>
      </c>
      <c r="I179" s="7">
        <v>41690</v>
      </c>
      <c r="J179">
        <v>3.8</v>
      </c>
      <c r="K179">
        <v>2014</v>
      </c>
      <c r="L179" s="39">
        <v>3.8</v>
      </c>
      <c r="M179">
        <v>1903.8</v>
      </c>
      <c r="N179">
        <v>0.02</v>
      </c>
      <c r="O179">
        <v>110.18</v>
      </c>
      <c r="P179">
        <v>5398.82</v>
      </c>
      <c r="Q179" s="1">
        <v>3495.0199999999995</v>
      </c>
      <c r="R179" s="1">
        <v>64.736738768842073</v>
      </c>
    </row>
    <row r="180" spans="2:18" x14ac:dyDescent="0.3">
      <c r="B180">
        <v>11103</v>
      </c>
      <c r="C180" t="s">
        <v>96</v>
      </c>
      <c r="D180" t="s">
        <v>36</v>
      </c>
      <c r="E180" t="s">
        <v>65</v>
      </c>
      <c r="F180" s="1">
        <v>5488</v>
      </c>
      <c r="G180" s="2">
        <v>9</v>
      </c>
      <c r="H180">
        <v>343</v>
      </c>
      <c r="I180" s="7">
        <v>41764</v>
      </c>
      <c r="J180">
        <v>5.04</v>
      </c>
      <c r="K180">
        <v>2014</v>
      </c>
      <c r="L180" s="39">
        <v>5.04</v>
      </c>
      <c r="M180">
        <v>1728.72</v>
      </c>
      <c r="N180">
        <v>0.02</v>
      </c>
      <c r="O180">
        <v>109.76</v>
      </c>
      <c r="P180">
        <v>5378.24</v>
      </c>
      <c r="Q180" s="1">
        <v>3649.5199999999995</v>
      </c>
      <c r="R180" s="1">
        <v>67.857142857142847</v>
      </c>
    </row>
    <row r="181" spans="2:18" x14ac:dyDescent="0.3">
      <c r="B181">
        <v>21209</v>
      </c>
      <c r="C181" t="s">
        <v>96</v>
      </c>
      <c r="D181" t="s">
        <v>38</v>
      </c>
      <c r="E181" t="s">
        <v>56</v>
      </c>
      <c r="F181" s="1">
        <v>5474</v>
      </c>
      <c r="G181" s="2">
        <v>133</v>
      </c>
      <c r="H181">
        <v>365</v>
      </c>
      <c r="I181" s="7">
        <v>42018</v>
      </c>
      <c r="J181">
        <v>6.8</v>
      </c>
      <c r="K181">
        <v>2015</v>
      </c>
      <c r="L181" s="35">
        <v>6.8</v>
      </c>
      <c r="M181">
        <v>2482</v>
      </c>
      <c r="N181" s="12">
        <v>0.02</v>
      </c>
      <c r="O181">
        <v>109.48</v>
      </c>
      <c r="P181">
        <v>5364.52</v>
      </c>
      <c r="Q181" s="1">
        <v>2882.5200000000004</v>
      </c>
      <c r="R181" s="12">
        <v>0.53733046013436436</v>
      </c>
    </row>
    <row r="182" spans="2:18" x14ac:dyDescent="0.3">
      <c r="B182">
        <v>11085</v>
      </c>
      <c r="C182" t="s">
        <v>97</v>
      </c>
      <c r="D182" t="s">
        <v>36</v>
      </c>
      <c r="E182" t="s">
        <v>58</v>
      </c>
      <c r="F182" s="1">
        <v>5439</v>
      </c>
      <c r="G182" s="2">
        <v>201</v>
      </c>
      <c r="H182">
        <v>605</v>
      </c>
      <c r="I182" s="7">
        <v>41736</v>
      </c>
      <c r="J182">
        <v>4.4000000000000004</v>
      </c>
      <c r="K182">
        <v>2014</v>
      </c>
      <c r="L182" s="39">
        <v>4.4000000000000004</v>
      </c>
      <c r="M182">
        <v>2662</v>
      </c>
      <c r="N182">
        <v>0.02</v>
      </c>
      <c r="O182">
        <v>108.78</v>
      </c>
      <c r="P182">
        <v>5330.22</v>
      </c>
      <c r="Q182" s="1">
        <v>2668.2200000000003</v>
      </c>
      <c r="R182" s="1">
        <v>50.058346559804292</v>
      </c>
    </row>
    <row r="183" spans="2:18" x14ac:dyDescent="0.3">
      <c r="B183">
        <v>21343</v>
      </c>
      <c r="C183" t="s">
        <v>95</v>
      </c>
      <c r="D183" t="s">
        <v>37</v>
      </c>
      <c r="E183" t="s">
        <v>57</v>
      </c>
      <c r="F183" s="1">
        <v>5439</v>
      </c>
      <c r="G183" s="2">
        <v>99</v>
      </c>
      <c r="H183">
        <v>218</v>
      </c>
      <c r="I183" s="7">
        <v>42123</v>
      </c>
      <c r="J183">
        <v>3.32</v>
      </c>
      <c r="K183">
        <v>2015</v>
      </c>
      <c r="L183" s="35">
        <v>3.32</v>
      </c>
      <c r="M183">
        <v>723.76</v>
      </c>
      <c r="N183" s="12">
        <v>0.04</v>
      </c>
      <c r="O183">
        <v>217.56</v>
      </c>
      <c r="P183">
        <v>5221.4399999999996</v>
      </c>
      <c r="Q183" s="1">
        <v>4497.6799999999994</v>
      </c>
      <c r="R183" s="12">
        <v>0.86138689710118277</v>
      </c>
    </row>
    <row r="184" spans="2:18" x14ac:dyDescent="0.3">
      <c r="B184">
        <v>21217</v>
      </c>
      <c r="C184" t="s">
        <v>100</v>
      </c>
      <c r="D184" t="s">
        <v>36</v>
      </c>
      <c r="E184" t="s">
        <v>59</v>
      </c>
      <c r="F184" s="1">
        <v>5432</v>
      </c>
      <c r="G184" s="2">
        <v>215</v>
      </c>
      <c r="H184">
        <v>272</v>
      </c>
      <c r="I184" s="7">
        <v>42026</v>
      </c>
      <c r="J184">
        <v>6.52</v>
      </c>
      <c r="K184">
        <v>2015</v>
      </c>
      <c r="L184" s="35">
        <v>6.52</v>
      </c>
      <c r="M184">
        <v>1773.4399999999998</v>
      </c>
      <c r="N184" s="12">
        <v>0.02</v>
      </c>
      <c r="O184">
        <v>108.64</v>
      </c>
      <c r="P184">
        <v>5323.36</v>
      </c>
      <c r="Q184" s="1">
        <v>3549.92</v>
      </c>
      <c r="R184" s="12">
        <v>0.66685702263232249</v>
      </c>
    </row>
    <row r="185" spans="2:18" x14ac:dyDescent="0.3">
      <c r="B185">
        <v>13370</v>
      </c>
      <c r="C185" t="s">
        <v>98</v>
      </c>
      <c r="D185" t="s">
        <v>41</v>
      </c>
      <c r="E185" t="s">
        <v>62</v>
      </c>
      <c r="F185" s="1">
        <v>5425</v>
      </c>
      <c r="G185" s="2">
        <v>304</v>
      </c>
      <c r="H185">
        <v>217</v>
      </c>
      <c r="I185" s="7">
        <v>41911</v>
      </c>
      <c r="J185">
        <v>7.73</v>
      </c>
      <c r="K185">
        <v>2014</v>
      </c>
      <c r="L185" s="39">
        <v>7.73</v>
      </c>
      <c r="M185">
        <v>1677.41</v>
      </c>
      <c r="N185">
        <v>0.03</v>
      </c>
      <c r="O185">
        <v>162.75</v>
      </c>
      <c r="P185">
        <v>5262.25</v>
      </c>
      <c r="Q185" s="1">
        <v>3584.84</v>
      </c>
      <c r="R185" s="1">
        <v>68.123711340206185</v>
      </c>
    </row>
    <row r="186" spans="2:18" x14ac:dyDescent="0.3">
      <c r="B186">
        <v>13279</v>
      </c>
      <c r="C186" t="s">
        <v>95</v>
      </c>
      <c r="D186" t="s">
        <v>37</v>
      </c>
      <c r="E186" t="s">
        <v>66</v>
      </c>
      <c r="F186" s="1">
        <v>5418</v>
      </c>
      <c r="G186" s="2">
        <v>357</v>
      </c>
      <c r="H186">
        <v>493</v>
      </c>
      <c r="I186" s="7">
        <v>41802</v>
      </c>
      <c r="J186">
        <v>9.94</v>
      </c>
      <c r="K186">
        <v>2014</v>
      </c>
      <c r="L186" s="39">
        <v>9.94</v>
      </c>
      <c r="M186">
        <v>4900.42</v>
      </c>
      <c r="N186">
        <v>0.04</v>
      </c>
      <c r="O186">
        <v>216.72</v>
      </c>
      <c r="P186">
        <v>5201.28</v>
      </c>
      <c r="Q186" s="1">
        <v>300.85999999999967</v>
      </c>
      <c r="R186" s="1">
        <v>5.7843453919035257</v>
      </c>
    </row>
    <row r="187" spans="2:18" x14ac:dyDescent="0.3">
      <c r="B187">
        <v>13445</v>
      </c>
      <c r="C187" t="s">
        <v>100</v>
      </c>
      <c r="D187" t="s">
        <v>36</v>
      </c>
      <c r="E187" t="s">
        <v>61</v>
      </c>
      <c r="F187" s="1">
        <v>5411</v>
      </c>
      <c r="G187" s="2">
        <v>76</v>
      </c>
      <c r="H187">
        <v>217</v>
      </c>
      <c r="I187" s="7">
        <v>41986</v>
      </c>
      <c r="J187">
        <v>5.26</v>
      </c>
      <c r="K187">
        <v>2014</v>
      </c>
      <c r="L187" s="39">
        <v>5.26</v>
      </c>
      <c r="M187">
        <v>1141.4199999999998</v>
      </c>
      <c r="N187">
        <v>0.02</v>
      </c>
      <c r="O187">
        <v>108.22</v>
      </c>
      <c r="P187">
        <v>5302.78</v>
      </c>
      <c r="Q187" s="1">
        <v>4161.3599999999997</v>
      </c>
      <c r="R187" s="1">
        <v>78.475064023021872</v>
      </c>
    </row>
    <row r="188" spans="2:18" x14ac:dyDescent="0.3">
      <c r="B188">
        <v>21214</v>
      </c>
      <c r="C188" t="s">
        <v>100</v>
      </c>
      <c r="D188" t="s">
        <v>38</v>
      </c>
      <c r="E188" t="s">
        <v>48</v>
      </c>
      <c r="F188" s="1">
        <v>5362</v>
      </c>
      <c r="G188" s="2">
        <v>363</v>
      </c>
      <c r="H188">
        <v>671</v>
      </c>
      <c r="I188" s="7">
        <v>42023</v>
      </c>
      <c r="J188">
        <v>3.8</v>
      </c>
      <c r="K188">
        <v>2015</v>
      </c>
      <c r="L188" s="35">
        <v>3.8</v>
      </c>
      <c r="M188">
        <v>2549.7999999999997</v>
      </c>
      <c r="N188" s="12">
        <v>0.02</v>
      </c>
      <c r="O188">
        <v>107.24000000000001</v>
      </c>
      <c r="P188">
        <v>5254.76</v>
      </c>
      <c r="Q188" s="1">
        <v>2704.9600000000005</v>
      </c>
      <c r="R188" s="12">
        <v>0.51476375705075028</v>
      </c>
    </row>
    <row r="189" spans="2:18" x14ac:dyDescent="0.3">
      <c r="B189">
        <v>13284</v>
      </c>
      <c r="C189" t="s">
        <v>98</v>
      </c>
      <c r="D189" t="s">
        <v>40</v>
      </c>
      <c r="E189" t="s">
        <v>52</v>
      </c>
      <c r="F189" s="1">
        <v>5355</v>
      </c>
      <c r="G189" s="2">
        <v>214</v>
      </c>
      <c r="H189">
        <v>383</v>
      </c>
      <c r="I189" s="7">
        <v>41807</v>
      </c>
      <c r="J189">
        <v>4.74</v>
      </c>
      <c r="K189">
        <v>2014</v>
      </c>
      <c r="L189" s="39">
        <v>4.74</v>
      </c>
      <c r="M189">
        <v>1815.42</v>
      </c>
      <c r="N189">
        <v>0.01</v>
      </c>
      <c r="O189">
        <v>53.550000000000004</v>
      </c>
      <c r="P189">
        <v>5301.45</v>
      </c>
      <c r="Q189" s="1">
        <v>3486.0299999999997</v>
      </c>
      <c r="R189" s="1">
        <v>65.756161050278692</v>
      </c>
    </row>
    <row r="190" spans="2:18" x14ac:dyDescent="0.3">
      <c r="B190">
        <v>11075</v>
      </c>
      <c r="C190" t="s">
        <v>94</v>
      </c>
      <c r="D190" t="s">
        <v>40</v>
      </c>
      <c r="E190" t="s">
        <v>57</v>
      </c>
      <c r="F190" s="1">
        <v>5348</v>
      </c>
      <c r="G190" s="2">
        <v>113</v>
      </c>
      <c r="H190">
        <v>206</v>
      </c>
      <c r="I190" s="7">
        <v>41717</v>
      </c>
      <c r="J190">
        <v>3.32</v>
      </c>
      <c r="K190">
        <v>2014</v>
      </c>
      <c r="L190" s="39">
        <v>3.32</v>
      </c>
      <c r="M190">
        <v>683.92</v>
      </c>
      <c r="N190">
        <v>0.01</v>
      </c>
      <c r="O190">
        <v>53.480000000000004</v>
      </c>
      <c r="P190">
        <v>5294.52</v>
      </c>
      <c r="Q190" s="1">
        <v>4610.6000000000004</v>
      </c>
      <c r="R190" s="1">
        <v>87.082492841655153</v>
      </c>
    </row>
    <row r="191" spans="2:18" x14ac:dyDescent="0.3">
      <c r="B191">
        <v>21239</v>
      </c>
      <c r="C191" t="s">
        <v>98</v>
      </c>
      <c r="D191" t="s">
        <v>36</v>
      </c>
      <c r="E191" t="s">
        <v>65</v>
      </c>
      <c r="F191" s="1">
        <v>5348</v>
      </c>
      <c r="G191" s="2">
        <v>136</v>
      </c>
      <c r="H191">
        <v>315</v>
      </c>
      <c r="I191" s="7">
        <v>42048</v>
      </c>
      <c r="J191">
        <v>5.04</v>
      </c>
      <c r="K191">
        <v>2015</v>
      </c>
      <c r="L191" s="35">
        <v>5.04</v>
      </c>
      <c r="M191">
        <v>1587.6</v>
      </c>
      <c r="N191" s="12">
        <v>0.02</v>
      </c>
      <c r="O191">
        <v>106.96000000000001</v>
      </c>
      <c r="P191">
        <v>5241.04</v>
      </c>
      <c r="Q191" s="1">
        <v>3653.44</v>
      </c>
      <c r="R191" s="12">
        <v>0.69708302169035152</v>
      </c>
    </row>
    <row r="192" spans="2:18" x14ac:dyDescent="0.3">
      <c r="B192">
        <v>13458</v>
      </c>
      <c r="C192" t="s">
        <v>101</v>
      </c>
      <c r="D192" t="s">
        <v>38</v>
      </c>
      <c r="E192" t="s">
        <v>56</v>
      </c>
      <c r="F192" s="1">
        <v>5341</v>
      </c>
      <c r="G192" s="2">
        <v>112</v>
      </c>
      <c r="H192">
        <v>411</v>
      </c>
      <c r="I192" s="7">
        <v>41999</v>
      </c>
      <c r="J192">
        <v>6.8</v>
      </c>
      <c r="K192">
        <v>2014</v>
      </c>
      <c r="L192" s="39">
        <v>6.8</v>
      </c>
      <c r="M192">
        <v>2794.7999999999997</v>
      </c>
      <c r="N192">
        <v>0.02</v>
      </c>
      <c r="O192">
        <v>106.82000000000001</v>
      </c>
      <c r="P192">
        <v>5234.18</v>
      </c>
      <c r="Q192" s="1">
        <v>2439.3800000000006</v>
      </c>
      <c r="R192" s="1">
        <v>46.604816800339314</v>
      </c>
    </row>
    <row r="193" spans="2:18" x14ac:dyDescent="0.3">
      <c r="B193">
        <v>13293</v>
      </c>
      <c r="C193" t="s">
        <v>96</v>
      </c>
      <c r="D193" t="s">
        <v>41</v>
      </c>
      <c r="E193" t="s">
        <v>44</v>
      </c>
      <c r="F193" s="1">
        <v>5299</v>
      </c>
      <c r="G193" s="2">
        <v>119</v>
      </c>
      <c r="H193">
        <v>379</v>
      </c>
      <c r="I193" s="7">
        <v>41822</v>
      </c>
      <c r="J193">
        <v>7.51</v>
      </c>
      <c r="K193">
        <v>2014</v>
      </c>
      <c r="L193" s="39">
        <v>7.51</v>
      </c>
      <c r="M193">
        <v>2846.29</v>
      </c>
      <c r="N193">
        <v>0.03</v>
      </c>
      <c r="O193">
        <v>158.97</v>
      </c>
      <c r="P193">
        <v>5140.03</v>
      </c>
      <c r="Q193" s="1">
        <v>2293.7399999999998</v>
      </c>
      <c r="R193" s="1">
        <v>44.625031371412227</v>
      </c>
    </row>
    <row r="194" spans="2:18" x14ac:dyDescent="0.3">
      <c r="B194">
        <v>13312</v>
      </c>
      <c r="C194" t="s">
        <v>98</v>
      </c>
      <c r="D194" t="s">
        <v>39</v>
      </c>
      <c r="E194" t="s">
        <v>68</v>
      </c>
      <c r="F194" s="1">
        <v>5278</v>
      </c>
      <c r="G194" s="2">
        <v>38</v>
      </c>
      <c r="H194">
        <v>754</v>
      </c>
      <c r="I194" s="7">
        <v>41836</v>
      </c>
      <c r="J194">
        <v>2.65</v>
      </c>
      <c r="K194">
        <v>2014</v>
      </c>
      <c r="L194" s="39">
        <v>2.65</v>
      </c>
      <c r="M194">
        <v>1998.1</v>
      </c>
      <c r="N194">
        <v>0.03</v>
      </c>
      <c r="O194">
        <v>158.34</v>
      </c>
      <c r="P194">
        <v>5119.66</v>
      </c>
      <c r="Q194" s="1">
        <v>3121.56</v>
      </c>
      <c r="R194" s="1">
        <v>60.972017673048605</v>
      </c>
    </row>
    <row r="195" spans="2:18" x14ac:dyDescent="0.3">
      <c r="B195">
        <v>11102</v>
      </c>
      <c r="C195" t="s">
        <v>95</v>
      </c>
      <c r="D195" t="s">
        <v>40</v>
      </c>
      <c r="E195" t="s">
        <v>58</v>
      </c>
      <c r="F195" s="1">
        <v>5243</v>
      </c>
      <c r="G195" s="2">
        <v>237</v>
      </c>
      <c r="H195">
        <v>749</v>
      </c>
      <c r="I195" s="7">
        <v>41763</v>
      </c>
      <c r="J195">
        <v>4.4000000000000004</v>
      </c>
      <c r="K195">
        <v>2014</v>
      </c>
      <c r="L195" s="39">
        <v>4.4000000000000004</v>
      </c>
      <c r="M195">
        <v>3295.6000000000004</v>
      </c>
      <c r="N195">
        <v>0.01</v>
      </c>
      <c r="O195">
        <v>52.43</v>
      </c>
      <c r="P195">
        <v>5190.57</v>
      </c>
      <c r="Q195" s="1">
        <v>1894.9699999999993</v>
      </c>
      <c r="R195" s="1">
        <v>36.507936507936492</v>
      </c>
    </row>
    <row r="196" spans="2:18" x14ac:dyDescent="0.3">
      <c r="B196">
        <v>13321</v>
      </c>
      <c r="C196" t="s">
        <v>92</v>
      </c>
      <c r="D196" t="s">
        <v>41</v>
      </c>
      <c r="E196" t="s">
        <v>53</v>
      </c>
      <c r="F196" s="1">
        <v>5243</v>
      </c>
      <c r="G196" s="2">
        <v>9</v>
      </c>
      <c r="H196">
        <v>583</v>
      </c>
      <c r="I196" s="7">
        <v>41855</v>
      </c>
      <c r="J196">
        <v>7.48</v>
      </c>
      <c r="K196">
        <v>2014</v>
      </c>
      <c r="L196" s="39">
        <v>7.48</v>
      </c>
      <c r="M196">
        <v>4360.84</v>
      </c>
      <c r="N196">
        <v>0.03</v>
      </c>
      <c r="O196">
        <v>157.29</v>
      </c>
      <c r="P196">
        <v>5085.71</v>
      </c>
      <c r="Q196" s="1">
        <v>724.86999999999989</v>
      </c>
      <c r="R196" s="1">
        <v>14.253073808770061</v>
      </c>
    </row>
    <row r="197" spans="2:18" x14ac:dyDescent="0.3">
      <c r="B197">
        <v>11095</v>
      </c>
      <c r="C197" t="s">
        <v>97</v>
      </c>
      <c r="D197" t="s">
        <v>36</v>
      </c>
      <c r="E197" t="s">
        <v>48</v>
      </c>
      <c r="F197" s="1">
        <v>5236</v>
      </c>
      <c r="G197" s="2">
        <v>12</v>
      </c>
      <c r="H197">
        <v>476</v>
      </c>
      <c r="I197" s="7">
        <v>41764</v>
      </c>
      <c r="J197">
        <v>3.8</v>
      </c>
      <c r="K197">
        <v>2014</v>
      </c>
      <c r="L197" s="39">
        <v>3.8</v>
      </c>
      <c r="M197">
        <v>1808.8</v>
      </c>
      <c r="N197">
        <v>0.02</v>
      </c>
      <c r="O197">
        <v>104.72</v>
      </c>
      <c r="P197">
        <v>5131.28</v>
      </c>
      <c r="Q197" s="1">
        <v>3322.4799999999996</v>
      </c>
      <c r="R197" s="1">
        <v>64.749536178107604</v>
      </c>
    </row>
    <row r="198" spans="2:18" x14ac:dyDescent="0.3">
      <c r="B198">
        <v>30219</v>
      </c>
      <c r="C198" t="s">
        <v>101</v>
      </c>
      <c r="D198" t="s">
        <v>38</v>
      </c>
      <c r="E198" t="s">
        <v>51</v>
      </c>
      <c r="F198" s="1">
        <v>5236</v>
      </c>
      <c r="G198" s="2">
        <v>85</v>
      </c>
      <c r="H198">
        <v>238</v>
      </c>
      <c r="I198" s="7">
        <v>42340</v>
      </c>
      <c r="J198">
        <v>3.85</v>
      </c>
      <c r="K198">
        <v>2015</v>
      </c>
      <c r="L198" s="35">
        <v>3.85</v>
      </c>
      <c r="M198">
        <v>916.30000000000007</v>
      </c>
      <c r="N198" s="12">
        <v>0.02</v>
      </c>
      <c r="O198">
        <v>104.72</v>
      </c>
      <c r="P198">
        <v>5131.28</v>
      </c>
      <c r="Q198" s="1">
        <v>4214.9799999999996</v>
      </c>
      <c r="R198" s="12">
        <v>0.8214285714285714</v>
      </c>
    </row>
    <row r="199" spans="2:18" x14ac:dyDescent="0.3">
      <c r="B199">
        <v>13460</v>
      </c>
      <c r="C199" t="s">
        <v>94</v>
      </c>
      <c r="D199" t="s">
        <v>41</v>
      </c>
      <c r="E199" t="s">
        <v>53</v>
      </c>
      <c r="F199" s="1">
        <v>5215</v>
      </c>
      <c r="G199" s="2">
        <v>237</v>
      </c>
      <c r="H199">
        <v>580</v>
      </c>
      <c r="I199" s="7">
        <v>42001</v>
      </c>
      <c r="J199">
        <v>7.48</v>
      </c>
      <c r="K199">
        <v>2014</v>
      </c>
      <c r="L199" s="39">
        <v>7.48</v>
      </c>
      <c r="M199">
        <v>4338.4000000000005</v>
      </c>
      <c r="N199">
        <v>0.03</v>
      </c>
      <c r="O199">
        <v>156.44999999999999</v>
      </c>
      <c r="P199">
        <v>5058.55</v>
      </c>
      <c r="Q199" s="1">
        <v>720.14999999999964</v>
      </c>
      <c r="R199" s="1">
        <v>14.236293008866168</v>
      </c>
    </row>
    <row r="200" spans="2:18" x14ac:dyDescent="0.3">
      <c r="B200">
        <v>13478</v>
      </c>
      <c r="C200" t="s">
        <v>99</v>
      </c>
      <c r="D200" t="s">
        <v>39</v>
      </c>
      <c r="E200" t="s">
        <v>60</v>
      </c>
      <c r="F200" s="1">
        <v>5215</v>
      </c>
      <c r="G200" s="2">
        <v>104</v>
      </c>
      <c r="H200">
        <v>209</v>
      </c>
      <c r="I200" s="7">
        <v>41996</v>
      </c>
      <c r="J200">
        <v>2.88</v>
      </c>
      <c r="K200">
        <v>2014</v>
      </c>
      <c r="L200" s="39">
        <v>2.88</v>
      </c>
      <c r="M200">
        <v>601.91999999999996</v>
      </c>
      <c r="N200">
        <v>0.03</v>
      </c>
      <c r="O200">
        <v>156.44999999999999</v>
      </c>
      <c r="P200">
        <v>5058.55</v>
      </c>
      <c r="Q200" s="1">
        <v>4456.63</v>
      </c>
      <c r="R200" s="1">
        <v>88.100938015834572</v>
      </c>
    </row>
    <row r="201" spans="2:18" x14ac:dyDescent="0.3">
      <c r="B201">
        <v>21227</v>
      </c>
      <c r="C201" t="s">
        <v>98</v>
      </c>
      <c r="D201" t="s">
        <v>36</v>
      </c>
      <c r="E201" t="s">
        <v>51</v>
      </c>
      <c r="F201" s="1">
        <v>5215</v>
      </c>
      <c r="G201" s="2">
        <v>186</v>
      </c>
      <c r="H201">
        <v>218</v>
      </c>
      <c r="I201" s="7">
        <v>42036</v>
      </c>
      <c r="J201">
        <v>3.85</v>
      </c>
      <c r="K201">
        <v>2015</v>
      </c>
      <c r="L201" s="35">
        <v>3.85</v>
      </c>
      <c r="M201">
        <v>839.30000000000007</v>
      </c>
      <c r="N201" s="12">
        <v>0.02</v>
      </c>
      <c r="O201">
        <v>104.3</v>
      </c>
      <c r="P201">
        <v>5110.7</v>
      </c>
      <c r="Q201" s="1">
        <v>4271.3999999999996</v>
      </c>
      <c r="R201" s="12">
        <v>0.83577592110669763</v>
      </c>
    </row>
    <row r="202" spans="2:18" x14ac:dyDescent="0.3">
      <c r="B202">
        <v>30226</v>
      </c>
      <c r="C202" t="s">
        <v>93</v>
      </c>
      <c r="D202" t="s">
        <v>41</v>
      </c>
      <c r="E202" t="s">
        <v>66</v>
      </c>
      <c r="F202" s="1">
        <v>5201</v>
      </c>
      <c r="G202" s="2">
        <v>126</v>
      </c>
      <c r="H202">
        <v>401</v>
      </c>
      <c r="I202" s="7">
        <v>42347</v>
      </c>
      <c r="J202">
        <v>9.94</v>
      </c>
      <c r="K202">
        <v>2015</v>
      </c>
      <c r="L202" s="35">
        <v>9.94</v>
      </c>
      <c r="M202">
        <v>3985.9399999999996</v>
      </c>
      <c r="N202" s="12">
        <v>0.03</v>
      </c>
      <c r="O202">
        <v>156.03</v>
      </c>
      <c r="P202">
        <v>5044.97</v>
      </c>
      <c r="Q202" s="1">
        <v>1059.0300000000007</v>
      </c>
      <c r="R202" s="12">
        <v>0.20991799753021337</v>
      </c>
    </row>
    <row r="203" spans="2:18" x14ac:dyDescent="0.3">
      <c r="B203">
        <v>21373</v>
      </c>
      <c r="C203" t="s">
        <v>100</v>
      </c>
      <c r="D203" t="s">
        <v>36</v>
      </c>
      <c r="E203" t="s">
        <v>63</v>
      </c>
      <c r="F203" s="1">
        <v>5166</v>
      </c>
      <c r="G203" s="2">
        <v>36</v>
      </c>
      <c r="H203">
        <v>345</v>
      </c>
      <c r="I203" s="7">
        <v>42171</v>
      </c>
      <c r="J203">
        <v>5.72</v>
      </c>
      <c r="K203">
        <v>2015</v>
      </c>
      <c r="L203" s="35">
        <v>5.72</v>
      </c>
      <c r="M203">
        <v>1973.3999999999999</v>
      </c>
      <c r="N203" s="12">
        <v>0.02</v>
      </c>
      <c r="O203">
        <v>103.32000000000001</v>
      </c>
      <c r="P203">
        <v>5062.68</v>
      </c>
      <c r="Q203" s="1">
        <v>3089.2800000000007</v>
      </c>
      <c r="R203" s="12">
        <v>0.61020645191874667</v>
      </c>
    </row>
    <row r="204" spans="2:18" x14ac:dyDescent="0.3">
      <c r="B204">
        <v>21398</v>
      </c>
      <c r="C204" t="s">
        <v>96</v>
      </c>
      <c r="D204" t="s">
        <v>37</v>
      </c>
      <c r="E204" t="s">
        <v>51</v>
      </c>
      <c r="F204" s="1">
        <v>5152</v>
      </c>
      <c r="G204" s="2">
        <v>184</v>
      </c>
      <c r="H204">
        <v>224</v>
      </c>
      <c r="I204" s="7">
        <v>42196</v>
      </c>
      <c r="J204">
        <v>3.85</v>
      </c>
      <c r="K204">
        <v>2015</v>
      </c>
      <c r="L204" s="35">
        <v>3.85</v>
      </c>
      <c r="M204">
        <v>862.4</v>
      </c>
      <c r="N204" s="12">
        <v>0.04</v>
      </c>
      <c r="O204">
        <v>206.08</v>
      </c>
      <c r="P204">
        <v>4945.92</v>
      </c>
      <c r="Q204" s="1">
        <v>4083.52</v>
      </c>
      <c r="R204" s="12">
        <v>0.82563405797101452</v>
      </c>
    </row>
    <row r="205" spans="2:18" x14ac:dyDescent="0.3">
      <c r="B205">
        <v>13320</v>
      </c>
      <c r="C205" t="s">
        <v>95</v>
      </c>
      <c r="D205" t="s">
        <v>40</v>
      </c>
      <c r="E205" t="s">
        <v>56</v>
      </c>
      <c r="F205" s="1">
        <v>5145</v>
      </c>
      <c r="G205" s="2">
        <v>354</v>
      </c>
      <c r="H205">
        <v>396</v>
      </c>
      <c r="I205" s="7">
        <v>41854</v>
      </c>
      <c r="J205">
        <v>6.8</v>
      </c>
      <c r="K205">
        <v>2014</v>
      </c>
      <c r="L205" s="39">
        <v>6.8</v>
      </c>
      <c r="M205">
        <v>2692.7999999999997</v>
      </c>
      <c r="N205">
        <v>0.01</v>
      </c>
      <c r="O205">
        <v>51.45</v>
      </c>
      <c r="P205">
        <v>5093.55</v>
      </c>
      <c r="Q205" s="1">
        <v>2400.7500000000005</v>
      </c>
      <c r="R205" s="1">
        <v>47.13313896987367</v>
      </c>
    </row>
    <row r="206" spans="2:18" x14ac:dyDescent="0.3">
      <c r="B206">
        <v>21434</v>
      </c>
      <c r="C206" t="s">
        <v>94</v>
      </c>
      <c r="D206" t="s">
        <v>40</v>
      </c>
      <c r="E206" t="s">
        <v>56</v>
      </c>
      <c r="F206" s="1">
        <v>5117</v>
      </c>
      <c r="G206" s="2">
        <v>305</v>
      </c>
      <c r="H206">
        <v>342</v>
      </c>
      <c r="I206" s="7">
        <v>42269</v>
      </c>
      <c r="J206">
        <v>6.8</v>
      </c>
      <c r="K206">
        <v>2015</v>
      </c>
      <c r="L206" s="35">
        <v>6.8</v>
      </c>
      <c r="M206">
        <v>2325.6</v>
      </c>
      <c r="N206" s="12">
        <v>0.01</v>
      </c>
      <c r="O206">
        <v>51.17</v>
      </c>
      <c r="P206">
        <v>5065.83</v>
      </c>
      <c r="Q206" s="1">
        <v>2740.23</v>
      </c>
      <c r="R206" s="12">
        <v>0.54092419208698284</v>
      </c>
    </row>
    <row r="207" spans="2:18" x14ac:dyDescent="0.3">
      <c r="B207">
        <v>21406</v>
      </c>
      <c r="C207" t="s">
        <v>95</v>
      </c>
      <c r="D207" t="s">
        <v>36</v>
      </c>
      <c r="E207" t="s">
        <v>47</v>
      </c>
      <c r="F207" s="1">
        <v>5096</v>
      </c>
      <c r="G207" s="2">
        <v>323</v>
      </c>
      <c r="H207">
        <v>269</v>
      </c>
      <c r="I207" s="7">
        <v>42204</v>
      </c>
      <c r="J207">
        <v>2.76</v>
      </c>
      <c r="K207">
        <v>2015</v>
      </c>
      <c r="L207" s="35">
        <v>2.76</v>
      </c>
      <c r="M207">
        <v>742.43999999999994</v>
      </c>
      <c r="N207" s="12">
        <v>0.02</v>
      </c>
      <c r="O207">
        <v>101.92</v>
      </c>
      <c r="P207">
        <v>4994.08</v>
      </c>
      <c r="Q207" s="1">
        <v>4251.6400000000003</v>
      </c>
      <c r="R207" s="12">
        <v>0.85133598180245418</v>
      </c>
    </row>
    <row r="208" spans="2:18" x14ac:dyDescent="0.3">
      <c r="B208">
        <v>13385</v>
      </c>
      <c r="C208" t="s">
        <v>95</v>
      </c>
      <c r="D208" t="s">
        <v>41</v>
      </c>
      <c r="E208" t="s">
        <v>65</v>
      </c>
      <c r="F208" s="1">
        <v>5068</v>
      </c>
      <c r="G208" s="2">
        <v>83</v>
      </c>
      <c r="H208">
        <v>267</v>
      </c>
      <c r="I208" s="7">
        <v>41926</v>
      </c>
      <c r="J208">
        <v>5.04</v>
      </c>
      <c r="K208">
        <v>2014</v>
      </c>
      <c r="L208" s="39">
        <v>5.04</v>
      </c>
      <c r="M208">
        <v>1345.68</v>
      </c>
      <c r="N208">
        <v>0.03</v>
      </c>
      <c r="O208">
        <v>152.04</v>
      </c>
      <c r="P208">
        <v>4915.96</v>
      </c>
      <c r="Q208" s="1">
        <v>3570.2799999999997</v>
      </c>
      <c r="R208" s="1">
        <v>72.626302899128547</v>
      </c>
    </row>
    <row r="209" spans="2:18" x14ac:dyDescent="0.3">
      <c r="B209">
        <v>13441</v>
      </c>
      <c r="C209" t="s">
        <v>96</v>
      </c>
      <c r="D209" t="s">
        <v>40</v>
      </c>
      <c r="E209" t="s">
        <v>47</v>
      </c>
      <c r="F209" s="1">
        <v>5047</v>
      </c>
      <c r="G209" s="2">
        <v>32</v>
      </c>
      <c r="H209">
        <v>230</v>
      </c>
      <c r="I209" s="7">
        <v>41982</v>
      </c>
      <c r="J209">
        <v>2.76</v>
      </c>
      <c r="K209">
        <v>2014</v>
      </c>
      <c r="L209" s="39">
        <v>2.76</v>
      </c>
      <c r="M209">
        <v>634.79999999999995</v>
      </c>
      <c r="N209">
        <v>0.01</v>
      </c>
      <c r="O209">
        <v>50.47</v>
      </c>
      <c r="P209">
        <v>4996.53</v>
      </c>
      <c r="Q209" s="1">
        <v>4361.7299999999996</v>
      </c>
      <c r="R209" s="1">
        <v>87.295182856902684</v>
      </c>
    </row>
    <row r="210" spans="2:18" x14ac:dyDescent="0.3">
      <c r="B210">
        <v>11032</v>
      </c>
      <c r="C210" t="s">
        <v>98</v>
      </c>
      <c r="D210" t="s">
        <v>38</v>
      </c>
      <c r="E210" t="s">
        <v>62</v>
      </c>
      <c r="F210" s="1">
        <v>4963</v>
      </c>
      <c r="G210" s="2">
        <v>7</v>
      </c>
      <c r="H210">
        <v>199</v>
      </c>
      <c r="I210" s="7">
        <v>41663</v>
      </c>
      <c r="J210">
        <v>7.73</v>
      </c>
      <c r="K210">
        <v>2014</v>
      </c>
      <c r="L210" s="39">
        <v>7.73</v>
      </c>
      <c r="M210">
        <v>1538.27</v>
      </c>
      <c r="N210">
        <v>0.02</v>
      </c>
      <c r="O210">
        <v>99.26</v>
      </c>
      <c r="P210">
        <v>4863.74</v>
      </c>
      <c r="Q210" s="1">
        <v>3325.47</v>
      </c>
      <c r="R210" s="1">
        <v>68.372692619260079</v>
      </c>
    </row>
    <row r="211" spans="2:18" x14ac:dyDescent="0.3">
      <c r="B211">
        <v>11111</v>
      </c>
      <c r="C211" t="s">
        <v>99</v>
      </c>
      <c r="D211" t="s">
        <v>39</v>
      </c>
      <c r="E211" t="s">
        <v>64</v>
      </c>
      <c r="F211" s="1">
        <v>4963</v>
      </c>
      <c r="G211" s="2">
        <v>51</v>
      </c>
      <c r="H211">
        <v>355</v>
      </c>
      <c r="I211" s="7">
        <v>41771</v>
      </c>
      <c r="J211">
        <v>11.22</v>
      </c>
      <c r="K211">
        <v>2014</v>
      </c>
      <c r="L211" s="39">
        <v>11.22</v>
      </c>
      <c r="M211">
        <v>3983.1000000000004</v>
      </c>
      <c r="N211">
        <v>0.03</v>
      </c>
      <c r="O211">
        <v>148.88999999999999</v>
      </c>
      <c r="P211">
        <v>4814.1099999999997</v>
      </c>
      <c r="Q211" s="1">
        <v>831.00999999999931</v>
      </c>
      <c r="R211" s="1">
        <v>17.261965347696652</v>
      </c>
    </row>
    <row r="212" spans="2:18" x14ac:dyDescent="0.3">
      <c r="B212">
        <v>11026</v>
      </c>
      <c r="C212" t="s">
        <v>92</v>
      </c>
      <c r="D212" t="s">
        <v>41</v>
      </c>
      <c r="E212" t="s">
        <v>63</v>
      </c>
      <c r="F212" s="1">
        <v>4956</v>
      </c>
      <c r="G212" s="2">
        <v>204</v>
      </c>
      <c r="H212">
        <v>310</v>
      </c>
      <c r="I212" s="7">
        <v>41655</v>
      </c>
      <c r="J212">
        <v>5.72</v>
      </c>
      <c r="K212">
        <v>2014</v>
      </c>
      <c r="L212" s="39">
        <v>5.72</v>
      </c>
      <c r="M212">
        <v>1773.1999999999998</v>
      </c>
      <c r="N212">
        <v>0.03</v>
      </c>
      <c r="O212">
        <v>148.68</v>
      </c>
      <c r="P212">
        <v>4807.32</v>
      </c>
      <c r="Q212" s="1">
        <v>3034.12</v>
      </c>
      <c r="R212" s="1">
        <v>63.114583593353466</v>
      </c>
    </row>
    <row r="213" spans="2:18" x14ac:dyDescent="0.3">
      <c r="B213">
        <v>21254</v>
      </c>
      <c r="C213" t="s">
        <v>100</v>
      </c>
      <c r="D213" t="s">
        <v>39</v>
      </c>
      <c r="E213" t="s">
        <v>46</v>
      </c>
      <c r="F213" s="1">
        <v>4935</v>
      </c>
      <c r="G213" s="2">
        <v>50</v>
      </c>
      <c r="H213">
        <v>206</v>
      </c>
      <c r="I213" s="7">
        <v>42055</v>
      </c>
      <c r="J213">
        <v>3.68</v>
      </c>
      <c r="K213">
        <v>2015</v>
      </c>
      <c r="L213" s="35">
        <v>3.68</v>
      </c>
      <c r="M213">
        <v>758.08</v>
      </c>
      <c r="N213" s="12">
        <v>0.03</v>
      </c>
      <c r="O213">
        <v>148.04999999999998</v>
      </c>
      <c r="P213">
        <v>4786.95</v>
      </c>
      <c r="Q213" s="1">
        <v>4028.87</v>
      </c>
      <c r="R213" s="12">
        <v>0.84163611485392575</v>
      </c>
    </row>
    <row r="214" spans="2:18" x14ac:dyDescent="0.3">
      <c r="B214">
        <v>13281</v>
      </c>
      <c r="C214" t="s">
        <v>98</v>
      </c>
      <c r="D214" t="s">
        <v>37</v>
      </c>
      <c r="E214" t="s">
        <v>61</v>
      </c>
      <c r="F214" s="1">
        <v>4921</v>
      </c>
      <c r="G214" s="2">
        <v>81</v>
      </c>
      <c r="H214">
        <v>190</v>
      </c>
      <c r="I214" s="7">
        <v>41804</v>
      </c>
      <c r="J214">
        <v>5.26</v>
      </c>
      <c r="K214">
        <v>2014</v>
      </c>
      <c r="L214" s="39">
        <v>5.26</v>
      </c>
      <c r="M214">
        <v>999.4</v>
      </c>
      <c r="N214">
        <v>0.04</v>
      </c>
      <c r="O214">
        <v>196.84</v>
      </c>
      <c r="P214">
        <v>4724.16</v>
      </c>
      <c r="Q214" s="1">
        <v>3724.7599999999998</v>
      </c>
      <c r="R214" s="1">
        <v>78.844916344916342</v>
      </c>
    </row>
    <row r="215" spans="2:18" x14ac:dyDescent="0.3">
      <c r="B215">
        <v>21290</v>
      </c>
      <c r="C215" t="s">
        <v>97</v>
      </c>
      <c r="D215" t="s">
        <v>37</v>
      </c>
      <c r="E215" t="s">
        <v>56</v>
      </c>
      <c r="F215" s="1">
        <v>4921</v>
      </c>
      <c r="G215" s="2">
        <v>19</v>
      </c>
      <c r="H215">
        <v>352</v>
      </c>
      <c r="I215" s="7">
        <v>42081</v>
      </c>
      <c r="J215">
        <v>6.8</v>
      </c>
      <c r="K215">
        <v>2015</v>
      </c>
      <c r="L215" s="35">
        <v>6.8</v>
      </c>
      <c r="M215">
        <v>2393.6</v>
      </c>
      <c r="N215" s="12">
        <v>0.04</v>
      </c>
      <c r="O215">
        <v>196.84</v>
      </c>
      <c r="P215">
        <v>4724.16</v>
      </c>
      <c r="Q215" s="1">
        <v>2330.56</v>
      </c>
      <c r="R215" s="12">
        <v>0.49332791438054596</v>
      </c>
    </row>
    <row r="216" spans="2:18" x14ac:dyDescent="0.3">
      <c r="B216">
        <v>13316</v>
      </c>
      <c r="C216" t="s">
        <v>93</v>
      </c>
      <c r="D216" t="s">
        <v>39</v>
      </c>
      <c r="E216" t="s">
        <v>53</v>
      </c>
      <c r="F216" s="1">
        <v>4914</v>
      </c>
      <c r="G216" s="2">
        <v>214</v>
      </c>
      <c r="H216">
        <v>702</v>
      </c>
      <c r="I216" s="7">
        <v>41835</v>
      </c>
      <c r="J216">
        <v>7.48</v>
      </c>
      <c r="K216">
        <v>2014</v>
      </c>
      <c r="L216" s="39">
        <v>7.48</v>
      </c>
      <c r="M216">
        <v>5250.96</v>
      </c>
      <c r="N216">
        <v>0.03</v>
      </c>
      <c r="O216">
        <v>147.41999999999999</v>
      </c>
      <c r="P216">
        <v>4766.58</v>
      </c>
      <c r="Q216" s="1">
        <v>-484.38000000000011</v>
      </c>
      <c r="R216" s="1">
        <v>-10.162002945508103</v>
      </c>
    </row>
    <row r="217" spans="2:18" x14ac:dyDescent="0.3">
      <c r="B217">
        <v>13469</v>
      </c>
      <c r="C217" t="s">
        <v>100</v>
      </c>
      <c r="D217" t="s">
        <v>39</v>
      </c>
      <c r="E217" t="s">
        <v>47</v>
      </c>
      <c r="F217" s="1">
        <v>4914</v>
      </c>
      <c r="G217" s="2">
        <v>127</v>
      </c>
      <c r="H217">
        <v>234</v>
      </c>
      <c r="I217" s="7">
        <v>41987</v>
      </c>
      <c r="J217">
        <v>2.76</v>
      </c>
      <c r="K217">
        <v>2014</v>
      </c>
      <c r="L217" s="39">
        <v>2.76</v>
      </c>
      <c r="M217">
        <v>645.83999999999992</v>
      </c>
      <c r="N217">
        <v>0.03</v>
      </c>
      <c r="O217">
        <v>147.41999999999999</v>
      </c>
      <c r="P217">
        <v>4766.58</v>
      </c>
      <c r="Q217" s="1">
        <v>4120.74</v>
      </c>
      <c r="R217" s="1">
        <v>86.450662739322524</v>
      </c>
    </row>
    <row r="218" spans="2:18" x14ac:dyDescent="0.3">
      <c r="B218">
        <v>11043</v>
      </c>
      <c r="C218" t="s">
        <v>99</v>
      </c>
      <c r="D218" t="s">
        <v>41</v>
      </c>
      <c r="E218" t="s">
        <v>53</v>
      </c>
      <c r="F218" s="1">
        <v>4858</v>
      </c>
      <c r="G218" s="2">
        <v>8</v>
      </c>
      <c r="H218">
        <v>608</v>
      </c>
      <c r="I218" s="7">
        <v>41674</v>
      </c>
      <c r="J218">
        <v>7.48</v>
      </c>
      <c r="K218">
        <v>2014</v>
      </c>
      <c r="L218" s="39">
        <v>7.48</v>
      </c>
      <c r="M218">
        <v>4547.84</v>
      </c>
      <c r="N218">
        <v>0.03</v>
      </c>
      <c r="O218">
        <v>145.73999999999998</v>
      </c>
      <c r="P218">
        <v>4712.26</v>
      </c>
      <c r="Q218" s="1">
        <v>164.42000000000007</v>
      </c>
      <c r="R218" s="1">
        <v>3.4891962667594756</v>
      </c>
    </row>
    <row r="219" spans="2:18" x14ac:dyDescent="0.3">
      <c r="B219">
        <v>11031</v>
      </c>
      <c r="C219" t="s">
        <v>99</v>
      </c>
      <c r="D219" t="s">
        <v>41</v>
      </c>
      <c r="E219" t="s">
        <v>55</v>
      </c>
      <c r="F219" s="1">
        <v>4837</v>
      </c>
      <c r="G219" s="2">
        <v>177</v>
      </c>
      <c r="H219">
        <v>187</v>
      </c>
      <c r="I219" s="7">
        <v>41662</v>
      </c>
      <c r="J219">
        <v>5.07</v>
      </c>
      <c r="K219">
        <v>2014</v>
      </c>
      <c r="L219" s="39">
        <v>5.07</v>
      </c>
      <c r="M219">
        <v>948.09</v>
      </c>
      <c r="N219">
        <v>0.03</v>
      </c>
      <c r="O219">
        <v>145.10999999999999</v>
      </c>
      <c r="P219">
        <v>4691.8900000000003</v>
      </c>
      <c r="Q219" s="1">
        <v>3743.8</v>
      </c>
      <c r="R219" s="1">
        <v>79.793004524829016</v>
      </c>
    </row>
    <row r="220" spans="2:18" x14ac:dyDescent="0.3">
      <c r="B220">
        <v>13339</v>
      </c>
      <c r="C220" t="s">
        <v>96</v>
      </c>
      <c r="D220" t="s">
        <v>36</v>
      </c>
      <c r="E220" t="s">
        <v>48</v>
      </c>
      <c r="F220" s="1">
        <v>4788</v>
      </c>
      <c r="G220" s="2">
        <v>235</v>
      </c>
      <c r="H220">
        <v>479</v>
      </c>
      <c r="I220" s="7">
        <v>41868</v>
      </c>
      <c r="J220">
        <v>3.8</v>
      </c>
      <c r="K220">
        <v>2014</v>
      </c>
      <c r="L220" s="39">
        <v>3.8</v>
      </c>
      <c r="M220">
        <v>1820.1999999999998</v>
      </c>
      <c r="N220">
        <v>0.02</v>
      </c>
      <c r="O220">
        <v>95.76</v>
      </c>
      <c r="P220">
        <v>4692.24</v>
      </c>
      <c r="Q220" s="1">
        <v>2872.04</v>
      </c>
      <c r="R220" s="1">
        <v>61.208292840945902</v>
      </c>
    </row>
    <row r="221" spans="2:18" x14ac:dyDescent="0.3">
      <c r="B221">
        <v>21350</v>
      </c>
      <c r="C221" t="s">
        <v>92</v>
      </c>
      <c r="D221" t="s">
        <v>39</v>
      </c>
      <c r="E221" t="s">
        <v>58</v>
      </c>
      <c r="F221" s="1">
        <v>4767</v>
      </c>
      <c r="G221" s="2">
        <v>428</v>
      </c>
      <c r="H221">
        <v>795</v>
      </c>
      <c r="I221" s="7">
        <v>42130</v>
      </c>
      <c r="J221">
        <v>4.4000000000000004</v>
      </c>
      <c r="K221">
        <v>2015</v>
      </c>
      <c r="L221" s="35">
        <v>4.4000000000000004</v>
      </c>
      <c r="M221">
        <v>3498.0000000000005</v>
      </c>
      <c r="N221" s="12">
        <v>0.03</v>
      </c>
      <c r="O221">
        <v>143.01</v>
      </c>
      <c r="P221">
        <v>4623.99</v>
      </c>
      <c r="Q221" s="1">
        <v>1125.9899999999993</v>
      </c>
      <c r="R221" s="12">
        <v>0.24351047471988463</v>
      </c>
    </row>
    <row r="222" spans="2:18" x14ac:dyDescent="0.3">
      <c r="B222">
        <v>21246</v>
      </c>
      <c r="C222" t="s">
        <v>101</v>
      </c>
      <c r="D222" t="s">
        <v>38</v>
      </c>
      <c r="E222" t="s">
        <v>46</v>
      </c>
      <c r="F222" s="1">
        <v>4760</v>
      </c>
      <c r="G222" s="2">
        <v>59</v>
      </c>
      <c r="H222">
        <v>217</v>
      </c>
      <c r="I222" s="7">
        <v>42047</v>
      </c>
      <c r="J222">
        <v>3.68</v>
      </c>
      <c r="K222">
        <v>2015</v>
      </c>
      <c r="L222" s="35">
        <v>3.68</v>
      </c>
      <c r="M222">
        <v>798.56000000000006</v>
      </c>
      <c r="N222" s="12">
        <v>0.02</v>
      </c>
      <c r="O222">
        <v>95.2</v>
      </c>
      <c r="P222">
        <v>4664.8</v>
      </c>
      <c r="Q222" s="1">
        <v>3866.2400000000002</v>
      </c>
      <c r="R222" s="12">
        <v>0.82881152460984397</v>
      </c>
    </row>
    <row r="223" spans="2:18" x14ac:dyDescent="0.3">
      <c r="B223">
        <v>13283</v>
      </c>
      <c r="C223" t="s">
        <v>94</v>
      </c>
      <c r="D223" t="s">
        <v>37</v>
      </c>
      <c r="E223" t="s">
        <v>66</v>
      </c>
      <c r="F223" s="1">
        <v>4753</v>
      </c>
      <c r="G223" s="2">
        <v>42</v>
      </c>
      <c r="H223">
        <v>397</v>
      </c>
      <c r="I223" s="7">
        <v>41806</v>
      </c>
      <c r="J223">
        <v>9.94</v>
      </c>
      <c r="K223">
        <v>2014</v>
      </c>
      <c r="L223" s="39">
        <v>9.94</v>
      </c>
      <c r="M223">
        <v>3946.18</v>
      </c>
      <c r="N223">
        <v>0.04</v>
      </c>
      <c r="O223">
        <v>190.12</v>
      </c>
      <c r="P223">
        <v>4562.88</v>
      </c>
      <c r="Q223" s="1">
        <v>616.70000000000027</v>
      </c>
      <c r="R223" s="1">
        <v>13.51558664702995</v>
      </c>
    </row>
    <row r="224" spans="2:18" x14ac:dyDescent="0.3">
      <c r="B224">
        <v>13329</v>
      </c>
      <c r="C224" t="s">
        <v>95</v>
      </c>
      <c r="D224" t="s">
        <v>38</v>
      </c>
      <c r="E224" t="s">
        <v>47</v>
      </c>
      <c r="F224" s="1">
        <v>4746</v>
      </c>
      <c r="G224" s="2">
        <v>291</v>
      </c>
      <c r="H224">
        <v>238</v>
      </c>
      <c r="I224" s="7">
        <v>41863</v>
      </c>
      <c r="J224">
        <v>2.76</v>
      </c>
      <c r="K224">
        <v>2014</v>
      </c>
      <c r="L224" s="39">
        <v>2.76</v>
      </c>
      <c r="M224">
        <v>656.88</v>
      </c>
      <c r="N224">
        <v>0.02</v>
      </c>
      <c r="O224">
        <v>94.92</v>
      </c>
      <c r="P224">
        <v>4651.08</v>
      </c>
      <c r="Q224" s="1">
        <v>3994.2</v>
      </c>
      <c r="R224" s="1">
        <v>85.876828607549214</v>
      </c>
    </row>
    <row r="225" spans="2:18" x14ac:dyDescent="0.3">
      <c r="B225">
        <v>21294</v>
      </c>
      <c r="C225" t="s">
        <v>95</v>
      </c>
      <c r="D225" t="s">
        <v>41</v>
      </c>
      <c r="E225" t="s">
        <v>46</v>
      </c>
      <c r="F225" s="1">
        <v>4739</v>
      </c>
      <c r="G225" s="2">
        <v>138</v>
      </c>
      <c r="H225">
        <v>216</v>
      </c>
      <c r="I225" s="7">
        <v>42085</v>
      </c>
      <c r="J225">
        <v>3.68</v>
      </c>
      <c r="K225">
        <v>2015</v>
      </c>
      <c r="L225" s="35">
        <v>3.68</v>
      </c>
      <c r="M225">
        <v>794.88</v>
      </c>
      <c r="N225" s="12">
        <v>0.03</v>
      </c>
      <c r="O225">
        <v>142.16999999999999</v>
      </c>
      <c r="P225">
        <v>4596.83</v>
      </c>
      <c r="Q225" s="1">
        <v>3801.95</v>
      </c>
      <c r="R225" s="12">
        <v>0.82708083614142791</v>
      </c>
    </row>
    <row r="226" spans="2:18" x14ac:dyDescent="0.3">
      <c r="B226">
        <v>21507</v>
      </c>
      <c r="C226" t="s">
        <v>96</v>
      </c>
      <c r="D226" t="s">
        <v>40</v>
      </c>
      <c r="E226" t="s">
        <v>48</v>
      </c>
      <c r="F226" s="1">
        <v>4739</v>
      </c>
      <c r="G226" s="2">
        <v>111</v>
      </c>
      <c r="H226">
        <v>431</v>
      </c>
      <c r="I226" s="7">
        <v>42314</v>
      </c>
      <c r="J226">
        <v>3.8</v>
      </c>
      <c r="K226">
        <v>2015</v>
      </c>
      <c r="L226" s="35">
        <v>3.8</v>
      </c>
      <c r="M226">
        <v>1637.8</v>
      </c>
      <c r="N226" s="12">
        <v>0.01</v>
      </c>
      <c r="O226">
        <v>47.39</v>
      </c>
      <c r="P226">
        <v>4691.6099999999997</v>
      </c>
      <c r="Q226" s="1">
        <v>3053.8099999999995</v>
      </c>
      <c r="R226" s="12">
        <v>0.65090874987477643</v>
      </c>
    </row>
    <row r="227" spans="2:18" x14ac:dyDescent="0.3">
      <c r="B227">
        <v>21298</v>
      </c>
      <c r="C227" t="s">
        <v>100</v>
      </c>
      <c r="D227" t="s">
        <v>39</v>
      </c>
      <c r="E227" t="s">
        <v>62</v>
      </c>
      <c r="F227" s="1">
        <v>4704</v>
      </c>
      <c r="G227" s="2">
        <v>264</v>
      </c>
      <c r="H227">
        <v>189</v>
      </c>
      <c r="I227" s="7">
        <v>42089</v>
      </c>
      <c r="J227">
        <v>7.73</v>
      </c>
      <c r="K227">
        <v>2015</v>
      </c>
      <c r="L227" s="35">
        <v>7.73</v>
      </c>
      <c r="M227">
        <v>1460.97</v>
      </c>
      <c r="N227" s="12">
        <v>0.03</v>
      </c>
      <c r="O227">
        <v>141.12</v>
      </c>
      <c r="P227">
        <v>4562.88</v>
      </c>
      <c r="Q227" s="1">
        <v>3101.91</v>
      </c>
      <c r="R227" s="12">
        <v>0.67981406480117812</v>
      </c>
    </row>
    <row r="228" spans="2:18" x14ac:dyDescent="0.3">
      <c r="B228">
        <v>21264</v>
      </c>
      <c r="C228" t="s">
        <v>98</v>
      </c>
      <c r="D228" t="s">
        <v>38</v>
      </c>
      <c r="E228" t="s">
        <v>52</v>
      </c>
      <c r="F228" s="1">
        <v>4543</v>
      </c>
      <c r="G228" s="2">
        <v>372</v>
      </c>
      <c r="H228">
        <v>284</v>
      </c>
      <c r="I228" s="7">
        <v>42065</v>
      </c>
      <c r="J228">
        <v>4.74</v>
      </c>
      <c r="K228">
        <v>2015</v>
      </c>
      <c r="L228" s="35">
        <v>4.74</v>
      </c>
      <c r="M228">
        <v>1346.16</v>
      </c>
      <c r="N228" s="12">
        <v>0.02</v>
      </c>
      <c r="O228">
        <v>90.86</v>
      </c>
      <c r="P228">
        <v>4452.1400000000003</v>
      </c>
      <c r="Q228" s="1">
        <v>3105.9800000000005</v>
      </c>
      <c r="R228" s="12">
        <v>0.69763754059845384</v>
      </c>
    </row>
    <row r="229" spans="2:18" x14ac:dyDescent="0.3">
      <c r="B229">
        <v>21252</v>
      </c>
      <c r="C229" t="s">
        <v>96</v>
      </c>
      <c r="D229" t="s">
        <v>40</v>
      </c>
      <c r="E229" t="s">
        <v>62</v>
      </c>
      <c r="F229" s="1">
        <v>4529</v>
      </c>
      <c r="G229" s="2">
        <v>206</v>
      </c>
      <c r="H229">
        <v>189</v>
      </c>
      <c r="I229" s="7">
        <v>42053</v>
      </c>
      <c r="J229">
        <v>7.73</v>
      </c>
      <c r="K229">
        <v>2015</v>
      </c>
      <c r="L229" s="35">
        <v>7.73</v>
      </c>
      <c r="M229">
        <v>1460.97</v>
      </c>
      <c r="N229" s="12">
        <v>0.01</v>
      </c>
      <c r="O229">
        <v>45.29</v>
      </c>
      <c r="P229">
        <v>4483.71</v>
      </c>
      <c r="Q229" s="1">
        <v>3022.74</v>
      </c>
      <c r="R229" s="12">
        <v>0.67416046086834336</v>
      </c>
    </row>
    <row r="230" spans="2:18" x14ac:dyDescent="0.3">
      <c r="B230">
        <v>21312</v>
      </c>
      <c r="C230" t="s">
        <v>95</v>
      </c>
      <c r="D230" t="s">
        <v>36</v>
      </c>
      <c r="E230" t="s">
        <v>60</v>
      </c>
      <c r="F230" s="1">
        <v>4529</v>
      </c>
      <c r="G230" s="2">
        <v>228</v>
      </c>
      <c r="H230">
        <v>197</v>
      </c>
      <c r="I230" s="7">
        <v>42103</v>
      </c>
      <c r="J230">
        <v>2.88</v>
      </c>
      <c r="K230">
        <v>2015</v>
      </c>
      <c r="L230" s="35">
        <v>2.88</v>
      </c>
      <c r="M230">
        <v>567.36</v>
      </c>
      <c r="N230" s="12">
        <v>0.02</v>
      </c>
      <c r="O230">
        <v>90.58</v>
      </c>
      <c r="P230">
        <v>4438.42</v>
      </c>
      <c r="Q230" s="1">
        <v>3871.06</v>
      </c>
      <c r="R230" s="12">
        <v>0.8721707274210192</v>
      </c>
    </row>
    <row r="231" spans="2:18" x14ac:dyDescent="0.3">
      <c r="B231">
        <v>11100</v>
      </c>
      <c r="C231" t="s">
        <v>94</v>
      </c>
      <c r="D231" t="s">
        <v>37</v>
      </c>
      <c r="E231" t="s">
        <v>46</v>
      </c>
      <c r="F231" s="1">
        <v>4487</v>
      </c>
      <c r="G231" s="2">
        <v>140</v>
      </c>
      <c r="H231">
        <v>187</v>
      </c>
      <c r="I231" s="7">
        <v>41769</v>
      </c>
      <c r="J231">
        <v>3.68</v>
      </c>
      <c r="K231">
        <v>2014</v>
      </c>
      <c r="L231" s="39">
        <v>3.68</v>
      </c>
      <c r="M231">
        <v>688.16000000000008</v>
      </c>
      <c r="N231">
        <v>0.04</v>
      </c>
      <c r="O231">
        <v>179.48</v>
      </c>
      <c r="P231">
        <v>4307.5200000000004</v>
      </c>
      <c r="Q231" s="1">
        <v>3619.3600000000006</v>
      </c>
      <c r="R231" s="1">
        <v>84.024218111581604</v>
      </c>
    </row>
    <row r="232" spans="2:18" x14ac:dyDescent="0.3">
      <c r="B232">
        <v>21353</v>
      </c>
      <c r="C232" t="s">
        <v>94</v>
      </c>
      <c r="D232" t="s">
        <v>38</v>
      </c>
      <c r="E232" t="s">
        <v>63</v>
      </c>
      <c r="F232" s="1">
        <v>4480</v>
      </c>
      <c r="G232" s="2">
        <v>53</v>
      </c>
      <c r="H232">
        <v>280</v>
      </c>
      <c r="I232" s="7">
        <v>42133</v>
      </c>
      <c r="J232">
        <v>5.72</v>
      </c>
      <c r="K232">
        <v>2015</v>
      </c>
      <c r="L232" s="35">
        <v>5.72</v>
      </c>
      <c r="M232">
        <v>1601.6</v>
      </c>
      <c r="N232" s="12">
        <v>0.02</v>
      </c>
      <c r="O232">
        <v>89.600000000000009</v>
      </c>
      <c r="P232">
        <v>4390.3999999999996</v>
      </c>
      <c r="Q232" s="1">
        <v>2788.7999999999997</v>
      </c>
      <c r="R232" s="12">
        <v>0.63520408163265307</v>
      </c>
    </row>
    <row r="233" spans="2:18" x14ac:dyDescent="0.3">
      <c r="B233">
        <v>11050</v>
      </c>
      <c r="C233" t="s">
        <v>100</v>
      </c>
      <c r="D233" t="s">
        <v>41</v>
      </c>
      <c r="E233" t="s">
        <v>61</v>
      </c>
      <c r="F233" s="1">
        <v>4466</v>
      </c>
      <c r="G233" s="2">
        <v>377</v>
      </c>
      <c r="H233">
        <v>187</v>
      </c>
      <c r="I233" s="7">
        <v>41677</v>
      </c>
      <c r="J233">
        <v>5.26</v>
      </c>
      <c r="K233">
        <v>2014</v>
      </c>
      <c r="L233" s="39">
        <v>5.26</v>
      </c>
      <c r="M233">
        <v>983.62</v>
      </c>
      <c r="N233">
        <v>0.03</v>
      </c>
      <c r="O233">
        <v>133.97999999999999</v>
      </c>
      <c r="P233">
        <v>4332.0200000000004</v>
      </c>
      <c r="Q233" s="1">
        <v>3348.4000000000005</v>
      </c>
      <c r="R233" s="1">
        <v>77.294195317657824</v>
      </c>
    </row>
    <row r="234" spans="2:18" x14ac:dyDescent="0.3">
      <c r="B234">
        <v>13405</v>
      </c>
      <c r="C234" t="s">
        <v>99</v>
      </c>
      <c r="D234" t="s">
        <v>41</v>
      </c>
      <c r="E234" t="s">
        <v>47</v>
      </c>
      <c r="F234" s="1">
        <v>4459</v>
      </c>
      <c r="G234" s="2">
        <v>148</v>
      </c>
      <c r="H234">
        <v>203</v>
      </c>
      <c r="I234" s="7">
        <v>41933</v>
      </c>
      <c r="J234">
        <v>2.76</v>
      </c>
      <c r="K234">
        <v>2014</v>
      </c>
      <c r="L234" s="39">
        <v>2.76</v>
      </c>
      <c r="M234">
        <v>560.28</v>
      </c>
      <c r="N234">
        <v>0.03</v>
      </c>
      <c r="O234">
        <v>133.76999999999998</v>
      </c>
      <c r="P234">
        <v>4325.2299999999996</v>
      </c>
      <c r="Q234" s="1">
        <v>3764.95</v>
      </c>
      <c r="R234" s="1">
        <v>87.046238003528146</v>
      </c>
    </row>
    <row r="235" spans="2:18" x14ac:dyDescent="0.3">
      <c r="B235">
        <v>21292</v>
      </c>
      <c r="C235" t="s">
        <v>93</v>
      </c>
      <c r="D235" t="s">
        <v>39</v>
      </c>
      <c r="E235" t="s">
        <v>64</v>
      </c>
      <c r="F235" s="1">
        <v>4459</v>
      </c>
      <c r="G235" s="2">
        <v>146</v>
      </c>
      <c r="H235">
        <v>319</v>
      </c>
      <c r="I235" s="7">
        <v>42083</v>
      </c>
      <c r="J235">
        <v>11.22</v>
      </c>
      <c r="K235">
        <v>2015</v>
      </c>
      <c r="L235" s="35">
        <v>11.22</v>
      </c>
      <c r="M235">
        <v>3579.1800000000003</v>
      </c>
      <c r="N235" s="12">
        <v>0.03</v>
      </c>
      <c r="O235">
        <v>133.76999999999998</v>
      </c>
      <c r="P235">
        <v>4325.2299999999996</v>
      </c>
      <c r="Q235" s="1">
        <v>746.04999999999927</v>
      </c>
      <c r="R235" s="12">
        <v>0.17248793705768234</v>
      </c>
    </row>
    <row r="236" spans="2:18" x14ac:dyDescent="0.3">
      <c r="B236">
        <v>10027</v>
      </c>
      <c r="C236" t="s">
        <v>98</v>
      </c>
      <c r="D236" t="s">
        <v>41</v>
      </c>
      <c r="E236" t="s">
        <v>55</v>
      </c>
      <c r="F236" s="1">
        <v>4452</v>
      </c>
      <c r="G236" s="2">
        <v>181</v>
      </c>
      <c r="H236">
        <v>179</v>
      </c>
      <c r="I236" s="7">
        <v>41641</v>
      </c>
      <c r="J236">
        <v>5.07</v>
      </c>
      <c r="K236">
        <v>2014</v>
      </c>
      <c r="L236" s="39">
        <v>5.07</v>
      </c>
      <c r="M236">
        <v>907.53000000000009</v>
      </c>
      <c r="N236">
        <v>0.03</v>
      </c>
      <c r="O236">
        <v>133.56</v>
      </c>
      <c r="P236">
        <v>4318.4399999999996</v>
      </c>
      <c r="Q236" s="1">
        <v>3410.9099999999994</v>
      </c>
      <c r="R236" s="1">
        <v>78.984772278878481</v>
      </c>
    </row>
    <row r="237" spans="2:18" x14ac:dyDescent="0.3">
      <c r="B237">
        <v>21441</v>
      </c>
      <c r="C237" t="s">
        <v>99</v>
      </c>
      <c r="D237" t="s">
        <v>39</v>
      </c>
      <c r="E237" t="s">
        <v>66</v>
      </c>
      <c r="F237" s="1">
        <v>4452</v>
      </c>
      <c r="G237" s="2">
        <v>124</v>
      </c>
      <c r="H237">
        <v>405</v>
      </c>
      <c r="I237" s="7">
        <v>42306</v>
      </c>
      <c r="J237">
        <v>9.94</v>
      </c>
      <c r="K237">
        <v>2015</v>
      </c>
      <c r="L237" s="35">
        <v>9.94</v>
      </c>
      <c r="M237">
        <v>4025.7</v>
      </c>
      <c r="N237" s="12">
        <v>0.03</v>
      </c>
      <c r="O237">
        <v>133.56</v>
      </c>
      <c r="P237">
        <v>4318.4399999999996</v>
      </c>
      <c r="Q237" s="1">
        <v>292.73999999999978</v>
      </c>
      <c r="R237" s="12">
        <v>6.7788368021785603E-2</v>
      </c>
    </row>
    <row r="238" spans="2:18" x14ac:dyDescent="0.3">
      <c r="B238">
        <v>13463</v>
      </c>
      <c r="C238" t="s">
        <v>93</v>
      </c>
      <c r="D238" t="s">
        <v>38</v>
      </c>
      <c r="E238" t="s">
        <v>48</v>
      </c>
      <c r="F238" s="1">
        <v>4438</v>
      </c>
      <c r="G238" s="2">
        <v>53</v>
      </c>
      <c r="H238">
        <v>444</v>
      </c>
      <c r="I238" s="7">
        <v>42004</v>
      </c>
      <c r="J238">
        <v>3.8</v>
      </c>
      <c r="K238">
        <v>2014</v>
      </c>
      <c r="L238" s="39">
        <v>3.8</v>
      </c>
      <c r="M238">
        <v>1687.1999999999998</v>
      </c>
      <c r="N238">
        <v>0.02</v>
      </c>
      <c r="O238">
        <v>88.76</v>
      </c>
      <c r="P238">
        <v>4349.24</v>
      </c>
      <c r="Q238" s="1">
        <v>2662.04</v>
      </c>
      <c r="R238" s="1">
        <v>61.207015478566376</v>
      </c>
    </row>
    <row r="239" spans="2:18" x14ac:dyDescent="0.3">
      <c r="B239">
        <v>21265</v>
      </c>
      <c r="C239" t="s">
        <v>97</v>
      </c>
      <c r="D239" t="s">
        <v>40</v>
      </c>
      <c r="E239" t="s">
        <v>47</v>
      </c>
      <c r="F239" s="1">
        <v>4438</v>
      </c>
      <c r="G239" s="2">
        <v>80</v>
      </c>
      <c r="H239">
        <v>222</v>
      </c>
      <c r="I239" s="7">
        <v>42066</v>
      </c>
      <c r="J239">
        <v>2.76</v>
      </c>
      <c r="K239">
        <v>2015</v>
      </c>
      <c r="L239" s="35">
        <v>2.76</v>
      </c>
      <c r="M239">
        <v>612.71999999999991</v>
      </c>
      <c r="N239" s="12">
        <v>0.01</v>
      </c>
      <c r="O239">
        <v>44.38</v>
      </c>
      <c r="P239">
        <v>4393.62</v>
      </c>
      <c r="Q239" s="1">
        <v>3780.9</v>
      </c>
      <c r="R239" s="12">
        <v>0.8605432422467123</v>
      </c>
    </row>
    <row r="240" spans="2:18" x14ac:dyDescent="0.3">
      <c r="B240">
        <v>21326</v>
      </c>
      <c r="C240" t="s">
        <v>100</v>
      </c>
      <c r="D240" t="s">
        <v>37</v>
      </c>
      <c r="E240" t="s">
        <v>59</v>
      </c>
      <c r="F240" s="1">
        <v>4438</v>
      </c>
      <c r="G240" s="2">
        <v>154</v>
      </c>
      <c r="H240">
        <v>212</v>
      </c>
      <c r="I240" s="7">
        <v>42106</v>
      </c>
      <c r="J240">
        <v>6.52</v>
      </c>
      <c r="K240">
        <v>2015</v>
      </c>
      <c r="L240" s="35">
        <v>6.52</v>
      </c>
      <c r="M240">
        <v>1382.24</v>
      </c>
      <c r="N240" s="12">
        <v>0.04</v>
      </c>
      <c r="O240">
        <v>177.52</v>
      </c>
      <c r="P240">
        <v>4260.4799999999996</v>
      </c>
      <c r="Q240" s="1">
        <v>2878.24</v>
      </c>
      <c r="R240" s="12">
        <v>0.67556707225476942</v>
      </c>
    </row>
    <row r="241" spans="2:18" x14ac:dyDescent="0.3">
      <c r="B241">
        <v>21357</v>
      </c>
      <c r="C241" t="s">
        <v>93</v>
      </c>
      <c r="D241" t="s">
        <v>37</v>
      </c>
      <c r="E241" t="s">
        <v>66</v>
      </c>
      <c r="F241" s="1">
        <v>4438</v>
      </c>
      <c r="G241" s="2">
        <v>32</v>
      </c>
      <c r="H241">
        <v>404</v>
      </c>
      <c r="I241" s="7">
        <v>42137</v>
      </c>
      <c r="J241">
        <v>9.94</v>
      </c>
      <c r="K241">
        <v>2015</v>
      </c>
      <c r="L241" s="35">
        <v>9.94</v>
      </c>
      <c r="M241">
        <v>4015.7599999999998</v>
      </c>
      <c r="N241" s="12">
        <v>0.04</v>
      </c>
      <c r="O241">
        <v>177.52</v>
      </c>
      <c r="P241">
        <v>4260.4799999999996</v>
      </c>
      <c r="Q241" s="1">
        <v>244.7199999999998</v>
      </c>
      <c r="R241" s="12">
        <v>5.7439537329127197E-2</v>
      </c>
    </row>
    <row r="242" spans="2:18" x14ac:dyDescent="0.3">
      <c r="B242">
        <v>30224</v>
      </c>
      <c r="C242" t="s">
        <v>93</v>
      </c>
      <c r="D242" t="s">
        <v>37</v>
      </c>
      <c r="E242" t="s">
        <v>49</v>
      </c>
      <c r="F242" s="1">
        <v>4431</v>
      </c>
      <c r="G242" s="2">
        <v>120</v>
      </c>
      <c r="H242">
        <v>171</v>
      </c>
      <c r="I242" s="7">
        <v>42345</v>
      </c>
      <c r="J242">
        <v>9.57</v>
      </c>
      <c r="K242">
        <v>2015</v>
      </c>
      <c r="L242" s="35">
        <v>9.57</v>
      </c>
      <c r="M242">
        <v>1636.47</v>
      </c>
      <c r="N242" s="12">
        <v>0.04</v>
      </c>
      <c r="O242">
        <v>177.24</v>
      </c>
      <c r="P242">
        <v>4253.76</v>
      </c>
      <c r="Q242" s="1">
        <v>2617.29</v>
      </c>
      <c r="R242" s="12">
        <v>0.61528859174001349</v>
      </c>
    </row>
    <row r="243" spans="2:18" x14ac:dyDescent="0.3">
      <c r="B243">
        <v>13415</v>
      </c>
      <c r="C243" t="s">
        <v>96</v>
      </c>
      <c r="D243" t="s">
        <v>41</v>
      </c>
      <c r="E243" t="s">
        <v>55</v>
      </c>
      <c r="F243" s="1">
        <v>4389</v>
      </c>
      <c r="G243" s="2">
        <v>160</v>
      </c>
      <c r="H243">
        <v>169</v>
      </c>
      <c r="I243" s="7">
        <v>41939</v>
      </c>
      <c r="J243">
        <v>5.07</v>
      </c>
      <c r="K243">
        <v>2014</v>
      </c>
      <c r="L243" s="39">
        <v>5.07</v>
      </c>
      <c r="M243">
        <v>856.83</v>
      </c>
      <c r="N243">
        <v>0.03</v>
      </c>
      <c r="O243">
        <v>131.66999999999999</v>
      </c>
      <c r="P243">
        <v>4257.33</v>
      </c>
      <c r="Q243" s="1">
        <v>3400.5</v>
      </c>
      <c r="R243" s="1">
        <v>79.874005538682695</v>
      </c>
    </row>
    <row r="244" spans="2:18" x14ac:dyDescent="0.3">
      <c r="B244">
        <v>21269</v>
      </c>
      <c r="C244" t="s">
        <v>98</v>
      </c>
      <c r="D244" t="s">
        <v>36</v>
      </c>
      <c r="E244" t="s">
        <v>66</v>
      </c>
      <c r="F244" s="1">
        <v>4361</v>
      </c>
      <c r="G244" s="2">
        <v>134</v>
      </c>
      <c r="H244">
        <v>437</v>
      </c>
      <c r="I244" s="7">
        <v>42070</v>
      </c>
      <c r="J244">
        <v>9.94</v>
      </c>
      <c r="K244">
        <v>2015</v>
      </c>
      <c r="L244" s="35">
        <v>9.94</v>
      </c>
      <c r="M244">
        <v>4343.78</v>
      </c>
      <c r="N244" s="12">
        <v>0.02</v>
      </c>
      <c r="O244">
        <v>87.22</v>
      </c>
      <c r="P244">
        <v>4273.78</v>
      </c>
      <c r="Q244" s="1">
        <v>-70</v>
      </c>
      <c r="R244" s="12">
        <v>-1.6378943230582765E-2</v>
      </c>
    </row>
    <row r="245" spans="2:18" x14ac:dyDescent="0.3">
      <c r="B245">
        <v>13318</v>
      </c>
      <c r="C245" t="s">
        <v>97</v>
      </c>
      <c r="D245" t="s">
        <v>38</v>
      </c>
      <c r="E245" t="s">
        <v>48</v>
      </c>
      <c r="F245" s="1">
        <v>4347</v>
      </c>
      <c r="G245" s="2">
        <v>170</v>
      </c>
      <c r="H245">
        <v>483</v>
      </c>
      <c r="I245" s="7">
        <v>41852</v>
      </c>
      <c r="J245">
        <v>3.8</v>
      </c>
      <c r="K245">
        <v>2014</v>
      </c>
      <c r="L245" s="39">
        <v>3.8</v>
      </c>
      <c r="M245">
        <v>1835.3999999999999</v>
      </c>
      <c r="N245">
        <v>0.02</v>
      </c>
      <c r="O245">
        <v>86.94</v>
      </c>
      <c r="P245">
        <v>4260.0600000000004</v>
      </c>
      <c r="Q245" s="1">
        <v>2424.6600000000008</v>
      </c>
      <c r="R245" s="1">
        <v>56.916099773242642</v>
      </c>
    </row>
    <row r="246" spans="2:18" x14ac:dyDescent="0.3">
      <c r="B246">
        <v>13426</v>
      </c>
      <c r="C246" t="s">
        <v>94</v>
      </c>
      <c r="D246" t="s">
        <v>37</v>
      </c>
      <c r="E246" t="s">
        <v>60</v>
      </c>
      <c r="F246" s="1">
        <v>4347</v>
      </c>
      <c r="G246" s="2">
        <v>374</v>
      </c>
      <c r="H246">
        <v>182</v>
      </c>
      <c r="I246" s="7">
        <v>41967</v>
      </c>
      <c r="J246">
        <v>2.88</v>
      </c>
      <c r="K246">
        <v>2014</v>
      </c>
      <c r="L246" s="39">
        <v>2.88</v>
      </c>
      <c r="M246">
        <v>524.16</v>
      </c>
      <c r="N246">
        <v>0.04</v>
      </c>
      <c r="O246">
        <v>173.88</v>
      </c>
      <c r="P246">
        <v>4173.12</v>
      </c>
      <c r="Q246" s="1">
        <v>3648.96</v>
      </c>
      <c r="R246" s="1">
        <v>87.439613526570042</v>
      </c>
    </row>
    <row r="247" spans="2:18" x14ac:dyDescent="0.3">
      <c r="B247">
        <v>13407</v>
      </c>
      <c r="C247" t="s">
        <v>92</v>
      </c>
      <c r="D247" t="s">
        <v>36</v>
      </c>
      <c r="E247" t="s">
        <v>49</v>
      </c>
      <c r="F247" s="1">
        <v>4326</v>
      </c>
      <c r="G247" s="2">
        <v>388</v>
      </c>
      <c r="H247">
        <v>167</v>
      </c>
      <c r="I247" s="7">
        <v>41931</v>
      </c>
      <c r="J247">
        <v>9.57</v>
      </c>
      <c r="K247">
        <v>2014</v>
      </c>
      <c r="L247" s="39">
        <v>9.57</v>
      </c>
      <c r="M247">
        <v>1598.19</v>
      </c>
      <c r="N247">
        <v>0.02</v>
      </c>
      <c r="O247">
        <v>86.52</v>
      </c>
      <c r="P247">
        <v>4239.4799999999996</v>
      </c>
      <c r="Q247" s="1">
        <v>2641.2899999999995</v>
      </c>
      <c r="R247" s="1">
        <v>62.30221630954739</v>
      </c>
    </row>
    <row r="248" spans="2:18" x14ac:dyDescent="0.3">
      <c r="B248">
        <v>21323</v>
      </c>
      <c r="C248" t="s">
        <v>92</v>
      </c>
      <c r="D248" t="s">
        <v>41</v>
      </c>
      <c r="E248" t="s">
        <v>68</v>
      </c>
      <c r="F248" s="1">
        <v>4319</v>
      </c>
      <c r="G248" s="2">
        <v>172</v>
      </c>
      <c r="H248">
        <v>432</v>
      </c>
      <c r="I248" s="7">
        <v>42103</v>
      </c>
      <c r="J248">
        <v>2.65</v>
      </c>
      <c r="K248">
        <v>2015</v>
      </c>
      <c r="L248" s="35">
        <v>2.65</v>
      </c>
      <c r="M248">
        <v>1144.8</v>
      </c>
      <c r="N248" s="12">
        <v>0.03</v>
      </c>
      <c r="O248">
        <v>129.57</v>
      </c>
      <c r="P248">
        <v>4189.43</v>
      </c>
      <c r="Q248" s="1">
        <v>3044.63</v>
      </c>
      <c r="R248" s="12">
        <v>0.72674086928293347</v>
      </c>
    </row>
    <row r="249" spans="2:18" x14ac:dyDescent="0.3">
      <c r="B249">
        <v>21262</v>
      </c>
      <c r="C249" t="s">
        <v>99</v>
      </c>
      <c r="D249" t="s">
        <v>41</v>
      </c>
      <c r="E249" t="s">
        <v>58</v>
      </c>
      <c r="F249" s="1">
        <v>4298</v>
      </c>
      <c r="G249" s="2">
        <v>270</v>
      </c>
      <c r="H249">
        <v>538</v>
      </c>
      <c r="I249" s="7">
        <v>42063</v>
      </c>
      <c r="J249">
        <v>4.4000000000000004</v>
      </c>
      <c r="K249">
        <v>2015</v>
      </c>
      <c r="L249" s="35">
        <v>4.4000000000000004</v>
      </c>
      <c r="M249">
        <v>2367.2000000000003</v>
      </c>
      <c r="N249" s="12">
        <v>0.03</v>
      </c>
      <c r="O249">
        <v>128.94</v>
      </c>
      <c r="P249">
        <v>4169.0600000000004</v>
      </c>
      <c r="Q249" s="1">
        <v>1801.8600000000001</v>
      </c>
      <c r="R249" s="12">
        <v>0.43219814538529067</v>
      </c>
    </row>
    <row r="250" spans="2:18" x14ac:dyDescent="0.3">
      <c r="B250">
        <v>21257</v>
      </c>
      <c r="C250" t="s">
        <v>97</v>
      </c>
      <c r="D250" t="s">
        <v>38</v>
      </c>
      <c r="E250" t="s">
        <v>66</v>
      </c>
      <c r="F250" s="1">
        <v>4291</v>
      </c>
      <c r="G250" s="2">
        <v>179</v>
      </c>
      <c r="H250">
        <v>430</v>
      </c>
      <c r="I250" s="7">
        <v>42058</v>
      </c>
      <c r="J250">
        <v>9.94</v>
      </c>
      <c r="K250">
        <v>2015</v>
      </c>
      <c r="L250" s="35">
        <v>9.94</v>
      </c>
      <c r="M250">
        <v>4274.2</v>
      </c>
      <c r="N250" s="12">
        <v>0.02</v>
      </c>
      <c r="O250">
        <v>85.820000000000007</v>
      </c>
      <c r="P250">
        <v>4205.18</v>
      </c>
      <c r="Q250" s="1">
        <v>-69.019999999999527</v>
      </c>
      <c r="R250" s="12">
        <v>-1.6413090521689801E-2</v>
      </c>
    </row>
    <row r="251" spans="2:18" x14ac:dyDescent="0.3">
      <c r="B251">
        <v>13496</v>
      </c>
      <c r="C251" t="s">
        <v>93</v>
      </c>
      <c r="D251" t="s">
        <v>36</v>
      </c>
      <c r="E251" t="s">
        <v>51</v>
      </c>
      <c r="F251" s="1">
        <v>4249</v>
      </c>
      <c r="G251" s="2">
        <v>56</v>
      </c>
      <c r="H251">
        <v>178</v>
      </c>
      <c r="I251" s="7">
        <v>42014</v>
      </c>
      <c r="J251">
        <v>3.85</v>
      </c>
      <c r="K251">
        <v>2015</v>
      </c>
      <c r="L251" s="35">
        <v>3.85</v>
      </c>
      <c r="M251">
        <v>685.30000000000007</v>
      </c>
      <c r="N251" s="12">
        <v>0.02</v>
      </c>
      <c r="O251">
        <v>84.98</v>
      </c>
      <c r="P251">
        <v>4164.0200000000004</v>
      </c>
      <c r="Q251" s="1">
        <v>3478.7200000000003</v>
      </c>
      <c r="R251" s="12">
        <v>0.83542346098241604</v>
      </c>
    </row>
    <row r="252" spans="2:18" x14ac:dyDescent="0.3">
      <c r="B252">
        <v>13466</v>
      </c>
      <c r="C252" t="s">
        <v>93</v>
      </c>
      <c r="D252" t="s">
        <v>36</v>
      </c>
      <c r="E252" t="s">
        <v>56</v>
      </c>
      <c r="F252" s="1">
        <v>4242</v>
      </c>
      <c r="G252" s="2">
        <v>201</v>
      </c>
      <c r="H252">
        <v>327</v>
      </c>
      <c r="I252" s="7">
        <v>41984</v>
      </c>
      <c r="J252">
        <v>6.8</v>
      </c>
      <c r="K252">
        <v>2014</v>
      </c>
      <c r="L252" s="39">
        <v>6.8</v>
      </c>
      <c r="M252">
        <v>2223.6</v>
      </c>
      <c r="N252">
        <v>0.02</v>
      </c>
      <c r="O252">
        <v>84.84</v>
      </c>
      <c r="P252">
        <v>4157.16</v>
      </c>
      <c r="Q252" s="1">
        <v>1933.56</v>
      </c>
      <c r="R252" s="1">
        <v>46.511560777068958</v>
      </c>
    </row>
    <row r="253" spans="2:18" x14ac:dyDescent="0.3">
      <c r="B253">
        <v>13484</v>
      </c>
      <c r="C253" t="s">
        <v>101</v>
      </c>
      <c r="D253" t="s">
        <v>37</v>
      </c>
      <c r="E253" t="s">
        <v>49</v>
      </c>
      <c r="F253" s="1">
        <v>4242</v>
      </c>
      <c r="G253" s="2">
        <v>245</v>
      </c>
      <c r="H253">
        <v>164</v>
      </c>
      <c r="I253" s="7">
        <v>42002</v>
      </c>
      <c r="J253">
        <v>9.57</v>
      </c>
      <c r="K253">
        <v>2014</v>
      </c>
      <c r="L253" s="39">
        <v>9.57</v>
      </c>
      <c r="M253">
        <v>1569.48</v>
      </c>
      <c r="N253">
        <v>0.04</v>
      </c>
      <c r="O253">
        <v>169.68</v>
      </c>
      <c r="P253">
        <v>4072.32</v>
      </c>
      <c r="Q253" s="1">
        <v>2502.84</v>
      </c>
      <c r="R253" s="1">
        <v>61.459806694955212</v>
      </c>
    </row>
    <row r="254" spans="2:18" x14ac:dyDescent="0.3">
      <c r="B254">
        <v>21321</v>
      </c>
      <c r="C254" t="s">
        <v>100</v>
      </c>
      <c r="D254" t="s">
        <v>39</v>
      </c>
      <c r="E254" t="s">
        <v>52</v>
      </c>
      <c r="F254" s="1">
        <v>4228</v>
      </c>
      <c r="G254" s="2">
        <v>39</v>
      </c>
      <c r="H254">
        <v>282</v>
      </c>
      <c r="I254" s="7">
        <v>42101</v>
      </c>
      <c r="J254">
        <v>4.74</v>
      </c>
      <c r="K254">
        <v>2015</v>
      </c>
      <c r="L254" s="35">
        <v>4.74</v>
      </c>
      <c r="M254">
        <v>1336.68</v>
      </c>
      <c r="N254" s="12">
        <v>0.03</v>
      </c>
      <c r="O254">
        <v>126.83999999999999</v>
      </c>
      <c r="P254">
        <v>4101.16</v>
      </c>
      <c r="Q254" s="1">
        <v>2764.4799999999996</v>
      </c>
      <c r="R254" s="12">
        <v>0.67407270138204789</v>
      </c>
    </row>
    <row r="255" spans="2:18" x14ac:dyDescent="0.3">
      <c r="B255">
        <v>21215</v>
      </c>
      <c r="C255" t="s">
        <v>101</v>
      </c>
      <c r="D255" t="s">
        <v>36</v>
      </c>
      <c r="E255" t="s">
        <v>62</v>
      </c>
      <c r="F255" s="1">
        <v>4214</v>
      </c>
      <c r="G255" s="2">
        <v>210</v>
      </c>
      <c r="H255">
        <v>169</v>
      </c>
      <c r="I255" s="7">
        <v>42024</v>
      </c>
      <c r="J255">
        <v>7.73</v>
      </c>
      <c r="K255">
        <v>2015</v>
      </c>
      <c r="L255" s="35">
        <v>7.73</v>
      </c>
      <c r="M255">
        <v>1306.3700000000001</v>
      </c>
      <c r="N255" s="12">
        <v>0.02</v>
      </c>
      <c r="O255">
        <v>84.28</v>
      </c>
      <c r="P255">
        <v>4129.72</v>
      </c>
      <c r="Q255" s="1">
        <v>2823.3500000000004</v>
      </c>
      <c r="R255" s="12">
        <v>0.68366620497273423</v>
      </c>
    </row>
    <row r="256" spans="2:18" x14ac:dyDescent="0.3">
      <c r="B256">
        <v>30216</v>
      </c>
      <c r="C256" t="s">
        <v>96</v>
      </c>
      <c r="D256" t="s">
        <v>38</v>
      </c>
      <c r="E256" t="s">
        <v>59</v>
      </c>
      <c r="F256" s="1">
        <v>4214</v>
      </c>
      <c r="G256" s="2">
        <v>323</v>
      </c>
      <c r="H256">
        <v>201</v>
      </c>
      <c r="I256" s="7">
        <v>42337</v>
      </c>
      <c r="J256">
        <v>6.52</v>
      </c>
      <c r="K256">
        <v>2015</v>
      </c>
      <c r="L256" s="35">
        <v>6.52</v>
      </c>
      <c r="M256">
        <v>1310.52</v>
      </c>
      <c r="N256" s="12">
        <v>0.02</v>
      </c>
      <c r="O256">
        <v>84.28</v>
      </c>
      <c r="P256">
        <v>4129.72</v>
      </c>
      <c r="Q256" s="1">
        <v>2819.2000000000003</v>
      </c>
      <c r="R256" s="12">
        <v>0.68266129422818012</v>
      </c>
    </row>
    <row r="257" spans="2:18" x14ac:dyDescent="0.3">
      <c r="B257">
        <v>21543</v>
      </c>
      <c r="C257" t="s">
        <v>97</v>
      </c>
      <c r="D257" t="s">
        <v>36</v>
      </c>
      <c r="E257" t="s">
        <v>67</v>
      </c>
      <c r="F257" s="1">
        <v>4193</v>
      </c>
      <c r="G257" s="2">
        <v>98</v>
      </c>
      <c r="H257">
        <v>699</v>
      </c>
      <c r="I257" s="7">
        <v>42326</v>
      </c>
      <c r="J257">
        <v>5.15</v>
      </c>
      <c r="K257">
        <v>2015</v>
      </c>
      <c r="L257" s="35">
        <v>5.15</v>
      </c>
      <c r="M257">
        <v>3599.8500000000004</v>
      </c>
      <c r="N257" s="12">
        <v>0.02</v>
      </c>
      <c r="O257">
        <v>83.86</v>
      </c>
      <c r="P257">
        <v>4109.1400000000003</v>
      </c>
      <c r="Q257" s="1">
        <v>509.28999999999996</v>
      </c>
      <c r="R257" s="12">
        <v>0.12394077592878314</v>
      </c>
    </row>
    <row r="258" spans="2:18" x14ac:dyDescent="0.3">
      <c r="B258">
        <v>13486</v>
      </c>
      <c r="C258" t="s">
        <v>98</v>
      </c>
      <c r="D258" t="s">
        <v>36</v>
      </c>
      <c r="E258" t="s">
        <v>57</v>
      </c>
      <c r="F258" s="1">
        <v>4186</v>
      </c>
      <c r="G258" s="2">
        <v>349</v>
      </c>
      <c r="H258">
        <v>175</v>
      </c>
      <c r="I258" s="7">
        <v>42004</v>
      </c>
      <c r="J258">
        <v>3.32</v>
      </c>
      <c r="K258">
        <v>2014</v>
      </c>
      <c r="L258" s="39">
        <v>3.32</v>
      </c>
      <c r="M258">
        <v>581</v>
      </c>
      <c r="N258">
        <v>0.02</v>
      </c>
      <c r="O258">
        <v>83.72</v>
      </c>
      <c r="P258">
        <v>4102.28</v>
      </c>
      <c r="Q258" s="1">
        <v>3521.2799999999997</v>
      </c>
      <c r="R258" s="1">
        <v>85.837144222237399</v>
      </c>
    </row>
    <row r="259" spans="2:18" x14ac:dyDescent="0.3">
      <c r="B259">
        <v>11114</v>
      </c>
      <c r="C259" t="s">
        <v>92</v>
      </c>
      <c r="D259" t="s">
        <v>38</v>
      </c>
      <c r="E259" t="s">
        <v>57</v>
      </c>
      <c r="F259" s="1">
        <v>4179</v>
      </c>
      <c r="G259" s="2">
        <v>261</v>
      </c>
      <c r="H259">
        <v>168</v>
      </c>
      <c r="I259" s="7">
        <v>41795</v>
      </c>
      <c r="J259">
        <v>3.32</v>
      </c>
      <c r="K259">
        <v>2014</v>
      </c>
      <c r="L259" s="39">
        <v>3.32</v>
      </c>
      <c r="M259">
        <v>557.76</v>
      </c>
      <c r="N259">
        <v>0.02</v>
      </c>
      <c r="O259">
        <v>83.58</v>
      </c>
      <c r="P259">
        <v>4095.42</v>
      </c>
      <c r="Q259" s="1">
        <v>3537.66</v>
      </c>
      <c r="R259" s="1">
        <v>86.380884011896214</v>
      </c>
    </row>
    <row r="260" spans="2:18" x14ac:dyDescent="0.3">
      <c r="B260">
        <v>11041</v>
      </c>
      <c r="C260" t="s">
        <v>100</v>
      </c>
      <c r="D260" t="s">
        <v>36</v>
      </c>
      <c r="E260" t="s">
        <v>47</v>
      </c>
      <c r="F260" s="1">
        <v>4172</v>
      </c>
      <c r="G260" s="2">
        <v>73</v>
      </c>
      <c r="H260">
        <v>209</v>
      </c>
      <c r="I260" s="7">
        <v>41670</v>
      </c>
      <c r="J260">
        <v>2.76</v>
      </c>
      <c r="K260">
        <v>2014</v>
      </c>
      <c r="L260" s="39">
        <v>2.76</v>
      </c>
      <c r="M260">
        <v>576.83999999999992</v>
      </c>
      <c r="N260">
        <v>0.02</v>
      </c>
      <c r="O260">
        <v>83.44</v>
      </c>
      <c r="P260">
        <v>4088.56</v>
      </c>
      <c r="Q260" s="1">
        <v>3511.7200000000003</v>
      </c>
      <c r="R260" s="1">
        <v>85.891365175024958</v>
      </c>
    </row>
    <row r="261" spans="2:18" x14ac:dyDescent="0.3">
      <c r="B261">
        <v>21419</v>
      </c>
      <c r="C261" t="s">
        <v>99</v>
      </c>
      <c r="D261" t="s">
        <v>41</v>
      </c>
      <c r="E261" t="s">
        <v>48</v>
      </c>
      <c r="F261" s="1">
        <v>4172</v>
      </c>
      <c r="G261" s="2">
        <v>386</v>
      </c>
      <c r="H261">
        <v>380</v>
      </c>
      <c r="I261" s="7">
        <v>42230</v>
      </c>
      <c r="J261">
        <v>3.8</v>
      </c>
      <c r="K261">
        <v>2015</v>
      </c>
      <c r="L261" s="35">
        <v>3.8</v>
      </c>
      <c r="M261">
        <v>1444</v>
      </c>
      <c r="N261" s="12">
        <v>0.03</v>
      </c>
      <c r="O261">
        <v>125.16</v>
      </c>
      <c r="P261">
        <v>4046.84</v>
      </c>
      <c r="Q261" s="1">
        <v>2602.84</v>
      </c>
      <c r="R261" s="12">
        <v>0.6431783811566556</v>
      </c>
    </row>
    <row r="262" spans="2:18" x14ac:dyDescent="0.3">
      <c r="B262">
        <v>21411</v>
      </c>
      <c r="C262" t="s">
        <v>93</v>
      </c>
      <c r="D262" t="s">
        <v>38</v>
      </c>
      <c r="E262" t="s">
        <v>61</v>
      </c>
      <c r="F262" s="1">
        <v>4137</v>
      </c>
      <c r="G262" s="2">
        <v>272</v>
      </c>
      <c r="H262">
        <v>166</v>
      </c>
      <c r="I262" s="7">
        <v>42222</v>
      </c>
      <c r="J262">
        <v>5.26</v>
      </c>
      <c r="K262">
        <v>2015</v>
      </c>
      <c r="L262" s="35">
        <v>5.26</v>
      </c>
      <c r="M262">
        <v>873.16</v>
      </c>
      <c r="N262" s="12">
        <v>0.02</v>
      </c>
      <c r="O262">
        <v>82.74</v>
      </c>
      <c r="P262">
        <v>4054.26</v>
      </c>
      <c r="Q262" s="1">
        <v>3181.1000000000004</v>
      </c>
      <c r="R262" s="12">
        <v>0.78463147405445144</v>
      </c>
    </row>
    <row r="263" spans="2:18" x14ac:dyDescent="0.3">
      <c r="B263">
        <v>21288</v>
      </c>
      <c r="C263" t="s">
        <v>92</v>
      </c>
      <c r="D263" t="s">
        <v>39</v>
      </c>
      <c r="E263" t="s">
        <v>55</v>
      </c>
      <c r="F263" s="1">
        <v>4130</v>
      </c>
      <c r="G263" s="2">
        <v>165</v>
      </c>
      <c r="H263">
        <v>173</v>
      </c>
      <c r="I263" s="7">
        <v>42079</v>
      </c>
      <c r="J263">
        <v>5.07</v>
      </c>
      <c r="K263">
        <v>2015</v>
      </c>
      <c r="L263" s="35">
        <v>5.07</v>
      </c>
      <c r="M263">
        <v>877.11</v>
      </c>
      <c r="N263" s="12">
        <v>0.03</v>
      </c>
      <c r="O263">
        <v>123.89999999999999</v>
      </c>
      <c r="P263">
        <v>4006.1</v>
      </c>
      <c r="Q263" s="1">
        <v>3128.99</v>
      </c>
      <c r="R263" s="12">
        <v>0.78105638900676466</v>
      </c>
    </row>
    <row r="264" spans="2:18" x14ac:dyDescent="0.3">
      <c r="B264">
        <v>21354</v>
      </c>
      <c r="C264" t="s">
        <v>98</v>
      </c>
      <c r="D264" t="s">
        <v>40</v>
      </c>
      <c r="E264" t="s">
        <v>60</v>
      </c>
      <c r="F264" s="1">
        <v>4130</v>
      </c>
      <c r="G264" s="2">
        <v>83</v>
      </c>
      <c r="H264">
        <v>159</v>
      </c>
      <c r="I264" s="7">
        <v>42134</v>
      </c>
      <c r="J264">
        <v>2.88</v>
      </c>
      <c r="K264">
        <v>2015</v>
      </c>
      <c r="L264" s="35">
        <v>2.88</v>
      </c>
      <c r="M264">
        <v>457.91999999999996</v>
      </c>
      <c r="N264" s="12">
        <v>0.01</v>
      </c>
      <c r="O264">
        <v>41.300000000000004</v>
      </c>
      <c r="P264">
        <v>4088.7</v>
      </c>
      <c r="Q264" s="1">
        <v>3630.7799999999997</v>
      </c>
      <c r="R264" s="12">
        <v>0.88800352190182696</v>
      </c>
    </row>
    <row r="265" spans="2:18" x14ac:dyDescent="0.3">
      <c r="B265">
        <v>21402</v>
      </c>
      <c r="C265" t="s">
        <v>98</v>
      </c>
      <c r="D265" t="s">
        <v>39</v>
      </c>
      <c r="E265" t="s">
        <v>46</v>
      </c>
      <c r="F265" s="1">
        <v>4123</v>
      </c>
      <c r="G265" s="2">
        <v>167</v>
      </c>
      <c r="H265">
        <v>188</v>
      </c>
      <c r="I265" s="7">
        <v>42200</v>
      </c>
      <c r="J265">
        <v>3.68</v>
      </c>
      <c r="K265">
        <v>2015</v>
      </c>
      <c r="L265" s="35">
        <v>3.68</v>
      </c>
      <c r="M265">
        <v>691.84</v>
      </c>
      <c r="N265" s="12">
        <v>0.03</v>
      </c>
      <c r="O265">
        <v>123.69</v>
      </c>
      <c r="P265">
        <v>3999.31</v>
      </c>
      <c r="Q265" s="1">
        <v>3307.47</v>
      </c>
      <c r="R265" s="12">
        <v>0.82701015925247101</v>
      </c>
    </row>
    <row r="266" spans="2:18" x14ac:dyDescent="0.3">
      <c r="B266">
        <v>13344</v>
      </c>
      <c r="C266" t="s">
        <v>101</v>
      </c>
      <c r="D266" t="s">
        <v>36</v>
      </c>
      <c r="E266" t="s">
        <v>52</v>
      </c>
      <c r="F266" s="1">
        <v>4116</v>
      </c>
      <c r="G266" s="2">
        <v>233</v>
      </c>
      <c r="H266">
        <v>275</v>
      </c>
      <c r="I266" s="7">
        <v>41885</v>
      </c>
      <c r="J266">
        <v>4.74</v>
      </c>
      <c r="K266">
        <v>2014</v>
      </c>
      <c r="L266" s="39">
        <v>4.74</v>
      </c>
      <c r="M266">
        <v>1303.5</v>
      </c>
      <c r="N266">
        <v>0.02</v>
      </c>
      <c r="O266">
        <v>82.320000000000007</v>
      </c>
      <c r="P266">
        <v>4033.68</v>
      </c>
      <c r="Q266" s="1">
        <v>2730.18</v>
      </c>
      <c r="R266" s="1">
        <v>67.684595704170874</v>
      </c>
    </row>
    <row r="267" spans="2:18" x14ac:dyDescent="0.3">
      <c r="B267">
        <v>21404</v>
      </c>
      <c r="C267" t="s">
        <v>94</v>
      </c>
      <c r="D267" t="s">
        <v>37</v>
      </c>
      <c r="E267" t="s">
        <v>62</v>
      </c>
      <c r="F267" s="1">
        <v>4116</v>
      </c>
      <c r="G267" s="2">
        <v>254</v>
      </c>
      <c r="H267">
        <v>179</v>
      </c>
      <c r="I267" s="7">
        <v>42202</v>
      </c>
      <c r="J267">
        <v>7.73</v>
      </c>
      <c r="K267">
        <v>2015</v>
      </c>
      <c r="L267" s="35">
        <v>7.73</v>
      </c>
      <c r="M267">
        <v>1383.67</v>
      </c>
      <c r="N267" s="12">
        <v>0.04</v>
      </c>
      <c r="O267">
        <v>164.64000000000001</v>
      </c>
      <c r="P267">
        <v>3951.36</v>
      </c>
      <c r="Q267" s="1">
        <v>2567.69</v>
      </c>
      <c r="R267" s="12">
        <v>0.64982436426951729</v>
      </c>
    </row>
    <row r="268" spans="2:18" x14ac:dyDescent="0.3">
      <c r="B268">
        <v>11001</v>
      </c>
      <c r="C268" t="s">
        <v>95</v>
      </c>
      <c r="D268" t="s">
        <v>39</v>
      </c>
      <c r="E268" t="s">
        <v>62</v>
      </c>
      <c r="F268" s="1">
        <v>4102</v>
      </c>
      <c r="G268" s="2">
        <v>98</v>
      </c>
      <c r="H268">
        <v>179</v>
      </c>
      <c r="I268" s="7">
        <v>41652</v>
      </c>
      <c r="J268">
        <v>7.73</v>
      </c>
      <c r="K268">
        <v>2014</v>
      </c>
      <c r="L268" s="39">
        <v>7.73</v>
      </c>
      <c r="M268">
        <v>1383.67</v>
      </c>
      <c r="N268">
        <v>0.03</v>
      </c>
      <c r="O268">
        <v>123.06</v>
      </c>
      <c r="P268">
        <v>3978.94</v>
      </c>
      <c r="Q268" s="1">
        <v>2595.27</v>
      </c>
      <c r="R268" s="1">
        <v>65.225160469873884</v>
      </c>
    </row>
    <row r="269" spans="2:18" x14ac:dyDescent="0.3">
      <c r="B269">
        <v>11064</v>
      </c>
      <c r="C269" t="s">
        <v>98</v>
      </c>
      <c r="D269" t="s">
        <v>38</v>
      </c>
      <c r="E269" t="s">
        <v>65</v>
      </c>
      <c r="F269" s="1">
        <v>4088</v>
      </c>
      <c r="G269" s="2">
        <v>240</v>
      </c>
      <c r="H269">
        <v>256</v>
      </c>
      <c r="I269" s="7">
        <v>41706</v>
      </c>
      <c r="J269">
        <v>5.04</v>
      </c>
      <c r="K269">
        <v>2014</v>
      </c>
      <c r="L269" s="39">
        <v>5.04</v>
      </c>
      <c r="M269">
        <v>1290.24</v>
      </c>
      <c r="N269">
        <v>0.02</v>
      </c>
      <c r="O269">
        <v>81.760000000000005</v>
      </c>
      <c r="P269">
        <v>4006.24</v>
      </c>
      <c r="Q269" s="1">
        <v>2716</v>
      </c>
      <c r="R269" s="1">
        <v>67.794240984064857</v>
      </c>
    </row>
    <row r="270" spans="2:18" x14ac:dyDescent="0.3">
      <c r="B270">
        <v>13471</v>
      </c>
      <c r="C270" t="s">
        <v>95</v>
      </c>
      <c r="D270" t="s">
        <v>40</v>
      </c>
      <c r="E270" t="s">
        <v>67</v>
      </c>
      <c r="F270" s="1">
        <v>4081</v>
      </c>
      <c r="G270" s="2">
        <v>156</v>
      </c>
      <c r="H270">
        <v>583</v>
      </c>
      <c r="I270" s="7">
        <v>41989</v>
      </c>
      <c r="J270">
        <v>5.15</v>
      </c>
      <c r="K270">
        <v>2014</v>
      </c>
      <c r="L270" s="39">
        <v>5.15</v>
      </c>
      <c r="M270">
        <v>3002.4500000000003</v>
      </c>
      <c r="N270">
        <v>0.01</v>
      </c>
      <c r="O270">
        <v>40.81</v>
      </c>
      <c r="P270">
        <v>4040.19</v>
      </c>
      <c r="Q270" s="1">
        <v>1037.7399999999998</v>
      </c>
      <c r="R270" s="1">
        <v>25.685425685425678</v>
      </c>
    </row>
    <row r="271" spans="2:18" x14ac:dyDescent="0.3">
      <c r="B271">
        <v>13309</v>
      </c>
      <c r="C271" t="s">
        <v>101</v>
      </c>
      <c r="D271" t="s">
        <v>41</v>
      </c>
      <c r="E271" t="s">
        <v>66</v>
      </c>
      <c r="F271" s="1">
        <v>4067</v>
      </c>
      <c r="G271" s="2">
        <v>361</v>
      </c>
      <c r="H271">
        <v>313</v>
      </c>
      <c r="I271" s="7">
        <v>41833</v>
      </c>
      <c r="J271">
        <v>9.94</v>
      </c>
      <c r="K271">
        <v>2014</v>
      </c>
      <c r="L271" s="39">
        <v>9.94</v>
      </c>
      <c r="M271">
        <v>3111.22</v>
      </c>
      <c r="N271">
        <v>0.03</v>
      </c>
      <c r="O271">
        <v>122.00999999999999</v>
      </c>
      <c r="P271">
        <v>3944.99</v>
      </c>
      <c r="Q271" s="1">
        <v>833.77</v>
      </c>
      <c r="R271" s="1">
        <v>21.134907819791685</v>
      </c>
    </row>
    <row r="272" spans="2:18" x14ac:dyDescent="0.3">
      <c r="B272">
        <v>13455</v>
      </c>
      <c r="C272" t="s">
        <v>97</v>
      </c>
      <c r="D272" t="s">
        <v>40</v>
      </c>
      <c r="E272" t="s">
        <v>52</v>
      </c>
      <c r="F272" s="1">
        <v>4067</v>
      </c>
      <c r="G272" s="2">
        <v>508</v>
      </c>
      <c r="H272">
        <v>313</v>
      </c>
      <c r="I272" s="7">
        <v>41996</v>
      </c>
      <c r="J272">
        <v>4.74</v>
      </c>
      <c r="K272">
        <v>2014</v>
      </c>
      <c r="L272" s="39">
        <v>4.74</v>
      </c>
      <c r="M272">
        <v>1483.6200000000001</v>
      </c>
      <c r="N272">
        <v>0.01</v>
      </c>
      <c r="O272">
        <v>40.67</v>
      </c>
      <c r="P272">
        <v>4026.33</v>
      </c>
      <c r="Q272" s="1">
        <v>2542.71</v>
      </c>
      <c r="R272" s="1">
        <v>63.152051620209967</v>
      </c>
    </row>
    <row r="273" spans="2:18" x14ac:dyDescent="0.3">
      <c r="B273">
        <v>11065</v>
      </c>
      <c r="C273" t="s">
        <v>94</v>
      </c>
      <c r="D273" t="s">
        <v>40</v>
      </c>
      <c r="E273" t="s">
        <v>49</v>
      </c>
      <c r="F273" s="1">
        <v>4046</v>
      </c>
      <c r="G273" s="2">
        <v>43</v>
      </c>
      <c r="H273">
        <v>150</v>
      </c>
      <c r="I273" s="7">
        <v>41707</v>
      </c>
      <c r="J273">
        <v>9.57</v>
      </c>
      <c r="K273">
        <v>2014</v>
      </c>
      <c r="L273" s="39">
        <v>9.57</v>
      </c>
      <c r="M273">
        <v>1435.5</v>
      </c>
      <c r="N273">
        <v>0.01</v>
      </c>
      <c r="O273">
        <v>40.46</v>
      </c>
      <c r="P273">
        <v>4005.54</v>
      </c>
      <c r="Q273" s="1">
        <v>2570.04</v>
      </c>
      <c r="R273" s="1">
        <v>64.162135442412264</v>
      </c>
    </row>
    <row r="274" spans="2:18" x14ac:dyDescent="0.3">
      <c r="B274">
        <v>13368</v>
      </c>
      <c r="C274" t="s">
        <v>93</v>
      </c>
      <c r="D274" t="s">
        <v>39</v>
      </c>
      <c r="E274" t="s">
        <v>65</v>
      </c>
      <c r="F274" s="1">
        <v>4046</v>
      </c>
      <c r="G274" s="2">
        <v>326</v>
      </c>
      <c r="H274">
        <v>213</v>
      </c>
      <c r="I274" s="7">
        <v>41909</v>
      </c>
      <c r="J274">
        <v>5.04</v>
      </c>
      <c r="K274">
        <v>2014</v>
      </c>
      <c r="L274" s="39">
        <v>5.04</v>
      </c>
      <c r="M274">
        <v>1073.52</v>
      </c>
      <c r="N274">
        <v>0.03</v>
      </c>
      <c r="O274">
        <v>121.38</v>
      </c>
      <c r="P274">
        <v>3924.62</v>
      </c>
      <c r="Q274" s="1">
        <v>2851.1</v>
      </c>
      <c r="R274" s="1">
        <v>72.646523739878006</v>
      </c>
    </row>
    <row r="275" spans="2:18" x14ac:dyDescent="0.3">
      <c r="B275">
        <v>11039</v>
      </c>
      <c r="C275" t="s">
        <v>93</v>
      </c>
      <c r="D275" t="s">
        <v>41</v>
      </c>
      <c r="E275" t="s">
        <v>55</v>
      </c>
      <c r="F275" s="1">
        <v>4039</v>
      </c>
      <c r="G275" s="2">
        <v>112</v>
      </c>
      <c r="H275">
        <v>176</v>
      </c>
      <c r="I275" s="7">
        <v>41670</v>
      </c>
      <c r="J275">
        <v>5.07</v>
      </c>
      <c r="K275">
        <v>2014</v>
      </c>
      <c r="L275" s="39">
        <v>5.07</v>
      </c>
      <c r="M275">
        <v>892.32</v>
      </c>
      <c r="N275">
        <v>0.03</v>
      </c>
      <c r="O275">
        <v>121.17</v>
      </c>
      <c r="P275">
        <v>3917.83</v>
      </c>
      <c r="Q275" s="1">
        <v>3025.5099999999998</v>
      </c>
      <c r="R275" s="1">
        <v>77.224126621114237</v>
      </c>
    </row>
    <row r="276" spans="2:18" x14ac:dyDescent="0.3">
      <c r="B276">
        <v>13440</v>
      </c>
      <c r="C276" t="s">
        <v>98</v>
      </c>
      <c r="D276" t="s">
        <v>39</v>
      </c>
      <c r="E276" t="s">
        <v>49</v>
      </c>
      <c r="F276" s="1">
        <v>4032</v>
      </c>
      <c r="G276" s="2">
        <v>86</v>
      </c>
      <c r="H276">
        <v>162</v>
      </c>
      <c r="I276" s="7">
        <v>41981</v>
      </c>
      <c r="J276">
        <v>9.57</v>
      </c>
      <c r="K276">
        <v>2014</v>
      </c>
      <c r="L276" s="39">
        <v>9.57</v>
      </c>
      <c r="M276">
        <v>1550.3400000000001</v>
      </c>
      <c r="N276">
        <v>0.03</v>
      </c>
      <c r="O276">
        <v>120.96</v>
      </c>
      <c r="P276">
        <v>3911.04</v>
      </c>
      <c r="Q276" s="1">
        <v>2360.6999999999998</v>
      </c>
      <c r="R276" s="1">
        <v>60.359904270986739</v>
      </c>
    </row>
    <row r="277" spans="2:18" x14ac:dyDescent="0.3">
      <c r="B277">
        <v>21421</v>
      </c>
      <c r="C277" t="s">
        <v>96</v>
      </c>
      <c r="D277" t="s">
        <v>39</v>
      </c>
      <c r="E277" t="s">
        <v>67</v>
      </c>
      <c r="F277" s="1">
        <v>4011</v>
      </c>
      <c r="G277" s="2">
        <v>49</v>
      </c>
      <c r="H277">
        <v>502</v>
      </c>
      <c r="I277" s="7">
        <v>42232</v>
      </c>
      <c r="J277">
        <v>5.15</v>
      </c>
      <c r="K277">
        <v>2015</v>
      </c>
      <c r="L277" s="35">
        <v>5.15</v>
      </c>
      <c r="M277">
        <v>2585.3000000000002</v>
      </c>
      <c r="N277" s="12">
        <v>0.03</v>
      </c>
      <c r="O277">
        <v>120.33</v>
      </c>
      <c r="P277">
        <v>3890.67</v>
      </c>
      <c r="Q277" s="1">
        <v>1305.3699999999999</v>
      </c>
      <c r="R277" s="12">
        <v>0.33551290651738641</v>
      </c>
    </row>
    <row r="278" spans="2:18" x14ac:dyDescent="0.3">
      <c r="B278">
        <v>21407</v>
      </c>
      <c r="C278" t="s">
        <v>97</v>
      </c>
      <c r="D278" t="s">
        <v>40</v>
      </c>
      <c r="E278" t="s">
        <v>63</v>
      </c>
      <c r="F278" s="1">
        <v>3997</v>
      </c>
      <c r="G278" s="2">
        <v>420</v>
      </c>
      <c r="H278">
        <v>286</v>
      </c>
      <c r="I278" s="7">
        <v>42205</v>
      </c>
      <c r="J278">
        <v>5.72</v>
      </c>
      <c r="K278">
        <v>2015</v>
      </c>
      <c r="L278" s="35">
        <v>5.72</v>
      </c>
      <c r="M278">
        <v>1635.9199999999998</v>
      </c>
      <c r="N278" s="12">
        <v>0.01</v>
      </c>
      <c r="O278">
        <v>39.97</v>
      </c>
      <c r="P278">
        <v>3957.03</v>
      </c>
      <c r="Q278" s="1">
        <v>2321.1100000000006</v>
      </c>
      <c r="R278" s="12">
        <v>0.58657882300614361</v>
      </c>
    </row>
    <row r="279" spans="2:18" x14ac:dyDescent="0.3">
      <c r="B279">
        <v>21274</v>
      </c>
      <c r="C279" t="s">
        <v>98</v>
      </c>
      <c r="D279" t="s">
        <v>36</v>
      </c>
      <c r="E279" t="s">
        <v>47</v>
      </c>
      <c r="F279" s="1">
        <v>3990</v>
      </c>
      <c r="G279" s="2">
        <v>240</v>
      </c>
      <c r="H279">
        <v>200</v>
      </c>
      <c r="I279" s="7">
        <v>42075</v>
      </c>
      <c r="J279">
        <v>2.76</v>
      </c>
      <c r="K279">
        <v>2015</v>
      </c>
      <c r="L279" s="35">
        <v>2.76</v>
      </c>
      <c r="M279">
        <v>552</v>
      </c>
      <c r="N279" s="12">
        <v>0.02</v>
      </c>
      <c r="O279">
        <v>79.8</v>
      </c>
      <c r="P279">
        <v>3910.2</v>
      </c>
      <c r="Q279" s="1">
        <v>3358.2</v>
      </c>
      <c r="R279" s="12">
        <v>0.85883075034525092</v>
      </c>
    </row>
    <row r="280" spans="2:18" x14ac:dyDescent="0.3">
      <c r="B280">
        <v>21320</v>
      </c>
      <c r="C280" t="s">
        <v>94</v>
      </c>
      <c r="D280" t="s">
        <v>39</v>
      </c>
      <c r="E280" t="s">
        <v>58</v>
      </c>
      <c r="F280" s="1">
        <v>3990</v>
      </c>
      <c r="G280" s="2">
        <v>105</v>
      </c>
      <c r="H280">
        <v>499</v>
      </c>
      <c r="I280" s="7">
        <v>42100</v>
      </c>
      <c r="J280">
        <v>4.4000000000000004</v>
      </c>
      <c r="K280">
        <v>2015</v>
      </c>
      <c r="L280" s="35">
        <v>4.4000000000000004</v>
      </c>
      <c r="M280">
        <v>2195.6000000000004</v>
      </c>
      <c r="N280" s="12">
        <v>0.03</v>
      </c>
      <c r="O280">
        <v>119.69999999999999</v>
      </c>
      <c r="P280">
        <v>3870.3</v>
      </c>
      <c r="Q280" s="1">
        <v>1674.6999999999998</v>
      </c>
      <c r="R280" s="12">
        <v>0.43270547502777557</v>
      </c>
    </row>
    <row r="281" spans="2:18" x14ac:dyDescent="0.3">
      <c r="B281">
        <v>21205</v>
      </c>
      <c r="C281" t="s">
        <v>95</v>
      </c>
      <c r="D281" t="s">
        <v>41</v>
      </c>
      <c r="E281" t="s">
        <v>57</v>
      </c>
      <c r="F281" s="1">
        <v>3983</v>
      </c>
      <c r="G281" s="2">
        <v>275</v>
      </c>
      <c r="H281">
        <v>154</v>
      </c>
      <c r="I281" s="7">
        <v>42014</v>
      </c>
      <c r="J281">
        <v>3.32</v>
      </c>
      <c r="K281">
        <v>2015</v>
      </c>
      <c r="L281" s="35">
        <v>3.32</v>
      </c>
      <c r="M281">
        <v>511.28</v>
      </c>
      <c r="N281" s="12">
        <v>0.03</v>
      </c>
      <c r="O281">
        <v>119.49</v>
      </c>
      <c r="P281">
        <v>3863.51</v>
      </c>
      <c r="Q281" s="1">
        <v>3352.2300000000005</v>
      </c>
      <c r="R281" s="12">
        <v>0.86766437772905991</v>
      </c>
    </row>
    <row r="282" spans="2:18" x14ac:dyDescent="0.3">
      <c r="B282">
        <v>21267</v>
      </c>
      <c r="C282" t="s">
        <v>92</v>
      </c>
      <c r="D282" t="s">
        <v>41</v>
      </c>
      <c r="E282" t="s">
        <v>57</v>
      </c>
      <c r="F282" s="1">
        <v>3983</v>
      </c>
      <c r="G282" s="2">
        <v>243</v>
      </c>
      <c r="H282">
        <v>154</v>
      </c>
      <c r="I282" s="7">
        <v>42068</v>
      </c>
      <c r="J282">
        <v>3.32</v>
      </c>
      <c r="K282">
        <v>2015</v>
      </c>
      <c r="L282" s="35">
        <v>3.32</v>
      </c>
      <c r="M282">
        <v>511.28</v>
      </c>
      <c r="N282" s="12">
        <v>0.03</v>
      </c>
      <c r="O282">
        <v>119.49</v>
      </c>
      <c r="P282">
        <v>3863.51</v>
      </c>
      <c r="Q282" s="1">
        <v>3352.2300000000005</v>
      </c>
      <c r="R282" s="12">
        <v>0.86766437772905991</v>
      </c>
    </row>
    <row r="283" spans="2:18" x14ac:dyDescent="0.3">
      <c r="B283">
        <v>21228</v>
      </c>
      <c r="C283" t="s">
        <v>101</v>
      </c>
      <c r="D283" t="s">
        <v>38</v>
      </c>
      <c r="E283" t="s">
        <v>67</v>
      </c>
      <c r="F283" s="1">
        <v>3969</v>
      </c>
      <c r="G283" s="2">
        <v>273</v>
      </c>
      <c r="H283">
        <v>662</v>
      </c>
      <c r="I283" s="7">
        <v>42037</v>
      </c>
      <c r="J283">
        <v>5.15</v>
      </c>
      <c r="K283">
        <v>2015</v>
      </c>
      <c r="L283" s="35">
        <v>5.15</v>
      </c>
      <c r="M283">
        <v>3409.3</v>
      </c>
      <c r="N283" s="12">
        <v>0.02</v>
      </c>
      <c r="O283">
        <v>79.38</v>
      </c>
      <c r="P283">
        <v>3889.62</v>
      </c>
      <c r="Q283" s="1">
        <v>480.31999999999971</v>
      </c>
      <c r="R283" s="12">
        <v>0.12348764146626141</v>
      </c>
    </row>
    <row r="284" spans="2:18" x14ac:dyDescent="0.3">
      <c r="B284">
        <v>21307</v>
      </c>
      <c r="C284" t="s">
        <v>97</v>
      </c>
      <c r="D284" t="s">
        <v>36</v>
      </c>
      <c r="E284" t="s">
        <v>44</v>
      </c>
      <c r="F284" s="1">
        <v>3955</v>
      </c>
      <c r="G284" s="2">
        <v>224</v>
      </c>
      <c r="H284">
        <v>360</v>
      </c>
      <c r="I284" s="7">
        <v>42098</v>
      </c>
      <c r="J284">
        <v>7.51</v>
      </c>
      <c r="K284">
        <v>2015</v>
      </c>
      <c r="L284" s="35">
        <v>7.51</v>
      </c>
      <c r="M284">
        <v>2703.6</v>
      </c>
      <c r="N284" s="12">
        <v>0.02</v>
      </c>
      <c r="O284">
        <v>79.100000000000009</v>
      </c>
      <c r="P284">
        <v>3875.9</v>
      </c>
      <c r="Q284" s="1">
        <v>1172.3000000000002</v>
      </c>
      <c r="R284" s="12">
        <v>0.3024587837663511</v>
      </c>
    </row>
    <row r="285" spans="2:18" x14ac:dyDescent="0.3">
      <c r="B285">
        <v>21291</v>
      </c>
      <c r="C285" t="s">
        <v>94</v>
      </c>
      <c r="D285" t="s">
        <v>40</v>
      </c>
      <c r="E285" t="s">
        <v>52</v>
      </c>
      <c r="F285" s="1">
        <v>3913</v>
      </c>
      <c r="G285" s="2">
        <v>389</v>
      </c>
      <c r="H285">
        <v>280</v>
      </c>
      <c r="I285" s="7">
        <v>42082</v>
      </c>
      <c r="J285">
        <v>4.74</v>
      </c>
      <c r="K285">
        <v>2015</v>
      </c>
      <c r="L285" s="35">
        <v>4.74</v>
      </c>
      <c r="M285">
        <v>1327.2</v>
      </c>
      <c r="N285" s="12">
        <v>0.01</v>
      </c>
      <c r="O285">
        <v>39.130000000000003</v>
      </c>
      <c r="P285">
        <v>3873.87</v>
      </c>
      <c r="Q285" s="1">
        <v>2546.67</v>
      </c>
      <c r="R285" s="12">
        <v>0.65739686669919228</v>
      </c>
    </row>
    <row r="286" spans="2:18" x14ac:dyDescent="0.3">
      <c r="B286">
        <v>21420</v>
      </c>
      <c r="C286" t="s">
        <v>93</v>
      </c>
      <c r="D286" t="s">
        <v>39</v>
      </c>
      <c r="E286" t="s">
        <v>62</v>
      </c>
      <c r="F286" s="1">
        <v>3899</v>
      </c>
      <c r="G286" s="2">
        <v>294</v>
      </c>
      <c r="H286">
        <v>170</v>
      </c>
      <c r="I286" s="7">
        <v>42231</v>
      </c>
      <c r="J286">
        <v>7.73</v>
      </c>
      <c r="K286">
        <v>2015</v>
      </c>
      <c r="L286" s="35">
        <v>7.73</v>
      </c>
      <c r="M286">
        <v>1314.1000000000001</v>
      </c>
      <c r="N286" s="12">
        <v>0.03</v>
      </c>
      <c r="O286">
        <v>116.97</v>
      </c>
      <c r="P286">
        <v>3782.03</v>
      </c>
      <c r="Q286" s="1">
        <v>2467.9300000000003</v>
      </c>
      <c r="R286" s="12">
        <v>0.65254109565497898</v>
      </c>
    </row>
    <row r="287" spans="2:18" x14ac:dyDescent="0.3">
      <c r="B287">
        <v>13364</v>
      </c>
      <c r="C287" t="s">
        <v>95</v>
      </c>
      <c r="D287" t="s">
        <v>38</v>
      </c>
      <c r="E287" t="s">
        <v>46</v>
      </c>
      <c r="F287" s="1">
        <v>3871</v>
      </c>
      <c r="G287" s="2">
        <v>55</v>
      </c>
      <c r="H287">
        <v>185</v>
      </c>
      <c r="I287" s="7">
        <v>41905</v>
      </c>
      <c r="J287">
        <v>3.68</v>
      </c>
      <c r="K287">
        <v>2014</v>
      </c>
      <c r="L287" s="39">
        <v>3.68</v>
      </c>
      <c r="M287">
        <v>680.80000000000007</v>
      </c>
      <c r="N287">
        <v>0.02</v>
      </c>
      <c r="O287">
        <v>77.42</v>
      </c>
      <c r="P287">
        <v>3793.58</v>
      </c>
      <c r="Q287" s="1">
        <v>3112.7799999999997</v>
      </c>
      <c r="R287" s="1">
        <v>82.053891047506568</v>
      </c>
    </row>
    <row r="288" spans="2:18" x14ac:dyDescent="0.3">
      <c r="B288">
        <v>11077</v>
      </c>
      <c r="C288" t="s">
        <v>98</v>
      </c>
      <c r="D288" t="s">
        <v>38</v>
      </c>
      <c r="E288" t="s">
        <v>51</v>
      </c>
      <c r="F288" s="1">
        <v>3836</v>
      </c>
      <c r="G288" s="2">
        <v>195</v>
      </c>
      <c r="H288">
        <v>175</v>
      </c>
      <c r="I288" s="7">
        <v>41719</v>
      </c>
      <c r="J288">
        <v>3.85</v>
      </c>
      <c r="K288">
        <v>2014</v>
      </c>
      <c r="L288" s="39">
        <v>3.85</v>
      </c>
      <c r="M288">
        <v>673.75</v>
      </c>
      <c r="N288">
        <v>0.02</v>
      </c>
      <c r="O288">
        <v>76.72</v>
      </c>
      <c r="P288">
        <v>3759.28</v>
      </c>
      <c r="Q288" s="1">
        <v>3085.53</v>
      </c>
      <c r="R288" s="1">
        <v>82.077685088633984</v>
      </c>
    </row>
    <row r="289" spans="2:18" x14ac:dyDescent="0.3">
      <c r="B289">
        <v>30223</v>
      </c>
      <c r="C289" t="s">
        <v>92</v>
      </c>
      <c r="D289" t="s">
        <v>40</v>
      </c>
      <c r="E289" t="s">
        <v>57</v>
      </c>
      <c r="F289" s="1">
        <v>3829</v>
      </c>
      <c r="G289" s="2">
        <v>6</v>
      </c>
      <c r="H289">
        <v>160</v>
      </c>
      <c r="I289" s="7">
        <v>42344</v>
      </c>
      <c r="J289">
        <v>3.32</v>
      </c>
      <c r="K289">
        <v>2015</v>
      </c>
      <c r="L289" s="35">
        <v>3.32</v>
      </c>
      <c r="M289">
        <v>531.19999999999993</v>
      </c>
      <c r="N289" s="12">
        <v>0.01</v>
      </c>
      <c r="O289">
        <v>38.29</v>
      </c>
      <c r="P289">
        <v>3790.71</v>
      </c>
      <c r="Q289" s="1">
        <v>3259.51</v>
      </c>
      <c r="R289" s="12">
        <v>0.85986794030669722</v>
      </c>
    </row>
    <row r="290" spans="2:18" x14ac:dyDescent="0.3">
      <c r="B290">
        <v>21400</v>
      </c>
      <c r="C290" t="s">
        <v>99</v>
      </c>
      <c r="D290" t="s">
        <v>38</v>
      </c>
      <c r="E290" t="s">
        <v>61</v>
      </c>
      <c r="F290" s="1">
        <v>3815</v>
      </c>
      <c r="G290" s="2">
        <v>148</v>
      </c>
      <c r="H290">
        <v>159</v>
      </c>
      <c r="I290" s="7">
        <v>42198</v>
      </c>
      <c r="J290">
        <v>5.26</v>
      </c>
      <c r="K290">
        <v>2015</v>
      </c>
      <c r="L290" s="35">
        <v>5.26</v>
      </c>
      <c r="M290">
        <v>836.33999999999992</v>
      </c>
      <c r="N290" s="12">
        <v>0.02</v>
      </c>
      <c r="O290">
        <v>76.3</v>
      </c>
      <c r="P290">
        <v>3738.7</v>
      </c>
      <c r="Q290" s="1">
        <v>2902.3599999999997</v>
      </c>
      <c r="R290" s="12">
        <v>0.77630192312836011</v>
      </c>
    </row>
    <row r="291" spans="2:18" x14ac:dyDescent="0.3">
      <c r="B291">
        <v>21300</v>
      </c>
      <c r="C291" t="s">
        <v>98</v>
      </c>
      <c r="D291" t="s">
        <v>38</v>
      </c>
      <c r="E291" t="s">
        <v>44</v>
      </c>
      <c r="F291" s="1">
        <v>3808</v>
      </c>
      <c r="G291" s="2">
        <v>245</v>
      </c>
      <c r="H291">
        <v>272</v>
      </c>
      <c r="I291" s="7">
        <v>42091</v>
      </c>
      <c r="J291">
        <v>7.51</v>
      </c>
      <c r="K291">
        <v>2015</v>
      </c>
      <c r="L291" s="35">
        <v>7.51</v>
      </c>
      <c r="M291">
        <v>2042.72</v>
      </c>
      <c r="N291" s="12">
        <v>0.02</v>
      </c>
      <c r="O291">
        <v>76.16</v>
      </c>
      <c r="P291">
        <v>3731.84</v>
      </c>
      <c r="Q291" s="1">
        <v>1689.1200000000001</v>
      </c>
      <c r="R291" s="12">
        <v>0.45262390670553937</v>
      </c>
    </row>
    <row r="292" spans="2:18" x14ac:dyDescent="0.3">
      <c r="B292">
        <v>21366</v>
      </c>
      <c r="C292" t="s">
        <v>95</v>
      </c>
      <c r="D292" t="s">
        <v>39</v>
      </c>
      <c r="E292" t="s">
        <v>49</v>
      </c>
      <c r="F292" s="1">
        <v>3808</v>
      </c>
      <c r="G292" s="2">
        <v>413</v>
      </c>
      <c r="H292">
        <v>147</v>
      </c>
      <c r="I292" s="7">
        <v>42164</v>
      </c>
      <c r="J292">
        <v>9.57</v>
      </c>
      <c r="K292">
        <v>2015</v>
      </c>
      <c r="L292" s="35">
        <v>9.57</v>
      </c>
      <c r="M292">
        <v>1406.79</v>
      </c>
      <c r="N292" s="12">
        <v>0.03</v>
      </c>
      <c r="O292">
        <v>114.24</v>
      </c>
      <c r="P292">
        <v>3693.76</v>
      </c>
      <c r="Q292" s="1">
        <v>2286.9700000000003</v>
      </c>
      <c r="R292" s="12">
        <v>0.61914417828987267</v>
      </c>
    </row>
    <row r="293" spans="2:18" x14ac:dyDescent="0.3">
      <c r="B293">
        <v>10035</v>
      </c>
      <c r="C293" t="s">
        <v>95</v>
      </c>
      <c r="D293" t="s">
        <v>41</v>
      </c>
      <c r="E293" t="s">
        <v>68</v>
      </c>
      <c r="F293" s="1">
        <v>3794</v>
      </c>
      <c r="G293" s="2">
        <v>83</v>
      </c>
      <c r="H293">
        <v>422</v>
      </c>
      <c r="I293" s="7">
        <v>41649</v>
      </c>
      <c r="J293">
        <v>2.65</v>
      </c>
      <c r="K293">
        <v>2014</v>
      </c>
      <c r="L293" s="39">
        <v>2.65</v>
      </c>
      <c r="M293">
        <v>1118.3</v>
      </c>
      <c r="N293">
        <v>0.03</v>
      </c>
      <c r="O293">
        <v>113.82</v>
      </c>
      <c r="P293">
        <v>3680.18</v>
      </c>
      <c r="Q293" s="1">
        <v>2561.88</v>
      </c>
      <c r="R293" s="1">
        <v>69.612899369052599</v>
      </c>
    </row>
    <row r="294" spans="2:18" x14ac:dyDescent="0.3">
      <c r="B294">
        <v>13315</v>
      </c>
      <c r="C294" t="s">
        <v>99</v>
      </c>
      <c r="D294" t="s">
        <v>38</v>
      </c>
      <c r="E294" t="s">
        <v>59</v>
      </c>
      <c r="F294" s="1">
        <v>3794</v>
      </c>
      <c r="G294" s="2">
        <v>335</v>
      </c>
      <c r="H294">
        <v>173</v>
      </c>
      <c r="I294" s="7">
        <v>41834</v>
      </c>
      <c r="J294">
        <v>6.52</v>
      </c>
      <c r="K294">
        <v>2014</v>
      </c>
      <c r="L294" s="39">
        <v>6.52</v>
      </c>
      <c r="M294">
        <v>1127.96</v>
      </c>
      <c r="N294">
        <v>0.02</v>
      </c>
      <c r="O294">
        <v>75.88</v>
      </c>
      <c r="P294">
        <v>3718.12</v>
      </c>
      <c r="Q294" s="1">
        <v>2590.16</v>
      </c>
      <c r="R294" s="1">
        <v>69.663163103934238</v>
      </c>
    </row>
    <row r="295" spans="2:18" x14ac:dyDescent="0.3">
      <c r="B295">
        <v>11093</v>
      </c>
      <c r="C295" t="s">
        <v>92</v>
      </c>
      <c r="D295" t="s">
        <v>38</v>
      </c>
      <c r="E295" t="s">
        <v>53</v>
      </c>
      <c r="F295" s="1">
        <v>3724</v>
      </c>
      <c r="G295" s="2">
        <v>564</v>
      </c>
      <c r="H295">
        <v>466</v>
      </c>
      <c r="I295" s="7">
        <v>41744</v>
      </c>
      <c r="J295">
        <v>7.48</v>
      </c>
      <c r="K295">
        <v>2014</v>
      </c>
      <c r="L295" s="39">
        <v>7.48</v>
      </c>
      <c r="M295">
        <v>3485.6800000000003</v>
      </c>
      <c r="N295">
        <v>0.02</v>
      </c>
      <c r="O295">
        <v>74.48</v>
      </c>
      <c r="P295">
        <v>3649.52</v>
      </c>
      <c r="Q295" s="1">
        <v>163.83999999999969</v>
      </c>
      <c r="R295" s="1">
        <v>4.4893575045485345</v>
      </c>
    </row>
    <row r="296" spans="2:18" x14ac:dyDescent="0.3">
      <c r="B296">
        <v>11106</v>
      </c>
      <c r="C296" t="s">
        <v>97</v>
      </c>
      <c r="D296" t="s">
        <v>37</v>
      </c>
      <c r="E296" t="s">
        <v>60</v>
      </c>
      <c r="F296" s="1">
        <v>3717</v>
      </c>
      <c r="G296" s="2">
        <v>453</v>
      </c>
      <c r="H296">
        <v>143</v>
      </c>
      <c r="I296" s="7">
        <v>41767</v>
      </c>
      <c r="J296">
        <v>2.88</v>
      </c>
      <c r="K296">
        <v>2014</v>
      </c>
      <c r="L296" s="39">
        <v>2.88</v>
      </c>
      <c r="M296">
        <v>411.84</v>
      </c>
      <c r="N296">
        <v>0.04</v>
      </c>
      <c r="O296">
        <v>148.68</v>
      </c>
      <c r="P296">
        <v>3568.32</v>
      </c>
      <c r="Q296" s="1">
        <v>3156.48</v>
      </c>
      <c r="R296" s="1">
        <v>88.458434221146092</v>
      </c>
    </row>
    <row r="297" spans="2:18" x14ac:dyDescent="0.3">
      <c r="B297">
        <v>13398</v>
      </c>
      <c r="C297" t="s">
        <v>96</v>
      </c>
      <c r="D297" t="s">
        <v>38</v>
      </c>
      <c r="E297" t="s">
        <v>63</v>
      </c>
      <c r="F297" s="1">
        <v>3717</v>
      </c>
      <c r="G297" s="2">
        <v>46</v>
      </c>
      <c r="H297">
        <v>233</v>
      </c>
      <c r="I297" s="7">
        <v>41939</v>
      </c>
      <c r="J297">
        <v>5.72</v>
      </c>
      <c r="K297">
        <v>2014</v>
      </c>
      <c r="L297" s="39">
        <v>5.72</v>
      </c>
      <c r="M297">
        <v>1332.76</v>
      </c>
      <c r="N297">
        <v>0.02</v>
      </c>
      <c r="O297">
        <v>74.34</v>
      </c>
      <c r="P297">
        <v>3642.66</v>
      </c>
      <c r="Q297" s="1">
        <v>2309.8999999999996</v>
      </c>
      <c r="R297" s="1">
        <v>63.412451340503907</v>
      </c>
    </row>
    <row r="298" spans="2:18" x14ac:dyDescent="0.3">
      <c r="B298">
        <v>21278</v>
      </c>
      <c r="C298" t="s">
        <v>92</v>
      </c>
      <c r="D298" t="s">
        <v>38</v>
      </c>
      <c r="E298" t="s">
        <v>46</v>
      </c>
      <c r="F298" s="1">
        <v>3703</v>
      </c>
      <c r="G298" s="2">
        <v>214</v>
      </c>
      <c r="H298">
        <v>169</v>
      </c>
      <c r="I298" s="7">
        <v>42079</v>
      </c>
      <c r="J298">
        <v>3.68</v>
      </c>
      <c r="K298">
        <v>2015</v>
      </c>
      <c r="L298" s="35">
        <v>3.68</v>
      </c>
      <c r="M298">
        <v>621.92000000000007</v>
      </c>
      <c r="N298" s="12">
        <v>0.02</v>
      </c>
      <c r="O298">
        <v>74.06</v>
      </c>
      <c r="P298">
        <v>3628.94</v>
      </c>
      <c r="Q298" s="1">
        <v>3007.02</v>
      </c>
      <c r="R298" s="12">
        <v>0.82862213208264668</v>
      </c>
    </row>
    <row r="299" spans="2:18" x14ac:dyDescent="0.3">
      <c r="B299">
        <v>21537</v>
      </c>
      <c r="C299" t="s">
        <v>93</v>
      </c>
      <c r="D299" t="s">
        <v>41</v>
      </c>
      <c r="E299" t="s">
        <v>62</v>
      </c>
      <c r="F299" s="1">
        <v>3703</v>
      </c>
      <c r="G299" s="2">
        <v>166</v>
      </c>
      <c r="H299">
        <v>143</v>
      </c>
      <c r="I299" s="7">
        <v>42324</v>
      </c>
      <c r="J299">
        <v>7.73</v>
      </c>
      <c r="K299">
        <v>2015</v>
      </c>
      <c r="L299" s="35">
        <v>7.73</v>
      </c>
      <c r="M299">
        <v>1105.3900000000001</v>
      </c>
      <c r="N299" s="12">
        <v>0.03</v>
      </c>
      <c r="O299">
        <v>111.08999999999999</v>
      </c>
      <c r="P299">
        <v>3591.91</v>
      </c>
      <c r="Q299" s="1">
        <v>2486.5199999999995</v>
      </c>
      <c r="R299" s="12">
        <v>0.6922556522852743</v>
      </c>
    </row>
    <row r="300" spans="2:18" x14ac:dyDescent="0.3">
      <c r="B300">
        <v>11098</v>
      </c>
      <c r="C300" t="s">
        <v>92</v>
      </c>
      <c r="D300" t="s">
        <v>37</v>
      </c>
      <c r="E300" t="s">
        <v>67</v>
      </c>
      <c r="F300" s="1">
        <v>3696</v>
      </c>
      <c r="G300" s="2">
        <v>46</v>
      </c>
      <c r="H300">
        <v>616</v>
      </c>
      <c r="I300" s="7">
        <v>41767</v>
      </c>
      <c r="J300">
        <v>5.15</v>
      </c>
      <c r="K300">
        <v>2014</v>
      </c>
      <c r="L300" s="39">
        <v>5.15</v>
      </c>
      <c r="M300">
        <v>3172.4</v>
      </c>
      <c r="N300">
        <v>0.04</v>
      </c>
      <c r="O300">
        <v>147.84</v>
      </c>
      <c r="P300">
        <v>3548.16</v>
      </c>
      <c r="Q300" s="1">
        <v>375.75999999999976</v>
      </c>
      <c r="R300" s="1">
        <v>10.590277777777771</v>
      </c>
    </row>
    <row r="301" spans="2:18" x14ac:dyDescent="0.3">
      <c r="B301">
        <v>10025</v>
      </c>
      <c r="C301" t="s">
        <v>95</v>
      </c>
      <c r="D301" t="s">
        <v>38</v>
      </c>
      <c r="E301" t="s">
        <v>52</v>
      </c>
      <c r="F301" s="1">
        <v>3682</v>
      </c>
      <c r="G301" s="2">
        <v>23</v>
      </c>
      <c r="H301">
        <v>263</v>
      </c>
      <c r="I301" s="7">
        <v>41641</v>
      </c>
      <c r="J301">
        <v>4.74</v>
      </c>
      <c r="K301">
        <v>2014</v>
      </c>
      <c r="L301" s="39">
        <v>4.74</v>
      </c>
      <c r="M301">
        <v>1246.6200000000001</v>
      </c>
      <c r="N301">
        <v>0.02</v>
      </c>
      <c r="O301">
        <v>73.64</v>
      </c>
      <c r="P301">
        <v>3608.36</v>
      </c>
      <c r="Q301" s="1">
        <v>2361.7399999999998</v>
      </c>
      <c r="R301" s="1">
        <v>65.451895043731767</v>
      </c>
    </row>
    <row r="302" spans="2:18" x14ac:dyDescent="0.3">
      <c r="B302">
        <v>13480</v>
      </c>
      <c r="C302" t="s">
        <v>99</v>
      </c>
      <c r="D302" t="s">
        <v>40</v>
      </c>
      <c r="E302" t="s">
        <v>56</v>
      </c>
      <c r="F302" s="1">
        <v>3675</v>
      </c>
      <c r="G302" s="2">
        <v>26</v>
      </c>
      <c r="H302">
        <v>283</v>
      </c>
      <c r="I302" s="7">
        <v>41998</v>
      </c>
      <c r="J302">
        <v>6.8</v>
      </c>
      <c r="K302">
        <v>2014</v>
      </c>
      <c r="L302" s="39">
        <v>6.8</v>
      </c>
      <c r="M302">
        <v>1924.3999999999999</v>
      </c>
      <c r="N302">
        <v>0.01</v>
      </c>
      <c r="O302">
        <v>36.75</v>
      </c>
      <c r="P302">
        <v>3638.25</v>
      </c>
      <c r="Q302" s="1">
        <v>1713.8500000000001</v>
      </c>
      <c r="R302" s="1">
        <v>47.106438535009964</v>
      </c>
    </row>
    <row r="303" spans="2:18" x14ac:dyDescent="0.3">
      <c r="B303">
        <v>11029</v>
      </c>
      <c r="C303" t="s">
        <v>95</v>
      </c>
      <c r="D303" t="s">
        <v>36</v>
      </c>
      <c r="E303" t="s">
        <v>58</v>
      </c>
      <c r="F303" s="1">
        <v>3668</v>
      </c>
      <c r="G303" s="2">
        <v>36</v>
      </c>
      <c r="H303">
        <v>612</v>
      </c>
      <c r="I303" s="7">
        <v>41660</v>
      </c>
      <c r="J303">
        <v>4.4000000000000004</v>
      </c>
      <c r="K303">
        <v>2014</v>
      </c>
      <c r="L303" s="39">
        <v>4.4000000000000004</v>
      </c>
      <c r="M303">
        <v>2692.8</v>
      </c>
      <c r="N303">
        <v>0.02</v>
      </c>
      <c r="O303">
        <v>73.36</v>
      </c>
      <c r="P303">
        <v>3594.64</v>
      </c>
      <c r="Q303" s="1">
        <v>901.83999999999969</v>
      </c>
      <c r="R303" s="1">
        <v>25.088465047960291</v>
      </c>
    </row>
    <row r="304" spans="2:18" x14ac:dyDescent="0.3">
      <c r="B304">
        <v>21315</v>
      </c>
      <c r="C304" t="s">
        <v>97</v>
      </c>
      <c r="D304" t="s">
        <v>40</v>
      </c>
      <c r="E304" t="s">
        <v>59</v>
      </c>
      <c r="F304" s="1">
        <v>3619</v>
      </c>
      <c r="G304" s="2">
        <v>326</v>
      </c>
      <c r="H304">
        <v>181</v>
      </c>
      <c r="I304" s="7">
        <v>42106</v>
      </c>
      <c r="J304">
        <v>6.52</v>
      </c>
      <c r="K304">
        <v>2015</v>
      </c>
      <c r="L304" s="35">
        <v>6.52</v>
      </c>
      <c r="M304">
        <v>1180.1199999999999</v>
      </c>
      <c r="N304" s="12">
        <v>0.01</v>
      </c>
      <c r="O304">
        <v>36.19</v>
      </c>
      <c r="P304">
        <v>3582.81</v>
      </c>
      <c r="Q304" s="1">
        <v>2402.69</v>
      </c>
      <c r="R304" s="12">
        <v>0.67061608067410783</v>
      </c>
    </row>
    <row r="305" spans="2:18" x14ac:dyDescent="0.3">
      <c r="B305">
        <v>11056</v>
      </c>
      <c r="C305" t="s">
        <v>92</v>
      </c>
      <c r="D305" t="s">
        <v>39</v>
      </c>
      <c r="E305" t="s">
        <v>61</v>
      </c>
      <c r="F305" s="1">
        <v>3605</v>
      </c>
      <c r="G305" s="2">
        <v>138</v>
      </c>
      <c r="H305">
        <v>134</v>
      </c>
      <c r="I305" s="7">
        <v>41687</v>
      </c>
      <c r="J305">
        <v>5.26</v>
      </c>
      <c r="K305">
        <v>2014</v>
      </c>
      <c r="L305" s="39">
        <v>5.26</v>
      </c>
      <c r="M305">
        <v>704.83999999999992</v>
      </c>
      <c r="N305">
        <v>0.03</v>
      </c>
      <c r="O305">
        <v>108.14999999999999</v>
      </c>
      <c r="P305">
        <v>3496.85</v>
      </c>
      <c r="Q305" s="1">
        <v>2792.01</v>
      </c>
      <c r="R305" s="1">
        <v>79.843573501865976</v>
      </c>
    </row>
    <row r="306" spans="2:18" x14ac:dyDescent="0.3">
      <c r="B306">
        <v>13427</v>
      </c>
      <c r="C306" t="s">
        <v>93</v>
      </c>
      <c r="D306" t="s">
        <v>37</v>
      </c>
      <c r="E306" t="s">
        <v>48</v>
      </c>
      <c r="F306" s="1">
        <v>3605</v>
      </c>
      <c r="G306" s="2">
        <v>43</v>
      </c>
      <c r="H306">
        <v>401</v>
      </c>
      <c r="I306" s="7">
        <v>41968</v>
      </c>
      <c r="J306">
        <v>3.8</v>
      </c>
      <c r="K306">
        <v>2014</v>
      </c>
      <c r="L306" s="39">
        <v>3.8</v>
      </c>
      <c r="M306">
        <v>1523.8</v>
      </c>
      <c r="N306">
        <v>0.04</v>
      </c>
      <c r="O306">
        <v>144.20000000000002</v>
      </c>
      <c r="P306">
        <v>3460.8</v>
      </c>
      <c r="Q306" s="1">
        <v>1937.0000000000002</v>
      </c>
      <c r="R306" s="1">
        <v>55.969717984281097</v>
      </c>
    </row>
    <row r="307" spans="2:18" x14ac:dyDescent="0.3">
      <c r="B307">
        <v>21303</v>
      </c>
      <c r="C307" t="s">
        <v>100</v>
      </c>
      <c r="D307" t="s">
        <v>38</v>
      </c>
      <c r="E307" t="s">
        <v>55</v>
      </c>
      <c r="F307" s="1">
        <v>3605</v>
      </c>
      <c r="G307" s="2">
        <v>44</v>
      </c>
      <c r="H307">
        <v>157</v>
      </c>
      <c r="I307" s="7">
        <v>42094</v>
      </c>
      <c r="J307">
        <v>5.07</v>
      </c>
      <c r="K307">
        <v>2015</v>
      </c>
      <c r="L307" s="35">
        <v>5.07</v>
      </c>
      <c r="M307">
        <v>795.99</v>
      </c>
      <c r="N307" s="12">
        <v>0.02</v>
      </c>
      <c r="O307">
        <v>72.100000000000009</v>
      </c>
      <c r="P307">
        <v>3532.9</v>
      </c>
      <c r="Q307" s="1">
        <v>2736.91</v>
      </c>
      <c r="R307" s="12">
        <v>0.77469217922952804</v>
      </c>
    </row>
    <row r="308" spans="2:18" x14ac:dyDescent="0.3">
      <c r="B308">
        <v>13431</v>
      </c>
      <c r="C308" t="s">
        <v>98</v>
      </c>
      <c r="D308" t="s">
        <v>36</v>
      </c>
      <c r="E308" t="s">
        <v>60</v>
      </c>
      <c r="F308" s="1">
        <v>3598</v>
      </c>
      <c r="G308" s="2">
        <v>210</v>
      </c>
      <c r="H308">
        <v>144</v>
      </c>
      <c r="I308" s="7">
        <v>41972</v>
      </c>
      <c r="J308">
        <v>2.88</v>
      </c>
      <c r="K308">
        <v>2014</v>
      </c>
      <c r="L308" s="39">
        <v>2.88</v>
      </c>
      <c r="M308">
        <v>414.71999999999997</v>
      </c>
      <c r="N308">
        <v>0.02</v>
      </c>
      <c r="O308">
        <v>71.960000000000008</v>
      </c>
      <c r="P308">
        <v>3526.04</v>
      </c>
      <c r="Q308" s="1">
        <v>3111.32</v>
      </c>
      <c r="R308" s="1">
        <v>88.23836371680413</v>
      </c>
    </row>
    <row r="309" spans="2:18" x14ac:dyDescent="0.3">
      <c r="B309">
        <v>21564</v>
      </c>
      <c r="C309" t="s">
        <v>97</v>
      </c>
      <c r="D309" t="s">
        <v>41</v>
      </c>
      <c r="E309" t="s">
        <v>56</v>
      </c>
      <c r="F309" s="1">
        <v>3598</v>
      </c>
      <c r="G309" s="2">
        <v>12</v>
      </c>
      <c r="H309">
        <v>240</v>
      </c>
      <c r="I309" s="7">
        <v>42333</v>
      </c>
      <c r="J309">
        <v>6.8</v>
      </c>
      <c r="K309">
        <v>2015</v>
      </c>
      <c r="L309" s="35">
        <v>6.8</v>
      </c>
      <c r="M309">
        <v>1632</v>
      </c>
      <c r="N309" s="12">
        <v>0.03</v>
      </c>
      <c r="O309">
        <v>107.94</v>
      </c>
      <c r="P309">
        <v>3490.06</v>
      </c>
      <c r="Q309" s="1">
        <v>1858.06</v>
      </c>
      <c r="R309" s="12">
        <v>0.53238626270035472</v>
      </c>
    </row>
    <row r="310" spans="2:18" x14ac:dyDescent="0.3">
      <c r="B310">
        <v>21558</v>
      </c>
      <c r="C310" t="s">
        <v>93</v>
      </c>
      <c r="D310" t="s">
        <v>41</v>
      </c>
      <c r="E310" t="s">
        <v>44</v>
      </c>
      <c r="F310" s="1">
        <v>3591</v>
      </c>
      <c r="G310" s="2">
        <v>20</v>
      </c>
      <c r="H310">
        <v>257</v>
      </c>
      <c r="I310" s="7">
        <v>42331</v>
      </c>
      <c r="J310">
        <v>7.51</v>
      </c>
      <c r="K310">
        <v>2015</v>
      </c>
      <c r="L310" s="35">
        <v>7.51</v>
      </c>
      <c r="M310">
        <v>1930.07</v>
      </c>
      <c r="N310" s="12">
        <v>0.03</v>
      </c>
      <c r="O310">
        <v>107.72999999999999</v>
      </c>
      <c r="P310">
        <v>3483.27</v>
      </c>
      <c r="Q310" s="1">
        <v>1553.2</v>
      </c>
      <c r="R310" s="12">
        <v>0.44590284416654469</v>
      </c>
    </row>
    <row r="311" spans="2:18" x14ac:dyDescent="0.3">
      <c r="B311">
        <v>42533</v>
      </c>
      <c r="C311" t="s">
        <v>96</v>
      </c>
      <c r="D311" t="s">
        <v>38</v>
      </c>
      <c r="E311" t="s">
        <v>46</v>
      </c>
      <c r="F311" s="1">
        <v>3570</v>
      </c>
      <c r="G311" s="2">
        <v>411</v>
      </c>
      <c r="H311">
        <v>156</v>
      </c>
      <c r="I311" s="7">
        <v>42357</v>
      </c>
      <c r="J311">
        <v>3.68</v>
      </c>
      <c r="K311">
        <v>2015</v>
      </c>
      <c r="L311" s="35">
        <v>3.68</v>
      </c>
      <c r="M311">
        <v>574.08000000000004</v>
      </c>
      <c r="N311" s="12">
        <v>0.02</v>
      </c>
      <c r="O311">
        <v>71.400000000000006</v>
      </c>
      <c r="P311">
        <v>3498.6</v>
      </c>
      <c r="Q311" s="1">
        <v>2924.52</v>
      </c>
      <c r="R311" s="12">
        <v>0.83591150746012688</v>
      </c>
    </row>
    <row r="312" spans="2:18" x14ac:dyDescent="0.3">
      <c r="B312">
        <v>21309</v>
      </c>
      <c r="C312" t="s">
        <v>92</v>
      </c>
      <c r="D312" t="s">
        <v>39</v>
      </c>
      <c r="E312" t="s">
        <v>52</v>
      </c>
      <c r="F312" s="1">
        <v>3563</v>
      </c>
      <c r="G312" s="2">
        <v>163</v>
      </c>
      <c r="H312">
        <v>238</v>
      </c>
      <c r="I312" s="7">
        <v>42100</v>
      </c>
      <c r="J312">
        <v>4.74</v>
      </c>
      <c r="K312">
        <v>2015</v>
      </c>
      <c r="L312" s="35">
        <v>4.74</v>
      </c>
      <c r="M312">
        <v>1128.1200000000001</v>
      </c>
      <c r="N312" s="12">
        <v>0.03</v>
      </c>
      <c r="O312">
        <v>106.89</v>
      </c>
      <c r="P312">
        <v>3456.11</v>
      </c>
      <c r="Q312" s="1">
        <v>2327.9899999999998</v>
      </c>
      <c r="R312" s="12">
        <v>0.67358677819861046</v>
      </c>
    </row>
    <row r="313" spans="2:18" x14ac:dyDescent="0.3">
      <c r="B313">
        <v>11101</v>
      </c>
      <c r="C313" t="s">
        <v>100</v>
      </c>
      <c r="D313" t="s">
        <v>41</v>
      </c>
      <c r="E313" t="s">
        <v>47</v>
      </c>
      <c r="F313" s="1">
        <v>3535</v>
      </c>
      <c r="G313" s="2">
        <v>130</v>
      </c>
      <c r="H313">
        <v>161</v>
      </c>
      <c r="I313" s="7">
        <v>41770</v>
      </c>
      <c r="J313">
        <v>2.76</v>
      </c>
      <c r="K313">
        <v>2014</v>
      </c>
      <c r="L313" s="39">
        <v>2.76</v>
      </c>
      <c r="M313">
        <v>444.35999999999996</v>
      </c>
      <c r="N313">
        <v>0.03</v>
      </c>
      <c r="O313">
        <v>106.05</v>
      </c>
      <c r="P313">
        <v>3428.95</v>
      </c>
      <c r="Q313" s="1">
        <v>2984.5899999999997</v>
      </c>
      <c r="R313" s="1">
        <v>87.040930897213428</v>
      </c>
    </row>
    <row r="314" spans="2:18" x14ac:dyDescent="0.3">
      <c r="B314">
        <v>21352</v>
      </c>
      <c r="C314" t="s">
        <v>93</v>
      </c>
      <c r="D314" t="s">
        <v>40</v>
      </c>
      <c r="E314" t="s">
        <v>51</v>
      </c>
      <c r="F314" s="1">
        <v>3521</v>
      </c>
      <c r="G314" s="2">
        <v>224</v>
      </c>
      <c r="H314">
        <v>154</v>
      </c>
      <c r="I314" s="7">
        <v>42132</v>
      </c>
      <c r="J314">
        <v>3.85</v>
      </c>
      <c r="K314">
        <v>2015</v>
      </c>
      <c r="L314" s="35">
        <v>3.85</v>
      </c>
      <c r="M314">
        <v>592.9</v>
      </c>
      <c r="N314" s="12">
        <v>0.01</v>
      </c>
      <c r="O314">
        <v>35.21</v>
      </c>
      <c r="P314">
        <v>3485.79</v>
      </c>
      <c r="Q314" s="1">
        <v>2892.89</v>
      </c>
      <c r="R314" s="12">
        <v>0.82990943229511815</v>
      </c>
    </row>
    <row r="315" spans="2:18" x14ac:dyDescent="0.3">
      <c r="B315">
        <v>13311</v>
      </c>
      <c r="C315" t="s">
        <v>94</v>
      </c>
      <c r="D315" t="s">
        <v>37</v>
      </c>
      <c r="E315" t="s">
        <v>61</v>
      </c>
      <c r="F315" s="1">
        <v>3514</v>
      </c>
      <c r="G315" s="2">
        <v>100</v>
      </c>
      <c r="H315">
        <v>141</v>
      </c>
      <c r="I315" s="7">
        <v>41835</v>
      </c>
      <c r="J315">
        <v>5.26</v>
      </c>
      <c r="K315">
        <v>2014</v>
      </c>
      <c r="L315" s="39">
        <v>5.26</v>
      </c>
      <c r="M315">
        <v>741.66</v>
      </c>
      <c r="N315">
        <v>0.04</v>
      </c>
      <c r="O315">
        <v>140.56</v>
      </c>
      <c r="P315">
        <v>3373.44</v>
      </c>
      <c r="Q315" s="1">
        <v>2631.78</v>
      </c>
      <c r="R315" s="1">
        <v>78.014726807057485</v>
      </c>
    </row>
    <row r="316" spans="2:18" x14ac:dyDescent="0.3">
      <c r="B316">
        <v>13300</v>
      </c>
      <c r="C316" t="s">
        <v>98</v>
      </c>
      <c r="D316" t="s">
        <v>38</v>
      </c>
      <c r="E316" t="s">
        <v>46</v>
      </c>
      <c r="F316" s="1">
        <v>3507</v>
      </c>
      <c r="G316" s="2">
        <v>298</v>
      </c>
      <c r="H316">
        <v>147</v>
      </c>
      <c r="I316" s="7">
        <v>41829</v>
      </c>
      <c r="J316">
        <v>3.68</v>
      </c>
      <c r="K316">
        <v>2014</v>
      </c>
      <c r="L316" s="39">
        <v>3.68</v>
      </c>
      <c r="M316">
        <v>540.96</v>
      </c>
      <c r="N316">
        <v>0.02</v>
      </c>
      <c r="O316">
        <v>70.14</v>
      </c>
      <c r="P316">
        <v>3436.86</v>
      </c>
      <c r="Q316" s="1">
        <v>2895.9</v>
      </c>
      <c r="R316" s="1">
        <v>84.260051325919591</v>
      </c>
    </row>
    <row r="317" spans="2:18" x14ac:dyDescent="0.3">
      <c r="B317">
        <v>21399</v>
      </c>
      <c r="C317" t="s">
        <v>101</v>
      </c>
      <c r="D317" t="s">
        <v>38</v>
      </c>
      <c r="E317" t="s">
        <v>68</v>
      </c>
      <c r="F317" s="1">
        <v>3507</v>
      </c>
      <c r="G317" s="2">
        <v>116</v>
      </c>
      <c r="H317">
        <v>501</v>
      </c>
      <c r="I317" s="7">
        <v>42197</v>
      </c>
      <c r="J317">
        <v>2.65</v>
      </c>
      <c r="K317">
        <v>2015</v>
      </c>
      <c r="L317" s="35">
        <v>2.65</v>
      </c>
      <c r="M317">
        <v>1327.6499999999999</v>
      </c>
      <c r="N317" s="12">
        <v>0.02</v>
      </c>
      <c r="O317">
        <v>70.14</v>
      </c>
      <c r="P317">
        <v>3436.86</v>
      </c>
      <c r="Q317" s="1">
        <v>2109.21</v>
      </c>
      <c r="R317" s="12">
        <v>0.61370262390670549</v>
      </c>
    </row>
    <row r="318" spans="2:18" x14ac:dyDescent="0.3">
      <c r="B318">
        <v>13387</v>
      </c>
      <c r="C318" t="s">
        <v>98</v>
      </c>
      <c r="D318" t="s">
        <v>38</v>
      </c>
      <c r="E318" t="s">
        <v>57</v>
      </c>
      <c r="F318" s="1">
        <v>3472</v>
      </c>
      <c r="G318" s="2">
        <v>52</v>
      </c>
      <c r="H318">
        <v>139</v>
      </c>
      <c r="I318" s="7">
        <v>41928</v>
      </c>
      <c r="J318">
        <v>3.32</v>
      </c>
      <c r="K318">
        <v>2014</v>
      </c>
      <c r="L318" s="39">
        <v>3.32</v>
      </c>
      <c r="M318">
        <v>461.47999999999996</v>
      </c>
      <c r="N318">
        <v>0.02</v>
      </c>
      <c r="O318">
        <v>69.44</v>
      </c>
      <c r="P318">
        <v>3402.56</v>
      </c>
      <c r="Q318" s="1">
        <v>2941.08</v>
      </c>
      <c r="R318" s="1">
        <v>86.437270760838899</v>
      </c>
    </row>
    <row r="319" spans="2:18" x14ac:dyDescent="0.3">
      <c r="B319">
        <v>13393</v>
      </c>
      <c r="C319" t="s">
        <v>98</v>
      </c>
      <c r="D319" t="s">
        <v>41</v>
      </c>
      <c r="E319" t="s">
        <v>44</v>
      </c>
      <c r="F319" s="1">
        <v>3465</v>
      </c>
      <c r="G319" s="2">
        <v>323</v>
      </c>
      <c r="H319">
        <v>289</v>
      </c>
      <c r="I319" s="7">
        <v>41934</v>
      </c>
      <c r="J319">
        <v>7.51</v>
      </c>
      <c r="K319">
        <v>2014</v>
      </c>
      <c r="L319" s="39">
        <v>7.51</v>
      </c>
      <c r="M319">
        <v>2170.39</v>
      </c>
      <c r="N319">
        <v>0.03</v>
      </c>
      <c r="O319">
        <v>103.95</v>
      </c>
      <c r="P319">
        <v>3361.05</v>
      </c>
      <c r="Q319" s="1">
        <v>1190.6600000000003</v>
      </c>
      <c r="R319" s="1">
        <v>35.42523913657935</v>
      </c>
    </row>
    <row r="320" spans="2:18" x14ac:dyDescent="0.3">
      <c r="B320">
        <v>13474</v>
      </c>
      <c r="C320" t="s">
        <v>92</v>
      </c>
      <c r="D320" t="s">
        <v>38</v>
      </c>
      <c r="E320" t="s">
        <v>60</v>
      </c>
      <c r="F320" s="1">
        <v>3465</v>
      </c>
      <c r="G320" s="2">
        <v>150</v>
      </c>
      <c r="H320">
        <v>134</v>
      </c>
      <c r="I320" s="7">
        <v>41992</v>
      </c>
      <c r="J320">
        <v>2.88</v>
      </c>
      <c r="K320">
        <v>2014</v>
      </c>
      <c r="L320" s="39">
        <v>2.88</v>
      </c>
      <c r="M320">
        <v>385.91999999999996</v>
      </c>
      <c r="N320">
        <v>0.02</v>
      </c>
      <c r="O320">
        <v>69.3</v>
      </c>
      <c r="P320">
        <v>3395.7</v>
      </c>
      <c r="Q320" s="1">
        <v>3009.7799999999997</v>
      </c>
      <c r="R320" s="1">
        <v>88.635038430956797</v>
      </c>
    </row>
    <row r="321" spans="2:18" x14ac:dyDescent="0.3">
      <c r="B321">
        <v>11071</v>
      </c>
      <c r="C321" t="s">
        <v>94</v>
      </c>
      <c r="D321" t="s">
        <v>37</v>
      </c>
      <c r="E321" t="s">
        <v>56</v>
      </c>
      <c r="F321" s="1">
        <v>3458</v>
      </c>
      <c r="G321" s="2">
        <v>148</v>
      </c>
      <c r="H321">
        <v>247</v>
      </c>
      <c r="I321" s="7">
        <v>41713</v>
      </c>
      <c r="J321">
        <v>6.8</v>
      </c>
      <c r="K321">
        <v>2014</v>
      </c>
      <c r="L321" s="39">
        <v>6.8</v>
      </c>
      <c r="M321">
        <v>1679.6</v>
      </c>
      <c r="N321">
        <v>0.04</v>
      </c>
      <c r="O321">
        <v>138.32</v>
      </c>
      <c r="P321">
        <v>3319.68</v>
      </c>
      <c r="Q321" s="1">
        <v>1640.08</v>
      </c>
      <c r="R321" s="1">
        <v>49.404761904761905</v>
      </c>
    </row>
    <row r="322" spans="2:18" x14ac:dyDescent="0.3">
      <c r="B322">
        <v>11081</v>
      </c>
      <c r="C322" t="s">
        <v>96</v>
      </c>
      <c r="D322" t="s">
        <v>37</v>
      </c>
      <c r="E322" t="s">
        <v>44</v>
      </c>
      <c r="F322" s="1">
        <v>3458</v>
      </c>
      <c r="G322" s="2">
        <v>264</v>
      </c>
      <c r="H322">
        <v>247</v>
      </c>
      <c r="I322" s="7">
        <v>41732</v>
      </c>
      <c r="J322">
        <v>7.51</v>
      </c>
      <c r="K322">
        <v>2014</v>
      </c>
      <c r="L322" s="39">
        <v>7.51</v>
      </c>
      <c r="M322">
        <v>1854.97</v>
      </c>
      <c r="N322">
        <v>0.04</v>
      </c>
      <c r="O322">
        <v>138.32</v>
      </c>
      <c r="P322">
        <v>3319.68</v>
      </c>
      <c r="Q322" s="1">
        <v>1464.7099999999998</v>
      </c>
      <c r="R322" s="1">
        <v>44.12202380952381</v>
      </c>
    </row>
    <row r="323" spans="2:18" x14ac:dyDescent="0.3">
      <c r="B323">
        <v>13381</v>
      </c>
      <c r="C323" t="s">
        <v>99</v>
      </c>
      <c r="D323" t="s">
        <v>41</v>
      </c>
      <c r="E323" t="s">
        <v>68</v>
      </c>
      <c r="F323" s="1">
        <v>3451</v>
      </c>
      <c r="G323" s="2">
        <v>132</v>
      </c>
      <c r="H323">
        <v>346</v>
      </c>
      <c r="I323" s="7">
        <v>41922</v>
      </c>
      <c r="J323">
        <v>2.65</v>
      </c>
      <c r="K323">
        <v>2014</v>
      </c>
      <c r="L323" s="39">
        <v>2.65</v>
      </c>
      <c r="M323">
        <v>916.9</v>
      </c>
      <c r="N323">
        <v>0.03</v>
      </c>
      <c r="O323">
        <v>103.53</v>
      </c>
      <c r="P323">
        <v>3347.47</v>
      </c>
      <c r="Q323" s="1">
        <v>2430.5699999999997</v>
      </c>
      <c r="R323" s="1">
        <v>72.609164533214638</v>
      </c>
    </row>
    <row r="324" spans="2:18" x14ac:dyDescent="0.3">
      <c r="B324">
        <v>21525</v>
      </c>
      <c r="C324" t="s">
        <v>100</v>
      </c>
      <c r="D324" t="s">
        <v>38</v>
      </c>
      <c r="E324" t="s">
        <v>60</v>
      </c>
      <c r="F324" s="1">
        <v>3437</v>
      </c>
      <c r="G324" s="2">
        <v>129</v>
      </c>
      <c r="H324">
        <v>144</v>
      </c>
      <c r="I324" s="7">
        <v>42320</v>
      </c>
      <c r="J324">
        <v>2.88</v>
      </c>
      <c r="K324">
        <v>2015</v>
      </c>
      <c r="L324" s="35">
        <v>2.88</v>
      </c>
      <c r="M324">
        <v>414.71999999999997</v>
      </c>
      <c r="N324" s="12">
        <v>0.02</v>
      </c>
      <c r="O324">
        <v>68.739999999999995</v>
      </c>
      <c r="P324">
        <v>3368.26</v>
      </c>
      <c r="Q324" s="1">
        <v>2953.5400000000004</v>
      </c>
      <c r="R324" s="12">
        <v>0.87687411304352991</v>
      </c>
    </row>
    <row r="325" spans="2:18" x14ac:dyDescent="0.3">
      <c r="B325">
        <v>13388</v>
      </c>
      <c r="C325" t="s">
        <v>93</v>
      </c>
      <c r="D325" t="s">
        <v>40</v>
      </c>
      <c r="E325" t="s">
        <v>59</v>
      </c>
      <c r="F325" s="1">
        <v>3416</v>
      </c>
      <c r="G325" s="2">
        <v>230</v>
      </c>
      <c r="H325">
        <v>171</v>
      </c>
      <c r="I325" s="7">
        <v>41929</v>
      </c>
      <c r="J325">
        <v>6.52</v>
      </c>
      <c r="K325">
        <v>2014</v>
      </c>
      <c r="L325" s="39">
        <v>6.52</v>
      </c>
      <c r="M325">
        <v>1114.9199999999998</v>
      </c>
      <c r="N325">
        <v>0.01</v>
      </c>
      <c r="O325">
        <v>34.160000000000004</v>
      </c>
      <c r="P325">
        <v>3381.84</v>
      </c>
      <c r="Q325" s="1">
        <v>2266.92</v>
      </c>
      <c r="R325" s="1">
        <v>67.032148179689159</v>
      </c>
    </row>
    <row r="326" spans="2:18" x14ac:dyDescent="0.3">
      <c r="B326">
        <v>21382</v>
      </c>
      <c r="C326" t="s">
        <v>101</v>
      </c>
      <c r="D326" t="s">
        <v>37</v>
      </c>
      <c r="E326" t="s">
        <v>47</v>
      </c>
      <c r="F326" s="1">
        <v>3416</v>
      </c>
      <c r="G326" s="2">
        <v>97</v>
      </c>
      <c r="H326">
        <v>171</v>
      </c>
      <c r="I326" s="7">
        <v>42180</v>
      </c>
      <c r="J326">
        <v>2.76</v>
      </c>
      <c r="K326">
        <v>2015</v>
      </c>
      <c r="L326" s="35">
        <v>2.76</v>
      </c>
      <c r="M326">
        <v>471.96</v>
      </c>
      <c r="N326" s="12">
        <v>0.04</v>
      </c>
      <c r="O326">
        <v>136.64000000000001</v>
      </c>
      <c r="P326">
        <v>3279.36</v>
      </c>
      <c r="Q326" s="1">
        <v>2807.4</v>
      </c>
      <c r="R326" s="12">
        <v>0.85608167447306793</v>
      </c>
    </row>
    <row r="327" spans="2:18" x14ac:dyDescent="0.3">
      <c r="B327">
        <v>13396</v>
      </c>
      <c r="C327" t="s">
        <v>101</v>
      </c>
      <c r="D327" t="s">
        <v>38</v>
      </c>
      <c r="E327" t="s">
        <v>53</v>
      </c>
      <c r="F327" s="1">
        <v>3409</v>
      </c>
      <c r="G327" s="2">
        <v>7</v>
      </c>
      <c r="H327">
        <v>379</v>
      </c>
      <c r="I327" s="7">
        <v>41937</v>
      </c>
      <c r="J327">
        <v>7.48</v>
      </c>
      <c r="K327">
        <v>2014</v>
      </c>
      <c r="L327" s="39">
        <v>7.48</v>
      </c>
      <c r="M327">
        <v>2834.92</v>
      </c>
      <c r="N327">
        <v>0.02</v>
      </c>
      <c r="O327">
        <v>68.180000000000007</v>
      </c>
      <c r="P327">
        <v>3340.82</v>
      </c>
      <c r="Q327" s="1">
        <v>505.90000000000009</v>
      </c>
      <c r="R327" s="1">
        <v>15.14298884704953</v>
      </c>
    </row>
    <row r="328" spans="2:18" x14ac:dyDescent="0.3">
      <c r="B328">
        <v>21335</v>
      </c>
      <c r="C328" t="s">
        <v>98</v>
      </c>
      <c r="D328" t="s">
        <v>37</v>
      </c>
      <c r="E328" t="s">
        <v>48</v>
      </c>
      <c r="F328" s="1">
        <v>3402</v>
      </c>
      <c r="G328" s="2">
        <v>212</v>
      </c>
      <c r="H328">
        <v>426</v>
      </c>
      <c r="I328" s="7">
        <v>42115</v>
      </c>
      <c r="J328">
        <v>3.8</v>
      </c>
      <c r="K328">
        <v>2015</v>
      </c>
      <c r="L328" s="35">
        <v>3.8</v>
      </c>
      <c r="M328">
        <v>1618.8</v>
      </c>
      <c r="N328" s="12">
        <v>0.04</v>
      </c>
      <c r="O328">
        <v>136.08000000000001</v>
      </c>
      <c r="P328">
        <v>3265.92</v>
      </c>
      <c r="Q328" s="1">
        <v>1647.1200000000001</v>
      </c>
      <c r="R328" s="12">
        <v>0.50433568489124048</v>
      </c>
    </row>
    <row r="329" spans="2:18" x14ac:dyDescent="0.3">
      <c r="B329">
        <v>21423</v>
      </c>
      <c r="C329" t="s">
        <v>100</v>
      </c>
      <c r="D329" t="s">
        <v>38</v>
      </c>
      <c r="E329" t="s">
        <v>61</v>
      </c>
      <c r="F329" s="1">
        <v>3402</v>
      </c>
      <c r="G329" s="2">
        <v>192</v>
      </c>
      <c r="H329">
        <v>131</v>
      </c>
      <c r="I329" s="7">
        <v>42258</v>
      </c>
      <c r="J329">
        <v>5.26</v>
      </c>
      <c r="K329">
        <v>2015</v>
      </c>
      <c r="L329" s="35">
        <v>5.26</v>
      </c>
      <c r="M329">
        <v>689.06</v>
      </c>
      <c r="N329" s="12">
        <v>0.02</v>
      </c>
      <c r="O329">
        <v>68.040000000000006</v>
      </c>
      <c r="P329">
        <v>3333.96</v>
      </c>
      <c r="Q329" s="1">
        <v>2644.9</v>
      </c>
      <c r="R329" s="12">
        <v>0.79332085567913235</v>
      </c>
    </row>
    <row r="330" spans="2:18" x14ac:dyDescent="0.3">
      <c r="B330">
        <v>21207</v>
      </c>
      <c r="C330" t="s">
        <v>93</v>
      </c>
      <c r="D330" t="s">
        <v>37</v>
      </c>
      <c r="E330" t="s">
        <v>55</v>
      </c>
      <c r="F330" s="1">
        <v>3388</v>
      </c>
      <c r="G330" s="2">
        <v>453</v>
      </c>
      <c r="H330">
        <v>142</v>
      </c>
      <c r="I330" s="7">
        <v>42016</v>
      </c>
      <c r="J330">
        <v>5.07</v>
      </c>
      <c r="K330">
        <v>2015</v>
      </c>
      <c r="L330" s="35">
        <v>5.07</v>
      </c>
      <c r="M330">
        <v>719.94</v>
      </c>
      <c r="N330" s="12">
        <v>0.04</v>
      </c>
      <c r="O330">
        <v>135.52000000000001</v>
      </c>
      <c r="P330">
        <v>3252.48</v>
      </c>
      <c r="Q330" s="1">
        <v>2532.54</v>
      </c>
      <c r="R330" s="12">
        <v>0.77864890791027153</v>
      </c>
    </row>
    <row r="331" spans="2:18" x14ac:dyDescent="0.3">
      <c r="B331">
        <v>13322</v>
      </c>
      <c r="C331" t="s">
        <v>101</v>
      </c>
      <c r="D331" t="s">
        <v>39</v>
      </c>
      <c r="E331" t="s">
        <v>68</v>
      </c>
      <c r="F331" s="1">
        <v>3381</v>
      </c>
      <c r="G331" s="2">
        <v>241</v>
      </c>
      <c r="H331">
        <v>376</v>
      </c>
      <c r="I331" s="7">
        <v>41856</v>
      </c>
      <c r="J331">
        <v>2.65</v>
      </c>
      <c r="K331">
        <v>2014</v>
      </c>
      <c r="L331" s="39">
        <v>2.65</v>
      </c>
      <c r="M331">
        <v>996.4</v>
      </c>
      <c r="N331">
        <v>0.03</v>
      </c>
      <c r="O331">
        <v>101.42999999999999</v>
      </c>
      <c r="P331">
        <v>3279.57</v>
      </c>
      <c r="Q331" s="1">
        <v>2283.17</v>
      </c>
      <c r="R331" s="1">
        <v>69.617968209246939</v>
      </c>
    </row>
    <row r="332" spans="2:18" x14ac:dyDescent="0.3">
      <c r="B332">
        <v>13397</v>
      </c>
      <c r="C332" t="s">
        <v>98</v>
      </c>
      <c r="D332" t="s">
        <v>41</v>
      </c>
      <c r="E332" t="s">
        <v>49</v>
      </c>
      <c r="F332" s="1">
        <v>3360</v>
      </c>
      <c r="G332" s="2">
        <v>20</v>
      </c>
      <c r="H332">
        <v>125</v>
      </c>
      <c r="I332" s="7">
        <v>41938</v>
      </c>
      <c r="J332">
        <v>9.57</v>
      </c>
      <c r="K332">
        <v>2014</v>
      </c>
      <c r="L332" s="39">
        <v>9.57</v>
      </c>
      <c r="M332">
        <v>1196.25</v>
      </c>
      <c r="N332">
        <v>0.03</v>
      </c>
      <c r="O332">
        <v>100.8</v>
      </c>
      <c r="P332">
        <v>3259.2</v>
      </c>
      <c r="Q332" s="1">
        <v>2062.9499999999998</v>
      </c>
      <c r="R332" s="1">
        <v>63.296207658321059</v>
      </c>
    </row>
    <row r="333" spans="2:18" x14ac:dyDescent="0.3">
      <c r="B333">
        <v>21234</v>
      </c>
      <c r="C333" t="s">
        <v>100</v>
      </c>
      <c r="D333" t="s">
        <v>37</v>
      </c>
      <c r="E333" t="s">
        <v>46</v>
      </c>
      <c r="F333" s="1">
        <v>3346</v>
      </c>
      <c r="G333" s="2">
        <v>156</v>
      </c>
      <c r="H333">
        <v>146</v>
      </c>
      <c r="I333" s="7">
        <v>42043</v>
      </c>
      <c r="J333">
        <v>3.68</v>
      </c>
      <c r="K333">
        <v>2015</v>
      </c>
      <c r="L333" s="35">
        <v>3.68</v>
      </c>
      <c r="M333">
        <v>537.28</v>
      </c>
      <c r="N333" s="12">
        <v>0.04</v>
      </c>
      <c r="O333">
        <v>133.84</v>
      </c>
      <c r="P333">
        <v>3212.16</v>
      </c>
      <c r="Q333" s="1">
        <v>2674.88</v>
      </c>
      <c r="R333" s="12">
        <v>0.83273560470213193</v>
      </c>
    </row>
    <row r="334" spans="2:18" x14ac:dyDescent="0.3">
      <c r="B334">
        <v>21369</v>
      </c>
      <c r="C334" t="s">
        <v>99</v>
      </c>
      <c r="D334" t="s">
        <v>37</v>
      </c>
      <c r="E334" t="s">
        <v>57</v>
      </c>
      <c r="F334" s="1">
        <v>3339</v>
      </c>
      <c r="G334" s="2">
        <v>195</v>
      </c>
      <c r="H334">
        <v>129</v>
      </c>
      <c r="I334" s="7">
        <v>42167</v>
      </c>
      <c r="J334">
        <v>3.32</v>
      </c>
      <c r="K334">
        <v>2015</v>
      </c>
      <c r="L334" s="35">
        <v>3.32</v>
      </c>
      <c r="M334">
        <v>428.28</v>
      </c>
      <c r="N334" s="12">
        <v>0.04</v>
      </c>
      <c r="O334">
        <v>133.56</v>
      </c>
      <c r="P334">
        <v>3205.44</v>
      </c>
      <c r="Q334" s="1">
        <v>2777.16</v>
      </c>
      <c r="R334" s="12">
        <v>0.8663896376160527</v>
      </c>
    </row>
    <row r="335" spans="2:18" x14ac:dyDescent="0.3">
      <c r="B335">
        <v>11063</v>
      </c>
      <c r="C335" t="s">
        <v>101</v>
      </c>
      <c r="D335" t="s">
        <v>41</v>
      </c>
      <c r="E335" t="s">
        <v>62</v>
      </c>
      <c r="F335" s="1">
        <v>3283</v>
      </c>
      <c r="G335" s="2">
        <v>142</v>
      </c>
      <c r="H335">
        <v>137</v>
      </c>
      <c r="I335" s="7">
        <v>41705</v>
      </c>
      <c r="J335">
        <v>7.73</v>
      </c>
      <c r="K335">
        <v>2014</v>
      </c>
      <c r="L335" s="39">
        <v>7.73</v>
      </c>
      <c r="M335">
        <v>1059.01</v>
      </c>
      <c r="N335">
        <v>0.03</v>
      </c>
      <c r="O335">
        <v>98.49</v>
      </c>
      <c r="P335">
        <v>3184.51</v>
      </c>
      <c r="Q335" s="1">
        <v>2125.5</v>
      </c>
      <c r="R335" s="1">
        <v>66.744962333294595</v>
      </c>
    </row>
    <row r="336" spans="2:18" x14ac:dyDescent="0.3">
      <c r="B336">
        <v>13438</v>
      </c>
      <c r="C336" t="s">
        <v>92</v>
      </c>
      <c r="D336" t="s">
        <v>40</v>
      </c>
      <c r="E336" t="s">
        <v>62</v>
      </c>
      <c r="F336" s="1">
        <v>3276</v>
      </c>
      <c r="G336" s="2">
        <v>76</v>
      </c>
      <c r="H336">
        <v>126</v>
      </c>
      <c r="I336" s="7">
        <v>41979</v>
      </c>
      <c r="J336">
        <v>7.73</v>
      </c>
      <c r="K336">
        <v>2014</v>
      </c>
      <c r="L336" s="39">
        <v>7.73</v>
      </c>
      <c r="M336">
        <v>973.98</v>
      </c>
      <c r="N336">
        <v>0.01</v>
      </c>
      <c r="O336">
        <v>32.76</v>
      </c>
      <c r="P336">
        <v>3243.24</v>
      </c>
      <c r="Q336" s="1">
        <v>2269.2599999999998</v>
      </c>
      <c r="R336" s="1">
        <v>69.968919968919963</v>
      </c>
    </row>
    <row r="337" spans="2:18" x14ac:dyDescent="0.3">
      <c r="B337">
        <v>21268</v>
      </c>
      <c r="C337" t="s">
        <v>97</v>
      </c>
      <c r="D337" t="s">
        <v>39</v>
      </c>
      <c r="E337" t="s">
        <v>63</v>
      </c>
      <c r="F337" s="1">
        <v>3276</v>
      </c>
      <c r="G337" s="2">
        <v>43</v>
      </c>
      <c r="H337">
        <v>234</v>
      </c>
      <c r="I337" s="7">
        <v>42069</v>
      </c>
      <c r="J337">
        <v>5.72</v>
      </c>
      <c r="K337">
        <v>2015</v>
      </c>
      <c r="L337" s="35">
        <v>5.72</v>
      </c>
      <c r="M337">
        <v>1338.48</v>
      </c>
      <c r="N337" s="12">
        <v>0.03</v>
      </c>
      <c r="O337">
        <v>98.28</v>
      </c>
      <c r="P337">
        <v>3177.72</v>
      </c>
      <c r="Q337" s="1">
        <v>1839.2399999999998</v>
      </c>
      <c r="R337" s="12">
        <v>0.57879234167893956</v>
      </c>
    </row>
    <row r="338" spans="2:18" x14ac:dyDescent="0.3">
      <c r="B338">
        <v>13394</v>
      </c>
      <c r="C338" t="s">
        <v>95</v>
      </c>
      <c r="D338" t="s">
        <v>38</v>
      </c>
      <c r="E338" t="s">
        <v>55</v>
      </c>
      <c r="F338" s="1">
        <v>3241</v>
      </c>
      <c r="G338" s="2">
        <v>3</v>
      </c>
      <c r="H338">
        <v>130</v>
      </c>
      <c r="I338" s="7">
        <v>41935</v>
      </c>
      <c r="J338">
        <v>5.07</v>
      </c>
      <c r="K338">
        <v>2014</v>
      </c>
      <c r="L338" s="39">
        <v>5.07</v>
      </c>
      <c r="M338">
        <v>659.1</v>
      </c>
      <c r="N338">
        <v>0.02</v>
      </c>
      <c r="O338">
        <v>64.820000000000007</v>
      </c>
      <c r="P338">
        <v>3176.18</v>
      </c>
      <c r="Q338" s="1">
        <v>2517.08</v>
      </c>
      <c r="R338" s="1">
        <v>79.248657191972754</v>
      </c>
    </row>
    <row r="339" spans="2:18" x14ac:dyDescent="0.3">
      <c r="B339">
        <v>21218</v>
      </c>
      <c r="C339" t="s">
        <v>93</v>
      </c>
      <c r="D339" t="s">
        <v>38</v>
      </c>
      <c r="E339" t="s">
        <v>49</v>
      </c>
      <c r="F339" s="1">
        <v>3220</v>
      </c>
      <c r="G339" s="2">
        <v>16</v>
      </c>
      <c r="H339">
        <v>129</v>
      </c>
      <c r="I339" s="7">
        <v>42027</v>
      </c>
      <c r="J339">
        <v>9.57</v>
      </c>
      <c r="K339">
        <v>2015</v>
      </c>
      <c r="L339" s="35">
        <v>9.57</v>
      </c>
      <c r="M339">
        <v>1234.53</v>
      </c>
      <c r="N339" s="12">
        <v>0.02</v>
      </c>
      <c r="O339">
        <v>64.400000000000006</v>
      </c>
      <c r="P339">
        <v>3155.6</v>
      </c>
      <c r="Q339" s="1">
        <v>1921.07</v>
      </c>
      <c r="R339" s="12">
        <v>0.60878121434909371</v>
      </c>
    </row>
    <row r="340" spans="2:18" x14ac:dyDescent="0.3">
      <c r="B340">
        <v>21263</v>
      </c>
      <c r="C340" t="s">
        <v>100</v>
      </c>
      <c r="D340" t="s">
        <v>37</v>
      </c>
      <c r="E340" t="s">
        <v>48</v>
      </c>
      <c r="F340" s="1">
        <v>3206</v>
      </c>
      <c r="G340" s="2">
        <v>475</v>
      </c>
      <c r="H340">
        <v>401</v>
      </c>
      <c r="I340" s="7">
        <v>42064</v>
      </c>
      <c r="J340">
        <v>3.8</v>
      </c>
      <c r="K340">
        <v>2015</v>
      </c>
      <c r="L340" s="35">
        <v>3.8</v>
      </c>
      <c r="M340">
        <v>1523.8</v>
      </c>
      <c r="N340" s="12">
        <v>0.04</v>
      </c>
      <c r="O340">
        <v>128.24</v>
      </c>
      <c r="P340">
        <v>3077.76</v>
      </c>
      <c r="Q340" s="1">
        <v>1553.9600000000003</v>
      </c>
      <c r="R340" s="12">
        <v>0.50489966729049707</v>
      </c>
    </row>
    <row r="341" spans="2:18" x14ac:dyDescent="0.3">
      <c r="B341">
        <v>13399</v>
      </c>
      <c r="C341" t="s">
        <v>98</v>
      </c>
      <c r="D341" t="s">
        <v>40</v>
      </c>
      <c r="E341" t="s">
        <v>63</v>
      </c>
      <c r="F341" s="1">
        <v>3199</v>
      </c>
      <c r="G341" s="2">
        <v>8</v>
      </c>
      <c r="H341">
        <v>214</v>
      </c>
      <c r="I341" s="7">
        <v>41940</v>
      </c>
      <c r="J341">
        <v>5.72</v>
      </c>
      <c r="K341">
        <v>2014</v>
      </c>
      <c r="L341" s="39">
        <v>5.72</v>
      </c>
      <c r="M341">
        <v>1224.08</v>
      </c>
      <c r="N341">
        <v>0.01</v>
      </c>
      <c r="O341">
        <v>31.990000000000002</v>
      </c>
      <c r="P341">
        <v>3167.01</v>
      </c>
      <c r="Q341" s="1">
        <v>1942.9300000000003</v>
      </c>
      <c r="R341" s="1">
        <v>61.349032683824809</v>
      </c>
    </row>
    <row r="342" spans="2:18" x14ac:dyDescent="0.3">
      <c r="B342">
        <v>11066</v>
      </c>
      <c r="C342" t="s">
        <v>98</v>
      </c>
      <c r="D342" t="s">
        <v>37</v>
      </c>
      <c r="E342" t="s">
        <v>59</v>
      </c>
      <c r="F342" s="1">
        <v>3171</v>
      </c>
      <c r="G342" s="2">
        <v>95</v>
      </c>
      <c r="H342">
        <v>145</v>
      </c>
      <c r="I342" s="7">
        <v>41708</v>
      </c>
      <c r="J342">
        <v>6.52</v>
      </c>
      <c r="K342">
        <v>2014</v>
      </c>
      <c r="L342" s="39">
        <v>6.52</v>
      </c>
      <c r="M342">
        <v>945.4</v>
      </c>
      <c r="N342">
        <v>0.04</v>
      </c>
      <c r="O342">
        <v>126.84</v>
      </c>
      <c r="P342">
        <v>3044.16</v>
      </c>
      <c r="Q342" s="1">
        <v>2098.7599999999998</v>
      </c>
      <c r="R342" s="1">
        <v>68.943813728581944</v>
      </c>
    </row>
    <row r="343" spans="2:18" x14ac:dyDescent="0.3">
      <c r="B343">
        <v>13492</v>
      </c>
      <c r="C343" t="s">
        <v>93</v>
      </c>
      <c r="D343" t="s">
        <v>38</v>
      </c>
      <c r="E343" t="s">
        <v>64</v>
      </c>
      <c r="F343" s="1">
        <v>3164</v>
      </c>
      <c r="G343" s="2">
        <v>27</v>
      </c>
      <c r="H343">
        <v>211</v>
      </c>
      <c r="I343" s="7">
        <v>42010</v>
      </c>
      <c r="J343">
        <v>11.22</v>
      </c>
      <c r="K343">
        <v>2015</v>
      </c>
      <c r="L343" s="35">
        <v>11.22</v>
      </c>
      <c r="M343">
        <v>2367.42</v>
      </c>
      <c r="N343" s="12">
        <v>0.02</v>
      </c>
      <c r="O343">
        <v>63.28</v>
      </c>
      <c r="P343">
        <v>3100.72</v>
      </c>
      <c r="Q343" s="1">
        <v>733.29999999999973</v>
      </c>
      <c r="R343" s="12">
        <v>0.23649345958358051</v>
      </c>
    </row>
    <row r="344" spans="2:18" x14ac:dyDescent="0.3">
      <c r="B344">
        <v>13302</v>
      </c>
      <c r="C344" t="s">
        <v>99</v>
      </c>
      <c r="D344" t="s">
        <v>36</v>
      </c>
      <c r="E344" t="s">
        <v>47</v>
      </c>
      <c r="F344" s="1">
        <v>3129</v>
      </c>
      <c r="G344" s="2">
        <v>6</v>
      </c>
      <c r="H344">
        <v>157</v>
      </c>
      <c r="I344" s="7">
        <v>41831</v>
      </c>
      <c r="J344">
        <v>2.76</v>
      </c>
      <c r="K344">
        <v>2014</v>
      </c>
      <c r="L344" s="39">
        <v>2.76</v>
      </c>
      <c r="M344">
        <v>433.32</v>
      </c>
      <c r="N344">
        <v>0.02</v>
      </c>
      <c r="O344">
        <v>62.58</v>
      </c>
      <c r="P344">
        <v>3066.42</v>
      </c>
      <c r="Q344" s="1">
        <v>2633.1</v>
      </c>
      <c r="R344" s="1">
        <v>85.868863365096743</v>
      </c>
    </row>
    <row r="345" spans="2:18" x14ac:dyDescent="0.3">
      <c r="B345">
        <v>11052</v>
      </c>
      <c r="C345" t="s">
        <v>96</v>
      </c>
      <c r="D345" t="s">
        <v>36</v>
      </c>
      <c r="E345" t="s">
        <v>53</v>
      </c>
      <c r="F345" s="1">
        <v>3122</v>
      </c>
      <c r="G345" s="2">
        <v>55</v>
      </c>
      <c r="H345">
        <v>347</v>
      </c>
      <c r="I345" s="7">
        <v>41679</v>
      </c>
      <c r="J345">
        <v>7.48</v>
      </c>
      <c r="K345">
        <v>2014</v>
      </c>
      <c r="L345" s="39">
        <v>7.48</v>
      </c>
      <c r="M345">
        <v>2595.56</v>
      </c>
      <c r="N345">
        <v>0.02</v>
      </c>
      <c r="O345">
        <v>62.440000000000005</v>
      </c>
      <c r="P345">
        <v>3059.56</v>
      </c>
      <c r="Q345" s="1">
        <v>464</v>
      </c>
      <c r="R345" s="1">
        <v>15.165579364353043</v>
      </c>
    </row>
    <row r="346" spans="2:18" x14ac:dyDescent="0.3">
      <c r="B346">
        <v>13491</v>
      </c>
      <c r="C346" t="s">
        <v>93</v>
      </c>
      <c r="D346" t="s">
        <v>41</v>
      </c>
      <c r="E346" t="s">
        <v>64</v>
      </c>
      <c r="F346" s="1">
        <v>3122</v>
      </c>
      <c r="G346" s="2">
        <v>129</v>
      </c>
      <c r="H346">
        <v>184</v>
      </c>
      <c r="I346" s="7">
        <v>42009</v>
      </c>
      <c r="J346">
        <v>11.22</v>
      </c>
      <c r="K346">
        <v>2015</v>
      </c>
      <c r="L346" s="35">
        <v>11.22</v>
      </c>
      <c r="M346">
        <v>2064.48</v>
      </c>
      <c r="N346" s="12">
        <v>0.03</v>
      </c>
      <c r="O346">
        <v>93.66</v>
      </c>
      <c r="P346">
        <v>3028.34</v>
      </c>
      <c r="Q346" s="1">
        <v>963.86000000000013</v>
      </c>
      <c r="R346" s="12">
        <v>0.31827998177219208</v>
      </c>
    </row>
    <row r="347" spans="2:18" x14ac:dyDescent="0.3">
      <c r="B347">
        <v>21310</v>
      </c>
      <c r="C347" t="s">
        <v>96</v>
      </c>
      <c r="D347" t="s">
        <v>40</v>
      </c>
      <c r="E347" t="s">
        <v>44</v>
      </c>
      <c r="F347" s="1">
        <v>3122</v>
      </c>
      <c r="G347" s="2">
        <v>69</v>
      </c>
      <c r="H347">
        <v>241</v>
      </c>
      <c r="I347" s="7">
        <v>42101</v>
      </c>
      <c r="J347">
        <v>7.51</v>
      </c>
      <c r="K347">
        <v>2015</v>
      </c>
      <c r="L347" s="35">
        <v>7.51</v>
      </c>
      <c r="M347">
        <v>1809.9099999999999</v>
      </c>
      <c r="N347" s="12">
        <v>0.01</v>
      </c>
      <c r="O347">
        <v>31.220000000000002</v>
      </c>
      <c r="P347">
        <v>3090.78</v>
      </c>
      <c r="Q347" s="1">
        <v>1280.8700000000003</v>
      </c>
      <c r="R347" s="12">
        <v>0.41441642562718806</v>
      </c>
    </row>
    <row r="348" spans="2:18" x14ac:dyDescent="0.3">
      <c r="B348">
        <v>21277</v>
      </c>
      <c r="C348" t="s">
        <v>92</v>
      </c>
      <c r="D348" t="s">
        <v>36</v>
      </c>
      <c r="E348" t="s">
        <v>46</v>
      </c>
      <c r="F348" s="1">
        <v>3115</v>
      </c>
      <c r="G348" s="2">
        <v>198</v>
      </c>
      <c r="H348">
        <v>130</v>
      </c>
      <c r="I348" s="7">
        <v>42078</v>
      </c>
      <c r="J348">
        <v>3.68</v>
      </c>
      <c r="K348">
        <v>2015</v>
      </c>
      <c r="L348" s="35">
        <v>3.68</v>
      </c>
      <c r="M348">
        <v>478.40000000000003</v>
      </c>
      <c r="N348" s="12">
        <v>0.02</v>
      </c>
      <c r="O348">
        <v>62.300000000000004</v>
      </c>
      <c r="P348">
        <v>3052.7</v>
      </c>
      <c r="Q348" s="1">
        <v>2574.2999999999997</v>
      </c>
      <c r="R348" s="12">
        <v>0.84328627116978405</v>
      </c>
    </row>
    <row r="349" spans="2:18" x14ac:dyDescent="0.3">
      <c r="B349">
        <v>13299</v>
      </c>
      <c r="C349" t="s">
        <v>94</v>
      </c>
      <c r="D349" t="s">
        <v>36</v>
      </c>
      <c r="E349" t="s">
        <v>64</v>
      </c>
      <c r="F349" s="1">
        <v>3094</v>
      </c>
      <c r="G349" s="2">
        <v>249</v>
      </c>
      <c r="H349">
        <v>221</v>
      </c>
      <c r="I349" s="7">
        <v>41828</v>
      </c>
      <c r="J349">
        <v>11.22</v>
      </c>
      <c r="K349">
        <v>2014</v>
      </c>
      <c r="L349" s="39">
        <v>11.22</v>
      </c>
      <c r="M349">
        <v>2479.6200000000003</v>
      </c>
      <c r="N349">
        <v>0.02</v>
      </c>
      <c r="O349">
        <v>61.88</v>
      </c>
      <c r="P349">
        <v>3032.12</v>
      </c>
      <c r="Q349" s="1">
        <v>552.49999999999955</v>
      </c>
      <c r="R349" s="1">
        <v>18.22157434402331</v>
      </c>
    </row>
    <row r="350" spans="2:18" x14ac:dyDescent="0.3">
      <c r="B350">
        <v>13392</v>
      </c>
      <c r="C350" t="s">
        <v>96</v>
      </c>
      <c r="D350" t="s">
        <v>40</v>
      </c>
      <c r="E350" t="s">
        <v>63</v>
      </c>
      <c r="F350" s="1">
        <v>3094</v>
      </c>
      <c r="G350" s="2">
        <v>26</v>
      </c>
      <c r="H350">
        <v>207</v>
      </c>
      <c r="I350" s="7">
        <v>41933</v>
      </c>
      <c r="J350">
        <v>5.72</v>
      </c>
      <c r="K350">
        <v>2014</v>
      </c>
      <c r="L350" s="39">
        <v>5.72</v>
      </c>
      <c r="M350">
        <v>1184.04</v>
      </c>
      <c r="N350">
        <v>0.01</v>
      </c>
      <c r="O350">
        <v>30.94</v>
      </c>
      <c r="P350">
        <v>3063.06</v>
      </c>
      <c r="Q350" s="1">
        <v>1879.02</v>
      </c>
      <c r="R350" s="1">
        <v>61.344537815126053</v>
      </c>
    </row>
    <row r="351" spans="2:18" x14ac:dyDescent="0.3">
      <c r="B351">
        <v>11070</v>
      </c>
      <c r="C351" t="s">
        <v>92</v>
      </c>
      <c r="D351" t="s">
        <v>41</v>
      </c>
      <c r="E351" t="s">
        <v>67</v>
      </c>
      <c r="F351" s="1">
        <v>3066</v>
      </c>
      <c r="G351" s="2">
        <v>315</v>
      </c>
      <c r="H351">
        <v>341</v>
      </c>
      <c r="I351" s="7">
        <v>41712</v>
      </c>
      <c r="J351">
        <v>5.15</v>
      </c>
      <c r="K351">
        <v>2014</v>
      </c>
      <c r="L351" s="39">
        <v>5.15</v>
      </c>
      <c r="M351">
        <v>1756.15</v>
      </c>
      <c r="N351">
        <v>0.03</v>
      </c>
      <c r="O351">
        <v>91.97999999999999</v>
      </c>
      <c r="P351">
        <v>2974.02</v>
      </c>
      <c r="Q351" s="1">
        <v>1217.8699999999999</v>
      </c>
      <c r="R351" s="1">
        <v>40.950296232036095</v>
      </c>
    </row>
    <row r="352" spans="2:18" x14ac:dyDescent="0.3">
      <c r="B352">
        <v>13450</v>
      </c>
      <c r="C352" t="s">
        <v>94</v>
      </c>
      <c r="D352" t="s">
        <v>39</v>
      </c>
      <c r="E352" t="s">
        <v>67</v>
      </c>
      <c r="F352" s="1">
        <v>3059</v>
      </c>
      <c r="G352" s="2">
        <v>27</v>
      </c>
      <c r="H352">
        <v>383</v>
      </c>
      <c r="I352" s="7">
        <v>41991</v>
      </c>
      <c r="J352">
        <v>5.15</v>
      </c>
      <c r="K352">
        <v>2014</v>
      </c>
      <c r="L352" s="39">
        <v>5.15</v>
      </c>
      <c r="M352">
        <v>1972.45</v>
      </c>
      <c r="N352">
        <v>0.03</v>
      </c>
      <c r="O352">
        <v>91.77</v>
      </c>
      <c r="P352">
        <v>2967.23</v>
      </c>
      <c r="Q352" s="1">
        <v>994.78</v>
      </c>
      <c r="R352" s="1">
        <v>33.525544025909689</v>
      </c>
    </row>
    <row r="353" spans="2:18" x14ac:dyDescent="0.3">
      <c r="B353">
        <v>13369</v>
      </c>
      <c r="C353" t="s">
        <v>99</v>
      </c>
      <c r="D353" t="s">
        <v>41</v>
      </c>
      <c r="E353" t="s">
        <v>63</v>
      </c>
      <c r="F353" s="1">
        <v>3052</v>
      </c>
      <c r="G353" s="2">
        <v>464</v>
      </c>
      <c r="H353">
        <v>191</v>
      </c>
      <c r="I353" s="7">
        <v>41910</v>
      </c>
      <c r="J353">
        <v>5.72</v>
      </c>
      <c r="K353">
        <v>2014</v>
      </c>
      <c r="L353" s="39">
        <v>5.72</v>
      </c>
      <c r="M353">
        <v>1092.52</v>
      </c>
      <c r="N353">
        <v>0.03</v>
      </c>
      <c r="O353">
        <v>91.56</v>
      </c>
      <c r="P353">
        <v>2960.44</v>
      </c>
      <c r="Q353" s="1">
        <v>1867.92</v>
      </c>
      <c r="R353" s="1">
        <v>63.096026266365811</v>
      </c>
    </row>
    <row r="354" spans="2:18" x14ac:dyDescent="0.3">
      <c r="B354">
        <v>13294</v>
      </c>
      <c r="C354" t="s">
        <v>92</v>
      </c>
      <c r="D354" t="s">
        <v>41</v>
      </c>
      <c r="E354" t="s">
        <v>60</v>
      </c>
      <c r="F354" s="1">
        <v>3045</v>
      </c>
      <c r="G354" s="2">
        <v>288</v>
      </c>
      <c r="H354">
        <v>127</v>
      </c>
      <c r="I354" s="7">
        <v>41823</v>
      </c>
      <c r="J354">
        <v>2.88</v>
      </c>
      <c r="K354">
        <v>2014</v>
      </c>
      <c r="L354" s="39">
        <v>2.88</v>
      </c>
      <c r="M354">
        <v>365.76</v>
      </c>
      <c r="N354">
        <v>0.03</v>
      </c>
      <c r="O354">
        <v>91.35</v>
      </c>
      <c r="P354">
        <v>2953.65</v>
      </c>
      <c r="Q354" s="1">
        <v>2587.8900000000003</v>
      </c>
      <c r="R354" s="1">
        <v>87.616677670001536</v>
      </c>
    </row>
    <row r="355" spans="2:18" x14ac:dyDescent="0.3">
      <c r="B355">
        <v>13454</v>
      </c>
      <c r="C355" t="s">
        <v>97</v>
      </c>
      <c r="D355" t="s">
        <v>36</v>
      </c>
      <c r="E355" t="s">
        <v>57</v>
      </c>
      <c r="F355" s="1">
        <v>3045</v>
      </c>
      <c r="G355" s="2">
        <v>33</v>
      </c>
      <c r="H355">
        <v>127</v>
      </c>
      <c r="I355" s="7">
        <v>41995</v>
      </c>
      <c r="J355">
        <v>3.32</v>
      </c>
      <c r="K355">
        <v>2014</v>
      </c>
      <c r="L355" s="39">
        <v>3.32</v>
      </c>
      <c r="M355">
        <v>421.64</v>
      </c>
      <c r="N355">
        <v>0.02</v>
      </c>
      <c r="O355">
        <v>60.9</v>
      </c>
      <c r="P355">
        <v>2984.1</v>
      </c>
      <c r="Q355" s="1">
        <v>2562.46</v>
      </c>
      <c r="R355" s="1">
        <v>85.870446700847836</v>
      </c>
    </row>
    <row r="356" spans="2:18" x14ac:dyDescent="0.3">
      <c r="B356">
        <v>21528</v>
      </c>
      <c r="C356" t="s">
        <v>94</v>
      </c>
      <c r="D356" t="s">
        <v>40</v>
      </c>
      <c r="E356" t="s">
        <v>48</v>
      </c>
      <c r="F356" s="1">
        <v>3045</v>
      </c>
      <c r="G356" s="2">
        <v>384</v>
      </c>
      <c r="H356">
        <v>305</v>
      </c>
      <c r="I356" s="7">
        <v>42321</v>
      </c>
      <c r="J356">
        <v>3.8</v>
      </c>
      <c r="K356">
        <v>2015</v>
      </c>
      <c r="L356" s="35">
        <v>3.8</v>
      </c>
      <c r="M356">
        <v>1159</v>
      </c>
      <c r="N356" s="12">
        <v>0.01</v>
      </c>
      <c r="O356">
        <v>30.45</v>
      </c>
      <c r="P356">
        <v>3014.55</v>
      </c>
      <c r="Q356" s="1">
        <v>1855.5500000000002</v>
      </c>
      <c r="R356" s="12">
        <v>0.61553133966927076</v>
      </c>
    </row>
    <row r="357" spans="2:18" x14ac:dyDescent="0.3">
      <c r="B357">
        <v>11110</v>
      </c>
      <c r="C357" t="s">
        <v>100</v>
      </c>
      <c r="D357" t="s">
        <v>38</v>
      </c>
      <c r="E357" t="s">
        <v>46</v>
      </c>
      <c r="F357" s="1">
        <v>3031</v>
      </c>
      <c r="G357" s="2">
        <v>108</v>
      </c>
      <c r="H357">
        <v>127</v>
      </c>
      <c r="I357" s="7">
        <v>41770</v>
      </c>
      <c r="J357">
        <v>3.68</v>
      </c>
      <c r="K357">
        <v>2014</v>
      </c>
      <c r="L357" s="39">
        <v>3.68</v>
      </c>
      <c r="M357">
        <v>467.36</v>
      </c>
      <c r="N357">
        <v>0.02</v>
      </c>
      <c r="O357">
        <v>60.620000000000005</v>
      </c>
      <c r="P357">
        <v>2970.38</v>
      </c>
      <c r="Q357" s="1">
        <v>2503.02</v>
      </c>
      <c r="R357" s="1">
        <v>84.265986170119646</v>
      </c>
    </row>
    <row r="358" spans="2:18" x14ac:dyDescent="0.3">
      <c r="B358">
        <v>13330</v>
      </c>
      <c r="C358" t="s">
        <v>96</v>
      </c>
      <c r="D358" t="s">
        <v>41</v>
      </c>
      <c r="E358" t="s">
        <v>68</v>
      </c>
      <c r="F358" s="1">
        <v>3010</v>
      </c>
      <c r="G358" s="2">
        <v>199</v>
      </c>
      <c r="H358">
        <v>335</v>
      </c>
      <c r="I358" s="7">
        <v>41864</v>
      </c>
      <c r="J358">
        <v>2.65</v>
      </c>
      <c r="K358">
        <v>2014</v>
      </c>
      <c r="L358" s="39">
        <v>2.65</v>
      </c>
      <c r="M358">
        <v>887.75</v>
      </c>
      <c r="N358">
        <v>0.03</v>
      </c>
      <c r="O358">
        <v>90.3</v>
      </c>
      <c r="P358">
        <v>2919.7</v>
      </c>
      <c r="Q358" s="1">
        <v>2031.9499999999998</v>
      </c>
      <c r="R358" s="1">
        <v>69.594478884816937</v>
      </c>
    </row>
    <row r="359" spans="2:18" x14ac:dyDescent="0.3">
      <c r="B359">
        <v>11092</v>
      </c>
      <c r="C359" t="s">
        <v>101</v>
      </c>
      <c r="D359" t="s">
        <v>39</v>
      </c>
      <c r="E359" t="s">
        <v>46</v>
      </c>
      <c r="F359" s="1">
        <v>2982</v>
      </c>
      <c r="G359" s="2">
        <v>242</v>
      </c>
      <c r="H359">
        <v>142</v>
      </c>
      <c r="I359" s="7">
        <v>41743</v>
      </c>
      <c r="J359">
        <v>3.68</v>
      </c>
      <c r="K359">
        <v>2014</v>
      </c>
      <c r="L359" s="39">
        <v>3.68</v>
      </c>
      <c r="M359">
        <v>522.56000000000006</v>
      </c>
      <c r="N359">
        <v>0.03</v>
      </c>
      <c r="O359">
        <v>89.46</v>
      </c>
      <c r="P359">
        <v>2892.54</v>
      </c>
      <c r="Q359" s="1">
        <v>2369.98</v>
      </c>
      <c r="R359" s="1">
        <v>81.934216985763371</v>
      </c>
    </row>
    <row r="360" spans="2:18" x14ac:dyDescent="0.3">
      <c r="B360">
        <v>13363</v>
      </c>
      <c r="C360" t="s">
        <v>98</v>
      </c>
      <c r="D360" t="s">
        <v>39</v>
      </c>
      <c r="E360" t="s">
        <v>48</v>
      </c>
      <c r="F360" s="1">
        <v>2982</v>
      </c>
      <c r="G360" s="2">
        <v>339</v>
      </c>
      <c r="H360">
        <v>373</v>
      </c>
      <c r="I360" s="7">
        <v>41904</v>
      </c>
      <c r="J360">
        <v>3.8</v>
      </c>
      <c r="K360">
        <v>2014</v>
      </c>
      <c r="L360" s="39">
        <v>3.8</v>
      </c>
      <c r="M360">
        <v>1417.3999999999999</v>
      </c>
      <c r="N360">
        <v>0.03</v>
      </c>
      <c r="O360">
        <v>89.46</v>
      </c>
      <c r="P360">
        <v>2892.54</v>
      </c>
      <c r="Q360" s="1">
        <v>1475.14</v>
      </c>
      <c r="R360" s="1">
        <v>50.998084728301087</v>
      </c>
    </row>
    <row r="361" spans="2:18" x14ac:dyDescent="0.3">
      <c r="B361">
        <v>11045</v>
      </c>
      <c r="C361" t="s">
        <v>97</v>
      </c>
      <c r="D361" t="s">
        <v>37</v>
      </c>
      <c r="E361" t="s">
        <v>49</v>
      </c>
      <c r="F361" s="1">
        <v>2975</v>
      </c>
      <c r="G361" s="2">
        <v>62</v>
      </c>
      <c r="H361">
        <v>119</v>
      </c>
      <c r="I361" s="7">
        <v>41676</v>
      </c>
      <c r="J361">
        <v>9.57</v>
      </c>
      <c r="K361">
        <v>2014</v>
      </c>
      <c r="L361" s="39">
        <v>9.57</v>
      </c>
      <c r="M361">
        <v>1138.83</v>
      </c>
      <c r="N361">
        <v>0.04</v>
      </c>
      <c r="O361">
        <v>119</v>
      </c>
      <c r="P361">
        <v>2856</v>
      </c>
      <c r="Q361" s="1">
        <v>1717.17</v>
      </c>
      <c r="R361" s="1">
        <v>60.125000000000007</v>
      </c>
    </row>
    <row r="362" spans="2:18" x14ac:dyDescent="0.3">
      <c r="B362">
        <v>21417</v>
      </c>
      <c r="C362" t="s">
        <v>92</v>
      </c>
      <c r="D362" t="s">
        <v>40</v>
      </c>
      <c r="E362" t="s">
        <v>61</v>
      </c>
      <c r="F362" s="1">
        <v>2954</v>
      </c>
      <c r="G362" s="2">
        <v>6</v>
      </c>
      <c r="H362">
        <v>124</v>
      </c>
      <c r="I362" s="7">
        <v>42228</v>
      </c>
      <c r="J362">
        <v>5.26</v>
      </c>
      <c r="K362">
        <v>2015</v>
      </c>
      <c r="L362" s="35">
        <v>5.26</v>
      </c>
      <c r="M362">
        <v>652.24</v>
      </c>
      <c r="N362" s="12">
        <v>0.01</v>
      </c>
      <c r="O362">
        <v>29.54</v>
      </c>
      <c r="P362">
        <v>2924.46</v>
      </c>
      <c r="Q362" s="1">
        <v>2272.2200000000003</v>
      </c>
      <c r="R362" s="12">
        <v>0.77697079118880075</v>
      </c>
    </row>
    <row r="363" spans="2:18" x14ac:dyDescent="0.3">
      <c r="B363">
        <v>30220</v>
      </c>
      <c r="C363" t="s">
        <v>98</v>
      </c>
      <c r="D363" t="s">
        <v>38</v>
      </c>
      <c r="E363" t="s">
        <v>47</v>
      </c>
      <c r="F363" s="1">
        <v>2940</v>
      </c>
      <c r="G363" s="2">
        <v>124</v>
      </c>
      <c r="H363">
        <v>140</v>
      </c>
      <c r="I363" s="7">
        <v>42341</v>
      </c>
      <c r="J363">
        <v>2.76</v>
      </c>
      <c r="K363">
        <v>2015</v>
      </c>
      <c r="L363" s="35">
        <v>2.76</v>
      </c>
      <c r="M363">
        <v>386.4</v>
      </c>
      <c r="N363" s="12">
        <v>0.02</v>
      </c>
      <c r="O363">
        <v>58.800000000000004</v>
      </c>
      <c r="P363">
        <v>2881.2</v>
      </c>
      <c r="Q363" s="1">
        <v>2494.7999999999997</v>
      </c>
      <c r="R363" s="12">
        <v>0.86588921282798825</v>
      </c>
    </row>
    <row r="364" spans="2:18" x14ac:dyDescent="0.3">
      <c r="B364">
        <v>13464</v>
      </c>
      <c r="C364" t="s">
        <v>98</v>
      </c>
      <c r="D364" t="s">
        <v>38</v>
      </c>
      <c r="E364" t="s">
        <v>68</v>
      </c>
      <c r="F364" s="1">
        <v>2919</v>
      </c>
      <c r="G364" s="2">
        <v>108</v>
      </c>
      <c r="H364">
        <v>417</v>
      </c>
      <c r="I364" s="7">
        <v>41982</v>
      </c>
      <c r="J364">
        <v>2.65</v>
      </c>
      <c r="K364">
        <v>2014</v>
      </c>
      <c r="L364" s="39">
        <v>2.65</v>
      </c>
      <c r="M364">
        <v>1105.05</v>
      </c>
      <c r="N364">
        <v>0.02</v>
      </c>
      <c r="O364">
        <v>58.38</v>
      </c>
      <c r="P364">
        <v>2860.62</v>
      </c>
      <c r="Q364" s="1">
        <v>1755.57</v>
      </c>
      <c r="R364" s="1">
        <v>61.370262390670547</v>
      </c>
    </row>
    <row r="365" spans="2:18" x14ac:dyDescent="0.3">
      <c r="B365">
        <v>21248</v>
      </c>
      <c r="C365" t="s">
        <v>98</v>
      </c>
      <c r="D365" t="s">
        <v>38</v>
      </c>
      <c r="E365" t="s">
        <v>58</v>
      </c>
      <c r="F365" s="1">
        <v>2898</v>
      </c>
      <c r="G365" s="2">
        <v>58</v>
      </c>
      <c r="H365">
        <v>363</v>
      </c>
      <c r="I365" s="7">
        <v>42049</v>
      </c>
      <c r="J365">
        <v>4.4000000000000004</v>
      </c>
      <c r="K365">
        <v>2015</v>
      </c>
      <c r="L365" s="35">
        <v>4.4000000000000004</v>
      </c>
      <c r="M365">
        <v>1597.2</v>
      </c>
      <c r="N365" s="12">
        <v>0.02</v>
      </c>
      <c r="O365">
        <v>57.96</v>
      </c>
      <c r="P365">
        <v>2840.04</v>
      </c>
      <c r="Q365" s="1">
        <v>1242.8399999999999</v>
      </c>
      <c r="R365" s="12">
        <v>0.43761355473866564</v>
      </c>
    </row>
    <row r="366" spans="2:18" x14ac:dyDescent="0.3">
      <c r="B366">
        <v>21204</v>
      </c>
      <c r="C366" t="s">
        <v>93</v>
      </c>
      <c r="D366" t="s">
        <v>41</v>
      </c>
      <c r="E366" t="s">
        <v>65</v>
      </c>
      <c r="F366" s="1">
        <v>2884</v>
      </c>
      <c r="G366" s="2">
        <v>24</v>
      </c>
      <c r="H366">
        <v>170</v>
      </c>
      <c r="I366" s="7">
        <v>42013</v>
      </c>
      <c r="J366">
        <v>5.04</v>
      </c>
      <c r="K366">
        <v>2015</v>
      </c>
      <c r="L366" s="35">
        <v>5.04</v>
      </c>
      <c r="M366">
        <v>856.8</v>
      </c>
      <c r="N366" s="12">
        <v>0.03</v>
      </c>
      <c r="O366">
        <v>86.52</v>
      </c>
      <c r="P366">
        <v>2797.48</v>
      </c>
      <c r="Q366" s="1">
        <v>1940.68</v>
      </c>
      <c r="R366" s="12">
        <v>0.6937243519167251</v>
      </c>
    </row>
    <row r="367" spans="2:18" x14ac:dyDescent="0.3">
      <c r="B367">
        <v>13416</v>
      </c>
      <c r="C367" t="s">
        <v>95</v>
      </c>
      <c r="D367" t="s">
        <v>39</v>
      </c>
      <c r="E367" t="s">
        <v>59</v>
      </c>
      <c r="F367" s="1">
        <v>2877</v>
      </c>
      <c r="G367" s="2">
        <v>213</v>
      </c>
      <c r="H367">
        <v>131</v>
      </c>
      <c r="I367" s="7">
        <v>41940</v>
      </c>
      <c r="J367">
        <v>6.52</v>
      </c>
      <c r="K367">
        <v>2014</v>
      </c>
      <c r="L367" s="39">
        <v>6.52</v>
      </c>
      <c r="M367">
        <v>854.11999999999989</v>
      </c>
      <c r="N367">
        <v>0.03</v>
      </c>
      <c r="O367">
        <v>86.31</v>
      </c>
      <c r="P367">
        <v>2790.69</v>
      </c>
      <c r="Q367" s="1">
        <v>1936.5700000000002</v>
      </c>
      <c r="R367" s="1">
        <v>69.393949166693545</v>
      </c>
    </row>
    <row r="368" spans="2:18" x14ac:dyDescent="0.3">
      <c r="B368">
        <v>21283</v>
      </c>
      <c r="C368" t="s">
        <v>98</v>
      </c>
      <c r="D368" t="s">
        <v>40</v>
      </c>
      <c r="E368" t="s">
        <v>62</v>
      </c>
      <c r="F368" s="1">
        <v>2877</v>
      </c>
      <c r="G368" s="2">
        <v>95</v>
      </c>
      <c r="H368">
        <v>116</v>
      </c>
      <c r="I368" s="7">
        <v>42074</v>
      </c>
      <c r="J368">
        <v>7.73</v>
      </c>
      <c r="K368">
        <v>2015</v>
      </c>
      <c r="L368" s="35">
        <v>7.73</v>
      </c>
      <c r="M368">
        <v>896.68000000000006</v>
      </c>
      <c r="N368" s="12">
        <v>0.01</v>
      </c>
      <c r="O368">
        <v>28.77</v>
      </c>
      <c r="P368">
        <v>2848.23</v>
      </c>
      <c r="Q368" s="1">
        <v>1951.55</v>
      </c>
      <c r="R368" s="12">
        <v>0.68517991875656103</v>
      </c>
    </row>
    <row r="369" spans="2:18" x14ac:dyDescent="0.3">
      <c r="B369">
        <v>21241</v>
      </c>
      <c r="C369" t="s">
        <v>96</v>
      </c>
      <c r="D369" t="s">
        <v>37</v>
      </c>
      <c r="E369" t="s">
        <v>68</v>
      </c>
      <c r="F369" s="1">
        <v>2870</v>
      </c>
      <c r="G369" s="2">
        <v>25</v>
      </c>
      <c r="H369">
        <v>287</v>
      </c>
      <c r="I369" s="7">
        <v>42050</v>
      </c>
      <c r="J369">
        <v>2.65</v>
      </c>
      <c r="K369">
        <v>2015</v>
      </c>
      <c r="L369" s="35">
        <v>2.65</v>
      </c>
      <c r="M369">
        <v>760.55</v>
      </c>
      <c r="N369" s="12">
        <v>0.04</v>
      </c>
      <c r="O369">
        <v>114.8</v>
      </c>
      <c r="P369">
        <v>2755.2</v>
      </c>
      <c r="Q369" s="1">
        <v>1994.6499999999999</v>
      </c>
      <c r="R369" s="12">
        <v>0.72395833333333337</v>
      </c>
    </row>
    <row r="370" spans="2:18" x14ac:dyDescent="0.3">
      <c r="B370">
        <v>21510</v>
      </c>
      <c r="C370" t="s">
        <v>92</v>
      </c>
      <c r="D370" t="s">
        <v>37</v>
      </c>
      <c r="E370" t="s">
        <v>51</v>
      </c>
      <c r="F370" s="1">
        <v>2856</v>
      </c>
      <c r="G370" s="2">
        <v>453</v>
      </c>
      <c r="H370">
        <v>130</v>
      </c>
      <c r="I370" s="7">
        <v>42315</v>
      </c>
      <c r="J370">
        <v>3.85</v>
      </c>
      <c r="K370">
        <v>2015</v>
      </c>
      <c r="L370" s="35">
        <v>3.85</v>
      </c>
      <c r="M370">
        <v>500.5</v>
      </c>
      <c r="N370" s="12">
        <v>0.04</v>
      </c>
      <c r="O370">
        <v>114.24000000000001</v>
      </c>
      <c r="P370">
        <v>2741.76</v>
      </c>
      <c r="Q370" s="1">
        <v>2241.2600000000002</v>
      </c>
      <c r="R370" s="12">
        <v>0.817453022875817</v>
      </c>
    </row>
    <row r="371" spans="2:18" x14ac:dyDescent="0.3">
      <c r="B371">
        <v>11078</v>
      </c>
      <c r="C371" t="s">
        <v>92</v>
      </c>
      <c r="D371" t="s">
        <v>36</v>
      </c>
      <c r="E371" t="s">
        <v>59</v>
      </c>
      <c r="F371" s="1">
        <v>2828</v>
      </c>
      <c r="G371" s="2">
        <v>188</v>
      </c>
      <c r="H371">
        <v>149</v>
      </c>
      <c r="I371" s="7">
        <v>41720</v>
      </c>
      <c r="J371">
        <v>6.52</v>
      </c>
      <c r="K371">
        <v>2014</v>
      </c>
      <c r="L371" s="39">
        <v>6.52</v>
      </c>
      <c r="M371">
        <v>971.4799999999999</v>
      </c>
      <c r="N371">
        <v>0.02</v>
      </c>
      <c r="O371">
        <v>56.56</v>
      </c>
      <c r="P371">
        <v>2771.44</v>
      </c>
      <c r="Q371" s="1">
        <v>1799.96</v>
      </c>
      <c r="R371" s="1">
        <v>64.946742487659847</v>
      </c>
    </row>
    <row r="372" spans="2:18" x14ac:dyDescent="0.3">
      <c r="B372">
        <v>21226</v>
      </c>
      <c r="C372" t="s">
        <v>98</v>
      </c>
      <c r="D372" t="s">
        <v>41</v>
      </c>
      <c r="E372" t="s">
        <v>53</v>
      </c>
      <c r="F372" s="1">
        <v>2828</v>
      </c>
      <c r="G372" s="2">
        <v>80</v>
      </c>
      <c r="H372">
        <v>315</v>
      </c>
      <c r="I372" s="7">
        <v>42035</v>
      </c>
      <c r="J372">
        <v>7.48</v>
      </c>
      <c r="K372">
        <v>2015</v>
      </c>
      <c r="L372" s="35">
        <v>7.48</v>
      </c>
      <c r="M372">
        <v>2356.2000000000003</v>
      </c>
      <c r="N372" s="12">
        <v>0.03</v>
      </c>
      <c r="O372">
        <v>84.84</v>
      </c>
      <c r="P372">
        <v>2743.16</v>
      </c>
      <c r="Q372" s="1">
        <v>386.95999999999958</v>
      </c>
      <c r="R372" s="12">
        <v>0.14106359089517184</v>
      </c>
    </row>
    <row r="373" spans="2:18" x14ac:dyDescent="0.3">
      <c r="B373">
        <v>11094</v>
      </c>
      <c r="C373" t="s">
        <v>92</v>
      </c>
      <c r="D373" t="s">
        <v>37</v>
      </c>
      <c r="E373" t="s">
        <v>62</v>
      </c>
      <c r="F373" s="1">
        <v>2814</v>
      </c>
      <c r="G373" s="2">
        <v>76</v>
      </c>
      <c r="H373">
        <v>123</v>
      </c>
      <c r="I373" s="7">
        <v>41763</v>
      </c>
      <c r="J373">
        <v>7.73</v>
      </c>
      <c r="K373">
        <v>2014</v>
      </c>
      <c r="L373" s="39">
        <v>7.73</v>
      </c>
      <c r="M373">
        <v>950.79000000000008</v>
      </c>
      <c r="N373">
        <v>0.04</v>
      </c>
      <c r="O373">
        <v>112.56</v>
      </c>
      <c r="P373">
        <v>2701.44</v>
      </c>
      <c r="Q373" s="1">
        <v>1750.65</v>
      </c>
      <c r="R373" s="1">
        <v>64.804326581378831</v>
      </c>
    </row>
    <row r="374" spans="2:18" x14ac:dyDescent="0.3">
      <c r="B374">
        <v>13276</v>
      </c>
      <c r="C374" t="s">
        <v>97</v>
      </c>
      <c r="D374" t="s">
        <v>38</v>
      </c>
      <c r="E374" t="s">
        <v>46</v>
      </c>
      <c r="F374" s="1">
        <v>2807</v>
      </c>
      <c r="G374" s="2">
        <v>319</v>
      </c>
      <c r="H374">
        <v>128</v>
      </c>
      <c r="I374" s="7">
        <v>41799</v>
      </c>
      <c r="J374">
        <v>3.68</v>
      </c>
      <c r="K374">
        <v>2014</v>
      </c>
      <c r="L374" s="39">
        <v>3.68</v>
      </c>
      <c r="M374">
        <v>471.04</v>
      </c>
      <c r="N374">
        <v>0.02</v>
      </c>
      <c r="O374">
        <v>56.14</v>
      </c>
      <c r="P374">
        <v>2750.86</v>
      </c>
      <c r="Q374" s="1">
        <v>2279.8200000000002</v>
      </c>
      <c r="R374" s="1">
        <v>82.87662767280051</v>
      </c>
    </row>
    <row r="375" spans="2:18" x14ac:dyDescent="0.3">
      <c r="B375">
        <v>13451</v>
      </c>
      <c r="C375" t="s">
        <v>95</v>
      </c>
      <c r="D375" t="s">
        <v>37</v>
      </c>
      <c r="E375" t="s">
        <v>51</v>
      </c>
      <c r="F375" s="1">
        <v>2772</v>
      </c>
      <c r="G375" s="2">
        <v>27</v>
      </c>
      <c r="H375">
        <v>116</v>
      </c>
      <c r="I375" s="7">
        <v>41992</v>
      </c>
      <c r="J375">
        <v>3.85</v>
      </c>
      <c r="K375">
        <v>2014</v>
      </c>
      <c r="L375" s="39">
        <v>3.85</v>
      </c>
      <c r="M375">
        <v>446.6</v>
      </c>
      <c r="N375">
        <v>0.04</v>
      </c>
      <c r="O375">
        <v>110.88</v>
      </c>
      <c r="P375">
        <v>2661.12</v>
      </c>
      <c r="Q375" s="1">
        <v>2214.52</v>
      </c>
      <c r="R375" s="1">
        <v>83.217592592592595</v>
      </c>
    </row>
    <row r="376" spans="2:18" x14ac:dyDescent="0.3">
      <c r="B376">
        <v>21426</v>
      </c>
      <c r="C376" t="s">
        <v>96</v>
      </c>
      <c r="D376" t="s">
        <v>39</v>
      </c>
      <c r="E376" t="s">
        <v>66</v>
      </c>
      <c r="F376" s="1">
        <v>2737</v>
      </c>
      <c r="G376" s="2">
        <v>236</v>
      </c>
      <c r="H376">
        <v>211</v>
      </c>
      <c r="I376" s="7">
        <v>42261</v>
      </c>
      <c r="J376">
        <v>9.94</v>
      </c>
      <c r="K376">
        <v>2015</v>
      </c>
      <c r="L376" s="35">
        <v>9.94</v>
      </c>
      <c r="M376">
        <v>2097.3399999999997</v>
      </c>
      <c r="N376" s="12">
        <v>0.03</v>
      </c>
      <c r="O376">
        <v>82.11</v>
      </c>
      <c r="P376">
        <v>2654.89</v>
      </c>
      <c r="Q376" s="1">
        <v>557.55000000000018</v>
      </c>
      <c r="R376" s="12">
        <v>0.21000870092546214</v>
      </c>
    </row>
    <row r="377" spans="2:18" x14ac:dyDescent="0.3">
      <c r="B377">
        <v>21351</v>
      </c>
      <c r="C377" t="s">
        <v>98</v>
      </c>
      <c r="D377" t="s">
        <v>41</v>
      </c>
      <c r="E377" t="s">
        <v>59</v>
      </c>
      <c r="F377" s="1">
        <v>2730</v>
      </c>
      <c r="G377" s="2">
        <v>22</v>
      </c>
      <c r="H377">
        <v>130</v>
      </c>
      <c r="I377" s="7">
        <v>42131</v>
      </c>
      <c r="J377">
        <v>6.52</v>
      </c>
      <c r="K377">
        <v>2015</v>
      </c>
      <c r="L377" s="35">
        <v>6.52</v>
      </c>
      <c r="M377">
        <v>847.59999999999991</v>
      </c>
      <c r="N377" s="12">
        <v>0.03</v>
      </c>
      <c r="O377">
        <v>81.899999999999991</v>
      </c>
      <c r="P377">
        <v>2648.1</v>
      </c>
      <c r="Q377" s="1">
        <v>1800.5</v>
      </c>
      <c r="R377" s="12">
        <v>0.67992145311732943</v>
      </c>
    </row>
    <row r="378" spans="2:18" x14ac:dyDescent="0.3">
      <c r="B378">
        <v>13275</v>
      </c>
      <c r="C378" t="s">
        <v>93</v>
      </c>
      <c r="D378" t="s">
        <v>38</v>
      </c>
      <c r="E378" t="s">
        <v>56</v>
      </c>
      <c r="F378" s="1">
        <v>2716</v>
      </c>
      <c r="G378" s="2">
        <v>94</v>
      </c>
      <c r="H378">
        <v>209</v>
      </c>
      <c r="I378" s="7">
        <v>41798</v>
      </c>
      <c r="J378">
        <v>6.8</v>
      </c>
      <c r="K378">
        <v>2014</v>
      </c>
      <c r="L378" s="39">
        <v>6.8</v>
      </c>
      <c r="M378">
        <v>1421.2</v>
      </c>
      <c r="N378">
        <v>0.02</v>
      </c>
      <c r="O378">
        <v>54.32</v>
      </c>
      <c r="P378">
        <v>2661.68</v>
      </c>
      <c r="Q378" s="1">
        <v>1240.4799999999998</v>
      </c>
      <c r="R378" s="1">
        <v>46.60515163355474</v>
      </c>
    </row>
    <row r="379" spans="2:18" x14ac:dyDescent="0.3">
      <c r="B379">
        <v>21198</v>
      </c>
      <c r="C379" t="s">
        <v>94</v>
      </c>
      <c r="D379" t="s">
        <v>40</v>
      </c>
      <c r="E379" t="s">
        <v>62</v>
      </c>
      <c r="F379" s="1">
        <v>2716</v>
      </c>
      <c r="G379" s="2">
        <v>85</v>
      </c>
      <c r="H379">
        <v>119</v>
      </c>
      <c r="I379" s="7">
        <v>42016</v>
      </c>
      <c r="J379">
        <v>7.73</v>
      </c>
      <c r="K379">
        <v>2015</v>
      </c>
      <c r="L379" s="35">
        <v>7.73</v>
      </c>
      <c r="M379">
        <v>919.87</v>
      </c>
      <c r="N379" s="12">
        <v>0.01</v>
      </c>
      <c r="O379">
        <v>27.16</v>
      </c>
      <c r="P379">
        <v>2688.84</v>
      </c>
      <c r="Q379" s="1">
        <v>1768.9700000000003</v>
      </c>
      <c r="R379" s="12">
        <v>0.65789336665625331</v>
      </c>
    </row>
    <row r="380" spans="2:18" x14ac:dyDescent="0.3">
      <c r="B380">
        <v>11033</v>
      </c>
      <c r="C380" t="s">
        <v>96</v>
      </c>
      <c r="D380" t="s">
        <v>40</v>
      </c>
      <c r="E380" t="s">
        <v>61</v>
      </c>
      <c r="F380" s="1">
        <v>2702</v>
      </c>
      <c r="G380" s="2">
        <v>57</v>
      </c>
      <c r="H380">
        <v>101</v>
      </c>
      <c r="I380" s="7">
        <v>41664</v>
      </c>
      <c r="J380">
        <v>5.26</v>
      </c>
      <c r="K380">
        <v>2014</v>
      </c>
      <c r="L380" s="39">
        <v>5.26</v>
      </c>
      <c r="M380">
        <v>531.26</v>
      </c>
      <c r="N380">
        <v>0.01</v>
      </c>
      <c r="O380">
        <v>27.02</v>
      </c>
      <c r="P380">
        <v>2674.98</v>
      </c>
      <c r="Q380" s="1">
        <v>2143.7200000000003</v>
      </c>
      <c r="R380" s="1">
        <v>80.139664595623145</v>
      </c>
    </row>
    <row r="381" spans="2:18" x14ac:dyDescent="0.3">
      <c r="B381">
        <v>11035</v>
      </c>
      <c r="C381" t="s">
        <v>99</v>
      </c>
      <c r="D381" t="s">
        <v>36</v>
      </c>
      <c r="E381" t="s">
        <v>44</v>
      </c>
      <c r="F381" s="1">
        <v>2702</v>
      </c>
      <c r="G381" s="2">
        <v>230</v>
      </c>
      <c r="H381">
        <v>193</v>
      </c>
      <c r="I381" s="7">
        <v>41663</v>
      </c>
      <c r="J381">
        <v>7.51</v>
      </c>
      <c r="K381">
        <v>2014</v>
      </c>
      <c r="L381" s="39">
        <v>7.51</v>
      </c>
      <c r="M381">
        <v>1449.43</v>
      </c>
      <c r="N381">
        <v>0.02</v>
      </c>
      <c r="O381">
        <v>54.04</v>
      </c>
      <c r="P381">
        <v>2647.96</v>
      </c>
      <c r="Q381" s="1">
        <v>1198.53</v>
      </c>
      <c r="R381" s="1">
        <v>45.262390670553934</v>
      </c>
    </row>
    <row r="382" spans="2:18" x14ac:dyDescent="0.3">
      <c r="B382">
        <v>21561</v>
      </c>
      <c r="C382" t="s">
        <v>100</v>
      </c>
      <c r="D382" t="s">
        <v>36</v>
      </c>
      <c r="E382" t="s">
        <v>52</v>
      </c>
      <c r="F382" s="1">
        <v>2695</v>
      </c>
      <c r="G382" s="2">
        <v>148</v>
      </c>
      <c r="H382">
        <v>169</v>
      </c>
      <c r="I382" s="7">
        <v>42332</v>
      </c>
      <c r="J382">
        <v>4.74</v>
      </c>
      <c r="K382">
        <v>2015</v>
      </c>
      <c r="L382" s="35">
        <v>4.74</v>
      </c>
      <c r="M382">
        <v>801.06000000000006</v>
      </c>
      <c r="N382" s="12">
        <v>0.02</v>
      </c>
      <c r="O382">
        <v>53.9</v>
      </c>
      <c r="P382">
        <v>2641.1</v>
      </c>
      <c r="Q382" s="1">
        <v>1840.04</v>
      </c>
      <c r="R382" s="12">
        <v>0.6966945590852297</v>
      </c>
    </row>
    <row r="383" spans="2:18" x14ac:dyDescent="0.3">
      <c r="B383">
        <v>21259</v>
      </c>
      <c r="C383" t="s">
        <v>97</v>
      </c>
      <c r="D383" t="s">
        <v>36</v>
      </c>
      <c r="E383" t="s">
        <v>65</v>
      </c>
      <c r="F383" s="1">
        <v>2674</v>
      </c>
      <c r="G383" s="2">
        <v>208</v>
      </c>
      <c r="H383">
        <v>149</v>
      </c>
      <c r="I383" s="7">
        <v>42060</v>
      </c>
      <c r="J383">
        <v>5.04</v>
      </c>
      <c r="K383">
        <v>2015</v>
      </c>
      <c r="L383" s="35">
        <v>5.04</v>
      </c>
      <c r="M383">
        <v>750.96</v>
      </c>
      <c r="N383" s="12">
        <v>0.02</v>
      </c>
      <c r="O383">
        <v>53.480000000000004</v>
      </c>
      <c r="P383">
        <v>2620.52</v>
      </c>
      <c r="Q383" s="1">
        <v>1869.56</v>
      </c>
      <c r="R383" s="12">
        <v>0.71343092210706271</v>
      </c>
    </row>
    <row r="384" spans="2:18" x14ac:dyDescent="0.3">
      <c r="B384">
        <v>21567</v>
      </c>
      <c r="C384" t="s">
        <v>98</v>
      </c>
      <c r="D384" t="s">
        <v>38</v>
      </c>
      <c r="E384" t="s">
        <v>60</v>
      </c>
      <c r="F384" s="1">
        <v>2674</v>
      </c>
      <c r="G384" s="2">
        <v>97</v>
      </c>
      <c r="H384">
        <v>103</v>
      </c>
      <c r="I384" s="7">
        <v>42334</v>
      </c>
      <c r="J384">
        <v>2.88</v>
      </c>
      <c r="K384">
        <v>2015</v>
      </c>
      <c r="L384" s="35">
        <v>2.88</v>
      </c>
      <c r="M384">
        <v>296.64</v>
      </c>
      <c r="N384" s="12">
        <v>0.02</v>
      </c>
      <c r="O384">
        <v>53.480000000000004</v>
      </c>
      <c r="P384">
        <v>2620.52</v>
      </c>
      <c r="Q384" s="1">
        <v>2323.88</v>
      </c>
      <c r="R384" s="12">
        <v>0.88680109291285703</v>
      </c>
    </row>
    <row r="385" spans="2:18" x14ac:dyDescent="0.3">
      <c r="B385">
        <v>13323</v>
      </c>
      <c r="C385" t="s">
        <v>99</v>
      </c>
      <c r="D385" t="s">
        <v>41</v>
      </c>
      <c r="E385" t="s">
        <v>46</v>
      </c>
      <c r="F385" s="1">
        <v>2646</v>
      </c>
      <c r="G385" s="2">
        <v>80</v>
      </c>
      <c r="H385">
        <v>111</v>
      </c>
      <c r="I385" s="7">
        <v>41857</v>
      </c>
      <c r="J385">
        <v>3.68</v>
      </c>
      <c r="K385">
        <v>2014</v>
      </c>
      <c r="L385" s="39">
        <v>3.68</v>
      </c>
      <c r="M385">
        <v>408.48</v>
      </c>
      <c r="N385">
        <v>0.03</v>
      </c>
      <c r="O385">
        <v>79.38</v>
      </c>
      <c r="P385">
        <v>2566.62</v>
      </c>
      <c r="Q385" s="1">
        <v>2158.14</v>
      </c>
      <c r="R385" s="1">
        <v>84.084905439839162</v>
      </c>
    </row>
    <row r="386" spans="2:18" x14ac:dyDescent="0.3">
      <c r="B386">
        <v>13430</v>
      </c>
      <c r="C386" t="s">
        <v>98</v>
      </c>
      <c r="D386" t="s">
        <v>39</v>
      </c>
      <c r="E386" t="s">
        <v>52</v>
      </c>
      <c r="F386" s="1">
        <v>2604</v>
      </c>
      <c r="G386" s="2">
        <v>85</v>
      </c>
      <c r="H386">
        <v>163</v>
      </c>
      <c r="I386" s="7">
        <v>41971</v>
      </c>
      <c r="J386">
        <v>4.74</v>
      </c>
      <c r="K386">
        <v>2014</v>
      </c>
      <c r="L386" s="39">
        <v>4.74</v>
      </c>
      <c r="M386">
        <v>772.62</v>
      </c>
      <c r="N386">
        <v>0.03</v>
      </c>
      <c r="O386">
        <v>78.11999999999999</v>
      </c>
      <c r="P386">
        <v>2525.88</v>
      </c>
      <c r="Q386" s="1">
        <v>1753.2600000000002</v>
      </c>
      <c r="R386" s="1">
        <v>69.411848543873816</v>
      </c>
    </row>
    <row r="387" spans="2:18" x14ac:dyDescent="0.3">
      <c r="B387">
        <v>21425</v>
      </c>
      <c r="C387" t="s">
        <v>100</v>
      </c>
      <c r="D387" t="s">
        <v>37</v>
      </c>
      <c r="E387" t="s">
        <v>67</v>
      </c>
      <c r="F387" s="1">
        <v>2604</v>
      </c>
      <c r="G387" s="2">
        <v>58</v>
      </c>
      <c r="H387">
        <v>372</v>
      </c>
      <c r="I387" s="7">
        <v>42260</v>
      </c>
      <c r="J387">
        <v>5.15</v>
      </c>
      <c r="K387">
        <v>2015</v>
      </c>
      <c r="L387" s="35">
        <v>5.15</v>
      </c>
      <c r="M387">
        <v>1915.8000000000002</v>
      </c>
      <c r="N387" s="12">
        <v>0.04</v>
      </c>
      <c r="O387">
        <v>104.16</v>
      </c>
      <c r="P387">
        <v>2499.84</v>
      </c>
      <c r="Q387" s="1">
        <v>584.04</v>
      </c>
      <c r="R387" s="12">
        <v>0.23363095238095236</v>
      </c>
    </row>
    <row r="388" spans="2:18" x14ac:dyDescent="0.3">
      <c r="B388">
        <v>21424</v>
      </c>
      <c r="C388" t="s">
        <v>98</v>
      </c>
      <c r="D388" t="s">
        <v>38</v>
      </c>
      <c r="E388" t="s">
        <v>48</v>
      </c>
      <c r="F388" s="1">
        <v>2597</v>
      </c>
      <c r="G388" s="2">
        <v>188</v>
      </c>
      <c r="H388">
        <v>325</v>
      </c>
      <c r="I388" s="7">
        <v>42259</v>
      </c>
      <c r="J388">
        <v>3.8</v>
      </c>
      <c r="K388">
        <v>2015</v>
      </c>
      <c r="L388" s="35">
        <v>3.8</v>
      </c>
      <c r="M388">
        <v>1235</v>
      </c>
      <c r="N388" s="12">
        <v>0.02</v>
      </c>
      <c r="O388">
        <v>51.94</v>
      </c>
      <c r="P388">
        <v>2545.06</v>
      </c>
      <c r="Q388" s="1">
        <v>1310.06</v>
      </c>
      <c r="R388" s="12">
        <v>0.51474621423463496</v>
      </c>
    </row>
    <row r="389" spans="2:18" x14ac:dyDescent="0.3">
      <c r="B389">
        <v>11108</v>
      </c>
      <c r="C389" t="s">
        <v>101</v>
      </c>
      <c r="D389" t="s">
        <v>36</v>
      </c>
      <c r="E389" t="s">
        <v>65</v>
      </c>
      <c r="F389" s="1">
        <v>2590</v>
      </c>
      <c r="G389" s="2">
        <v>233</v>
      </c>
      <c r="H389">
        <v>153</v>
      </c>
      <c r="I389" s="7">
        <v>41769</v>
      </c>
      <c r="J389">
        <v>5.04</v>
      </c>
      <c r="K389">
        <v>2014</v>
      </c>
      <c r="L389" s="39">
        <v>5.04</v>
      </c>
      <c r="M389">
        <v>771.12</v>
      </c>
      <c r="N389">
        <v>0.02</v>
      </c>
      <c r="O389">
        <v>51.800000000000004</v>
      </c>
      <c r="P389">
        <v>2538.1999999999998</v>
      </c>
      <c r="Q389" s="1">
        <v>1767.08</v>
      </c>
      <c r="R389" s="1">
        <v>69.619415333701056</v>
      </c>
    </row>
    <row r="390" spans="2:18" x14ac:dyDescent="0.3">
      <c r="B390">
        <v>13459</v>
      </c>
      <c r="C390" t="s">
        <v>93</v>
      </c>
      <c r="D390" t="s">
        <v>36</v>
      </c>
      <c r="E390" t="s">
        <v>55</v>
      </c>
      <c r="F390" s="1">
        <v>2555</v>
      </c>
      <c r="G390" s="2">
        <v>113</v>
      </c>
      <c r="H390">
        <v>112</v>
      </c>
      <c r="I390" s="7">
        <v>42000</v>
      </c>
      <c r="J390">
        <v>5.07</v>
      </c>
      <c r="K390">
        <v>2014</v>
      </c>
      <c r="L390" s="39">
        <v>5.07</v>
      </c>
      <c r="M390">
        <v>567.84</v>
      </c>
      <c r="N390">
        <v>0.02</v>
      </c>
      <c r="O390">
        <v>51.1</v>
      </c>
      <c r="P390">
        <v>2503.9</v>
      </c>
      <c r="Q390" s="1">
        <v>1936.06</v>
      </c>
      <c r="R390" s="1">
        <v>77.321778026278992</v>
      </c>
    </row>
    <row r="391" spans="2:18" x14ac:dyDescent="0.3">
      <c r="B391">
        <v>21328</v>
      </c>
      <c r="C391" t="s">
        <v>100</v>
      </c>
      <c r="D391" t="s">
        <v>41</v>
      </c>
      <c r="E391" t="s">
        <v>51</v>
      </c>
      <c r="F391" s="1">
        <v>2555</v>
      </c>
      <c r="G391" s="2">
        <v>246</v>
      </c>
      <c r="H391">
        <v>103</v>
      </c>
      <c r="I391" s="7">
        <v>42108</v>
      </c>
      <c r="J391">
        <v>3.85</v>
      </c>
      <c r="K391">
        <v>2015</v>
      </c>
      <c r="L391" s="35">
        <v>3.85</v>
      </c>
      <c r="M391">
        <v>396.55</v>
      </c>
      <c r="N391" s="12">
        <v>0.03</v>
      </c>
      <c r="O391">
        <v>76.649999999999991</v>
      </c>
      <c r="P391">
        <v>2478.35</v>
      </c>
      <c r="Q391" s="1">
        <v>2081.7999999999997</v>
      </c>
      <c r="R391" s="12">
        <v>0.83999435108035581</v>
      </c>
    </row>
    <row r="392" spans="2:18" x14ac:dyDescent="0.3">
      <c r="B392">
        <v>13308</v>
      </c>
      <c r="C392" t="s">
        <v>100</v>
      </c>
      <c r="D392" t="s">
        <v>40</v>
      </c>
      <c r="E392" t="s">
        <v>61</v>
      </c>
      <c r="F392" s="1">
        <v>2527</v>
      </c>
      <c r="G392" s="2">
        <v>301</v>
      </c>
      <c r="H392">
        <v>102</v>
      </c>
      <c r="I392" s="7">
        <v>41832</v>
      </c>
      <c r="J392">
        <v>5.26</v>
      </c>
      <c r="K392">
        <v>2014</v>
      </c>
      <c r="L392" s="39">
        <v>5.26</v>
      </c>
      <c r="M392">
        <v>536.52</v>
      </c>
      <c r="N392">
        <v>0.01</v>
      </c>
      <c r="O392">
        <v>25.27</v>
      </c>
      <c r="P392">
        <v>2501.73</v>
      </c>
      <c r="Q392" s="1">
        <v>1965.21</v>
      </c>
      <c r="R392" s="1">
        <v>78.554040603902095</v>
      </c>
    </row>
    <row r="393" spans="2:18" x14ac:dyDescent="0.3">
      <c r="B393">
        <v>30221</v>
      </c>
      <c r="C393" t="s">
        <v>94</v>
      </c>
      <c r="D393" t="s">
        <v>41</v>
      </c>
      <c r="E393" t="s">
        <v>62</v>
      </c>
      <c r="F393" s="1">
        <v>2527</v>
      </c>
      <c r="G393" s="2">
        <v>138</v>
      </c>
      <c r="H393">
        <v>98</v>
      </c>
      <c r="I393" s="7">
        <v>42342</v>
      </c>
      <c r="J393">
        <v>7.73</v>
      </c>
      <c r="K393">
        <v>2015</v>
      </c>
      <c r="L393" s="35">
        <v>7.73</v>
      </c>
      <c r="M393">
        <v>757.54000000000008</v>
      </c>
      <c r="N393" s="12">
        <v>0.03</v>
      </c>
      <c r="O393">
        <v>75.81</v>
      </c>
      <c r="P393">
        <v>2451.19</v>
      </c>
      <c r="Q393" s="1">
        <v>1693.65</v>
      </c>
      <c r="R393" s="12">
        <v>0.69095010994659734</v>
      </c>
    </row>
    <row r="394" spans="2:18" x14ac:dyDescent="0.3">
      <c r="B394">
        <v>13380</v>
      </c>
      <c r="C394" t="s">
        <v>97</v>
      </c>
      <c r="D394" t="s">
        <v>41</v>
      </c>
      <c r="E394" t="s">
        <v>68</v>
      </c>
      <c r="F394" s="1">
        <v>2520</v>
      </c>
      <c r="G394" s="2">
        <v>43</v>
      </c>
      <c r="H394">
        <v>360</v>
      </c>
      <c r="I394" s="7">
        <v>41921</v>
      </c>
      <c r="J394">
        <v>2.65</v>
      </c>
      <c r="K394">
        <v>2014</v>
      </c>
      <c r="L394" s="39">
        <v>2.65</v>
      </c>
      <c r="M394">
        <v>954</v>
      </c>
      <c r="N394">
        <v>0.03</v>
      </c>
      <c r="O394">
        <v>75.599999999999994</v>
      </c>
      <c r="P394">
        <v>2444.4</v>
      </c>
      <c r="Q394" s="1">
        <v>1490.4</v>
      </c>
      <c r="R394" s="1">
        <v>60.972017673048605</v>
      </c>
    </row>
    <row r="395" spans="2:18" x14ac:dyDescent="0.3">
      <c r="B395">
        <v>21555</v>
      </c>
      <c r="C395" t="s">
        <v>99</v>
      </c>
      <c r="D395" t="s">
        <v>41</v>
      </c>
      <c r="E395" t="s">
        <v>65</v>
      </c>
      <c r="F395" s="1">
        <v>2520</v>
      </c>
      <c r="G395" s="2">
        <v>219</v>
      </c>
      <c r="H395">
        <v>133</v>
      </c>
      <c r="I395" s="7">
        <v>42330</v>
      </c>
      <c r="J395">
        <v>5.04</v>
      </c>
      <c r="K395">
        <v>2015</v>
      </c>
      <c r="L395" s="35">
        <v>5.04</v>
      </c>
      <c r="M395">
        <v>670.32</v>
      </c>
      <c r="N395" s="12">
        <v>0.03</v>
      </c>
      <c r="O395">
        <v>75.599999999999994</v>
      </c>
      <c r="P395">
        <v>2444.4</v>
      </c>
      <c r="Q395" s="1">
        <v>1774.08</v>
      </c>
      <c r="R395" s="12">
        <v>0.72577319587628863</v>
      </c>
    </row>
    <row r="396" spans="2:18" x14ac:dyDescent="0.3">
      <c r="B396">
        <v>13305</v>
      </c>
      <c r="C396" t="s">
        <v>92</v>
      </c>
      <c r="D396" t="s">
        <v>36</v>
      </c>
      <c r="E396" t="s">
        <v>57</v>
      </c>
      <c r="F396" s="1">
        <v>2513</v>
      </c>
      <c r="G396" s="2">
        <v>471</v>
      </c>
      <c r="H396">
        <v>105</v>
      </c>
      <c r="I396" s="7">
        <v>41829</v>
      </c>
      <c r="J396">
        <v>3.32</v>
      </c>
      <c r="K396">
        <v>2014</v>
      </c>
      <c r="L396" s="39">
        <v>3.32</v>
      </c>
      <c r="M396">
        <v>348.59999999999997</v>
      </c>
      <c r="N396">
        <v>0.02</v>
      </c>
      <c r="O396">
        <v>50.26</v>
      </c>
      <c r="P396">
        <v>2462.7399999999998</v>
      </c>
      <c r="Q396" s="1">
        <v>2114.14</v>
      </c>
      <c r="R396" s="1">
        <v>85.84503439258711</v>
      </c>
    </row>
    <row r="397" spans="2:18" x14ac:dyDescent="0.3">
      <c r="B397">
        <v>13367</v>
      </c>
      <c r="C397" t="s">
        <v>96</v>
      </c>
      <c r="D397" t="s">
        <v>39</v>
      </c>
      <c r="E397" t="s">
        <v>53</v>
      </c>
      <c r="F397" s="1">
        <v>2506</v>
      </c>
      <c r="G397" s="2">
        <v>349</v>
      </c>
      <c r="H397">
        <v>314</v>
      </c>
      <c r="I397" s="7">
        <v>41908</v>
      </c>
      <c r="J397">
        <v>7.48</v>
      </c>
      <c r="K397">
        <v>2014</v>
      </c>
      <c r="L397" s="39">
        <v>7.48</v>
      </c>
      <c r="M397">
        <v>2348.7200000000003</v>
      </c>
      <c r="N397">
        <v>0.03</v>
      </c>
      <c r="O397">
        <v>75.179999999999993</v>
      </c>
      <c r="P397">
        <v>2430.8200000000002</v>
      </c>
      <c r="Q397" s="1">
        <v>82.099999999999909</v>
      </c>
      <c r="R397" s="1">
        <v>3.3774611036604889</v>
      </c>
    </row>
    <row r="398" spans="2:18" x14ac:dyDescent="0.3">
      <c r="B398">
        <v>21412</v>
      </c>
      <c r="C398" t="s">
        <v>93</v>
      </c>
      <c r="D398" t="s">
        <v>41</v>
      </c>
      <c r="E398" t="s">
        <v>53</v>
      </c>
      <c r="F398" s="1">
        <v>2492</v>
      </c>
      <c r="G398" s="2">
        <v>67</v>
      </c>
      <c r="H398">
        <v>312</v>
      </c>
      <c r="I398" s="7">
        <v>42223</v>
      </c>
      <c r="J398">
        <v>7.48</v>
      </c>
      <c r="K398">
        <v>2015</v>
      </c>
      <c r="L398" s="35">
        <v>7.48</v>
      </c>
      <c r="M398">
        <v>2333.7600000000002</v>
      </c>
      <c r="N398" s="12">
        <v>0.03</v>
      </c>
      <c r="O398">
        <v>74.759999999999991</v>
      </c>
      <c r="P398">
        <v>2417.2399999999998</v>
      </c>
      <c r="Q398" s="1">
        <v>83.479999999999563</v>
      </c>
      <c r="R398" s="12">
        <v>3.4535255084310858E-2</v>
      </c>
    </row>
    <row r="399" spans="2:18" x14ac:dyDescent="0.3">
      <c r="B399">
        <v>42532</v>
      </c>
      <c r="C399" t="s">
        <v>95</v>
      </c>
      <c r="D399" t="s">
        <v>41</v>
      </c>
      <c r="E399" t="s">
        <v>59</v>
      </c>
      <c r="F399" s="1">
        <v>2485</v>
      </c>
      <c r="G399" s="2">
        <v>40</v>
      </c>
      <c r="H399">
        <v>119</v>
      </c>
      <c r="I399" s="7">
        <v>42356</v>
      </c>
      <c r="J399">
        <v>6.52</v>
      </c>
      <c r="K399">
        <v>2015</v>
      </c>
      <c r="L399" s="35">
        <v>6.52</v>
      </c>
      <c r="M399">
        <v>775.88</v>
      </c>
      <c r="N399" s="12">
        <v>0.03</v>
      </c>
      <c r="O399">
        <v>74.55</v>
      </c>
      <c r="P399">
        <v>2410.4499999999998</v>
      </c>
      <c r="Q399" s="1">
        <v>1634.5699999999997</v>
      </c>
      <c r="R399" s="12">
        <v>0.67811819369827209</v>
      </c>
    </row>
    <row r="400" spans="2:18" x14ac:dyDescent="0.3">
      <c r="B400">
        <v>13468</v>
      </c>
      <c r="C400" t="s">
        <v>92</v>
      </c>
      <c r="D400" t="s">
        <v>41</v>
      </c>
      <c r="E400" t="s">
        <v>51</v>
      </c>
      <c r="F400" s="1">
        <v>2450</v>
      </c>
      <c r="G400" s="2">
        <v>251</v>
      </c>
      <c r="H400">
        <v>112</v>
      </c>
      <c r="I400" s="7">
        <v>41986</v>
      </c>
      <c r="J400">
        <v>3.85</v>
      </c>
      <c r="K400">
        <v>2014</v>
      </c>
      <c r="L400" s="39">
        <v>3.85</v>
      </c>
      <c r="M400">
        <v>431.2</v>
      </c>
      <c r="N400">
        <v>0.03</v>
      </c>
      <c r="O400">
        <v>73.5</v>
      </c>
      <c r="P400">
        <v>2376.5</v>
      </c>
      <c r="Q400" s="1">
        <v>1945.3</v>
      </c>
      <c r="R400" s="1">
        <v>81.855670103092777</v>
      </c>
    </row>
    <row r="401" spans="2:18" x14ac:dyDescent="0.3">
      <c r="B401">
        <v>30214</v>
      </c>
      <c r="C401" t="s">
        <v>98</v>
      </c>
      <c r="D401" t="s">
        <v>37</v>
      </c>
      <c r="E401" t="s">
        <v>44</v>
      </c>
      <c r="F401" s="1">
        <v>2443</v>
      </c>
      <c r="G401" s="2">
        <v>131</v>
      </c>
      <c r="H401">
        <v>188</v>
      </c>
      <c r="I401" s="7">
        <v>42335</v>
      </c>
      <c r="J401">
        <v>7.51</v>
      </c>
      <c r="K401">
        <v>2015</v>
      </c>
      <c r="L401" s="35">
        <v>7.51</v>
      </c>
      <c r="M401">
        <v>1411.8799999999999</v>
      </c>
      <c r="N401" s="12">
        <v>0.04</v>
      </c>
      <c r="O401">
        <v>97.72</v>
      </c>
      <c r="P401">
        <v>2345.2800000000002</v>
      </c>
      <c r="Q401" s="1">
        <v>933.40000000000032</v>
      </c>
      <c r="R401" s="12">
        <v>0.39799085823441133</v>
      </c>
    </row>
    <row r="402" spans="2:18" x14ac:dyDescent="0.3">
      <c r="B402">
        <v>11069</v>
      </c>
      <c r="C402" t="s">
        <v>99</v>
      </c>
      <c r="D402" t="s">
        <v>40</v>
      </c>
      <c r="E402" t="s">
        <v>68</v>
      </c>
      <c r="F402" s="1">
        <v>2415</v>
      </c>
      <c r="G402" s="2">
        <v>50</v>
      </c>
      <c r="H402">
        <v>242</v>
      </c>
      <c r="I402" s="7">
        <v>41711</v>
      </c>
      <c r="J402">
        <v>2.65</v>
      </c>
      <c r="K402">
        <v>2014</v>
      </c>
      <c r="L402" s="39">
        <v>2.65</v>
      </c>
      <c r="M402">
        <v>641.29999999999995</v>
      </c>
      <c r="N402">
        <v>0.01</v>
      </c>
      <c r="O402">
        <v>24.150000000000002</v>
      </c>
      <c r="P402">
        <v>2390.85</v>
      </c>
      <c r="Q402" s="1">
        <v>1749.55</v>
      </c>
      <c r="R402" s="1">
        <v>73.176903611686214</v>
      </c>
    </row>
    <row r="403" spans="2:18" x14ac:dyDescent="0.3">
      <c r="B403">
        <v>13422</v>
      </c>
      <c r="C403" t="s">
        <v>94</v>
      </c>
      <c r="D403" t="s">
        <v>41</v>
      </c>
      <c r="E403" t="s">
        <v>57</v>
      </c>
      <c r="F403" s="1">
        <v>2415</v>
      </c>
      <c r="G403" s="2">
        <v>215</v>
      </c>
      <c r="H403">
        <v>90</v>
      </c>
      <c r="I403" s="7">
        <v>41946</v>
      </c>
      <c r="J403">
        <v>3.32</v>
      </c>
      <c r="K403">
        <v>2014</v>
      </c>
      <c r="L403" s="39">
        <v>3.32</v>
      </c>
      <c r="M403">
        <v>298.8</v>
      </c>
      <c r="N403">
        <v>0.03</v>
      </c>
      <c r="O403">
        <v>72.45</v>
      </c>
      <c r="P403">
        <v>2342.5500000000002</v>
      </c>
      <c r="Q403" s="1">
        <v>2043.7500000000002</v>
      </c>
      <c r="R403" s="1">
        <v>87.244669270666591</v>
      </c>
    </row>
    <row r="404" spans="2:18" x14ac:dyDescent="0.3">
      <c r="B404">
        <v>30215</v>
      </c>
      <c r="C404" t="s">
        <v>98</v>
      </c>
      <c r="D404" t="s">
        <v>39</v>
      </c>
      <c r="E404" t="s">
        <v>57</v>
      </c>
      <c r="F404" s="1">
        <v>2415</v>
      </c>
      <c r="G404" s="2">
        <v>26</v>
      </c>
      <c r="H404">
        <v>101</v>
      </c>
      <c r="I404" s="7">
        <v>42336</v>
      </c>
      <c r="J404">
        <v>3.32</v>
      </c>
      <c r="K404">
        <v>2015</v>
      </c>
      <c r="L404" s="35">
        <v>3.32</v>
      </c>
      <c r="M404">
        <v>335.32</v>
      </c>
      <c r="N404" s="12">
        <v>0.03</v>
      </c>
      <c r="O404">
        <v>72.45</v>
      </c>
      <c r="P404">
        <v>2342.5500000000002</v>
      </c>
      <c r="Q404" s="1">
        <v>2007.2300000000002</v>
      </c>
      <c r="R404" s="12">
        <v>0.85685684403748053</v>
      </c>
    </row>
    <row r="405" spans="2:18" x14ac:dyDescent="0.3">
      <c r="B405">
        <v>21279</v>
      </c>
      <c r="C405" t="s">
        <v>99</v>
      </c>
      <c r="D405" t="s">
        <v>40</v>
      </c>
      <c r="E405" t="s">
        <v>60</v>
      </c>
      <c r="F405" s="1">
        <v>2401</v>
      </c>
      <c r="G405" s="2">
        <v>58</v>
      </c>
      <c r="H405">
        <v>97</v>
      </c>
      <c r="I405" s="7">
        <v>42080</v>
      </c>
      <c r="J405">
        <v>2.88</v>
      </c>
      <c r="K405">
        <v>2015</v>
      </c>
      <c r="L405" s="35">
        <v>2.88</v>
      </c>
      <c r="M405">
        <v>279.36</v>
      </c>
      <c r="N405" s="12">
        <v>0.01</v>
      </c>
      <c r="O405">
        <v>24.01</v>
      </c>
      <c r="P405">
        <v>2376.9899999999998</v>
      </c>
      <c r="Q405" s="1">
        <v>2097.6299999999997</v>
      </c>
      <c r="R405" s="12">
        <v>0.88247321191927597</v>
      </c>
    </row>
    <row r="406" spans="2:18" x14ac:dyDescent="0.3">
      <c r="B406">
        <v>21371</v>
      </c>
      <c r="C406" t="s">
        <v>95</v>
      </c>
      <c r="D406" t="s">
        <v>38</v>
      </c>
      <c r="E406" t="s">
        <v>63</v>
      </c>
      <c r="F406" s="1">
        <v>2394</v>
      </c>
      <c r="G406" s="2">
        <v>371</v>
      </c>
      <c r="H406">
        <v>150</v>
      </c>
      <c r="I406" s="7">
        <v>42169</v>
      </c>
      <c r="J406">
        <v>5.72</v>
      </c>
      <c r="K406">
        <v>2015</v>
      </c>
      <c r="L406" s="35">
        <v>5.72</v>
      </c>
      <c r="M406">
        <v>858</v>
      </c>
      <c r="N406" s="12">
        <v>0.02</v>
      </c>
      <c r="O406">
        <v>47.88</v>
      </c>
      <c r="P406">
        <v>2346.12</v>
      </c>
      <c r="Q406" s="1">
        <v>1488.12</v>
      </c>
      <c r="R406" s="12">
        <v>0.63428980614802311</v>
      </c>
    </row>
    <row r="407" spans="2:18" x14ac:dyDescent="0.3">
      <c r="B407">
        <v>42526</v>
      </c>
      <c r="C407" t="s">
        <v>98</v>
      </c>
      <c r="D407" t="s">
        <v>37</v>
      </c>
      <c r="E407" t="s">
        <v>66</v>
      </c>
      <c r="F407" s="1">
        <v>2394</v>
      </c>
      <c r="G407" s="2">
        <v>145</v>
      </c>
      <c r="H407">
        <v>218</v>
      </c>
      <c r="I407" s="7">
        <v>42350</v>
      </c>
      <c r="J407">
        <v>9.94</v>
      </c>
      <c r="K407">
        <v>2015</v>
      </c>
      <c r="L407" s="35">
        <v>9.94</v>
      </c>
      <c r="M407">
        <v>2166.92</v>
      </c>
      <c r="N407" s="12">
        <v>0.04</v>
      </c>
      <c r="O407">
        <v>95.76</v>
      </c>
      <c r="P407">
        <v>2298.2399999999998</v>
      </c>
      <c r="Q407" s="1">
        <v>131.31999999999971</v>
      </c>
      <c r="R407" s="12">
        <v>5.7139376218323462E-2</v>
      </c>
    </row>
    <row r="408" spans="2:18" x14ac:dyDescent="0.3">
      <c r="B408">
        <v>21433</v>
      </c>
      <c r="C408" t="s">
        <v>96</v>
      </c>
      <c r="D408" t="s">
        <v>41</v>
      </c>
      <c r="E408" t="s">
        <v>67</v>
      </c>
      <c r="F408" s="1">
        <v>2380</v>
      </c>
      <c r="G408" s="2">
        <v>335</v>
      </c>
      <c r="H408">
        <v>298</v>
      </c>
      <c r="I408" s="7">
        <v>42268</v>
      </c>
      <c r="J408">
        <v>5.15</v>
      </c>
      <c r="K408">
        <v>2015</v>
      </c>
      <c r="L408" s="35">
        <v>5.15</v>
      </c>
      <c r="M408">
        <v>1534.7</v>
      </c>
      <c r="N408" s="12">
        <v>0.03</v>
      </c>
      <c r="O408">
        <v>71.399999999999991</v>
      </c>
      <c r="P408">
        <v>2308.6</v>
      </c>
      <c r="Q408" s="1">
        <v>773.89999999999986</v>
      </c>
      <c r="R408" s="12">
        <v>0.33522481157411416</v>
      </c>
    </row>
    <row r="409" spans="2:18" x14ac:dyDescent="0.3">
      <c r="B409">
        <v>13325</v>
      </c>
      <c r="C409" t="s">
        <v>101</v>
      </c>
      <c r="D409" t="s">
        <v>36</v>
      </c>
      <c r="E409" t="s">
        <v>44</v>
      </c>
      <c r="F409" s="1">
        <v>2373</v>
      </c>
      <c r="G409" s="2">
        <v>17</v>
      </c>
      <c r="H409">
        <v>170</v>
      </c>
      <c r="I409" s="7">
        <v>41859</v>
      </c>
      <c r="J409">
        <v>7.51</v>
      </c>
      <c r="K409">
        <v>2014</v>
      </c>
      <c r="L409" s="39">
        <v>7.51</v>
      </c>
      <c r="M409">
        <v>1276.7</v>
      </c>
      <c r="N409">
        <v>0.02</v>
      </c>
      <c r="O409">
        <v>47.46</v>
      </c>
      <c r="P409">
        <v>2325.54</v>
      </c>
      <c r="Q409" s="1">
        <v>1048.8399999999999</v>
      </c>
      <c r="R409" s="1">
        <v>45.100922796425778</v>
      </c>
    </row>
    <row r="410" spans="2:18" x14ac:dyDescent="0.3">
      <c r="B410">
        <v>13378</v>
      </c>
      <c r="C410" t="s">
        <v>100</v>
      </c>
      <c r="D410" t="s">
        <v>40</v>
      </c>
      <c r="E410" t="s">
        <v>53</v>
      </c>
      <c r="F410" s="1">
        <v>2373</v>
      </c>
      <c r="G410" s="2">
        <v>247</v>
      </c>
      <c r="H410">
        <v>339</v>
      </c>
      <c r="I410" s="7">
        <v>41910</v>
      </c>
      <c r="J410">
        <v>7.48</v>
      </c>
      <c r="K410">
        <v>2014</v>
      </c>
      <c r="L410" s="39">
        <v>7.48</v>
      </c>
      <c r="M410">
        <v>2535.7200000000003</v>
      </c>
      <c r="N410">
        <v>0.01</v>
      </c>
      <c r="O410">
        <v>23.73</v>
      </c>
      <c r="P410">
        <v>2349.27</v>
      </c>
      <c r="Q410" s="1">
        <v>-186.45000000000027</v>
      </c>
      <c r="R410" s="1">
        <v>-7.9365079365079483</v>
      </c>
    </row>
    <row r="411" spans="2:18" x14ac:dyDescent="0.3">
      <c r="B411">
        <v>21415</v>
      </c>
      <c r="C411" t="s">
        <v>99</v>
      </c>
      <c r="D411" t="s">
        <v>40</v>
      </c>
      <c r="E411" t="s">
        <v>59</v>
      </c>
      <c r="F411" s="1">
        <v>2352</v>
      </c>
      <c r="G411" s="2">
        <v>106</v>
      </c>
      <c r="H411">
        <v>107</v>
      </c>
      <c r="I411" s="7">
        <v>42226</v>
      </c>
      <c r="J411">
        <v>6.52</v>
      </c>
      <c r="K411">
        <v>2015</v>
      </c>
      <c r="L411" s="35">
        <v>6.52</v>
      </c>
      <c r="M411">
        <v>697.64</v>
      </c>
      <c r="N411" s="12">
        <v>0.01</v>
      </c>
      <c r="O411">
        <v>23.52</v>
      </c>
      <c r="P411">
        <v>2328.48</v>
      </c>
      <c r="Q411" s="1">
        <v>1630.8400000000001</v>
      </c>
      <c r="R411" s="12">
        <v>0.70038823610252188</v>
      </c>
    </row>
    <row r="412" spans="2:18" x14ac:dyDescent="0.3">
      <c r="B412">
        <v>11080</v>
      </c>
      <c r="C412" t="s">
        <v>95</v>
      </c>
      <c r="D412" t="s">
        <v>36</v>
      </c>
      <c r="E412" t="s">
        <v>62</v>
      </c>
      <c r="F412" s="1">
        <v>2338</v>
      </c>
      <c r="G412" s="2">
        <v>132</v>
      </c>
      <c r="H412">
        <v>90</v>
      </c>
      <c r="I412" s="7">
        <v>41722</v>
      </c>
      <c r="J412">
        <v>7.73</v>
      </c>
      <c r="K412">
        <v>2014</v>
      </c>
      <c r="L412" s="39">
        <v>7.73</v>
      </c>
      <c r="M412">
        <v>695.7</v>
      </c>
      <c r="N412">
        <v>0.02</v>
      </c>
      <c r="O412">
        <v>46.76</v>
      </c>
      <c r="P412">
        <v>2291.2399999999998</v>
      </c>
      <c r="Q412" s="1">
        <v>1595.5399999999997</v>
      </c>
      <c r="R412" s="1">
        <v>69.636528691887349</v>
      </c>
    </row>
    <row r="413" spans="2:18" x14ac:dyDescent="0.3">
      <c r="B413">
        <v>13436</v>
      </c>
      <c r="C413" t="s">
        <v>99</v>
      </c>
      <c r="D413" t="s">
        <v>41</v>
      </c>
      <c r="E413" t="s">
        <v>67</v>
      </c>
      <c r="F413" s="1">
        <v>2338</v>
      </c>
      <c r="G413" s="2">
        <v>113</v>
      </c>
      <c r="H413">
        <v>390</v>
      </c>
      <c r="I413" s="7">
        <v>41977</v>
      </c>
      <c r="J413">
        <v>5.15</v>
      </c>
      <c r="K413">
        <v>2014</v>
      </c>
      <c r="L413" s="39">
        <v>5.15</v>
      </c>
      <c r="M413">
        <v>2008.5000000000002</v>
      </c>
      <c r="N413">
        <v>0.03</v>
      </c>
      <c r="O413">
        <v>70.14</v>
      </c>
      <c r="P413">
        <v>2267.86</v>
      </c>
      <c r="Q413" s="1">
        <v>259.3599999999999</v>
      </c>
      <c r="R413" s="1">
        <v>11.436332048715524</v>
      </c>
    </row>
    <row r="414" spans="2:18" x14ac:dyDescent="0.3">
      <c r="B414">
        <v>13358</v>
      </c>
      <c r="C414" t="s">
        <v>92</v>
      </c>
      <c r="D414" t="s">
        <v>40</v>
      </c>
      <c r="E414" t="s">
        <v>67</v>
      </c>
      <c r="F414" s="1">
        <v>2331</v>
      </c>
      <c r="G414" s="2">
        <v>197</v>
      </c>
      <c r="H414">
        <v>389</v>
      </c>
      <c r="I414" s="7">
        <v>41899</v>
      </c>
      <c r="J414">
        <v>5.15</v>
      </c>
      <c r="K414">
        <v>2014</v>
      </c>
      <c r="L414" s="39">
        <v>5.15</v>
      </c>
      <c r="M414">
        <v>2003.3500000000001</v>
      </c>
      <c r="N414">
        <v>0.01</v>
      </c>
      <c r="O414">
        <v>23.31</v>
      </c>
      <c r="P414">
        <v>2307.69</v>
      </c>
      <c r="Q414" s="1">
        <v>304.33999999999992</v>
      </c>
      <c r="R414" s="1">
        <v>13.188079854746517</v>
      </c>
    </row>
    <row r="415" spans="2:18" x14ac:dyDescent="0.3">
      <c r="B415">
        <v>13382</v>
      </c>
      <c r="C415" t="s">
        <v>99</v>
      </c>
      <c r="D415" t="s">
        <v>41</v>
      </c>
      <c r="E415" t="s">
        <v>61</v>
      </c>
      <c r="F415" s="1">
        <v>2331</v>
      </c>
      <c r="G415" s="2">
        <v>226</v>
      </c>
      <c r="H415">
        <v>94</v>
      </c>
      <c r="I415" s="7">
        <v>41923</v>
      </c>
      <c r="J415">
        <v>5.26</v>
      </c>
      <c r="K415">
        <v>2014</v>
      </c>
      <c r="L415" s="39">
        <v>5.26</v>
      </c>
      <c r="M415">
        <v>494.44</v>
      </c>
      <c r="N415">
        <v>0.03</v>
      </c>
      <c r="O415">
        <v>69.929999999999993</v>
      </c>
      <c r="P415">
        <v>2261.0700000000002</v>
      </c>
      <c r="Q415" s="1">
        <v>1766.63</v>
      </c>
      <c r="R415" s="1">
        <v>78.13247710154927</v>
      </c>
    </row>
    <row r="416" spans="2:18" x14ac:dyDescent="0.3">
      <c r="B416">
        <v>13476</v>
      </c>
      <c r="C416" t="s">
        <v>92</v>
      </c>
      <c r="D416" t="s">
        <v>38</v>
      </c>
      <c r="E416" t="s">
        <v>66</v>
      </c>
      <c r="F416" s="1">
        <v>2324</v>
      </c>
      <c r="G416" s="2">
        <v>299</v>
      </c>
      <c r="H416">
        <v>194</v>
      </c>
      <c r="I416" s="7">
        <v>41994</v>
      </c>
      <c r="J416">
        <v>9.94</v>
      </c>
      <c r="K416">
        <v>2014</v>
      </c>
      <c r="L416" s="39">
        <v>9.94</v>
      </c>
      <c r="M416">
        <v>1928.36</v>
      </c>
      <c r="N416">
        <v>0.02</v>
      </c>
      <c r="O416">
        <v>46.480000000000004</v>
      </c>
      <c r="P416">
        <v>2277.52</v>
      </c>
      <c r="Q416" s="1">
        <v>349.16000000000008</v>
      </c>
      <c r="R416" s="1">
        <v>15.330710597492011</v>
      </c>
    </row>
    <row r="417" spans="2:18" x14ac:dyDescent="0.3">
      <c r="B417">
        <v>13488</v>
      </c>
      <c r="C417" t="s">
        <v>98</v>
      </c>
      <c r="D417" t="s">
        <v>38</v>
      </c>
      <c r="E417" t="s">
        <v>59</v>
      </c>
      <c r="F417" s="1">
        <v>2317</v>
      </c>
      <c r="G417" s="2">
        <v>241</v>
      </c>
      <c r="H417">
        <v>116</v>
      </c>
      <c r="I417" s="7">
        <v>42006</v>
      </c>
      <c r="J417">
        <v>6.52</v>
      </c>
      <c r="K417">
        <v>2015</v>
      </c>
      <c r="L417" s="35">
        <v>6.52</v>
      </c>
      <c r="M417">
        <v>756.31999999999994</v>
      </c>
      <c r="N417" s="12">
        <v>0.02</v>
      </c>
      <c r="O417">
        <v>46.34</v>
      </c>
      <c r="P417">
        <v>2270.66</v>
      </c>
      <c r="Q417" s="1">
        <v>1514.34</v>
      </c>
      <c r="R417" s="12">
        <v>0.66691622700007924</v>
      </c>
    </row>
    <row r="418" spans="2:18" x14ac:dyDescent="0.3">
      <c r="B418">
        <v>21340</v>
      </c>
      <c r="C418" t="s">
        <v>98</v>
      </c>
      <c r="D418" t="s">
        <v>36</v>
      </c>
      <c r="E418" t="s">
        <v>55</v>
      </c>
      <c r="F418" s="1">
        <v>2310</v>
      </c>
      <c r="G418" s="2">
        <v>52</v>
      </c>
      <c r="H418">
        <v>93</v>
      </c>
      <c r="I418" s="7">
        <v>42120</v>
      </c>
      <c r="J418">
        <v>5.07</v>
      </c>
      <c r="K418">
        <v>2015</v>
      </c>
      <c r="L418" s="35">
        <v>5.07</v>
      </c>
      <c r="M418">
        <v>471.51000000000005</v>
      </c>
      <c r="N418" s="12">
        <v>0.02</v>
      </c>
      <c r="O418">
        <v>46.2</v>
      </c>
      <c r="P418">
        <v>2263.8000000000002</v>
      </c>
      <c r="Q418" s="1">
        <v>1792.2900000000002</v>
      </c>
      <c r="R418" s="12">
        <v>0.79171746620726213</v>
      </c>
    </row>
    <row r="419" spans="2:18" x14ac:dyDescent="0.3">
      <c r="B419">
        <v>13395</v>
      </c>
      <c r="C419" t="s">
        <v>92</v>
      </c>
      <c r="D419" t="s">
        <v>40</v>
      </c>
      <c r="E419" t="s">
        <v>63</v>
      </c>
      <c r="F419" s="1">
        <v>2296</v>
      </c>
      <c r="G419" s="2">
        <v>305</v>
      </c>
      <c r="H419">
        <v>144</v>
      </c>
      <c r="I419" s="7">
        <v>41936</v>
      </c>
      <c r="J419">
        <v>5.72</v>
      </c>
      <c r="K419">
        <v>2014</v>
      </c>
      <c r="L419" s="39">
        <v>5.72</v>
      </c>
      <c r="M419">
        <v>823.68</v>
      </c>
      <c r="N419">
        <v>0.01</v>
      </c>
      <c r="O419">
        <v>22.96</v>
      </c>
      <c r="P419">
        <v>2273.04</v>
      </c>
      <c r="Q419" s="1">
        <v>1449.3600000000001</v>
      </c>
      <c r="R419" s="1">
        <v>63.763066202090599</v>
      </c>
    </row>
    <row r="420" spans="2:18" x14ac:dyDescent="0.3">
      <c r="B420">
        <v>21379</v>
      </c>
      <c r="C420" t="s">
        <v>94</v>
      </c>
      <c r="D420" t="s">
        <v>39</v>
      </c>
      <c r="E420" t="s">
        <v>63</v>
      </c>
      <c r="F420" s="1">
        <v>2296</v>
      </c>
      <c r="G420" s="2">
        <v>76</v>
      </c>
      <c r="H420">
        <v>164</v>
      </c>
      <c r="I420" s="7">
        <v>42177</v>
      </c>
      <c r="J420">
        <v>5.72</v>
      </c>
      <c r="K420">
        <v>2015</v>
      </c>
      <c r="L420" s="35">
        <v>5.72</v>
      </c>
      <c r="M420">
        <v>938.07999999999993</v>
      </c>
      <c r="N420" s="12">
        <v>0.03</v>
      </c>
      <c r="O420">
        <v>68.88</v>
      </c>
      <c r="P420">
        <v>2227.12</v>
      </c>
      <c r="Q420" s="1">
        <v>1289.04</v>
      </c>
      <c r="R420" s="12">
        <v>0.57879234167893967</v>
      </c>
    </row>
    <row r="421" spans="2:18" x14ac:dyDescent="0.3">
      <c r="B421">
        <v>21348</v>
      </c>
      <c r="C421" t="s">
        <v>92</v>
      </c>
      <c r="D421" t="s">
        <v>41</v>
      </c>
      <c r="E421" t="s">
        <v>49</v>
      </c>
      <c r="F421" s="1">
        <v>2275</v>
      </c>
      <c r="G421" s="2">
        <v>54</v>
      </c>
      <c r="H421">
        <v>85</v>
      </c>
      <c r="I421" s="7">
        <v>42128</v>
      </c>
      <c r="J421">
        <v>9.57</v>
      </c>
      <c r="K421">
        <v>2015</v>
      </c>
      <c r="L421" s="35">
        <v>9.57</v>
      </c>
      <c r="M421">
        <v>813.45</v>
      </c>
      <c r="N421" s="12">
        <v>0.03</v>
      </c>
      <c r="O421">
        <v>68.25</v>
      </c>
      <c r="P421">
        <v>2206.75</v>
      </c>
      <c r="Q421" s="1">
        <v>1393.3</v>
      </c>
      <c r="R421" s="12">
        <v>0.63138099014387672</v>
      </c>
    </row>
    <row r="422" spans="2:18" x14ac:dyDescent="0.3">
      <c r="B422">
        <v>21306</v>
      </c>
      <c r="C422" t="s">
        <v>100</v>
      </c>
      <c r="D422" t="s">
        <v>40</v>
      </c>
      <c r="E422" t="s">
        <v>65</v>
      </c>
      <c r="F422" s="1">
        <v>2268</v>
      </c>
      <c r="G422" s="2">
        <v>361</v>
      </c>
      <c r="H422">
        <v>142</v>
      </c>
      <c r="I422" s="7">
        <v>42097</v>
      </c>
      <c r="J422">
        <v>5.04</v>
      </c>
      <c r="K422">
        <v>2015</v>
      </c>
      <c r="L422" s="35">
        <v>5.04</v>
      </c>
      <c r="M422">
        <v>715.68</v>
      </c>
      <c r="N422" s="12">
        <v>0.01</v>
      </c>
      <c r="O422">
        <v>22.68</v>
      </c>
      <c r="P422">
        <v>2245.3200000000002</v>
      </c>
      <c r="Q422" s="1">
        <v>1529.6400000000003</v>
      </c>
      <c r="R422" s="12">
        <v>0.68125701459034804</v>
      </c>
    </row>
    <row r="423" spans="2:18" x14ac:dyDescent="0.3">
      <c r="B423">
        <v>13319</v>
      </c>
      <c r="C423" t="s">
        <v>93</v>
      </c>
      <c r="D423" t="s">
        <v>41</v>
      </c>
      <c r="E423" t="s">
        <v>57</v>
      </c>
      <c r="F423" s="1">
        <v>2261</v>
      </c>
      <c r="G423" s="2">
        <v>18</v>
      </c>
      <c r="H423">
        <v>87</v>
      </c>
      <c r="I423" s="7">
        <v>41853</v>
      </c>
      <c r="J423">
        <v>3.32</v>
      </c>
      <c r="K423">
        <v>2014</v>
      </c>
      <c r="L423" s="39">
        <v>3.32</v>
      </c>
      <c r="M423">
        <v>288.83999999999997</v>
      </c>
      <c r="N423">
        <v>0.03</v>
      </c>
      <c r="O423">
        <v>67.83</v>
      </c>
      <c r="P423">
        <v>2193.17</v>
      </c>
      <c r="Q423" s="1">
        <v>1904.3300000000002</v>
      </c>
      <c r="R423" s="1">
        <v>86.830022296493198</v>
      </c>
    </row>
    <row r="424" spans="2:18" x14ac:dyDescent="0.3">
      <c r="B424">
        <v>13428</v>
      </c>
      <c r="C424" t="s">
        <v>100</v>
      </c>
      <c r="D424" t="s">
        <v>37</v>
      </c>
      <c r="E424" t="s">
        <v>68</v>
      </c>
      <c r="F424" s="1">
        <v>2254</v>
      </c>
      <c r="G424" s="2">
        <v>104</v>
      </c>
      <c r="H424">
        <v>322</v>
      </c>
      <c r="I424" s="7">
        <v>41969</v>
      </c>
      <c r="J424">
        <v>2.65</v>
      </c>
      <c r="K424">
        <v>2014</v>
      </c>
      <c r="L424" s="39">
        <v>2.65</v>
      </c>
      <c r="M424">
        <v>853.3</v>
      </c>
      <c r="N424">
        <v>0.04</v>
      </c>
      <c r="O424">
        <v>90.16</v>
      </c>
      <c r="P424">
        <v>2163.84</v>
      </c>
      <c r="Q424" s="1">
        <v>1310.5400000000002</v>
      </c>
      <c r="R424" s="1">
        <v>60.565476190476197</v>
      </c>
    </row>
    <row r="425" spans="2:18" x14ac:dyDescent="0.3">
      <c r="B425">
        <v>21409</v>
      </c>
      <c r="C425" t="s">
        <v>97</v>
      </c>
      <c r="D425" t="s">
        <v>36</v>
      </c>
      <c r="E425" t="s">
        <v>55</v>
      </c>
      <c r="F425" s="1">
        <v>2240</v>
      </c>
      <c r="G425" s="2">
        <v>214</v>
      </c>
      <c r="H425">
        <v>90</v>
      </c>
      <c r="I425" s="7">
        <v>42207</v>
      </c>
      <c r="J425">
        <v>5.07</v>
      </c>
      <c r="K425">
        <v>2015</v>
      </c>
      <c r="L425" s="35">
        <v>5.07</v>
      </c>
      <c r="M425">
        <v>456.3</v>
      </c>
      <c r="N425" s="12">
        <v>0.02</v>
      </c>
      <c r="O425">
        <v>44.800000000000004</v>
      </c>
      <c r="P425">
        <v>2195.1999999999998</v>
      </c>
      <c r="Q425" s="1">
        <v>1738.8999999999999</v>
      </c>
      <c r="R425" s="12">
        <v>0.79213739067055389</v>
      </c>
    </row>
    <row r="426" spans="2:18" x14ac:dyDescent="0.3">
      <c r="B426">
        <v>21380</v>
      </c>
      <c r="C426" t="s">
        <v>96</v>
      </c>
      <c r="D426" t="s">
        <v>39</v>
      </c>
      <c r="E426" t="s">
        <v>57</v>
      </c>
      <c r="F426" s="1">
        <v>2226</v>
      </c>
      <c r="G426" s="2">
        <v>222</v>
      </c>
      <c r="H426">
        <v>83</v>
      </c>
      <c r="I426" s="7">
        <v>42178</v>
      </c>
      <c r="J426">
        <v>3.32</v>
      </c>
      <c r="K426">
        <v>2015</v>
      </c>
      <c r="L426" s="35">
        <v>3.32</v>
      </c>
      <c r="M426">
        <v>275.56</v>
      </c>
      <c r="N426" s="12">
        <v>0.03</v>
      </c>
      <c r="O426">
        <v>66.78</v>
      </c>
      <c r="P426">
        <v>2159.2199999999998</v>
      </c>
      <c r="Q426" s="1">
        <v>1883.6599999999999</v>
      </c>
      <c r="R426" s="12">
        <v>0.87237984086846176</v>
      </c>
    </row>
    <row r="427" spans="2:18" x14ac:dyDescent="0.3">
      <c r="B427">
        <v>21280</v>
      </c>
      <c r="C427" t="s">
        <v>100</v>
      </c>
      <c r="D427" t="s">
        <v>38</v>
      </c>
      <c r="E427" t="s">
        <v>57</v>
      </c>
      <c r="F427" s="1">
        <v>2219</v>
      </c>
      <c r="G427" s="2">
        <v>158</v>
      </c>
      <c r="H427">
        <v>89</v>
      </c>
      <c r="I427" s="7">
        <v>42081</v>
      </c>
      <c r="J427">
        <v>3.32</v>
      </c>
      <c r="K427">
        <v>2015</v>
      </c>
      <c r="L427" s="35">
        <v>3.32</v>
      </c>
      <c r="M427">
        <v>295.47999999999996</v>
      </c>
      <c r="N427" s="12">
        <v>0.02</v>
      </c>
      <c r="O427">
        <v>44.38</v>
      </c>
      <c r="P427">
        <v>2174.62</v>
      </c>
      <c r="Q427" s="1">
        <v>1879.1399999999999</v>
      </c>
      <c r="R427" s="12">
        <v>0.8641233870745233</v>
      </c>
    </row>
    <row r="428" spans="2:18" x14ac:dyDescent="0.3">
      <c r="B428">
        <v>13424</v>
      </c>
      <c r="C428" t="s">
        <v>93</v>
      </c>
      <c r="D428" t="s">
        <v>36</v>
      </c>
      <c r="E428" t="s">
        <v>53</v>
      </c>
      <c r="F428" s="1">
        <v>2212</v>
      </c>
      <c r="G428" s="2">
        <v>87</v>
      </c>
      <c r="H428">
        <v>246</v>
      </c>
      <c r="I428" s="7">
        <v>41965</v>
      </c>
      <c r="J428">
        <v>7.48</v>
      </c>
      <c r="K428">
        <v>2014</v>
      </c>
      <c r="L428" s="39">
        <v>7.48</v>
      </c>
      <c r="M428">
        <v>1840.0800000000002</v>
      </c>
      <c r="N428">
        <v>0.02</v>
      </c>
      <c r="O428">
        <v>44.24</v>
      </c>
      <c r="P428">
        <v>2167.7600000000002</v>
      </c>
      <c r="Q428" s="1">
        <v>327.68000000000006</v>
      </c>
      <c r="R428" s="1">
        <v>15.116064508986234</v>
      </c>
    </row>
    <row r="429" spans="2:18" x14ac:dyDescent="0.3">
      <c r="B429">
        <v>11040</v>
      </c>
      <c r="C429" t="s">
        <v>95</v>
      </c>
      <c r="D429" t="s">
        <v>39</v>
      </c>
      <c r="E429" t="s">
        <v>67</v>
      </c>
      <c r="F429" s="1">
        <v>2205</v>
      </c>
      <c r="G429" s="2">
        <v>31</v>
      </c>
      <c r="H429">
        <v>315</v>
      </c>
      <c r="I429" s="7">
        <v>41669</v>
      </c>
      <c r="J429">
        <v>5.15</v>
      </c>
      <c r="K429">
        <v>2014</v>
      </c>
      <c r="L429" s="39">
        <v>5.15</v>
      </c>
      <c r="M429">
        <v>1622.25</v>
      </c>
      <c r="N429">
        <v>0.03</v>
      </c>
      <c r="O429">
        <v>66.149999999999991</v>
      </c>
      <c r="P429">
        <v>2138.85</v>
      </c>
      <c r="Q429" s="1">
        <v>516.59999999999991</v>
      </c>
      <c r="R429" s="1">
        <v>24.153166421207654</v>
      </c>
    </row>
    <row r="430" spans="2:18" x14ac:dyDescent="0.3">
      <c r="B430">
        <v>13462</v>
      </c>
      <c r="C430" t="s">
        <v>96</v>
      </c>
      <c r="D430" t="s">
        <v>36</v>
      </c>
      <c r="E430" t="s">
        <v>46</v>
      </c>
      <c r="F430" s="1">
        <v>2205</v>
      </c>
      <c r="G430" s="2">
        <v>79</v>
      </c>
      <c r="H430">
        <v>101</v>
      </c>
      <c r="I430" s="7">
        <v>42003</v>
      </c>
      <c r="J430">
        <v>3.68</v>
      </c>
      <c r="K430">
        <v>2014</v>
      </c>
      <c r="L430" s="39">
        <v>3.68</v>
      </c>
      <c r="M430">
        <v>371.68</v>
      </c>
      <c r="N430">
        <v>0.02</v>
      </c>
      <c r="O430">
        <v>44.1</v>
      </c>
      <c r="P430">
        <v>2160.9</v>
      </c>
      <c r="Q430" s="1">
        <v>1789.22</v>
      </c>
      <c r="R430" s="1">
        <v>82.799759359526121</v>
      </c>
    </row>
    <row r="431" spans="2:18" x14ac:dyDescent="0.3">
      <c r="B431">
        <v>13449</v>
      </c>
      <c r="C431" t="s">
        <v>99</v>
      </c>
      <c r="D431" t="s">
        <v>37</v>
      </c>
      <c r="E431" t="s">
        <v>58</v>
      </c>
      <c r="F431" s="1">
        <v>2198</v>
      </c>
      <c r="G431" s="2">
        <v>688</v>
      </c>
      <c r="H431">
        <v>245</v>
      </c>
      <c r="I431" s="7">
        <v>41990</v>
      </c>
      <c r="J431">
        <v>4.4000000000000004</v>
      </c>
      <c r="K431">
        <v>2014</v>
      </c>
      <c r="L431" s="39">
        <v>4.4000000000000004</v>
      </c>
      <c r="M431">
        <v>1078</v>
      </c>
      <c r="N431">
        <v>0.04</v>
      </c>
      <c r="O431">
        <v>87.92</v>
      </c>
      <c r="P431">
        <v>2110.08</v>
      </c>
      <c r="Q431" s="1">
        <v>1032.08</v>
      </c>
      <c r="R431" s="1">
        <v>48.911889596602968</v>
      </c>
    </row>
    <row r="432" spans="2:18" x14ac:dyDescent="0.3">
      <c r="B432">
        <v>21213</v>
      </c>
      <c r="C432" t="s">
        <v>99</v>
      </c>
      <c r="D432" t="s">
        <v>37</v>
      </c>
      <c r="E432" t="s">
        <v>47</v>
      </c>
      <c r="F432" s="1">
        <v>2184</v>
      </c>
      <c r="G432" s="2">
        <v>69</v>
      </c>
      <c r="H432">
        <v>115</v>
      </c>
      <c r="I432" s="7">
        <v>42022</v>
      </c>
      <c r="J432">
        <v>2.76</v>
      </c>
      <c r="K432">
        <v>2015</v>
      </c>
      <c r="L432" s="35">
        <v>2.76</v>
      </c>
      <c r="M432">
        <v>317.39999999999998</v>
      </c>
      <c r="N432" s="12">
        <v>0.04</v>
      </c>
      <c r="O432">
        <v>87.36</v>
      </c>
      <c r="P432">
        <v>2096.64</v>
      </c>
      <c r="Q432" s="1">
        <v>1779.2399999999998</v>
      </c>
      <c r="R432" s="12">
        <v>0.84861492673992667</v>
      </c>
    </row>
    <row r="433" spans="2:18" x14ac:dyDescent="0.3">
      <c r="B433">
        <v>21345</v>
      </c>
      <c r="C433" t="s">
        <v>96</v>
      </c>
      <c r="D433" t="s">
        <v>37</v>
      </c>
      <c r="E433" t="s">
        <v>48</v>
      </c>
      <c r="F433" s="1">
        <v>2177</v>
      </c>
      <c r="G433" s="2">
        <v>527</v>
      </c>
      <c r="H433">
        <v>198</v>
      </c>
      <c r="I433" s="7">
        <v>42125</v>
      </c>
      <c r="J433">
        <v>3.8</v>
      </c>
      <c r="K433">
        <v>2015</v>
      </c>
      <c r="L433" s="35">
        <v>3.8</v>
      </c>
      <c r="M433">
        <v>752.4</v>
      </c>
      <c r="N433" s="12">
        <v>0.04</v>
      </c>
      <c r="O433">
        <v>87.08</v>
      </c>
      <c r="P433">
        <v>2089.92</v>
      </c>
      <c r="Q433" s="1">
        <v>1337.52</v>
      </c>
      <c r="R433" s="12">
        <v>0.63998621956821311</v>
      </c>
    </row>
    <row r="434" spans="2:18" x14ac:dyDescent="0.3">
      <c r="B434">
        <v>21410</v>
      </c>
      <c r="C434" t="s">
        <v>93</v>
      </c>
      <c r="D434" t="s">
        <v>40</v>
      </c>
      <c r="E434" t="s">
        <v>57</v>
      </c>
      <c r="F434" s="1">
        <v>2149</v>
      </c>
      <c r="G434" s="2">
        <v>371</v>
      </c>
      <c r="H434">
        <v>83</v>
      </c>
      <c r="I434" s="7">
        <v>42221</v>
      </c>
      <c r="J434">
        <v>3.32</v>
      </c>
      <c r="K434">
        <v>2015</v>
      </c>
      <c r="L434" s="35">
        <v>3.32</v>
      </c>
      <c r="M434">
        <v>275.56</v>
      </c>
      <c r="N434" s="12">
        <v>0.01</v>
      </c>
      <c r="O434">
        <v>21.490000000000002</v>
      </c>
      <c r="P434">
        <v>2127.5100000000002</v>
      </c>
      <c r="Q434" s="1">
        <v>1851.9500000000003</v>
      </c>
      <c r="R434" s="12">
        <v>0.87047769458192914</v>
      </c>
    </row>
    <row r="435" spans="2:18" x14ac:dyDescent="0.3">
      <c r="B435">
        <v>13439</v>
      </c>
      <c r="C435" t="s">
        <v>100</v>
      </c>
      <c r="D435" t="s">
        <v>40</v>
      </c>
      <c r="E435" t="s">
        <v>68</v>
      </c>
      <c r="F435" s="1">
        <v>2135</v>
      </c>
      <c r="G435" s="2">
        <v>214</v>
      </c>
      <c r="H435">
        <v>214</v>
      </c>
      <c r="I435" s="7">
        <v>41980</v>
      </c>
      <c r="J435">
        <v>2.65</v>
      </c>
      <c r="K435">
        <v>2014</v>
      </c>
      <c r="L435" s="39">
        <v>2.65</v>
      </c>
      <c r="M435">
        <v>567.1</v>
      </c>
      <c r="N435">
        <v>0.01</v>
      </c>
      <c r="O435">
        <v>21.35</v>
      </c>
      <c r="P435">
        <v>2113.65</v>
      </c>
      <c r="Q435" s="1">
        <v>1546.5500000000002</v>
      </c>
      <c r="R435" s="1">
        <v>73.169635464717445</v>
      </c>
    </row>
    <row r="436" spans="2:18" x14ac:dyDescent="0.3">
      <c r="B436">
        <v>21447</v>
      </c>
      <c r="C436" t="s">
        <v>94</v>
      </c>
      <c r="D436" t="s">
        <v>39</v>
      </c>
      <c r="E436" t="s">
        <v>62</v>
      </c>
      <c r="F436" s="1">
        <v>2128</v>
      </c>
      <c r="G436" s="2">
        <v>95</v>
      </c>
      <c r="H436">
        <v>82</v>
      </c>
      <c r="I436" s="7">
        <v>42312</v>
      </c>
      <c r="J436">
        <v>7.73</v>
      </c>
      <c r="K436">
        <v>2015</v>
      </c>
      <c r="L436" s="35">
        <v>7.73</v>
      </c>
      <c r="M436">
        <v>633.86</v>
      </c>
      <c r="N436" s="12">
        <v>0.03</v>
      </c>
      <c r="O436">
        <v>63.839999999999996</v>
      </c>
      <c r="P436">
        <v>2064.16</v>
      </c>
      <c r="Q436" s="1">
        <v>1430.2999999999997</v>
      </c>
      <c r="R436" s="12">
        <v>0.69292109138826441</v>
      </c>
    </row>
    <row r="437" spans="2:18" x14ac:dyDescent="0.3">
      <c r="B437">
        <v>13495</v>
      </c>
      <c r="C437" t="s">
        <v>100</v>
      </c>
      <c r="D437" t="s">
        <v>39</v>
      </c>
      <c r="E437" t="s">
        <v>48</v>
      </c>
      <c r="F437" s="1">
        <v>2107</v>
      </c>
      <c r="G437" s="2">
        <v>157</v>
      </c>
      <c r="H437">
        <v>211</v>
      </c>
      <c r="I437" s="7">
        <v>42013</v>
      </c>
      <c r="J437">
        <v>3.8</v>
      </c>
      <c r="K437">
        <v>2015</v>
      </c>
      <c r="L437" s="35">
        <v>3.8</v>
      </c>
      <c r="M437">
        <v>801.8</v>
      </c>
      <c r="N437" s="12">
        <v>0.03</v>
      </c>
      <c r="O437">
        <v>63.21</v>
      </c>
      <c r="P437">
        <v>2043.79</v>
      </c>
      <c r="Q437" s="1">
        <v>1241.99</v>
      </c>
      <c r="R437" s="12">
        <v>0.60768963543221177</v>
      </c>
    </row>
    <row r="438" spans="2:18" x14ac:dyDescent="0.3">
      <c r="B438">
        <v>21220</v>
      </c>
      <c r="C438" t="s">
        <v>96</v>
      </c>
      <c r="D438" t="s">
        <v>36</v>
      </c>
      <c r="E438" t="s">
        <v>56</v>
      </c>
      <c r="F438" s="1">
        <v>2107</v>
      </c>
      <c r="G438" s="2">
        <v>63</v>
      </c>
      <c r="H438">
        <v>151</v>
      </c>
      <c r="I438" s="7">
        <v>42029</v>
      </c>
      <c r="J438">
        <v>6.8</v>
      </c>
      <c r="K438">
        <v>2015</v>
      </c>
      <c r="L438" s="35">
        <v>6.8</v>
      </c>
      <c r="M438">
        <v>1026.8</v>
      </c>
      <c r="N438" s="12">
        <v>0.02</v>
      </c>
      <c r="O438">
        <v>42.14</v>
      </c>
      <c r="P438">
        <v>2064.86</v>
      </c>
      <c r="Q438" s="1">
        <v>1038.0600000000002</v>
      </c>
      <c r="R438" s="12">
        <v>0.50272657710450108</v>
      </c>
    </row>
    <row r="439" spans="2:18" x14ac:dyDescent="0.3">
      <c r="B439">
        <v>11068</v>
      </c>
      <c r="C439" t="s">
        <v>97</v>
      </c>
      <c r="D439" t="s">
        <v>41</v>
      </c>
      <c r="E439" t="s">
        <v>62</v>
      </c>
      <c r="F439" s="1">
        <v>2086</v>
      </c>
      <c r="G439" s="2">
        <v>83</v>
      </c>
      <c r="H439">
        <v>87</v>
      </c>
      <c r="I439" s="7">
        <v>41710</v>
      </c>
      <c r="J439">
        <v>7.73</v>
      </c>
      <c r="K439">
        <v>2014</v>
      </c>
      <c r="L439" s="39">
        <v>7.73</v>
      </c>
      <c r="M439">
        <v>672.51</v>
      </c>
      <c r="N439">
        <v>0.03</v>
      </c>
      <c r="O439">
        <v>62.58</v>
      </c>
      <c r="P439">
        <v>2023.42</v>
      </c>
      <c r="Q439" s="1">
        <v>1350.91</v>
      </c>
      <c r="R439" s="1">
        <v>66.763697106878453</v>
      </c>
    </row>
    <row r="440" spans="2:18" x14ac:dyDescent="0.3">
      <c r="B440">
        <v>21316</v>
      </c>
      <c r="C440" t="s">
        <v>97</v>
      </c>
      <c r="D440" t="s">
        <v>41</v>
      </c>
      <c r="E440" t="s">
        <v>63</v>
      </c>
      <c r="F440" s="1">
        <v>2079</v>
      </c>
      <c r="G440" s="2">
        <v>209</v>
      </c>
      <c r="H440">
        <v>130</v>
      </c>
      <c r="I440" s="7">
        <v>42107</v>
      </c>
      <c r="J440">
        <v>5.72</v>
      </c>
      <c r="K440">
        <v>2015</v>
      </c>
      <c r="L440" s="35">
        <v>5.72</v>
      </c>
      <c r="M440">
        <v>743.6</v>
      </c>
      <c r="N440" s="12">
        <v>0.03</v>
      </c>
      <c r="O440">
        <v>62.37</v>
      </c>
      <c r="P440">
        <v>2016.63</v>
      </c>
      <c r="Q440" s="1">
        <v>1273.0300000000002</v>
      </c>
      <c r="R440" s="12">
        <v>0.63126602301860035</v>
      </c>
    </row>
    <row r="441" spans="2:18" x14ac:dyDescent="0.3">
      <c r="B441">
        <v>13334</v>
      </c>
      <c r="C441" t="s">
        <v>96</v>
      </c>
      <c r="D441" t="s">
        <v>37</v>
      </c>
      <c r="E441" t="s">
        <v>47</v>
      </c>
      <c r="F441" s="1">
        <v>2058</v>
      </c>
      <c r="G441" s="2">
        <v>3</v>
      </c>
      <c r="H441">
        <v>103</v>
      </c>
      <c r="I441" s="7">
        <v>41868</v>
      </c>
      <c r="J441">
        <v>2.76</v>
      </c>
      <c r="K441">
        <v>2014</v>
      </c>
      <c r="L441" s="39">
        <v>2.76</v>
      </c>
      <c r="M441">
        <v>284.27999999999997</v>
      </c>
      <c r="N441">
        <v>0.04</v>
      </c>
      <c r="O441">
        <v>82.320000000000007</v>
      </c>
      <c r="P441">
        <v>1975.68</v>
      </c>
      <c r="Q441" s="1">
        <v>1691.4</v>
      </c>
      <c r="R441" s="1">
        <v>85.611030126336246</v>
      </c>
    </row>
    <row r="442" spans="2:18" x14ac:dyDescent="0.3">
      <c r="B442">
        <v>21332</v>
      </c>
      <c r="C442" t="s">
        <v>96</v>
      </c>
      <c r="D442" t="s">
        <v>40</v>
      </c>
      <c r="E442" t="s">
        <v>51</v>
      </c>
      <c r="F442" s="1">
        <v>2058</v>
      </c>
      <c r="G442" s="2">
        <v>89</v>
      </c>
      <c r="H442">
        <v>94</v>
      </c>
      <c r="I442" s="7">
        <v>42112</v>
      </c>
      <c r="J442">
        <v>3.85</v>
      </c>
      <c r="K442">
        <v>2015</v>
      </c>
      <c r="L442" s="35">
        <v>3.85</v>
      </c>
      <c r="M442">
        <v>361.90000000000003</v>
      </c>
      <c r="N442" s="12">
        <v>0.01</v>
      </c>
      <c r="O442">
        <v>20.580000000000002</v>
      </c>
      <c r="P442">
        <v>2037.42</v>
      </c>
      <c r="Q442" s="1">
        <v>1675.52</v>
      </c>
      <c r="R442" s="12">
        <v>0.82237339380196517</v>
      </c>
    </row>
    <row r="443" spans="2:18" x14ac:dyDescent="0.3">
      <c r="B443">
        <v>11091</v>
      </c>
      <c r="C443" t="s">
        <v>96</v>
      </c>
      <c r="D443" t="s">
        <v>38</v>
      </c>
      <c r="E443" t="s">
        <v>64</v>
      </c>
      <c r="F443" s="1">
        <v>2044</v>
      </c>
      <c r="G443" s="2">
        <v>378</v>
      </c>
      <c r="H443">
        <v>128</v>
      </c>
      <c r="I443" s="7">
        <v>41742</v>
      </c>
      <c r="J443">
        <v>11.22</v>
      </c>
      <c r="K443">
        <v>2014</v>
      </c>
      <c r="L443" s="39">
        <v>11.22</v>
      </c>
      <c r="M443">
        <v>1436.16</v>
      </c>
      <c r="N443">
        <v>0.02</v>
      </c>
      <c r="O443">
        <v>40.880000000000003</v>
      </c>
      <c r="P443">
        <v>2003.12</v>
      </c>
      <c r="Q443" s="1">
        <v>566.95999999999981</v>
      </c>
      <c r="R443" s="1">
        <v>28.30384600023962</v>
      </c>
    </row>
    <row r="444" spans="2:18" x14ac:dyDescent="0.3">
      <c r="B444">
        <v>21429</v>
      </c>
      <c r="C444" t="s">
        <v>100</v>
      </c>
      <c r="D444" t="s">
        <v>38</v>
      </c>
      <c r="E444" t="s">
        <v>59</v>
      </c>
      <c r="F444" s="1">
        <v>2044</v>
      </c>
      <c r="G444" s="2">
        <v>130</v>
      </c>
      <c r="H444">
        <v>98</v>
      </c>
      <c r="I444" s="7">
        <v>42264</v>
      </c>
      <c r="J444">
        <v>6.52</v>
      </c>
      <c r="K444">
        <v>2015</v>
      </c>
      <c r="L444" s="35">
        <v>6.52</v>
      </c>
      <c r="M444">
        <v>638.95999999999992</v>
      </c>
      <c r="N444" s="12">
        <v>0.02</v>
      </c>
      <c r="O444">
        <v>40.880000000000003</v>
      </c>
      <c r="P444">
        <v>2003.12</v>
      </c>
      <c r="Q444" s="1">
        <v>1364.1599999999999</v>
      </c>
      <c r="R444" s="12">
        <v>0.6810176125244618</v>
      </c>
    </row>
    <row r="445" spans="2:18" x14ac:dyDescent="0.3">
      <c r="B445">
        <v>13333</v>
      </c>
      <c r="C445" t="s">
        <v>95</v>
      </c>
      <c r="D445" t="s">
        <v>37</v>
      </c>
      <c r="E445" t="s">
        <v>63</v>
      </c>
      <c r="F445" s="1">
        <v>2030</v>
      </c>
      <c r="G445" s="2">
        <v>190</v>
      </c>
      <c r="H445">
        <v>127</v>
      </c>
      <c r="I445" s="7">
        <v>41867</v>
      </c>
      <c r="J445">
        <v>5.72</v>
      </c>
      <c r="K445">
        <v>2014</v>
      </c>
      <c r="L445" s="39">
        <v>5.72</v>
      </c>
      <c r="M445">
        <v>726.43999999999994</v>
      </c>
      <c r="N445">
        <v>0.04</v>
      </c>
      <c r="O445">
        <v>81.2</v>
      </c>
      <c r="P445">
        <v>1948.8</v>
      </c>
      <c r="Q445" s="1">
        <v>1222.3600000000001</v>
      </c>
      <c r="R445" s="1">
        <v>62.723727422003293</v>
      </c>
    </row>
    <row r="446" spans="2:18" x14ac:dyDescent="0.3">
      <c r="B446">
        <v>42538</v>
      </c>
      <c r="C446" t="s">
        <v>97</v>
      </c>
      <c r="D446" t="s">
        <v>38</v>
      </c>
      <c r="E446" t="s">
        <v>44</v>
      </c>
      <c r="F446" s="1">
        <v>2030</v>
      </c>
      <c r="G446" s="2">
        <v>475</v>
      </c>
      <c r="H446">
        <v>145</v>
      </c>
      <c r="I446" s="7">
        <v>42362</v>
      </c>
      <c r="J446">
        <v>7.51</v>
      </c>
      <c r="K446">
        <v>2015</v>
      </c>
      <c r="L446" s="35">
        <v>7.51</v>
      </c>
      <c r="M446">
        <v>1088.95</v>
      </c>
      <c r="N446" s="12">
        <v>0.02</v>
      </c>
      <c r="O446">
        <v>40.6</v>
      </c>
      <c r="P446">
        <v>1989.4</v>
      </c>
      <c r="Q446" s="1">
        <v>900.45</v>
      </c>
      <c r="R446" s="12">
        <v>0.45262390670553937</v>
      </c>
    </row>
    <row r="447" spans="2:18" x14ac:dyDescent="0.3">
      <c r="B447">
        <v>13494</v>
      </c>
      <c r="C447" t="s">
        <v>101</v>
      </c>
      <c r="D447" t="s">
        <v>37</v>
      </c>
      <c r="E447" t="s">
        <v>57</v>
      </c>
      <c r="F447" s="1">
        <v>2023</v>
      </c>
      <c r="G447" s="2">
        <v>37</v>
      </c>
      <c r="H447">
        <v>75</v>
      </c>
      <c r="I447" s="7">
        <v>42012</v>
      </c>
      <c r="J447">
        <v>3.32</v>
      </c>
      <c r="K447">
        <v>2015</v>
      </c>
      <c r="L447" s="35">
        <v>3.32</v>
      </c>
      <c r="M447">
        <v>249</v>
      </c>
      <c r="N447" s="12">
        <v>0.04</v>
      </c>
      <c r="O447">
        <v>80.92</v>
      </c>
      <c r="P447">
        <v>1942.08</v>
      </c>
      <c r="Q447" s="1">
        <v>1693.08</v>
      </c>
      <c r="R447" s="12">
        <v>0.8717869500741473</v>
      </c>
    </row>
    <row r="448" spans="2:18" x14ac:dyDescent="0.3">
      <c r="B448">
        <v>13413</v>
      </c>
      <c r="C448" t="s">
        <v>99</v>
      </c>
      <c r="D448" t="s">
        <v>39</v>
      </c>
      <c r="E448" t="s">
        <v>52</v>
      </c>
      <c r="F448" s="1">
        <v>2016</v>
      </c>
      <c r="G448" s="2">
        <v>229</v>
      </c>
      <c r="H448">
        <v>126</v>
      </c>
      <c r="I448" s="7">
        <v>41937</v>
      </c>
      <c r="J448">
        <v>4.74</v>
      </c>
      <c r="K448">
        <v>2014</v>
      </c>
      <c r="L448" s="39">
        <v>4.74</v>
      </c>
      <c r="M448">
        <v>597.24</v>
      </c>
      <c r="N448">
        <v>0.03</v>
      </c>
      <c r="O448">
        <v>60.48</v>
      </c>
      <c r="P448">
        <v>1955.52</v>
      </c>
      <c r="Q448" s="1">
        <v>1358.28</v>
      </c>
      <c r="R448" s="1">
        <v>69.458762886597938</v>
      </c>
    </row>
    <row r="449" spans="2:18" x14ac:dyDescent="0.3">
      <c r="B449">
        <v>21317</v>
      </c>
      <c r="C449" t="s">
        <v>98</v>
      </c>
      <c r="D449" t="s">
        <v>39</v>
      </c>
      <c r="E449" t="s">
        <v>55</v>
      </c>
      <c r="F449" s="1">
        <v>2002</v>
      </c>
      <c r="G449" s="2">
        <v>340</v>
      </c>
      <c r="H449">
        <v>88</v>
      </c>
      <c r="I449" s="7">
        <v>42108</v>
      </c>
      <c r="J449">
        <v>5.07</v>
      </c>
      <c r="K449">
        <v>2015</v>
      </c>
      <c r="L449" s="35">
        <v>5.07</v>
      </c>
      <c r="M449">
        <v>446.16</v>
      </c>
      <c r="N449" s="12">
        <v>0.03</v>
      </c>
      <c r="O449">
        <v>60.059999999999995</v>
      </c>
      <c r="P449">
        <v>1941.94</v>
      </c>
      <c r="Q449" s="1">
        <v>1495.78</v>
      </c>
      <c r="R449" s="12">
        <v>0.77025036818851245</v>
      </c>
    </row>
    <row r="450" spans="2:18" x14ac:dyDescent="0.3">
      <c r="B450">
        <v>21386</v>
      </c>
      <c r="C450" t="s">
        <v>99</v>
      </c>
      <c r="D450" t="s">
        <v>40</v>
      </c>
      <c r="E450" t="s">
        <v>65</v>
      </c>
      <c r="F450" s="1">
        <v>2002</v>
      </c>
      <c r="G450" s="2">
        <v>87</v>
      </c>
      <c r="H450">
        <v>126</v>
      </c>
      <c r="I450" s="7">
        <v>42184</v>
      </c>
      <c r="J450">
        <v>5.04</v>
      </c>
      <c r="K450">
        <v>2015</v>
      </c>
      <c r="L450" s="35">
        <v>5.04</v>
      </c>
      <c r="M450">
        <v>635.04</v>
      </c>
      <c r="N450" s="12">
        <v>0.01</v>
      </c>
      <c r="O450">
        <v>20.02</v>
      </c>
      <c r="P450">
        <v>1981.98</v>
      </c>
      <c r="Q450" s="1">
        <v>1346.94</v>
      </c>
      <c r="R450" s="12">
        <v>0.67959313413858868</v>
      </c>
    </row>
    <row r="451" spans="2:18" x14ac:dyDescent="0.3">
      <c r="B451">
        <v>13482</v>
      </c>
      <c r="C451" t="s">
        <v>92</v>
      </c>
      <c r="D451" t="s">
        <v>37</v>
      </c>
      <c r="E451" t="s">
        <v>49</v>
      </c>
      <c r="F451" s="1">
        <v>1995</v>
      </c>
      <c r="G451" s="2">
        <v>14</v>
      </c>
      <c r="H451">
        <v>77</v>
      </c>
      <c r="I451" s="7">
        <v>42000</v>
      </c>
      <c r="J451">
        <v>9.57</v>
      </c>
      <c r="K451">
        <v>2014</v>
      </c>
      <c r="L451" s="39">
        <v>9.57</v>
      </c>
      <c r="M451">
        <v>736.89</v>
      </c>
      <c r="N451">
        <v>0.04</v>
      </c>
      <c r="O451">
        <v>79.8</v>
      </c>
      <c r="P451">
        <v>1915.2</v>
      </c>
      <c r="Q451" s="1">
        <v>1178.31</v>
      </c>
      <c r="R451" s="1">
        <v>61.524122807017548</v>
      </c>
    </row>
    <row r="452" spans="2:18" x14ac:dyDescent="0.3">
      <c r="B452">
        <v>13289</v>
      </c>
      <c r="C452" t="s">
        <v>98</v>
      </c>
      <c r="D452" t="s">
        <v>37</v>
      </c>
      <c r="E452" t="s">
        <v>55</v>
      </c>
      <c r="F452" s="1">
        <v>1974</v>
      </c>
      <c r="G452" s="2">
        <v>174</v>
      </c>
      <c r="H452">
        <v>79</v>
      </c>
      <c r="I452" s="7">
        <v>41804</v>
      </c>
      <c r="J452">
        <v>5.07</v>
      </c>
      <c r="K452">
        <v>2014</v>
      </c>
      <c r="L452" s="39">
        <v>5.07</v>
      </c>
      <c r="M452">
        <v>400.53000000000003</v>
      </c>
      <c r="N452">
        <v>0.04</v>
      </c>
      <c r="O452">
        <v>78.960000000000008</v>
      </c>
      <c r="P452">
        <v>1895.04</v>
      </c>
      <c r="Q452" s="1">
        <v>1494.51</v>
      </c>
      <c r="R452" s="1">
        <v>78.864298378926037</v>
      </c>
    </row>
    <row r="453" spans="2:18" x14ac:dyDescent="0.3">
      <c r="B453">
        <v>21256</v>
      </c>
      <c r="C453" t="s">
        <v>94</v>
      </c>
      <c r="D453" t="s">
        <v>36</v>
      </c>
      <c r="E453" t="s">
        <v>48</v>
      </c>
      <c r="F453" s="1">
        <v>1974</v>
      </c>
      <c r="G453" s="2">
        <v>275</v>
      </c>
      <c r="H453">
        <v>180</v>
      </c>
      <c r="I453" s="7">
        <v>42057</v>
      </c>
      <c r="J453">
        <v>3.8</v>
      </c>
      <c r="K453">
        <v>2015</v>
      </c>
      <c r="L453" s="35">
        <v>3.8</v>
      </c>
      <c r="M453">
        <v>684</v>
      </c>
      <c r="N453" s="12">
        <v>0.02</v>
      </c>
      <c r="O453">
        <v>39.480000000000004</v>
      </c>
      <c r="P453">
        <v>1934.52</v>
      </c>
      <c r="Q453" s="1">
        <v>1250.52</v>
      </c>
      <c r="R453" s="12">
        <v>0.64642391911171759</v>
      </c>
    </row>
    <row r="454" spans="2:18" x14ac:dyDescent="0.3">
      <c r="B454">
        <v>13402</v>
      </c>
      <c r="C454" t="s">
        <v>95</v>
      </c>
      <c r="D454" t="s">
        <v>37</v>
      </c>
      <c r="E454" t="s">
        <v>49</v>
      </c>
      <c r="F454" s="1">
        <v>1953</v>
      </c>
      <c r="G454" s="2">
        <v>140</v>
      </c>
      <c r="H454">
        <v>73</v>
      </c>
      <c r="I454" s="7">
        <v>41943</v>
      </c>
      <c r="J454">
        <v>9.57</v>
      </c>
      <c r="K454">
        <v>2014</v>
      </c>
      <c r="L454" s="39">
        <v>9.57</v>
      </c>
      <c r="M454">
        <v>698.61</v>
      </c>
      <c r="N454">
        <v>0.04</v>
      </c>
      <c r="O454">
        <v>78.12</v>
      </c>
      <c r="P454">
        <v>1874.88</v>
      </c>
      <c r="Q454" s="1">
        <v>1176.27</v>
      </c>
      <c r="R454" s="1">
        <v>62.738415258576538</v>
      </c>
    </row>
    <row r="455" spans="2:18" x14ac:dyDescent="0.3">
      <c r="B455">
        <v>13404</v>
      </c>
      <c r="C455" t="s">
        <v>94</v>
      </c>
      <c r="D455" t="s">
        <v>37</v>
      </c>
      <c r="E455" t="s">
        <v>65</v>
      </c>
      <c r="F455" s="1">
        <v>1904</v>
      </c>
      <c r="G455" s="2">
        <v>147</v>
      </c>
      <c r="H455">
        <v>101</v>
      </c>
      <c r="I455" s="7">
        <v>41932</v>
      </c>
      <c r="J455">
        <v>5.04</v>
      </c>
      <c r="K455">
        <v>2014</v>
      </c>
      <c r="L455" s="39">
        <v>5.04</v>
      </c>
      <c r="M455">
        <v>509.04</v>
      </c>
      <c r="N455">
        <v>0.04</v>
      </c>
      <c r="O455">
        <v>76.16</v>
      </c>
      <c r="P455">
        <v>1827.84</v>
      </c>
      <c r="Q455" s="1">
        <v>1318.8</v>
      </c>
      <c r="R455" s="1">
        <v>72.150735294117652</v>
      </c>
    </row>
    <row r="456" spans="2:18" x14ac:dyDescent="0.3">
      <c r="B456">
        <v>13489</v>
      </c>
      <c r="C456" t="s">
        <v>98</v>
      </c>
      <c r="D456" t="s">
        <v>36</v>
      </c>
      <c r="E456" t="s">
        <v>48</v>
      </c>
      <c r="F456" s="1">
        <v>1904</v>
      </c>
      <c r="G456" s="2">
        <v>102</v>
      </c>
      <c r="H456">
        <v>238</v>
      </c>
      <c r="I456" s="7">
        <v>42007</v>
      </c>
      <c r="J456">
        <v>3.8</v>
      </c>
      <c r="K456">
        <v>2015</v>
      </c>
      <c r="L456" s="35">
        <v>3.8</v>
      </c>
      <c r="M456">
        <v>904.4</v>
      </c>
      <c r="N456" s="12">
        <v>0.02</v>
      </c>
      <c r="O456">
        <v>38.08</v>
      </c>
      <c r="P456">
        <v>1865.92</v>
      </c>
      <c r="Q456" s="1">
        <v>961.5200000000001</v>
      </c>
      <c r="R456" s="12">
        <v>0.51530612244897966</v>
      </c>
    </row>
    <row r="457" spans="2:18" x14ac:dyDescent="0.3">
      <c r="B457">
        <v>13390</v>
      </c>
      <c r="C457" t="s">
        <v>94</v>
      </c>
      <c r="D457" t="s">
        <v>41</v>
      </c>
      <c r="E457" t="s">
        <v>48</v>
      </c>
      <c r="F457" s="1">
        <v>1883</v>
      </c>
      <c r="G457" s="2">
        <v>300</v>
      </c>
      <c r="H457">
        <v>210</v>
      </c>
      <c r="I457" s="7">
        <v>41931</v>
      </c>
      <c r="J457">
        <v>3.8</v>
      </c>
      <c r="K457">
        <v>2014</v>
      </c>
      <c r="L457" s="39">
        <v>3.8</v>
      </c>
      <c r="M457">
        <v>798</v>
      </c>
      <c r="N457">
        <v>0.03</v>
      </c>
      <c r="O457">
        <v>56.489999999999995</v>
      </c>
      <c r="P457">
        <v>1826.51</v>
      </c>
      <c r="Q457" s="1">
        <v>1028.51</v>
      </c>
      <c r="R457" s="1">
        <v>56.310121488521823</v>
      </c>
    </row>
    <row r="458" spans="2:18" x14ac:dyDescent="0.3">
      <c r="B458">
        <v>21403</v>
      </c>
      <c r="C458" t="s">
        <v>94</v>
      </c>
      <c r="D458" t="s">
        <v>40</v>
      </c>
      <c r="E458" t="s">
        <v>63</v>
      </c>
      <c r="F458" s="1">
        <v>1883</v>
      </c>
      <c r="G458" s="2">
        <v>125</v>
      </c>
      <c r="H458">
        <v>126</v>
      </c>
      <c r="I458" s="7">
        <v>42201</v>
      </c>
      <c r="J458">
        <v>5.72</v>
      </c>
      <c r="K458">
        <v>2015</v>
      </c>
      <c r="L458" s="35">
        <v>5.72</v>
      </c>
      <c r="M458">
        <v>720.71999999999991</v>
      </c>
      <c r="N458" s="12">
        <v>0.01</v>
      </c>
      <c r="O458">
        <v>18.830000000000002</v>
      </c>
      <c r="P458">
        <v>1864.17</v>
      </c>
      <c r="Q458" s="1">
        <v>1143.4500000000003</v>
      </c>
      <c r="R458" s="12">
        <v>0.61338289962825288</v>
      </c>
    </row>
    <row r="459" spans="2:18" x14ac:dyDescent="0.3">
      <c r="B459">
        <v>21338</v>
      </c>
      <c r="C459" t="s">
        <v>93</v>
      </c>
      <c r="D459" t="s">
        <v>37</v>
      </c>
      <c r="E459" t="s">
        <v>56</v>
      </c>
      <c r="F459" s="1">
        <v>1876</v>
      </c>
      <c r="G459" s="2">
        <v>64</v>
      </c>
      <c r="H459">
        <v>126</v>
      </c>
      <c r="I459" s="7">
        <v>42118</v>
      </c>
      <c r="J459">
        <v>6.8</v>
      </c>
      <c r="K459">
        <v>2015</v>
      </c>
      <c r="L459" s="35">
        <v>6.8</v>
      </c>
      <c r="M459">
        <v>856.8</v>
      </c>
      <c r="N459" s="12">
        <v>0.04</v>
      </c>
      <c r="O459">
        <v>75.040000000000006</v>
      </c>
      <c r="P459">
        <v>1800.96</v>
      </c>
      <c r="Q459" s="1">
        <v>944.16000000000008</v>
      </c>
      <c r="R459" s="12">
        <v>0.52425373134328357</v>
      </c>
    </row>
    <row r="460" spans="2:18" x14ac:dyDescent="0.3">
      <c r="B460">
        <v>21346</v>
      </c>
      <c r="C460" t="s">
        <v>100</v>
      </c>
      <c r="D460" t="s">
        <v>40</v>
      </c>
      <c r="E460" t="s">
        <v>63</v>
      </c>
      <c r="F460" s="1">
        <v>1876</v>
      </c>
      <c r="G460" s="2">
        <v>36</v>
      </c>
      <c r="H460">
        <v>126</v>
      </c>
      <c r="I460" s="7">
        <v>42126</v>
      </c>
      <c r="J460">
        <v>5.72</v>
      </c>
      <c r="K460">
        <v>2015</v>
      </c>
      <c r="L460" s="35">
        <v>5.72</v>
      </c>
      <c r="M460">
        <v>720.71999999999991</v>
      </c>
      <c r="N460" s="12">
        <v>0.01</v>
      </c>
      <c r="O460">
        <v>18.760000000000002</v>
      </c>
      <c r="P460">
        <v>1857.24</v>
      </c>
      <c r="Q460" s="1">
        <v>1136.52</v>
      </c>
      <c r="R460" s="12">
        <v>0.61194029850746268</v>
      </c>
    </row>
    <row r="461" spans="2:18" x14ac:dyDescent="0.3">
      <c r="B461">
        <v>10032</v>
      </c>
      <c r="C461" t="s">
        <v>97</v>
      </c>
      <c r="D461" t="s">
        <v>40</v>
      </c>
      <c r="E461" t="s">
        <v>61</v>
      </c>
      <c r="F461" s="1">
        <v>1862</v>
      </c>
      <c r="G461" s="2">
        <v>55</v>
      </c>
      <c r="H461">
        <v>78</v>
      </c>
      <c r="I461" s="7">
        <v>41648</v>
      </c>
      <c r="J461">
        <v>5.26</v>
      </c>
      <c r="K461">
        <v>2014</v>
      </c>
      <c r="L461" s="39">
        <v>5.26</v>
      </c>
      <c r="M461">
        <v>410.28</v>
      </c>
      <c r="N461">
        <v>0.01</v>
      </c>
      <c r="O461">
        <v>18.62</v>
      </c>
      <c r="P461">
        <v>1843.38</v>
      </c>
      <c r="Q461" s="1">
        <v>1433.1000000000001</v>
      </c>
      <c r="R461" s="1">
        <v>77.743058946066469</v>
      </c>
    </row>
    <row r="462" spans="2:18" x14ac:dyDescent="0.3">
      <c r="B462">
        <v>21401</v>
      </c>
      <c r="C462" t="s">
        <v>94</v>
      </c>
      <c r="D462" t="s">
        <v>39</v>
      </c>
      <c r="E462" t="s">
        <v>51</v>
      </c>
      <c r="F462" s="1">
        <v>1862</v>
      </c>
      <c r="G462" s="2">
        <v>285</v>
      </c>
      <c r="H462">
        <v>85</v>
      </c>
      <c r="I462" s="7">
        <v>42199</v>
      </c>
      <c r="J462">
        <v>3.85</v>
      </c>
      <c r="K462">
        <v>2015</v>
      </c>
      <c r="L462" s="35">
        <v>3.85</v>
      </c>
      <c r="M462">
        <v>327.25</v>
      </c>
      <c r="N462" s="12">
        <v>0.03</v>
      </c>
      <c r="O462">
        <v>55.86</v>
      </c>
      <c r="P462">
        <v>1806.14</v>
      </c>
      <c r="Q462" s="1">
        <v>1478.89</v>
      </c>
      <c r="R462" s="12">
        <v>0.81881249515541432</v>
      </c>
    </row>
    <row r="463" spans="2:18" x14ac:dyDescent="0.3">
      <c r="B463">
        <v>11027</v>
      </c>
      <c r="C463" t="s">
        <v>96</v>
      </c>
      <c r="D463" t="s">
        <v>38</v>
      </c>
      <c r="E463" t="s">
        <v>48</v>
      </c>
      <c r="F463" s="1">
        <v>1855</v>
      </c>
      <c r="G463" s="2">
        <v>580</v>
      </c>
      <c r="H463">
        <v>207</v>
      </c>
      <c r="I463" s="7">
        <v>41656</v>
      </c>
      <c r="J463">
        <v>3.8</v>
      </c>
      <c r="K463">
        <v>2014</v>
      </c>
      <c r="L463" s="39">
        <v>3.8</v>
      </c>
      <c r="M463">
        <v>786.59999999999991</v>
      </c>
      <c r="N463">
        <v>0.02</v>
      </c>
      <c r="O463">
        <v>37.1</v>
      </c>
      <c r="P463">
        <v>1817.9</v>
      </c>
      <c r="Q463" s="1">
        <v>1031.3000000000002</v>
      </c>
      <c r="R463" s="1">
        <v>56.730293195445306</v>
      </c>
    </row>
    <row r="464" spans="2:18" x14ac:dyDescent="0.3">
      <c r="B464">
        <v>21253</v>
      </c>
      <c r="C464" t="s">
        <v>98</v>
      </c>
      <c r="D464" t="s">
        <v>40</v>
      </c>
      <c r="E464" t="s">
        <v>65</v>
      </c>
      <c r="F464" s="1">
        <v>1855</v>
      </c>
      <c r="G464" s="2">
        <v>57</v>
      </c>
      <c r="H464">
        <v>104</v>
      </c>
      <c r="I464" s="7">
        <v>42054</v>
      </c>
      <c r="J464">
        <v>5.04</v>
      </c>
      <c r="K464">
        <v>2015</v>
      </c>
      <c r="L464" s="35">
        <v>5.04</v>
      </c>
      <c r="M464">
        <v>524.16</v>
      </c>
      <c r="N464" s="12">
        <v>0.01</v>
      </c>
      <c r="O464">
        <v>18.55</v>
      </c>
      <c r="P464">
        <v>1836.45</v>
      </c>
      <c r="Q464" s="1">
        <v>1312.29</v>
      </c>
      <c r="R464" s="12">
        <v>0.71457975986277866</v>
      </c>
    </row>
    <row r="465" spans="2:18" x14ac:dyDescent="0.3">
      <c r="B465">
        <v>21296</v>
      </c>
      <c r="C465" t="s">
        <v>101</v>
      </c>
      <c r="D465" t="s">
        <v>40</v>
      </c>
      <c r="E465" t="s">
        <v>55</v>
      </c>
      <c r="F465" s="1">
        <v>1855</v>
      </c>
      <c r="G465" s="2">
        <v>416</v>
      </c>
      <c r="H465">
        <v>75</v>
      </c>
      <c r="I465" s="7">
        <v>42087</v>
      </c>
      <c r="J465">
        <v>5.07</v>
      </c>
      <c r="K465">
        <v>2015</v>
      </c>
      <c r="L465" s="35">
        <v>5.07</v>
      </c>
      <c r="M465">
        <v>380.25</v>
      </c>
      <c r="N465" s="12">
        <v>0.01</v>
      </c>
      <c r="O465">
        <v>18.55</v>
      </c>
      <c r="P465">
        <v>1836.45</v>
      </c>
      <c r="Q465" s="1">
        <v>1456.2</v>
      </c>
      <c r="R465" s="12">
        <v>0.79294290615045337</v>
      </c>
    </row>
    <row r="466" spans="2:18" x14ac:dyDescent="0.3">
      <c r="B466">
        <v>13447</v>
      </c>
      <c r="C466" t="s">
        <v>96</v>
      </c>
      <c r="D466" t="s">
        <v>37</v>
      </c>
      <c r="E466" t="s">
        <v>58</v>
      </c>
      <c r="F466" s="1">
        <v>1785</v>
      </c>
      <c r="G466" s="2">
        <v>53</v>
      </c>
      <c r="H466">
        <v>199</v>
      </c>
      <c r="I466" s="7">
        <v>41988</v>
      </c>
      <c r="J466">
        <v>4.4000000000000004</v>
      </c>
      <c r="K466">
        <v>2014</v>
      </c>
      <c r="L466" s="39">
        <v>4.4000000000000004</v>
      </c>
      <c r="M466">
        <v>875.6</v>
      </c>
      <c r="N466">
        <v>0.04</v>
      </c>
      <c r="O466">
        <v>71.400000000000006</v>
      </c>
      <c r="P466">
        <v>1713.6</v>
      </c>
      <c r="Q466" s="1">
        <v>837.99999999999989</v>
      </c>
      <c r="R466" s="1">
        <v>48.902894491129786</v>
      </c>
    </row>
    <row r="467" spans="2:18" x14ac:dyDescent="0.3">
      <c r="B467">
        <v>21297</v>
      </c>
      <c r="C467" t="s">
        <v>99</v>
      </c>
      <c r="D467" t="s">
        <v>38</v>
      </c>
      <c r="E467" t="s">
        <v>46</v>
      </c>
      <c r="F467" s="1">
        <v>1785</v>
      </c>
      <c r="G467" s="2">
        <v>205</v>
      </c>
      <c r="H467">
        <v>75</v>
      </c>
      <c r="I467" s="7">
        <v>42088</v>
      </c>
      <c r="J467">
        <v>3.68</v>
      </c>
      <c r="K467">
        <v>2015</v>
      </c>
      <c r="L467" s="35">
        <v>3.68</v>
      </c>
      <c r="M467">
        <v>276</v>
      </c>
      <c r="N467" s="12">
        <v>0.02</v>
      </c>
      <c r="O467">
        <v>35.700000000000003</v>
      </c>
      <c r="P467">
        <v>1749.3</v>
      </c>
      <c r="Q467" s="1">
        <v>1473.3</v>
      </c>
      <c r="R467" s="12">
        <v>0.84222260332704513</v>
      </c>
    </row>
    <row r="468" spans="2:18" x14ac:dyDescent="0.3">
      <c r="B468">
        <v>21396</v>
      </c>
      <c r="C468" t="s">
        <v>94</v>
      </c>
      <c r="D468" t="s">
        <v>40</v>
      </c>
      <c r="E468" t="s">
        <v>61</v>
      </c>
      <c r="F468" s="1">
        <v>1778</v>
      </c>
      <c r="G468" s="2">
        <v>70</v>
      </c>
      <c r="H468">
        <v>72</v>
      </c>
      <c r="I468" s="7">
        <v>42194</v>
      </c>
      <c r="J468">
        <v>5.26</v>
      </c>
      <c r="K468">
        <v>2015</v>
      </c>
      <c r="L468" s="35">
        <v>5.26</v>
      </c>
      <c r="M468">
        <v>378.71999999999997</v>
      </c>
      <c r="N468" s="12">
        <v>0.01</v>
      </c>
      <c r="O468">
        <v>17.78</v>
      </c>
      <c r="P468">
        <v>1760.22</v>
      </c>
      <c r="Q468" s="1">
        <v>1381.5</v>
      </c>
      <c r="R468" s="12">
        <v>0.78484507618365884</v>
      </c>
    </row>
    <row r="469" spans="2:18" x14ac:dyDescent="0.3">
      <c r="B469">
        <v>21202</v>
      </c>
      <c r="C469" t="s">
        <v>99</v>
      </c>
      <c r="D469" t="s">
        <v>41</v>
      </c>
      <c r="E469" t="s">
        <v>49</v>
      </c>
      <c r="F469" s="1">
        <v>1771</v>
      </c>
      <c r="G469" s="2">
        <v>475</v>
      </c>
      <c r="H469">
        <v>71</v>
      </c>
      <c r="I469" s="7">
        <v>42011</v>
      </c>
      <c r="J469">
        <v>9.57</v>
      </c>
      <c r="K469">
        <v>2015</v>
      </c>
      <c r="L469" s="35">
        <v>9.57</v>
      </c>
      <c r="M469">
        <v>679.47</v>
      </c>
      <c r="N469" s="12">
        <v>0.03</v>
      </c>
      <c r="O469">
        <v>53.129999999999995</v>
      </c>
      <c r="P469">
        <v>1717.87</v>
      </c>
      <c r="Q469" s="1">
        <v>1038.3999999999999</v>
      </c>
      <c r="R469" s="12">
        <v>0.60446948837804948</v>
      </c>
    </row>
    <row r="470" spans="2:18" x14ac:dyDescent="0.3">
      <c r="B470">
        <v>21229</v>
      </c>
      <c r="C470" t="s">
        <v>100</v>
      </c>
      <c r="D470" t="s">
        <v>36</v>
      </c>
      <c r="E470" t="s">
        <v>68</v>
      </c>
      <c r="F470" s="1">
        <v>1771</v>
      </c>
      <c r="G470" s="2">
        <v>153</v>
      </c>
      <c r="H470">
        <v>178</v>
      </c>
      <c r="I470" s="7">
        <v>42038</v>
      </c>
      <c r="J470">
        <v>2.65</v>
      </c>
      <c r="K470">
        <v>2015</v>
      </c>
      <c r="L470" s="35">
        <v>2.65</v>
      </c>
      <c r="M470">
        <v>471.7</v>
      </c>
      <c r="N470" s="12">
        <v>0.02</v>
      </c>
      <c r="O470">
        <v>35.42</v>
      </c>
      <c r="P470">
        <v>1735.58</v>
      </c>
      <c r="Q470" s="1">
        <v>1263.8799999999999</v>
      </c>
      <c r="R470" s="12">
        <v>0.72821765634542912</v>
      </c>
    </row>
    <row r="471" spans="2:18" x14ac:dyDescent="0.3">
      <c r="B471">
        <v>13324</v>
      </c>
      <c r="C471" t="s">
        <v>96</v>
      </c>
      <c r="D471" t="s">
        <v>37</v>
      </c>
      <c r="E471" t="s">
        <v>59</v>
      </c>
      <c r="F471" s="1">
        <v>1743</v>
      </c>
      <c r="G471" s="2">
        <v>364</v>
      </c>
      <c r="H471">
        <v>80</v>
      </c>
      <c r="I471" s="7">
        <v>41858</v>
      </c>
      <c r="J471">
        <v>6.52</v>
      </c>
      <c r="K471">
        <v>2014</v>
      </c>
      <c r="L471" s="39">
        <v>6.52</v>
      </c>
      <c r="M471">
        <v>521.59999999999991</v>
      </c>
      <c r="N471">
        <v>0.04</v>
      </c>
      <c r="O471">
        <v>69.72</v>
      </c>
      <c r="P471">
        <v>1673.28</v>
      </c>
      <c r="Q471" s="1">
        <v>1151.68</v>
      </c>
      <c r="R471" s="1">
        <v>68.827691719257984</v>
      </c>
    </row>
    <row r="472" spans="2:18" x14ac:dyDescent="0.3">
      <c r="B472">
        <v>13410</v>
      </c>
      <c r="C472" t="s">
        <v>100</v>
      </c>
      <c r="D472" t="s">
        <v>36</v>
      </c>
      <c r="E472" t="s">
        <v>44</v>
      </c>
      <c r="F472" s="1">
        <v>1743</v>
      </c>
      <c r="G472" s="2">
        <v>384</v>
      </c>
      <c r="H472">
        <v>125</v>
      </c>
      <c r="I472" s="7">
        <v>41934</v>
      </c>
      <c r="J472">
        <v>7.51</v>
      </c>
      <c r="K472">
        <v>2014</v>
      </c>
      <c r="L472" s="39">
        <v>7.51</v>
      </c>
      <c r="M472">
        <v>938.75</v>
      </c>
      <c r="N472">
        <v>0.02</v>
      </c>
      <c r="O472">
        <v>34.86</v>
      </c>
      <c r="P472">
        <v>1708.14</v>
      </c>
      <c r="Q472" s="1">
        <v>769.3900000000001</v>
      </c>
      <c r="R472" s="1">
        <v>45.042560914210782</v>
      </c>
    </row>
    <row r="473" spans="2:18" x14ac:dyDescent="0.3">
      <c r="B473">
        <v>11057</v>
      </c>
      <c r="C473" t="s">
        <v>100</v>
      </c>
      <c r="D473" t="s">
        <v>41</v>
      </c>
      <c r="E473" t="s">
        <v>44</v>
      </c>
      <c r="F473" s="1">
        <v>1736</v>
      </c>
      <c r="G473" s="2">
        <v>71</v>
      </c>
      <c r="H473">
        <v>134</v>
      </c>
      <c r="I473" s="7">
        <v>41688</v>
      </c>
      <c r="J473">
        <v>7.51</v>
      </c>
      <c r="K473">
        <v>2014</v>
      </c>
      <c r="L473" s="39">
        <v>7.51</v>
      </c>
      <c r="M473">
        <v>1006.3399999999999</v>
      </c>
      <c r="N473">
        <v>0.03</v>
      </c>
      <c r="O473">
        <v>52.08</v>
      </c>
      <c r="P473">
        <v>1683.92</v>
      </c>
      <c r="Q473" s="1">
        <v>677.58000000000015</v>
      </c>
      <c r="R473" s="1">
        <v>40.238253598745793</v>
      </c>
    </row>
    <row r="474" spans="2:18" x14ac:dyDescent="0.3">
      <c r="B474">
        <v>21319</v>
      </c>
      <c r="C474" t="s">
        <v>99</v>
      </c>
      <c r="D474" t="s">
        <v>39</v>
      </c>
      <c r="E474" t="s">
        <v>61</v>
      </c>
      <c r="F474" s="1">
        <v>1736</v>
      </c>
      <c r="G474" s="2">
        <v>323</v>
      </c>
      <c r="H474">
        <v>67</v>
      </c>
      <c r="I474" s="7">
        <v>42099</v>
      </c>
      <c r="J474">
        <v>5.26</v>
      </c>
      <c r="K474">
        <v>2015</v>
      </c>
      <c r="L474" s="35">
        <v>5.26</v>
      </c>
      <c r="M474">
        <v>352.41999999999996</v>
      </c>
      <c r="N474" s="12">
        <v>0.03</v>
      </c>
      <c r="O474">
        <v>52.08</v>
      </c>
      <c r="P474">
        <v>1683.92</v>
      </c>
      <c r="Q474" s="1">
        <v>1331.5</v>
      </c>
      <c r="R474" s="12">
        <v>0.79071452325526148</v>
      </c>
    </row>
    <row r="475" spans="2:18" x14ac:dyDescent="0.3">
      <c r="B475">
        <v>21405</v>
      </c>
      <c r="C475" t="s">
        <v>92</v>
      </c>
      <c r="D475" t="s">
        <v>39</v>
      </c>
      <c r="E475" t="s">
        <v>65</v>
      </c>
      <c r="F475" s="1">
        <v>1729</v>
      </c>
      <c r="G475" s="2">
        <v>37</v>
      </c>
      <c r="H475">
        <v>97</v>
      </c>
      <c r="I475" s="7">
        <v>42203</v>
      </c>
      <c r="J475">
        <v>5.04</v>
      </c>
      <c r="K475">
        <v>2015</v>
      </c>
      <c r="L475" s="35">
        <v>5.04</v>
      </c>
      <c r="M475">
        <v>488.88</v>
      </c>
      <c r="N475" s="12">
        <v>0.03</v>
      </c>
      <c r="O475">
        <v>51.87</v>
      </c>
      <c r="P475">
        <v>1677.13</v>
      </c>
      <c r="Q475" s="1">
        <v>1188.25</v>
      </c>
      <c r="R475" s="12">
        <v>0.70850202429149789</v>
      </c>
    </row>
    <row r="476" spans="2:18" x14ac:dyDescent="0.3">
      <c r="B476">
        <v>11116</v>
      </c>
      <c r="C476" t="s">
        <v>99</v>
      </c>
      <c r="D476" t="s">
        <v>41</v>
      </c>
      <c r="E476" t="s">
        <v>62</v>
      </c>
      <c r="F476" s="1">
        <v>1715</v>
      </c>
      <c r="G476" s="2">
        <v>165</v>
      </c>
      <c r="H476">
        <v>69</v>
      </c>
      <c r="I476" s="7">
        <v>41797</v>
      </c>
      <c r="J476">
        <v>7.73</v>
      </c>
      <c r="K476">
        <v>2014</v>
      </c>
      <c r="L476" s="39">
        <v>7.73</v>
      </c>
      <c r="M476">
        <v>533.37</v>
      </c>
      <c r="N476">
        <v>0.03</v>
      </c>
      <c r="O476">
        <v>51.449999999999996</v>
      </c>
      <c r="P476">
        <v>1663.55</v>
      </c>
      <c r="Q476" s="1">
        <v>1130.1799999999998</v>
      </c>
      <c r="R476" s="1">
        <v>67.937843767845862</v>
      </c>
    </row>
    <row r="477" spans="2:18" x14ac:dyDescent="0.3">
      <c r="B477">
        <v>42527</v>
      </c>
      <c r="C477" t="s">
        <v>92</v>
      </c>
      <c r="D477" t="s">
        <v>39</v>
      </c>
      <c r="E477" t="s">
        <v>63</v>
      </c>
      <c r="F477" s="1">
        <v>1701</v>
      </c>
      <c r="G477" s="2">
        <v>297</v>
      </c>
      <c r="H477">
        <v>114</v>
      </c>
      <c r="I477" s="7">
        <v>42351</v>
      </c>
      <c r="J477">
        <v>5.72</v>
      </c>
      <c r="K477">
        <v>2015</v>
      </c>
      <c r="L477" s="35">
        <v>5.72</v>
      </c>
      <c r="M477">
        <v>652.07999999999993</v>
      </c>
      <c r="N477" s="12">
        <v>0.03</v>
      </c>
      <c r="O477">
        <v>51.03</v>
      </c>
      <c r="P477">
        <v>1649.97</v>
      </c>
      <c r="Q477" s="1">
        <v>997.8900000000001</v>
      </c>
      <c r="R477" s="12">
        <v>0.60479281441480759</v>
      </c>
    </row>
    <row r="478" spans="2:18" x14ac:dyDescent="0.3">
      <c r="B478">
        <v>10034</v>
      </c>
      <c r="C478" t="s">
        <v>101</v>
      </c>
      <c r="D478" t="s">
        <v>39</v>
      </c>
      <c r="E478" t="s">
        <v>53</v>
      </c>
      <c r="F478" s="1">
        <v>1694</v>
      </c>
      <c r="G478" s="2">
        <v>212</v>
      </c>
      <c r="H478">
        <v>189</v>
      </c>
      <c r="I478" s="7">
        <v>41648</v>
      </c>
      <c r="J478">
        <v>7.48</v>
      </c>
      <c r="K478">
        <v>2014</v>
      </c>
      <c r="L478" s="39">
        <v>7.48</v>
      </c>
      <c r="M478">
        <v>1413.72</v>
      </c>
      <c r="N478">
        <v>0.03</v>
      </c>
      <c r="O478">
        <v>50.82</v>
      </c>
      <c r="P478">
        <v>1643.18</v>
      </c>
      <c r="Q478" s="1">
        <v>229.46000000000004</v>
      </c>
      <c r="R478" s="1">
        <v>13.964386129334585</v>
      </c>
    </row>
    <row r="479" spans="2:18" x14ac:dyDescent="0.3">
      <c r="B479">
        <v>13336</v>
      </c>
      <c r="C479" t="s">
        <v>94</v>
      </c>
      <c r="D479" t="s">
        <v>38</v>
      </c>
      <c r="E479" t="s">
        <v>62</v>
      </c>
      <c r="F479" s="1">
        <v>1694</v>
      </c>
      <c r="G479" s="2">
        <v>96</v>
      </c>
      <c r="H479">
        <v>66</v>
      </c>
      <c r="I479" s="7">
        <v>41870</v>
      </c>
      <c r="J479">
        <v>7.73</v>
      </c>
      <c r="K479">
        <v>2014</v>
      </c>
      <c r="L479" s="39">
        <v>7.73</v>
      </c>
      <c r="M479">
        <v>510.18</v>
      </c>
      <c r="N479">
        <v>0.02</v>
      </c>
      <c r="O479">
        <v>33.880000000000003</v>
      </c>
      <c r="P479">
        <v>1660.12</v>
      </c>
      <c r="Q479" s="1">
        <v>1149.9399999999998</v>
      </c>
      <c r="R479" s="1">
        <v>69.268486615425388</v>
      </c>
    </row>
    <row r="480" spans="2:18" x14ac:dyDescent="0.3">
      <c r="B480">
        <v>21435</v>
      </c>
      <c r="C480" t="s">
        <v>97</v>
      </c>
      <c r="D480" t="s">
        <v>36</v>
      </c>
      <c r="E480" t="s">
        <v>60</v>
      </c>
      <c r="F480" s="1">
        <v>1694</v>
      </c>
      <c r="G480" s="2">
        <v>10</v>
      </c>
      <c r="H480">
        <v>68</v>
      </c>
      <c r="I480" s="7">
        <v>42300</v>
      </c>
      <c r="J480">
        <v>2.88</v>
      </c>
      <c r="K480">
        <v>2015</v>
      </c>
      <c r="L480" s="35">
        <v>2.88</v>
      </c>
      <c r="M480">
        <v>195.84</v>
      </c>
      <c r="N480" s="12">
        <v>0.02</v>
      </c>
      <c r="O480">
        <v>33.880000000000003</v>
      </c>
      <c r="P480">
        <v>1660.12</v>
      </c>
      <c r="Q480" s="1">
        <v>1464.28</v>
      </c>
      <c r="R480" s="12">
        <v>0.88203262414765204</v>
      </c>
    </row>
    <row r="481" spans="2:18" x14ac:dyDescent="0.3">
      <c r="B481">
        <v>13295</v>
      </c>
      <c r="C481" t="s">
        <v>93</v>
      </c>
      <c r="D481" t="s">
        <v>39</v>
      </c>
      <c r="E481" t="s">
        <v>63</v>
      </c>
      <c r="F481" s="1">
        <v>1687</v>
      </c>
      <c r="G481" s="2">
        <v>248</v>
      </c>
      <c r="H481">
        <v>130</v>
      </c>
      <c r="I481" s="7">
        <v>41824</v>
      </c>
      <c r="J481">
        <v>5.72</v>
      </c>
      <c r="K481">
        <v>2014</v>
      </c>
      <c r="L481" s="39">
        <v>5.72</v>
      </c>
      <c r="M481">
        <v>743.6</v>
      </c>
      <c r="N481">
        <v>0.03</v>
      </c>
      <c r="O481">
        <v>50.61</v>
      </c>
      <c r="P481">
        <v>1636.39</v>
      </c>
      <c r="Q481" s="1">
        <v>892.79000000000008</v>
      </c>
      <c r="R481" s="1">
        <v>54.558509890673989</v>
      </c>
    </row>
    <row r="482" spans="2:18" x14ac:dyDescent="0.3">
      <c r="B482">
        <v>21333</v>
      </c>
      <c r="C482" t="s">
        <v>98</v>
      </c>
      <c r="D482" t="s">
        <v>37</v>
      </c>
      <c r="E482" t="s">
        <v>51</v>
      </c>
      <c r="F482" s="1">
        <v>1680</v>
      </c>
      <c r="G482" s="2">
        <v>78</v>
      </c>
      <c r="H482">
        <v>77</v>
      </c>
      <c r="I482" s="7">
        <v>42113</v>
      </c>
      <c r="J482">
        <v>3.85</v>
      </c>
      <c r="K482">
        <v>2015</v>
      </c>
      <c r="L482" s="35">
        <v>3.85</v>
      </c>
      <c r="M482">
        <v>296.45</v>
      </c>
      <c r="N482" s="12">
        <v>0.04</v>
      </c>
      <c r="O482">
        <v>67.2</v>
      </c>
      <c r="P482">
        <v>1612.8</v>
      </c>
      <c r="Q482" s="1">
        <v>1316.35</v>
      </c>
      <c r="R482" s="12">
        <v>0.81618923611111105</v>
      </c>
    </row>
    <row r="483" spans="2:18" x14ac:dyDescent="0.3">
      <c r="B483">
        <v>21552</v>
      </c>
      <c r="C483" t="s">
        <v>101</v>
      </c>
      <c r="D483" t="s">
        <v>37</v>
      </c>
      <c r="E483" t="s">
        <v>62</v>
      </c>
      <c r="F483" s="1">
        <v>1673</v>
      </c>
      <c r="G483" s="2">
        <v>182</v>
      </c>
      <c r="H483">
        <v>70</v>
      </c>
      <c r="I483" s="7">
        <v>42329</v>
      </c>
      <c r="J483">
        <v>7.73</v>
      </c>
      <c r="K483">
        <v>2015</v>
      </c>
      <c r="L483" s="35">
        <v>7.73</v>
      </c>
      <c r="M483">
        <v>541.1</v>
      </c>
      <c r="N483" s="12">
        <v>0.04</v>
      </c>
      <c r="O483">
        <v>66.92</v>
      </c>
      <c r="P483">
        <v>1606.08</v>
      </c>
      <c r="Q483" s="1">
        <v>1064.98</v>
      </c>
      <c r="R483" s="12">
        <v>0.66309274755927483</v>
      </c>
    </row>
    <row r="484" spans="2:18" x14ac:dyDescent="0.3">
      <c r="B484">
        <v>21361</v>
      </c>
      <c r="C484" t="s">
        <v>96</v>
      </c>
      <c r="D484" t="s">
        <v>36</v>
      </c>
      <c r="E484" t="s">
        <v>52</v>
      </c>
      <c r="F484" s="1">
        <v>1652</v>
      </c>
      <c r="G484" s="2">
        <v>7</v>
      </c>
      <c r="H484">
        <v>111</v>
      </c>
      <c r="I484" s="7">
        <v>42141</v>
      </c>
      <c r="J484">
        <v>4.74</v>
      </c>
      <c r="K484">
        <v>2015</v>
      </c>
      <c r="L484" s="35">
        <v>4.74</v>
      </c>
      <c r="M484">
        <v>526.14</v>
      </c>
      <c r="N484" s="12">
        <v>0.02</v>
      </c>
      <c r="O484">
        <v>33.04</v>
      </c>
      <c r="P484">
        <v>1618.96</v>
      </c>
      <c r="Q484" s="1">
        <v>1092.8200000000002</v>
      </c>
      <c r="R484" s="12">
        <v>0.6750135889706973</v>
      </c>
    </row>
    <row r="485" spans="2:18" x14ac:dyDescent="0.3">
      <c r="B485">
        <v>13365</v>
      </c>
      <c r="C485" t="s">
        <v>100</v>
      </c>
      <c r="D485" t="s">
        <v>38</v>
      </c>
      <c r="E485" t="s">
        <v>49</v>
      </c>
      <c r="F485" s="1">
        <v>1638</v>
      </c>
      <c r="G485" s="2">
        <v>307</v>
      </c>
      <c r="H485">
        <v>69</v>
      </c>
      <c r="I485" s="7">
        <v>41906</v>
      </c>
      <c r="J485">
        <v>9.57</v>
      </c>
      <c r="K485">
        <v>2014</v>
      </c>
      <c r="L485" s="39">
        <v>9.57</v>
      </c>
      <c r="M485">
        <v>660.33</v>
      </c>
      <c r="N485">
        <v>0.02</v>
      </c>
      <c r="O485">
        <v>32.76</v>
      </c>
      <c r="P485">
        <v>1605.24</v>
      </c>
      <c r="Q485" s="1">
        <v>944.91</v>
      </c>
      <c r="R485" s="1">
        <v>58.864095088584875</v>
      </c>
    </row>
    <row r="486" spans="2:18" x14ac:dyDescent="0.3">
      <c r="B486">
        <v>21377</v>
      </c>
      <c r="C486" t="s">
        <v>93</v>
      </c>
      <c r="D486" t="s">
        <v>36</v>
      </c>
      <c r="E486" t="s">
        <v>59</v>
      </c>
      <c r="F486" s="1">
        <v>1624</v>
      </c>
      <c r="G486" s="2">
        <v>46</v>
      </c>
      <c r="H486">
        <v>78</v>
      </c>
      <c r="I486" s="7">
        <v>42175</v>
      </c>
      <c r="J486">
        <v>6.52</v>
      </c>
      <c r="K486">
        <v>2015</v>
      </c>
      <c r="L486" s="35">
        <v>6.52</v>
      </c>
      <c r="M486">
        <v>508.55999999999995</v>
      </c>
      <c r="N486" s="12">
        <v>0.02</v>
      </c>
      <c r="O486">
        <v>32.480000000000004</v>
      </c>
      <c r="P486">
        <v>1591.52</v>
      </c>
      <c r="Q486" s="1">
        <v>1082.96</v>
      </c>
      <c r="R486" s="12">
        <v>0.68045641902081033</v>
      </c>
    </row>
    <row r="487" spans="2:18" x14ac:dyDescent="0.3">
      <c r="B487">
        <v>11079</v>
      </c>
      <c r="C487" t="s">
        <v>97</v>
      </c>
      <c r="D487" t="s">
        <v>39</v>
      </c>
      <c r="E487" t="s">
        <v>46</v>
      </c>
      <c r="F487" s="1">
        <v>1610</v>
      </c>
      <c r="G487" s="2">
        <v>149</v>
      </c>
      <c r="H487">
        <v>77</v>
      </c>
      <c r="I487" s="7">
        <v>41721</v>
      </c>
      <c r="J487">
        <v>3.68</v>
      </c>
      <c r="K487">
        <v>2014</v>
      </c>
      <c r="L487" s="39">
        <v>3.68</v>
      </c>
      <c r="M487">
        <v>283.36</v>
      </c>
      <c r="N487">
        <v>0.03</v>
      </c>
      <c r="O487">
        <v>48.3</v>
      </c>
      <c r="P487">
        <v>1561.7</v>
      </c>
      <c r="Q487" s="1">
        <v>1278.3400000000001</v>
      </c>
      <c r="R487" s="1">
        <v>81.855670103092791</v>
      </c>
    </row>
    <row r="488" spans="2:18" x14ac:dyDescent="0.3">
      <c r="B488">
        <v>13290</v>
      </c>
      <c r="C488" t="s">
        <v>99</v>
      </c>
      <c r="D488" t="s">
        <v>36</v>
      </c>
      <c r="E488" t="s">
        <v>59</v>
      </c>
      <c r="F488" s="1">
        <v>1610</v>
      </c>
      <c r="G488" s="2">
        <v>9</v>
      </c>
      <c r="H488">
        <v>74</v>
      </c>
      <c r="I488" s="7">
        <v>41805</v>
      </c>
      <c r="J488">
        <v>6.52</v>
      </c>
      <c r="K488">
        <v>2014</v>
      </c>
      <c r="L488" s="39">
        <v>6.52</v>
      </c>
      <c r="M488">
        <v>482.47999999999996</v>
      </c>
      <c r="N488">
        <v>0.02</v>
      </c>
      <c r="O488">
        <v>32.200000000000003</v>
      </c>
      <c r="P488">
        <v>1577.8</v>
      </c>
      <c r="Q488" s="1">
        <v>1095.32</v>
      </c>
      <c r="R488" s="1">
        <v>69.420712384332617</v>
      </c>
    </row>
    <row r="489" spans="2:18" x14ac:dyDescent="0.3">
      <c r="B489">
        <v>13452</v>
      </c>
      <c r="C489" t="s">
        <v>92</v>
      </c>
      <c r="D489" t="s">
        <v>37</v>
      </c>
      <c r="E489" t="s">
        <v>44</v>
      </c>
      <c r="F489" s="1">
        <v>1603</v>
      </c>
      <c r="G489" s="2">
        <v>76</v>
      </c>
      <c r="H489">
        <v>115</v>
      </c>
      <c r="I489" s="7">
        <v>41993</v>
      </c>
      <c r="J489">
        <v>7.51</v>
      </c>
      <c r="K489">
        <v>2014</v>
      </c>
      <c r="L489" s="39">
        <v>7.51</v>
      </c>
      <c r="M489">
        <v>863.65</v>
      </c>
      <c r="N489">
        <v>0.04</v>
      </c>
      <c r="O489">
        <v>64.12</v>
      </c>
      <c r="P489">
        <v>1538.88</v>
      </c>
      <c r="Q489" s="1">
        <v>675.23000000000013</v>
      </c>
      <c r="R489" s="1">
        <v>43.878015179871085</v>
      </c>
    </row>
    <row r="490" spans="2:18" x14ac:dyDescent="0.3">
      <c r="B490">
        <v>13475</v>
      </c>
      <c r="C490" t="s">
        <v>97</v>
      </c>
      <c r="D490" t="s">
        <v>40</v>
      </c>
      <c r="E490" t="s">
        <v>46</v>
      </c>
      <c r="F490" s="1">
        <v>1603</v>
      </c>
      <c r="G490" s="2">
        <v>135</v>
      </c>
      <c r="H490">
        <v>77</v>
      </c>
      <c r="I490" s="7">
        <v>41993</v>
      </c>
      <c r="J490">
        <v>3.68</v>
      </c>
      <c r="K490">
        <v>2014</v>
      </c>
      <c r="L490" s="39">
        <v>3.68</v>
      </c>
      <c r="M490">
        <v>283.36</v>
      </c>
      <c r="N490">
        <v>0.01</v>
      </c>
      <c r="O490">
        <v>16.03</v>
      </c>
      <c r="P490">
        <v>1586.97</v>
      </c>
      <c r="Q490" s="1">
        <v>1303.6100000000001</v>
      </c>
      <c r="R490" s="1">
        <v>82.14459000485202</v>
      </c>
    </row>
    <row r="491" spans="2:18" x14ac:dyDescent="0.3">
      <c r="B491">
        <v>13307</v>
      </c>
      <c r="C491" t="s">
        <v>101</v>
      </c>
      <c r="D491" t="s">
        <v>40</v>
      </c>
      <c r="E491" t="s">
        <v>46</v>
      </c>
      <c r="F491" s="1">
        <v>1596</v>
      </c>
      <c r="G491" s="2">
        <v>84</v>
      </c>
      <c r="H491">
        <v>76</v>
      </c>
      <c r="I491" s="7">
        <v>41831</v>
      </c>
      <c r="J491">
        <v>3.68</v>
      </c>
      <c r="K491">
        <v>2014</v>
      </c>
      <c r="L491" s="39">
        <v>3.68</v>
      </c>
      <c r="M491">
        <v>279.68</v>
      </c>
      <c r="N491">
        <v>0.01</v>
      </c>
      <c r="O491">
        <v>15.96</v>
      </c>
      <c r="P491">
        <v>1580.04</v>
      </c>
      <c r="Q491" s="1">
        <v>1300.3599999999999</v>
      </c>
      <c r="R491" s="1">
        <v>82.299182299182291</v>
      </c>
    </row>
    <row r="492" spans="2:18" x14ac:dyDescent="0.3">
      <c r="B492">
        <v>13435</v>
      </c>
      <c r="C492" t="s">
        <v>97</v>
      </c>
      <c r="D492" t="s">
        <v>37</v>
      </c>
      <c r="E492" t="s">
        <v>63</v>
      </c>
      <c r="F492" s="1">
        <v>1582</v>
      </c>
      <c r="G492" s="2">
        <v>47</v>
      </c>
      <c r="H492">
        <v>106</v>
      </c>
      <c r="I492" s="7">
        <v>41976</v>
      </c>
      <c r="J492">
        <v>5.72</v>
      </c>
      <c r="K492">
        <v>2014</v>
      </c>
      <c r="L492" s="39">
        <v>5.72</v>
      </c>
      <c r="M492">
        <v>606.31999999999994</v>
      </c>
      <c r="N492">
        <v>0.04</v>
      </c>
      <c r="O492">
        <v>63.28</v>
      </c>
      <c r="P492">
        <v>1518.72</v>
      </c>
      <c r="Q492" s="1">
        <v>912.40000000000009</v>
      </c>
      <c r="R492" s="1">
        <v>60.076906868942274</v>
      </c>
    </row>
    <row r="493" spans="2:18" x14ac:dyDescent="0.3">
      <c r="B493">
        <v>13456</v>
      </c>
      <c r="C493" t="s">
        <v>93</v>
      </c>
      <c r="D493" t="s">
        <v>40</v>
      </c>
      <c r="E493" t="s">
        <v>53</v>
      </c>
      <c r="F493" s="1">
        <v>1582</v>
      </c>
      <c r="G493" s="2">
        <v>236</v>
      </c>
      <c r="H493">
        <v>176</v>
      </c>
      <c r="I493" s="7">
        <v>41997</v>
      </c>
      <c r="J493">
        <v>7.48</v>
      </c>
      <c r="K493">
        <v>2014</v>
      </c>
      <c r="L493" s="39">
        <v>7.48</v>
      </c>
      <c r="M493">
        <v>1316.48</v>
      </c>
      <c r="N493">
        <v>0.01</v>
      </c>
      <c r="O493">
        <v>15.82</v>
      </c>
      <c r="P493">
        <v>1566.18</v>
      </c>
      <c r="Q493" s="1">
        <v>249.70000000000005</v>
      </c>
      <c r="R493" s="1">
        <v>15.943250456524796</v>
      </c>
    </row>
    <row r="494" spans="2:18" x14ac:dyDescent="0.3">
      <c r="B494">
        <v>13383</v>
      </c>
      <c r="C494" t="s">
        <v>92</v>
      </c>
      <c r="D494" t="s">
        <v>40</v>
      </c>
      <c r="E494" t="s">
        <v>65</v>
      </c>
      <c r="F494" s="1">
        <v>1575</v>
      </c>
      <c r="G494" s="2">
        <v>52</v>
      </c>
      <c r="H494">
        <v>83</v>
      </c>
      <c r="I494" s="7">
        <v>41924</v>
      </c>
      <c r="J494">
        <v>5.04</v>
      </c>
      <c r="K494">
        <v>2014</v>
      </c>
      <c r="L494" s="39">
        <v>5.04</v>
      </c>
      <c r="M494">
        <v>418.32</v>
      </c>
      <c r="N494">
        <v>0.01</v>
      </c>
      <c r="O494">
        <v>15.75</v>
      </c>
      <c r="P494">
        <v>1559.25</v>
      </c>
      <c r="Q494" s="1">
        <v>1140.93</v>
      </c>
      <c r="R494" s="1">
        <v>73.171717171717177</v>
      </c>
    </row>
    <row r="495" spans="2:18" x14ac:dyDescent="0.3">
      <c r="B495">
        <v>13328</v>
      </c>
      <c r="C495" t="s">
        <v>100</v>
      </c>
      <c r="D495" t="s">
        <v>39</v>
      </c>
      <c r="E495" t="s">
        <v>60</v>
      </c>
      <c r="F495" s="1">
        <v>1568</v>
      </c>
      <c r="G495" s="2">
        <v>25</v>
      </c>
      <c r="H495">
        <v>69</v>
      </c>
      <c r="I495" s="7">
        <v>41862</v>
      </c>
      <c r="J495">
        <v>2.88</v>
      </c>
      <c r="K495">
        <v>2014</v>
      </c>
      <c r="L495" s="39">
        <v>2.88</v>
      </c>
      <c r="M495">
        <v>198.72</v>
      </c>
      <c r="N495">
        <v>0.03</v>
      </c>
      <c r="O495">
        <v>47.04</v>
      </c>
      <c r="P495">
        <v>1520.96</v>
      </c>
      <c r="Q495" s="1">
        <v>1322.24</v>
      </c>
      <c r="R495" s="1">
        <v>86.934567641489579</v>
      </c>
    </row>
    <row r="496" spans="2:18" x14ac:dyDescent="0.3">
      <c r="B496">
        <v>13437</v>
      </c>
      <c r="C496" t="s">
        <v>96</v>
      </c>
      <c r="D496" t="s">
        <v>38</v>
      </c>
      <c r="E496" t="s">
        <v>60</v>
      </c>
      <c r="F496" s="1">
        <v>1561</v>
      </c>
      <c r="G496" s="2">
        <v>179</v>
      </c>
      <c r="H496">
        <v>63</v>
      </c>
      <c r="I496" s="7">
        <v>41978</v>
      </c>
      <c r="J496">
        <v>2.88</v>
      </c>
      <c r="K496">
        <v>2014</v>
      </c>
      <c r="L496" s="39">
        <v>2.88</v>
      </c>
      <c r="M496">
        <v>181.44</v>
      </c>
      <c r="N496">
        <v>0.02</v>
      </c>
      <c r="O496">
        <v>31.220000000000002</v>
      </c>
      <c r="P496">
        <v>1529.78</v>
      </c>
      <c r="Q496" s="1">
        <v>1348.34</v>
      </c>
      <c r="R496" s="1">
        <v>88.139471035050789</v>
      </c>
    </row>
    <row r="497" spans="2:18" x14ac:dyDescent="0.3">
      <c r="B497">
        <v>13442</v>
      </c>
      <c r="C497" t="s">
        <v>92</v>
      </c>
      <c r="D497" t="s">
        <v>40</v>
      </c>
      <c r="E497" t="s">
        <v>66</v>
      </c>
      <c r="F497" s="1">
        <v>1554</v>
      </c>
      <c r="G497" s="2">
        <v>270</v>
      </c>
      <c r="H497">
        <v>130</v>
      </c>
      <c r="I497" s="7">
        <v>41983</v>
      </c>
      <c r="J497">
        <v>9.94</v>
      </c>
      <c r="K497">
        <v>2014</v>
      </c>
      <c r="L497" s="39">
        <v>9.94</v>
      </c>
      <c r="M497">
        <v>1292.2</v>
      </c>
      <c r="N497">
        <v>0.01</v>
      </c>
      <c r="O497">
        <v>15.540000000000001</v>
      </c>
      <c r="P497">
        <v>1538.46</v>
      </c>
      <c r="Q497" s="1">
        <v>246.26</v>
      </c>
      <c r="R497" s="1">
        <v>16.006916006916004</v>
      </c>
    </row>
    <row r="498" spans="2:18" x14ac:dyDescent="0.3">
      <c r="B498">
        <v>10026</v>
      </c>
      <c r="C498" t="s">
        <v>101</v>
      </c>
      <c r="D498" t="s">
        <v>40</v>
      </c>
      <c r="E498" t="s">
        <v>68</v>
      </c>
      <c r="F498" s="1">
        <v>1519</v>
      </c>
      <c r="G498" s="2">
        <v>113</v>
      </c>
      <c r="H498">
        <v>152</v>
      </c>
      <c r="I498" s="7">
        <v>41642</v>
      </c>
      <c r="J498">
        <v>2.65</v>
      </c>
      <c r="K498">
        <v>2014</v>
      </c>
      <c r="L498" s="39">
        <v>2.65</v>
      </c>
      <c r="M498">
        <v>402.8</v>
      </c>
      <c r="N498">
        <v>0.01</v>
      </c>
      <c r="O498">
        <v>15.19</v>
      </c>
      <c r="P498">
        <v>1503.81</v>
      </c>
      <c r="Q498" s="1">
        <v>1101.01</v>
      </c>
      <c r="R498" s="1">
        <v>73.214701325300396</v>
      </c>
    </row>
    <row r="499" spans="2:18" x14ac:dyDescent="0.3">
      <c r="B499">
        <v>13457</v>
      </c>
      <c r="C499" t="s">
        <v>101</v>
      </c>
      <c r="D499" t="s">
        <v>36</v>
      </c>
      <c r="E499" t="s">
        <v>63</v>
      </c>
      <c r="F499" s="1">
        <v>1519</v>
      </c>
      <c r="G499" s="2">
        <v>210</v>
      </c>
      <c r="H499">
        <v>95</v>
      </c>
      <c r="I499" s="7">
        <v>41998</v>
      </c>
      <c r="J499">
        <v>5.72</v>
      </c>
      <c r="K499">
        <v>2014</v>
      </c>
      <c r="L499" s="39">
        <v>5.72</v>
      </c>
      <c r="M499">
        <v>543.4</v>
      </c>
      <c r="N499">
        <v>0.02</v>
      </c>
      <c r="O499">
        <v>30.38</v>
      </c>
      <c r="P499">
        <v>1488.62</v>
      </c>
      <c r="Q499" s="1">
        <v>945.21999999999991</v>
      </c>
      <c r="R499" s="1">
        <v>63.496392632102214</v>
      </c>
    </row>
    <row r="500" spans="2:18" x14ac:dyDescent="0.3">
      <c r="B500">
        <v>13467</v>
      </c>
      <c r="C500" t="s">
        <v>96</v>
      </c>
      <c r="D500" t="s">
        <v>38</v>
      </c>
      <c r="E500" t="s">
        <v>52</v>
      </c>
      <c r="F500" s="1">
        <v>1519</v>
      </c>
      <c r="G500" s="2">
        <v>59</v>
      </c>
      <c r="H500">
        <v>95</v>
      </c>
      <c r="I500" s="7">
        <v>41985</v>
      </c>
      <c r="J500">
        <v>4.74</v>
      </c>
      <c r="K500">
        <v>2014</v>
      </c>
      <c r="L500" s="39">
        <v>4.74</v>
      </c>
      <c r="M500">
        <v>450.3</v>
      </c>
      <c r="N500">
        <v>0.02</v>
      </c>
      <c r="O500">
        <v>30.38</v>
      </c>
      <c r="P500">
        <v>1488.62</v>
      </c>
      <c r="Q500" s="1">
        <v>1038.32</v>
      </c>
      <c r="R500" s="1">
        <v>69.75050718114764</v>
      </c>
    </row>
    <row r="501" spans="2:18" x14ac:dyDescent="0.3">
      <c r="B501">
        <v>13481</v>
      </c>
      <c r="C501" t="s">
        <v>93</v>
      </c>
      <c r="D501" t="s">
        <v>40</v>
      </c>
      <c r="E501" t="s">
        <v>67</v>
      </c>
      <c r="F501" s="1">
        <v>1519</v>
      </c>
      <c r="G501" s="2">
        <v>24</v>
      </c>
      <c r="H501">
        <v>169</v>
      </c>
      <c r="I501" s="7">
        <v>41999</v>
      </c>
      <c r="J501">
        <v>5.15</v>
      </c>
      <c r="K501">
        <v>2014</v>
      </c>
      <c r="L501" s="39">
        <v>5.15</v>
      </c>
      <c r="M501">
        <v>870.35</v>
      </c>
      <c r="N501">
        <v>0.01</v>
      </c>
      <c r="O501">
        <v>15.19</v>
      </c>
      <c r="P501">
        <v>1503.81</v>
      </c>
      <c r="Q501" s="1">
        <v>633.45999999999992</v>
      </c>
      <c r="R501" s="1">
        <v>42.123672538419079</v>
      </c>
    </row>
    <row r="502" spans="2:18" x14ac:dyDescent="0.3">
      <c r="B502">
        <v>21281</v>
      </c>
      <c r="C502" t="s">
        <v>97</v>
      </c>
      <c r="D502" t="s">
        <v>38</v>
      </c>
      <c r="E502" t="s">
        <v>58</v>
      </c>
      <c r="F502" s="1">
        <v>1505</v>
      </c>
      <c r="G502" s="2">
        <v>139</v>
      </c>
      <c r="H502">
        <v>251</v>
      </c>
      <c r="I502" s="7">
        <v>42082</v>
      </c>
      <c r="J502">
        <v>4.4000000000000004</v>
      </c>
      <c r="K502">
        <v>2015</v>
      </c>
      <c r="L502" s="35">
        <v>4.4000000000000004</v>
      </c>
      <c r="M502">
        <v>1104.4000000000001</v>
      </c>
      <c r="N502" s="12">
        <v>0.02</v>
      </c>
      <c r="O502">
        <v>30.1</v>
      </c>
      <c r="P502">
        <v>1474.9</v>
      </c>
      <c r="Q502" s="1">
        <v>370.5</v>
      </c>
      <c r="R502" s="12">
        <v>0.25120347142179128</v>
      </c>
    </row>
    <row r="503" spans="2:18" x14ac:dyDescent="0.3">
      <c r="B503">
        <v>21199</v>
      </c>
      <c r="C503" t="s">
        <v>98</v>
      </c>
      <c r="D503" t="s">
        <v>41</v>
      </c>
      <c r="E503" t="s">
        <v>57</v>
      </c>
      <c r="F503" s="1">
        <v>1484</v>
      </c>
      <c r="G503" s="2">
        <v>233</v>
      </c>
      <c r="H503">
        <v>60</v>
      </c>
      <c r="I503" s="7">
        <v>42008</v>
      </c>
      <c r="J503">
        <v>3.32</v>
      </c>
      <c r="K503">
        <v>2015</v>
      </c>
      <c r="L503" s="35">
        <v>3.32</v>
      </c>
      <c r="M503">
        <v>199.2</v>
      </c>
      <c r="N503" s="12">
        <v>0.03</v>
      </c>
      <c r="O503">
        <v>44.519999999999996</v>
      </c>
      <c r="P503">
        <v>1439.48</v>
      </c>
      <c r="Q503" s="1">
        <v>1240.28</v>
      </c>
      <c r="R503" s="12">
        <v>0.86161669491760906</v>
      </c>
    </row>
    <row r="504" spans="2:18" x14ac:dyDescent="0.3">
      <c r="B504">
        <v>21342</v>
      </c>
      <c r="C504" t="s">
        <v>101</v>
      </c>
      <c r="D504" t="s">
        <v>36</v>
      </c>
      <c r="E504" t="s">
        <v>60</v>
      </c>
      <c r="F504" s="1">
        <v>1484</v>
      </c>
      <c r="G504" s="2">
        <v>125</v>
      </c>
      <c r="H504">
        <v>58</v>
      </c>
      <c r="I504" s="7">
        <v>42122</v>
      </c>
      <c r="J504">
        <v>2.88</v>
      </c>
      <c r="K504">
        <v>2015</v>
      </c>
      <c r="L504" s="35">
        <v>2.88</v>
      </c>
      <c r="M504">
        <v>167.04</v>
      </c>
      <c r="N504" s="12">
        <v>0.02</v>
      </c>
      <c r="O504">
        <v>29.68</v>
      </c>
      <c r="P504">
        <v>1454.32</v>
      </c>
      <c r="Q504" s="1">
        <v>1287.28</v>
      </c>
      <c r="R504" s="12">
        <v>0.88514219704054131</v>
      </c>
    </row>
    <row r="505" spans="2:18" x14ac:dyDescent="0.3">
      <c r="B505">
        <v>21364</v>
      </c>
      <c r="C505" t="s">
        <v>99</v>
      </c>
      <c r="D505" t="s">
        <v>41</v>
      </c>
      <c r="E505" t="s">
        <v>59</v>
      </c>
      <c r="F505" s="1">
        <v>1470</v>
      </c>
      <c r="G505" s="2">
        <v>47</v>
      </c>
      <c r="H505">
        <v>70</v>
      </c>
      <c r="I505" s="7">
        <v>42162</v>
      </c>
      <c r="J505">
        <v>6.52</v>
      </c>
      <c r="K505">
        <v>2015</v>
      </c>
      <c r="L505" s="35">
        <v>6.52</v>
      </c>
      <c r="M505">
        <v>456.4</v>
      </c>
      <c r="N505" s="12">
        <v>0.03</v>
      </c>
      <c r="O505">
        <v>44.1</v>
      </c>
      <c r="P505">
        <v>1425.9</v>
      </c>
      <c r="Q505" s="1">
        <v>969.50000000000011</v>
      </c>
      <c r="R505" s="12">
        <v>0.67992145311732943</v>
      </c>
    </row>
    <row r="506" spans="2:18" x14ac:dyDescent="0.3">
      <c r="B506">
        <v>21513</v>
      </c>
      <c r="C506" t="s">
        <v>98</v>
      </c>
      <c r="D506" t="s">
        <v>36</v>
      </c>
      <c r="E506" t="s">
        <v>62</v>
      </c>
      <c r="F506" s="1">
        <v>1463</v>
      </c>
      <c r="G506" s="2">
        <v>87</v>
      </c>
      <c r="H506">
        <v>64</v>
      </c>
      <c r="I506" s="7">
        <v>42316</v>
      </c>
      <c r="J506">
        <v>7.73</v>
      </c>
      <c r="K506">
        <v>2015</v>
      </c>
      <c r="L506" s="35">
        <v>7.73</v>
      </c>
      <c r="M506">
        <v>494.72</v>
      </c>
      <c r="N506" s="12">
        <v>0.02</v>
      </c>
      <c r="O506">
        <v>29.26</v>
      </c>
      <c r="P506">
        <v>1433.74</v>
      </c>
      <c r="Q506" s="1">
        <v>939.02</v>
      </c>
      <c r="R506" s="12">
        <v>0.65494441112056578</v>
      </c>
    </row>
    <row r="507" spans="2:18" x14ac:dyDescent="0.3">
      <c r="B507">
        <v>42534</v>
      </c>
      <c r="C507" t="s">
        <v>93</v>
      </c>
      <c r="D507" t="s">
        <v>40</v>
      </c>
      <c r="E507" t="s">
        <v>65</v>
      </c>
      <c r="F507" s="1">
        <v>1463</v>
      </c>
      <c r="G507" s="2">
        <v>194</v>
      </c>
      <c r="H507">
        <v>77</v>
      </c>
      <c r="I507" s="7">
        <v>42358</v>
      </c>
      <c r="J507">
        <v>5.04</v>
      </c>
      <c r="K507">
        <v>2015</v>
      </c>
      <c r="L507" s="35">
        <v>5.04</v>
      </c>
      <c r="M507">
        <v>388.08</v>
      </c>
      <c r="N507" s="12">
        <v>0.01</v>
      </c>
      <c r="O507">
        <v>14.63</v>
      </c>
      <c r="P507">
        <v>1448.37</v>
      </c>
      <c r="Q507" s="1">
        <v>1060.29</v>
      </c>
      <c r="R507" s="12">
        <v>0.73205741626794263</v>
      </c>
    </row>
    <row r="508" spans="2:18" x14ac:dyDescent="0.3">
      <c r="B508">
        <v>21374</v>
      </c>
      <c r="C508" t="s">
        <v>98</v>
      </c>
      <c r="D508" t="s">
        <v>36</v>
      </c>
      <c r="E508" t="s">
        <v>59</v>
      </c>
      <c r="F508" s="1">
        <v>1449</v>
      </c>
      <c r="G508" s="2">
        <v>1</v>
      </c>
      <c r="H508">
        <v>69</v>
      </c>
      <c r="I508" s="7">
        <v>42172</v>
      </c>
      <c r="J508">
        <v>6.52</v>
      </c>
      <c r="K508">
        <v>2015</v>
      </c>
      <c r="L508" s="35">
        <v>6.52</v>
      </c>
      <c r="M508">
        <v>449.88</v>
      </c>
      <c r="N508" s="12">
        <v>0.02</v>
      </c>
      <c r="O508">
        <v>28.98</v>
      </c>
      <c r="P508">
        <v>1420.02</v>
      </c>
      <c r="Q508" s="1">
        <v>970.14</v>
      </c>
      <c r="R508" s="12">
        <v>0.68318756073858111</v>
      </c>
    </row>
    <row r="509" spans="2:18" x14ac:dyDescent="0.3">
      <c r="B509">
        <v>11036</v>
      </c>
      <c r="C509" t="s">
        <v>93</v>
      </c>
      <c r="D509" t="s">
        <v>39</v>
      </c>
      <c r="E509" t="s">
        <v>67</v>
      </c>
      <c r="F509" s="1">
        <v>1442</v>
      </c>
      <c r="G509" s="2">
        <v>295</v>
      </c>
      <c r="H509">
        <v>206</v>
      </c>
      <c r="I509" s="7">
        <v>41667</v>
      </c>
      <c r="J509">
        <v>5.15</v>
      </c>
      <c r="K509">
        <v>2014</v>
      </c>
      <c r="L509" s="39">
        <v>5.15</v>
      </c>
      <c r="M509">
        <v>1060.9000000000001</v>
      </c>
      <c r="N509">
        <v>0.03</v>
      </c>
      <c r="O509">
        <v>43.26</v>
      </c>
      <c r="P509">
        <v>1398.74</v>
      </c>
      <c r="Q509" s="1">
        <v>337.83999999999992</v>
      </c>
      <c r="R509" s="1">
        <v>24.153166421207654</v>
      </c>
    </row>
    <row r="510" spans="2:18" x14ac:dyDescent="0.3">
      <c r="B510">
        <v>11115</v>
      </c>
      <c r="C510" t="s">
        <v>101</v>
      </c>
      <c r="D510" t="s">
        <v>41</v>
      </c>
      <c r="E510" t="s">
        <v>67</v>
      </c>
      <c r="F510" s="1">
        <v>1442</v>
      </c>
      <c r="G510" s="2">
        <v>178</v>
      </c>
      <c r="H510">
        <v>206</v>
      </c>
      <c r="I510" s="7">
        <v>41796</v>
      </c>
      <c r="J510">
        <v>5.15</v>
      </c>
      <c r="K510">
        <v>2014</v>
      </c>
      <c r="L510" s="39">
        <v>5.15</v>
      </c>
      <c r="M510">
        <v>1060.9000000000001</v>
      </c>
      <c r="N510">
        <v>0.03</v>
      </c>
      <c r="O510">
        <v>43.26</v>
      </c>
      <c r="P510">
        <v>1398.74</v>
      </c>
      <c r="Q510" s="1">
        <v>337.83999999999992</v>
      </c>
      <c r="R510" s="1">
        <v>24.153166421207654</v>
      </c>
    </row>
    <row r="511" spans="2:18" x14ac:dyDescent="0.3">
      <c r="B511">
        <v>21223</v>
      </c>
      <c r="C511" t="s">
        <v>93</v>
      </c>
      <c r="D511" t="s">
        <v>36</v>
      </c>
      <c r="E511" t="s">
        <v>65</v>
      </c>
      <c r="F511" s="1">
        <v>1442</v>
      </c>
      <c r="G511" s="2">
        <v>25</v>
      </c>
      <c r="H511">
        <v>81</v>
      </c>
      <c r="I511" s="7">
        <v>42032</v>
      </c>
      <c r="J511">
        <v>5.04</v>
      </c>
      <c r="K511">
        <v>2015</v>
      </c>
      <c r="L511" s="35">
        <v>5.04</v>
      </c>
      <c r="M511">
        <v>408.24</v>
      </c>
      <c r="N511" s="12">
        <v>0.02</v>
      </c>
      <c r="O511">
        <v>28.84</v>
      </c>
      <c r="P511">
        <v>1413.16</v>
      </c>
      <c r="Q511" s="1">
        <v>1004.9200000000001</v>
      </c>
      <c r="R511" s="12">
        <v>0.71111551416683183</v>
      </c>
    </row>
    <row r="512" spans="2:18" x14ac:dyDescent="0.3">
      <c r="B512">
        <v>10031</v>
      </c>
      <c r="C512" t="s">
        <v>99</v>
      </c>
      <c r="D512" t="s">
        <v>37</v>
      </c>
      <c r="E512" t="s">
        <v>53</v>
      </c>
      <c r="F512" s="1">
        <v>1435</v>
      </c>
      <c r="G512" s="2">
        <v>177</v>
      </c>
      <c r="H512">
        <v>240</v>
      </c>
      <c r="I512" s="7">
        <v>41647</v>
      </c>
      <c r="J512">
        <v>7.48</v>
      </c>
      <c r="K512">
        <v>2014</v>
      </c>
      <c r="L512" s="39">
        <v>7.48</v>
      </c>
      <c r="M512">
        <v>1795.2</v>
      </c>
      <c r="N512">
        <v>0.04</v>
      </c>
      <c r="O512">
        <v>57.4</v>
      </c>
      <c r="P512">
        <v>1377.6</v>
      </c>
      <c r="Q512" s="1">
        <v>-417.60000000000014</v>
      </c>
      <c r="R512" s="1">
        <v>-30.313588850174227</v>
      </c>
    </row>
    <row r="513" spans="2:18" x14ac:dyDescent="0.3">
      <c r="B513">
        <v>13391</v>
      </c>
      <c r="C513" t="s">
        <v>92</v>
      </c>
      <c r="D513" t="s">
        <v>38</v>
      </c>
      <c r="E513" t="s">
        <v>55</v>
      </c>
      <c r="F513" s="1">
        <v>1435</v>
      </c>
      <c r="G513" s="2">
        <v>206</v>
      </c>
      <c r="H513">
        <v>58</v>
      </c>
      <c r="I513" s="7">
        <v>41932</v>
      </c>
      <c r="J513">
        <v>5.07</v>
      </c>
      <c r="K513">
        <v>2014</v>
      </c>
      <c r="L513" s="39">
        <v>5.07</v>
      </c>
      <c r="M513">
        <v>294.06</v>
      </c>
      <c r="N513">
        <v>0.02</v>
      </c>
      <c r="O513">
        <v>28.7</v>
      </c>
      <c r="P513">
        <v>1406.3</v>
      </c>
      <c r="Q513" s="1">
        <v>1112.24</v>
      </c>
      <c r="R513" s="1">
        <v>79.089810140083912</v>
      </c>
    </row>
    <row r="514" spans="2:18" x14ac:dyDescent="0.3">
      <c r="B514">
        <v>13376</v>
      </c>
      <c r="C514" t="s">
        <v>101</v>
      </c>
      <c r="D514" t="s">
        <v>41</v>
      </c>
      <c r="E514" t="s">
        <v>57</v>
      </c>
      <c r="F514" s="1">
        <v>1428</v>
      </c>
      <c r="G514" s="2">
        <v>82</v>
      </c>
      <c r="H514">
        <v>60</v>
      </c>
      <c r="I514" s="7">
        <v>41908</v>
      </c>
      <c r="J514">
        <v>3.32</v>
      </c>
      <c r="K514">
        <v>2014</v>
      </c>
      <c r="L514" s="39">
        <v>3.32</v>
      </c>
      <c r="M514">
        <v>199.2</v>
      </c>
      <c r="N514">
        <v>0.03</v>
      </c>
      <c r="O514">
        <v>42.839999999999996</v>
      </c>
      <c r="P514">
        <v>1385.16</v>
      </c>
      <c r="Q514" s="1">
        <v>1185.96</v>
      </c>
      <c r="R514" s="1">
        <v>85.618989863986826</v>
      </c>
    </row>
    <row r="515" spans="2:18" x14ac:dyDescent="0.3">
      <c r="B515">
        <v>21216</v>
      </c>
      <c r="C515" t="s">
        <v>94</v>
      </c>
      <c r="D515" t="s">
        <v>39</v>
      </c>
      <c r="E515" t="s">
        <v>64</v>
      </c>
      <c r="F515" s="1">
        <v>1428</v>
      </c>
      <c r="G515" s="2">
        <v>169</v>
      </c>
      <c r="H515">
        <v>96</v>
      </c>
      <c r="I515" s="7">
        <v>42025</v>
      </c>
      <c r="J515">
        <v>11.22</v>
      </c>
      <c r="K515">
        <v>2015</v>
      </c>
      <c r="L515" s="35">
        <v>11.22</v>
      </c>
      <c r="M515">
        <v>1077.1200000000001</v>
      </c>
      <c r="N515" s="12">
        <v>0.03</v>
      </c>
      <c r="O515">
        <v>42.839999999999996</v>
      </c>
      <c r="P515">
        <v>1385.16</v>
      </c>
      <c r="Q515" s="1">
        <v>308.03999999999996</v>
      </c>
      <c r="R515" s="12">
        <v>0.22238586156111925</v>
      </c>
    </row>
    <row r="516" spans="2:18" x14ac:dyDescent="0.3">
      <c r="B516">
        <v>30225</v>
      </c>
      <c r="C516" t="s">
        <v>96</v>
      </c>
      <c r="D516" t="s">
        <v>37</v>
      </c>
      <c r="E516" t="s">
        <v>55</v>
      </c>
      <c r="F516" s="1">
        <v>1428</v>
      </c>
      <c r="G516" s="2">
        <v>105</v>
      </c>
      <c r="H516">
        <v>55</v>
      </c>
      <c r="I516" s="7">
        <v>42346</v>
      </c>
      <c r="J516">
        <v>5.07</v>
      </c>
      <c r="K516">
        <v>2015</v>
      </c>
      <c r="L516" s="35">
        <v>5.07</v>
      </c>
      <c r="M516">
        <v>278.85000000000002</v>
      </c>
      <c r="N516" s="12">
        <v>0.04</v>
      </c>
      <c r="O516">
        <v>57.120000000000005</v>
      </c>
      <c r="P516">
        <v>1370.88</v>
      </c>
      <c r="Q516" s="1">
        <v>1092.0300000000002</v>
      </c>
      <c r="R516" s="12">
        <v>0.79659051120448188</v>
      </c>
    </row>
    <row r="517" spans="2:18" x14ac:dyDescent="0.3">
      <c r="B517">
        <v>13335</v>
      </c>
      <c r="C517" t="s">
        <v>99</v>
      </c>
      <c r="D517" t="s">
        <v>36</v>
      </c>
      <c r="E517" t="s">
        <v>63</v>
      </c>
      <c r="F517" s="1">
        <v>1414</v>
      </c>
      <c r="G517" s="2">
        <v>52</v>
      </c>
      <c r="H517">
        <v>109</v>
      </c>
      <c r="I517" s="7">
        <v>41869</v>
      </c>
      <c r="J517">
        <v>5.72</v>
      </c>
      <c r="K517">
        <v>2014</v>
      </c>
      <c r="L517" s="39">
        <v>5.72</v>
      </c>
      <c r="M517">
        <v>623.48</v>
      </c>
      <c r="N517">
        <v>0.02</v>
      </c>
      <c r="O517">
        <v>28.28</v>
      </c>
      <c r="P517">
        <v>1385.72</v>
      </c>
      <c r="Q517" s="1">
        <v>762.24</v>
      </c>
      <c r="R517" s="1">
        <v>55.006783477181543</v>
      </c>
    </row>
    <row r="518" spans="2:18" x14ac:dyDescent="0.3">
      <c r="B518">
        <v>13296</v>
      </c>
      <c r="C518" t="s">
        <v>92</v>
      </c>
      <c r="D518" t="s">
        <v>38</v>
      </c>
      <c r="E518" t="s">
        <v>56</v>
      </c>
      <c r="F518" s="1">
        <v>1407</v>
      </c>
      <c r="G518" s="2">
        <v>93</v>
      </c>
      <c r="H518">
        <v>94</v>
      </c>
      <c r="I518" s="7">
        <v>41825</v>
      </c>
      <c r="J518">
        <v>6.8</v>
      </c>
      <c r="K518">
        <v>2014</v>
      </c>
      <c r="L518" s="39">
        <v>6.8</v>
      </c>
      <c r="M518">
        <v>639.19999999999993</v>
      </c>
      <c r="N518">
        <v>0.02</v>
      </c>
      <c r="O518">
        <v>28.14</v>
      </c>
      <c r="P518">
        <v>1378.86</v>
      </c>
      <c r="Q518" s="1">
        <v>739.66</v>
      </c>
      <c r="R518" s="1">
        <v>53.64286439522504</v>
      </c>
    </row>
    <row r="519" spans="2:18" x14ac:dyDescent="0.3">
      <c r="B519">
        <v>11023</v>
      </c>
      <c r="C519" t="s">
        <v>101</v>
      </c>
      <c r="D519" t="s">
        <v>40</v>
      </c>
      <c r="E519" t="s">
        <v>61</v>
      </c>
      <c r="F519" s="1">
        <v>1400</v>
      </c>
      <c r="G519" s="2">
        <v>126</v>
      </c>
      <c r="H519">
        <v>54</v>
      </c>
      <c r="I519" s="7">
        <v>41654</v>
      </c>
      <c r="J519">
        <v>5.26</v>
      </c>
      <c r="K519">
        <v>2014</v>
      </c>
      <c r="L519" s="39">
        <v>5.26</v>
      </c>
      <c r="M519">
        <v>284.03999999999996</v>
      </c>
      <c r="N519">
        <v>0.01</v>
      </c>
      <c r="O519">
        <v>14</v>
      </c>
      <c r="P519">
        <v>1386</v>
      </c>
      <c r="Q519" s="1">
        <v>1101.96</v>
      </c>
      <c r="R519" s="1">
        <v>79.506493506493513</v>
      </c>
    </row>
    <row r="520" spans="2:18" x14ac:dyDescent="0.3">
      <c r="B520">
        <v>13432</v>
      </c>
      <c r="C520" t="s">
        <v>96</v>
      </c>
      <c r="D520" t="s">
        <v>38</v>
      </c>
      <c r="E520" t="s">
        <v>51</v>
      </c>
      <c r="F520" s="1">
        <v>1400</v>
      </c>
      <c r="G520" s="2">
        <v>307</v>
      </c>
      <c r="H520">
        <v>56</v>
      </c>
      <c r="I520" s="7">
        <v>41973</v>
      </c>
      <c r="J520">
        <v>3.85</v>
      </c>
      <c r="K520">
        <v>2014</v>
      </c>
      <c r="L520" s="39">
        <v>3.85</v>
      </c>
      <c r="M520">
        <v>215.6</v>
      </c>
      <c r="N520">
        <v>0.02</v>
      </c>
      <c r="O520">
        <v>28</v>
      </c>
      <c r="P520">
        <v>1372</v>
      </c>
      <c r="Q520" s="1">
        <v>1156.4000000000001</v>
      </c>
      <c r="R520" s="1">
        <v>84.285714285714292</v>
      </c>
    </row>
    <row r="521" spans="2:18" x14ac:dyDescent="0.3">
      <c r="B521">
        <v>11097</v>
      </c>
      <c r="C521" t="s">
        <v>93</v>
      </c>
      <c r="D521" t="s">
        <v>37</v>
      </c>
      <c r="E521" t="s">
        <v>62</v>
      </c>
      <c r="F521" s="1">
        <v>1393</v>
      </c>
      <c r="G521" s="2">
        <v>333</v>
      </c>
      <c r="H521">
        <v>61</v>
      </c>
      <c r="I521" s="7">
        <v>41766</v>
      </c>
      <c r="J521">
        <v>7.73</v>
      </c>
      <c r="K521">
        <v>2014</v>
      </c>
      <c r="L521" s="39">
        <v>7.73</v>
      </c>
      <c r="M521">
        <v>471.53000000000003</v>
      </c>
      <c r="N521">
        <v>0.04</v>
      </c>
      <c r="O521">
        <v>55.72</v>
      </c>
      <c r="P521">
        <v>1337.28</v>
      </c>
      <c r="Q521" s="1">
        <v>865.75</v>
      </c>
      <c r="R521" s="1">
        <v>64.739620722660931</v>
      </c>
    </row>
    <row r="522" spans="2:18" x14ac:dyDescent="0.3">
      <c r="B522">
        <v>13418</v>
      </c>
      <c r="C522" t="s">
        <v>99</v>
      </c>
      <c r="D522" t="s">
        <v>38</v>
      </c>
      <c r="E522" t="s">
        <v>65</v>
      </c>
      <c r="F522" s="1">
        <v>1386</v>
      </c>
      <c r="G522" s="2">
        <v>38</v>
      </c>
      <c r="H522">
        <v>87</v>
      </c>
      <c r="I522" s="7">
        <v>41942</v>
      </c>
      <c r="J522">
        <v>5.04</v>
      </c>
      <c r="K522">
        <v>2014</v>
      </c>
      <c r="L522" s="39">
        <v>5.04</v>
      </c>
      <c r="M522">
        <v>438.48</v>
      </c>
      <c r="N522">
        <v>0.02</v>
      </c>
      <c r="O522">
        <v>27.72</v>
      </c>
      <c r="P522">
        <v>1358.28</v>
      </c>
      <c r="Q522" s="1">
        <v>919.8</v>
      </c>
      <c r="R522" s="1">
        <v>67.71799628942486</v>
      </c>
    </row>
    <row r="523" spans="2:18" x14ac:dyDescent="0.3">
      <c r="B523">
        <v>13433</v>
      </c>
      <c r="C523" t="s">
        <v>93</v>
      </c>
      <c r="D523" t="s">
        <v>36</v>
      </c>
      <c r="E523" t="s">
        <v>58</v>
      </c>
      <c r="F523" s="1">
        <v>1379</v>
      </c>
      <c r="G523" s="2">
        <v>172</v>
      </c>
      <c r="H523">
        <v>230</v>
      </c>
      <c r="I523" s="7">
        <v>41974</v>
      </c>
      <c r="J523">
        <v>4.4000000000000004</v>
      </c>
      <c r="K523">
        <v>2014</v>
      </c>
      <c r="L523" s="39">
        <v>4.4000000000000004</v>
      </c>
      <c r="M523">
        <v>1012.0000000000001</v>
      </c>
      <c r="N523">
        <v>0.02</v>
      </c>
      <c r="O523">
        <v>27.580000000000002</v>
      </c>
      <c r="P523">
        <v>1351.42</v>
      </c>
      <c r="Q523" s="1">
        <v>339.41999999999996</v>
      </c>
      <c r="R523" s="1">
        <v>25.115804117150841</v>
      </c>
    </row>
    <row r="524" spans="2:18" x14ac:dyDescent="0.3">
      <c r="B524">
        <v>10029</v>
      </c>
      <c r="C524" t="s">
        <v>99</v>
      </c>
      <c r="D524" t="s">
        <v>36</v>
      </c>
      <c r="E524" t="s">
        <v>57</v>
      </c>
      <c r="F524" s="1">
        <v>1372</v>
      </c>
      <c r="G524" s="2">
        <v>325</v>
      </c>
      <c r="H524">
        <v>53</v>
      </c>
      <c r="I524" s="7">
        <v>41645</v>
      </c>
      <c r="J524">
        <v>3.32</v>
      </c>
      <c r="K524">
        <v>2014</v>
      </c>
      <c r="L524" s="39">
        <v>3.32</v>
      </c>
      <c r="M524">
        <v>175.95999999999998</v>
      </c>
      <c r="N524">
        <v>0.02</v>
      </c>
      <c r="O524">
        <v>27.44</v>
      </c>
      <c r="P524">
        <v>1344.56</v>
      </c>
      <c r="Q524" s="1">
        <v>1168.5999999999999</v>
      </c>
      <c r="R524" s="1">
        <v>86.913190932349622</v>
      </c>
    </row>
    <row r="525" spans="2:18" x14ac:dyDescent="0.3">
      <c r="B525">
        <v>11051</v>
      </c>
      <c r="C525" t="s">
        <v>97</v>
      </c>
      <c r="D525" t="s">
        <v>36</v>
      </c>
      <c r="E525" t="s">
        <v>66</v>
      </c>
      <c r="F525" s="1">
        <v>1372</v>
      </c>
      <c r="G525" s="2">
        <v>317</v>
      </c>
      <c r="H525">
        <v>138</v>
      </c>
      <c r="I525" s="7">
        <v>41678</v>
      </c>
      <c r="J525">
        <v>9.94</v>
      </c>
      <c r="K525">
        <v>2014</v>
      </c>
      <c r="L525" s="39">
        <v>9.94</v>
      </c>
      <c r="M525">
        <v>1371.72</v>
      </c>
      <c r="N525">
        <v>0.02</v>
      </c>
      <c r="O525">
        <v>27.44</v>
      </c>
      <c r="P525">
        <v>1344.56</v>
      </c>
      <c r="Q525" s="1">
        <v>-27.160000000000082</v>
      </c>
      <c r="R525" s="1">
        <v>-2.0199916701374487</v>
      </c>
    </row>
    <row r="526" spans="2:18" x14ac:dyDescent="0.3">
      <c r="B526">
        <v>21208</v>
      </c>
      <c r="C526" t="s">
        <v>100</v>
      </c>
      <c r="D526" t="s">
        <v>38</v>
      </c>
      <c r="E526" t="s">
        <v>58</v>
      </c>
      <c r="F526" s="1">
        <v>1365</v>
      </c>
      <c r="G526" s="2">
        <v>114</v>
      </c>
      <c r="H526">
        <v>228</v>
      </c>
      <c r="I526" s="7">
        <v>42017</v>
      </c>
      <c r="J526">
        <v>4.4000000000000004</v>
      </c>
      <c r="K526">
        <v>2015</v>
      </c>
      <c r="L526" s="35">
        <v>4.4000000000000004</v>
      </c>
      <c r="M526">
        <v>1003.2</v>
      </c>
      <c r="N526" s="12">
        <v>0.02</v>
      </c>
      <c r="O526">
        <v>27.3</v>
      </c>
      <c r="P526">
        <v>1337.7</v>
      </c>
      <c r="Q526" s="1">
        <v>334.5</v>
      </c>
      <c r="R526" s="12">
        <v>0.25005606638259698</v>
      </c>
    </row>
    <row r="527" spans="2:18" x14ac:dyDescent="0.3">
      <c r="B527">
        <v>11113</v>
      </c>
      <c r="C527" t="s">
        <v>101</v>
      </c>
      <c r="D527" t="s">
        <v>38</v>
      </c>
      <c r="E527" t="s">
        <v>60</v>
      </c>
      <c r="F527" s="1">
        <v>1344</v>
      </c>
      <c r="G527" s="2">
        <v>73</v>
      </c>
      <c r="H527">
        <v>59</v>
      </c>
      <c r="I527" s="7">
        <v>41773</v>
      </c>
      <c r="J527">
        <v>2.88</v>
      </c>
      <c r="K527">
        <v>2014</v>
      </c>
      <c r="L527" s="39">
        <v>2.88</v>
      </c>
      <c r="M527">
        <v>169.92</v>
      </c>
      <c r="N527">
        <v>0.02</v>
      </c>
      <c r="O527">
        <v>26.88</v>
      </c>
      <c r="P527">
        <v>1317.12</v>
      </c>
      <c r="Q527" s="1">
        <v>1147.1999999999998</v>
      </c>
      <c r="R527" s="1">
        <v>87.099125364431487</v>
      </c>
    </row>
    <row r="528" spans="2:18" x14ac:dyDescent="0.3">
      <c r="B528">
        <v>21210</v>
      </c>
      <c r="C528" t="s">
        <v>101</v>
      </c>
      <c r="D528" t="s">
        <v>41</v>
      </c>
      <c r="E528" t="s">
        <v>44</v>
      </c>
      <c r="F528" s="1">
        <v>1302</v>
      </c>
      <c r="G528" s="2">
        <v>293</v>
      </c>
      <c r="H528">
        <v>109</v>
      </c>
      <c r="I528" s="7">
        <v>42019</v>
      </c>
      <c r="J528">
        <v>7.51</v>
      </c>
      <c r="K528">
        <v>2015</v>
      </c>
      <c r="L528" s="35">
        <v>7.51</v>
      </c>
      <c r="M528">
        <v>818.59</v>
      </c>
      <c r="N528" s="12">
        <v>0.03</v>
      </c>
      <c r="O528">
        <v>39.059999999999995</v>
      </c>
      <c r="P528">
        <v>1262.94</v>
      </c>
      <c r="Q528" s="1">
        <v>444.35</v>
      </c>
      <c r="R528" s="12">
        <v>0.35183777534958116</v>
      </c>
    </row>
    <row r="529" spans="2:18" x14ac:dyDescent="0.3">
      <c r="B529">
        <v>13347</v>
      </c>
      <c r="C529" t="s">
        <v>93</v>
      </c>
      <c r="D529" t="s">
        <v>37</v>
      </c>
      <c r="E529" t="s">
        <v>51</v>
      </c>
      <c r="F529" s="1">
        <v>1295</v>
      </c>
      <c r="G529" s="2">
        <v>24</v>
      </c>
      <c r="H529">
        <v>57</v>
      </c>
      <c r="I529" s="7">
        <v>41888</v>
      </c>
      <c r="J529">
        <v>3.85</v>
      </c>
      <c r="K529">
        <v>2014</v>
      </c>
      <c r="L529" s="39">
        <v>3.85</v>
      </c>
      <c r="M529">
        <v>219.45000000000002</v>
      </c>
      <c r="N529">
        <v>0.04</v>
      </c>
      <c r="O529">
        <v>51.800000000000004</v>
      </c>
      <c r="P529">
        <v>1243.2</v>
      </c>
      <c r="Q529" s="1">
        <v>1023.75</v>
      </c>
      <c r="R529" s="1">
        <v>82.347972972972968</v>
      </c>
    </row>
    <row r="530" spans="2:18" x14ac:dyDescent="0.3">
      <c r="B530">
        <v>13371</v>
      </c>
      <c r="C530" t="s">
        <v>95</v>
      </c>
      <c r="D530" t="s">
        <v>37</v>
      </c>
      <c r="E530" t="s">
        <v>67</v>
      </c>
      <c r="F530" s="1">
        <v>1274</v>
      </c>
      <c r="G530" s="2">
        <v>358</v>
      </c>
      <c r="H530">
        <v>142</v>
      </c>
      <c r="I530" s="7">
        <v>41912</v>
      </c>
      <c r="J530">
        <v>5.15</v>
      </c>
      <c r="K530">
        <v>2014</v>
      </c>
      <c r="L530" s="39">
        <v>5.15</v>
      </c>
      <c r="M530">
        <v>731.30000000000007</v>
      </c>
      <c r="N530">
        <v>0.04</v>
      </c>
      <c r="O530">
        <v>50.96</v>
      </c>
      <c r="P530">
        <v>1223.04</v>
      </c>
      <c r="Q530" s="1">
        <v>491.7399999999999</v>
      </c>
      <c r="R530" s="1">
        <v>40.20637100994243</v>
      </c>
    </row>
    <row r="531" spans="2:18" x14ac:dyDescent="0.3">
      <c r="B531">
        <v>13326</v>
      </c>
      <c r="C531" t="s">
        <v>98</v>
      </c>
      <c r="D531" t="s">
        <v>39</v>
      </c>
      <c r="E531" t="s">
        <v>61</v>
      </c>
      <c r="F531" s="1">
        <v>1253</v>
      </c>
      <c r="G531" s="2">
        <v>146</v>
      </c>
      <c r="H531">
        <v>53</v>
      </c>
      <c r="I531" s="7">
        <v>41860</v>
      </c>
      <c r="J531">
        <v>5.26</v>
      </c>
      <c r="K531">
        <v>2014</v>
      </c>
      <c r="L531" s="39">
        <v>5.26</v>
      </c>
      <c r="M531">
        <v>278.77999999999997</v>
      </c>
      <c r="N531">
        <v>0.03</v>
      </c>
      <c r="O531">
        <v>37.589999999999996</v>
      </c>
      <c r="P531">
        <v>1215.4100000000001</v>
      </c>
      <c r="Q531" s="1">
        <v>936.63000000000011</v>
      </c>
      <c r="R531" s="1">
        <v>77.062884129635265</v>
      </c>
    </row>
    <row r="532" spans="2:18" x14ac:dyDescent="0.3">
      <c r="B532">
        <v>13360</v>
      </c>
      <c r="C532" t="s">
        <v>101</v>
      </c>
      <c r="D532" t="s">
        <v>41</v>
      </c>
      <c r="E532" t="s">
        <v>51</v>
      </c>
      <c r="F532" s="1">
        <v>1246</v>
      </c>
      <c r="G532" s="2">
        <v>356</v>
      </c>
      <c r="H532">
        <v>52</v>
      </c>
      <c r="I532" s="7">
        <v>41901</v>
      </c>
      <c r="J532">
        <v>3.85</v>
      </c>
      <c r="K532">
        <v>2014</v>
      </c>
      <c r="L532" s="39">
        <v>3.85</v>
      </c>
      <c r="M532">
        <v>200.20000000000002</v>
      </c>
      <c r="N532">
        <v>0.03</v>
      </c>
      <c r="O532">
        <v>37.379999999999995</v>
      </c>
      <c r="P532">
        <v>1208.6199999999999</v>
      </c>
      <c r="Q532" s="1">
        <v>1008.4199999999998</v>
      </c>
      <c r="R532" s="1">
        <v>83.435653886250421</v>
      </c>
    </row>
    <row r="533" spans="2:18" x14ac:dyDescent="0.3">
      <c r="B533">
        <v>21408</v>
      </c>
      <c r="C533" t="s">
        <v>93</v>
      </c>
      <c r="D533" t="s">
        <v>40</v>
      </c>
      <c r="E533" t="s">
        <v>64</v>
      </c>
      <c r="F533" s="1">
        <v>1246</v>
      </c>
      <c r="G533" s="2">
        <v>31</v>
      </c>
      <c r="H533">
        <v>89</v>
      </c>
      <c r="I533" s="7">
        <v>42206</v>
      </c>
      <c r="J533">
        <v>11.22</v>
      </c>
      <c r="K533">
        <v>2015</v>
      </c>
      <c r="L533" s="35">
        <v>11.22</v>
      </c>
      <c r="M533">
        <v>998.58</v>
      </c>
      <c r="N533" s="12">
        <v>0.01</v>
      </c>
      <c r="O533">
        <v>12.46</v>
      </c>
      <c r="P533">
        <v>1233.54</v>
      </c>
      <c r="Q533" s="1">
        <v>234.95999999999992</v>
      </c>
      <c r="R533" s="12">
        <v>0.19047619047619041</v>
      </c>
    </row>
    <row r="534" spans="2:18" x14ac:dyDescent="0.3">
      <c r="B534">
        <v>21336</v>
      </c>
      <c r="C534" t="s">
        <v>100</v>
      </c>
      <c r="D534" t="s">
        <v>36</v>
      </c>
      <c r="E534" t="s">
        <v>64</v>
      </c>
      <c r="F534" s="1">
        <v>1239</v>
      </c>
      <c r="G534" s="2">
        <v>209</v>
      </c>
      <c r="H534">
        <v>83</v>
      </c>
      <c r="I534" s="7">
        <v>42116</v>
      </c>
      <c r="J534">
        <v>11.22</v>
      </c>
      <c r="K534">
        <v>2015</v>
      </c>
      <c r="L534" s="35">
        <v>11.22</v>
      </c>
      <c r="M534">
        <v>931.2600000000001</v>
      </c>
      <c r="N534" s="12">
        <v>0.02</v>
      </c>
      <c r="O534">
        <v>24.78</v>
      </c>
      <c r="P534">
        <v>1214.22</v>
      </c>
      <c r="Q534" s="1">
        <v>282.95999999999992</v>
      </c>
      <c r="R534" s="12">
        <v>0.23303849384790229</v>
      </c>
    </row>
    <row r="535" spans="2:18" x14ac:dyDescent="0.3">
      <c r="B535">
        <v>21375</v>
      </c>
      <c r="C535" t="s">
        <v>99</v>
      </c>
      <c r="D535" t="s">
        <v>39</v>
      </c>
      <c r="E535" t="s">
        <v>58</v>
      </c>
      <c r="F535" s="1">
        <v>1232</v>
      </c>
      <c r="G535" s="2">
        <v>309</v>
      </c>
      <c r="H535">
        <v>154</v>
      </c>
      <c r="I535" s="7">
        <v>42173</v>
      </c>
      <c r="J535">
        <v>4.4000000000000004</v>
      </c>
      <c r="K535">
        <v>2015</v>
      </c>
      <c r="L535" s="35">
        <v>4.4000000000000004</v>
      </c>
      <c r="M535">
        <v>677.6</v>
      </c>
      <c r="N535" s="12">
        <v>0.03</v>
      </c>
      <c r="O535">
        <v>36.96</v>
      </c>
      <c r="P535">
        <v>1195.04</v>
      </c>
      <c r="Q535" s="1">
        <v>517.43999999999994</v>
      </c>
      <c r="R535" s="12">
        <v>0.43298969072164945</v>
      </c>
    </row>
    <row r="536" spans="2:18" x14ac:dyDescent="0.3">
      <c r="B536">
        <v>13317</v>
      </c>
      <c r="C536" t="s">
        <v>92</v>
      </c>
      <c r="D536" t="s">
        <v>39</v>
      </c>
      <c r="E536" t="s">
        <v>67</v>
      </c>
      <c r="F536" s="1">
        <v>1211</v>
      </c>
      <c r="G536" s="2">
        <v>116</v>
      </c>
      <c r="H536">
        <v>152</v>
      </c>
      <c r="I536" s="7">
        <v>41836</v>
      </c>
      <c r="J536">
        <v>5.15</v>
      </c>
      <c r="K536">
        <v>2014</v>
      </c>
      <c r="L536" s="39">
        <v>5.15</v>
      </c>
      <c r="M536">
        <v>782.80000000000007</v>
      </c>
      <c r="N536">
        <v>0.03</v>
      </c>
      <c r="O536">
        <v>36.33</v>
      </c>
      <c r="P536">
        <v>1174.67</v>
      </c>
      <c r="Q536" s="1">
        <v>391.87</v>
      </c>
      <c r="R536" s="1">
        <v>33.360007491465687</v>
      </c>
    </row>
    <row r="537" spans="2:18" x14ac:dyDescent="0.3">
      <c r="B537">
        <v>11072</v>
      </c>
      <c r="C537" t="s">
        <v>97</v>
      </c>
      <c r="D537" t="s">
        <v>38</v>
      </c>
      <c r="E537" t="s">
        <v>68</v>
      </c>
      <c r="F537" s="1">
        <v>1204</v>
      </c>
      <c r="G537" s="2">
        <v>79</v>
      </c>
      <c r="H537">
        <v>172</v>
      </c>
      <c r="I537" s="7">
        <v>41714</v>
      </c>
      <c r="J537">
        <v>2.65</v>
      </c>
      <c r="K537">
        <v>2014</v>
      </c>
      <c r="L537" s="39">
        <v>2.65</v>
      </c>
      <c r="M537">
        <v>455.8</v>
      </c>
      <c r="N537">
        <v>0.02</v>
      </c>
      <c r="O537">
        <v>24.080000000000002</v>
      </c>
      <c r="P537">
        <v>1179.92</v>
      </c>
      <c r="Q537" s="1">
        <v>724.12000000000012</v>
      </c>
      <c r="R537" s="1">
        <v>61.370262390670561</v>
      </c>
    </row>
    <row r="538" spans="2:18" x14ac:dyDescent="0.3">
      <c r="B538">
        <v>42528</v>
      </c>
      <c r="C538" t="s">
        <v>97</v>
      </c>
      <c r="D538" t="s">
        <v>38</v>
      </c>
      <c r="E538" t="s">
        <v>56</v>
      </c>
      <c r="F538" s="1">
        <v>1204</v>
      </c>
      <c r="G538" s="2">
        <v>36</v>
      </c>
      <c r="H538">
        <v>86</v>
      </c>
      <c r="I538" s="7">
        <v>42352</v>
      </c>
      <c r="J538">
        <v>6.8</v>
      </c>
      <c r="K538">
        <v>2015</v>
      </c>
      <c r="L538" s="35">
        <v>6.8</v>
      </c>
      <c r="M538">
        <v>584.79999999999995</v>
      </c>
      <c r="N538" s="12">
        <v>0.02</v>
      </c>
      <c r="O538">
        <v>24.080000000000002</v>
      </c>
      <c r="P538">
        <v>1179.92</v>
      </c>
      <c r="Q538" s="1">
        <v>595.12000000000012</v>
      </c>
      <c r="R538" s="12">
        <v>0.50437317784256563</v>
      </c>
    </row>
    <row r="539" spans="2:18" x14ac:dyDescent="0.3">
      <c r="B539">
        <v>21358</v>
      </c>
      <c r="C539" t="s">
        <v>98</v>
      </c>
      <c r="D539" t="s">
        <v>41</v>
      </c>
      <c r="E539" t="s">
        <v>60</v>
      </c>
      <c r="F539" s="1">
        <v>1190</v>
      </c>
      <c r="G539" s="2">
        <v>151</v>
      </c>
      <c r="H539">
        <v>46</v>
      </c>
      <c r="I539" s="7">
        <v>42138</v>
      </c>
      <c r="J539">
        <v>2.88</v>
      </c>
      <c r="K539">
        <v>2015</v>
      </c>
      <c r="L539" s="35">
        <v>2.88</v>
      </c>
      <c r="M539">
        <v>132.47999999999999</v>
      </c>
      <c r="N539" s="12">
        <v>0.03</v>
      </c>
      <c r="O539">
        <v>35.699999999999996</v>
      </c>
      <c r="P539">
        <v>1154.3</v>
      </c>
      <c r="Q539" s="1">
        <v>1021.8199999999999</v>
      </c>
      <c r="R539" s="12">
        <v>0.88522914320367319</v>
      </c>
    </row>
    <row r="540" spans="2:18" x14ac:dyDescent="0.3">
      <c r="B540">
        <v>13366</v>
      </c>
      <c r="C540" t="s">
        <v>95</v>
      </c>
      <c r="D540" t="s">
        <v>39</v>
      </c>
      <c r="E540" t="s">
        <v>47</v>
      </c>
      <c r="F540" s="1">
        <v>1176</v>
      </c>
      <c r="G540" s="2">
        <v>73</v>
      </c>
      <c r="H540">
        <v>54</v>
      </c>
      <c r="I540" s="7">
        <v>41907</v>
      </c>
      <c r="J540">
        <v>2.76</v>
      </c>
      <c r="K540">
        <v>2014</v>
      </c>
      <c r="L540" s="39">
        <v>2.76</v>
      </c>
      <c r="M540">
        <v>149.04</v>
      </c>
      <c r="N540">
        <v>0.03</v>
      </c>
      <c r="O540">
        <v>35.28</v>
      </c>
      <c r="P540">
        <v>1140.72</v>
      </c>
      <c r="Q540" s="1">
        <v>991.68000000000006</v>
      </c>
      <c r="R540" s="1">
        <v>86.934567641489593</v>
      </c>
    </row>
    <row r="541" spans="2:18" x14ac:dyDescent="0.3">
      <c r="B541">
        <v>21427</v>
      </c>
      <c r="C541" t="s">
        <v>98</v>
      </c>
      <c r="D541" t="s">
        <v>36</v>
      </c>
      <c r="E541" t="s">
        <v>68</v>
      </c>
      <c r="F541" s="1">
        <v>1162</v>
      </c>
      <c r="G541" s="2">
        <v>288</v>
      </c>
      <c r="H541">
        <v>166</v>
      </c>
      <c r="I541" s="7">
        <v>42262</v>
      </c>
      <c r="J541">
        <v>2.65</v>
      </c>
      <c r="K541">
        <v>2015</v>
      </c>
      <c r="L541" s="35">
        <v>2.65</v>
      </c>
      <c r="M541">
        <v>439.9</v>
      </c>
      <c r="N541" s="12">
        <v>0.02</v>
      </c>
      <c r="O541">
        <v>23.240000000000002</v>
      </c>
      <c r="P541">
        <v>1138.76</v>
      </c>
      <c r="Q541" s="1">
        <v>698.86</v>
      </c>
      <c r="R541" s="12">
        <v>0.6137026239067056</v>
      </c>
    </row>
    <row r="542" spans="2:18" x14ac:dyDescent="0.3">
      <c r="B542">
        <v>21549</v>
      </c>
      <c r="C542" t="s">
        <v>100</v>
      </c>
      <c r="D542" t="s">
        <v>40</v>
      </c>
      <c r="E542" t="s">
        <v>62</v>
      </c>
      <c r="F542" s="1">
        <v>1155</v>
      </c>
      <c r="G542" s="2">
        <v>296</v>
      </c>
      <c r="H542">
        <v>47</v>
      </c>
      <c r="I542" s="7">
        <v>42328</v>
      </c>
      <c r="J542">
        <v>7.73</v>
      </c>
      <c r="K542">
        <v>2015</v>
      </c>
      <c r="L542" s="35">
        <v>7.73</v>
      </c>
      <c r="M542">
        <v>363.31</v>
      </c>
      <c r="N542" s="12">
        <v>0.01</v>
      </c>
      <c r="O542">
        <v>11.55</v>
      </c>
      <c r="P542">
        <v>1143.45</v>
      </c>
      <c r="Q542" s="1">
        <v>780.1400000000001</v>
      </c>
      <c r="R542" s="12">
        <v>0.68226857317766409</v>
      </c>
    </row>
    <row r="543" spans="2:18" x14ac:dyDescent="0.3">
      <c r="B543">
        <v>11037</v>
      </c>
      <c r="C543" t="s">
        <v>92</v>
      </c>
      <c r="D543" t="s">
        <v>41</v>
      </c>
      <c r="E543" t="s">
        <v>55</v>
      </c>
      <c r="F543" s="1">
        <v>1127</v>
      </c>
      <c r="G543" s="2">
        <v>466</v>
      </c>
      <c r="H543">
        <v>46</v>
      </c>
      <c r="I543" s="7">
        <v>41668</v>
      </c>
      <c r="J543">
        <v>5.07</v>
      </c>
      <c r="K543">
        <v>2014</v>
      </c>
      <c r="L543" s="39">
        <v>5.07</v>
      </c>
      <c r="M543">
        <v>233.22000000000003</v>
      </c>
      <c r="N543">
        <v>0.03</v>
      </c>
      <c r="O543">
        <v>33.81</v>
      </c>
      <c r="P543">
        <v>1093.19</v>
      </c>
      <c r="Q543" s="1">
        <v>859.97</v>
      </c>
      <c r="R543" s="1">
        <v>78.666105617504741</v>
      </c>
    </row>
    <row r="544" spans="2:18" x14ac:dyDescent="0.3">
      <c r="B544">
        <v>21285</v>
      </c>
      <c r="C544" t="s">
        <v>96</v>
      </c>
      <c r="D544" t="s">
        <v>37</v>
      </c>
      <c r="E544" t="s">
        <v>65</v>
      </c>
      <c r="F544" s="1">
        <v>1127</v>
      </c>
      <c r="G544" s="2">
        <v>152</v>
      </c>
      <c r="H544">
        <v>71</v>
      </c>
      <c r="I544" s="7">
        <v>42076</v>
      </c>
      <c r="J544">
        <v>5.04</v>
      </c>
      <c r="K544">
        <v>2015</v>
      </c>
      <c r="L544" s="35">
        <v>5.04</v>
      </c>
      <c r="M544">
        <v>357.84</v>
      </c>
      <c r="N544" s="12">
        <v>0.04</v>
      </c>
      <c r="O544">
        <v>45.08</v>
      </c>
      <c r="P544">
        <v>1081.92</v>
      </c>
      <c r="Q544" s="1">
        <v>724.08000000000015</v>
      </c>
      <c r="R544" s="12">
        <v>0.66925465838509324</v>
      </c>
    </row>
    <row r="545" spans="2:18" x14ac:dyDescent="0.3">
      <c r="B545">
        <v>21531</v>
      </c>
      <c r="C545" t="s">
        <v>92</v>
      </c>
      <c r="D545" t="s">
        <v>38</v>
      </c>
      <c r="E545" t="s">
        <v>52</v>
      </c>
      <c r="F545" s="1">
        <v>1127</v>
      </c>
      <c r="G545" s="2">
        <v>361</v>
      </c>
      <c r="H545">
        <v>87</v>
      </c>
      <c r="I545" s="7">
        <v>42322</v>
      </c>
      <c r="J545">
        <v>4.74</v>
      </c>
      <c r="K545">
        <v>2015</v>
      </c>
      <c r="L545" s="35">
        <v>4.74</v>
      </c>
      <c r="M545">
        <v>412.38</v>
      </c>
      <c r="N545" s="12">
        <v>0.02</v>
      </c>
      <c r="O545">
        <v>22.54</v>
      </c>
      <c r="P545">
        <v>1104.46</v>
      </c>
      <c r="Q545" s="1">
        <v>692.08</v>
      </c>
      <c r="R545" s="12">
        <v>0.62662296506890247</v>
      </c>
    </row>
    <row r="546" spans="2:18" x14ac:dyDescent="0.3">
      <c r="B546">
        <v>13338</v>
      </c>
      <c r="C546" t="s">
        <v>95</v>
      </c>
      <c r="D546" t="s">
        <v>37</v>
      </c>
      <c r="E546" t="s">
        <v>53</v>
      </c>
      <c r="F546" s="1">
        <v>1113</v>
      </c>
      <c r="G546" s="2">
        <v>95</v>
      </c>
      <c r="H546">
        <v>140</v>
      </c>
      <c r="I546" s="7">
        <v>41867</v>
      </c>
      <c r="J546">
        <v>7.48</v>
      </c>
      <c r="K546">
        <v>2014</v>
      </c>
      <c r="L546" s="39">
        <v>7.48</v>
      </c>
      <c r="M546">
        <v>1047.2</v>
      </c>
      <c r="N546">
        <v>0.04</v>
      </c>
      <c r="O546">
        <v>44.52</v>
      </c>
      <c r="P546">
        <v>1068.48</v>
      </c>
      <c r="Q546" s="1">
        <v>21.279999999999973</v>
      </c>
      <c r="R546" s="1">
        <v>1.9916142557651964</v>
      </c>
    </row>
    <row r="547" spans="2:18" x14ac:dyDescent="0.3">
      <c r="B547">
        <v>21249</v>
      </c>
      <c r="C547" t="s">
        <v>100</v>
      </c>
      <c r="D547" t="s">
        <v>36</v>
      </c>
      <c r="E547" t="s">
        <v>65</v>
      </c>
      <c r="F547" s="1">
        <v>1113</v>
      </c>
      <c r="G547" s="2">
        <v>126</v>
      </c>
      <c r="H547">
        <v>66</v>
      </c>
      <c r="I547" s="7">
        <v>42050</v>
      </c>
      <c r="J547">
        <v>5.04</v>
      </c>
      <c r="K547">
        <v>2015</v>
      </c>
      <c r="L547" s="35">
        <v>5.04</v>
      </c>
      <c r="M547">
        <v>332.64</v>
      </c>
      <c r="N547" s="12">
        <v>0.02</v>
      </c>
      <c r="O547">
        <v>22.26</v>
      </c>
      <c r="P547">
        <v>1090.74</v>
      </c>
      <c r="Q547" s="1">
        <v>758.1</v>
      </c>
      <c r="R547" s="12">
        <v>0.69503273007316135</v>
      </c>
    </row>
    <row r="548" spans="2:18" x14ac:dyDescent="0.3">
      <c r="B548">
        <v>13389</v>
      </c>
      <c r="C548" t="s">
        <v>97</v>
      </c>
      <c r="D548" t="s">
        <v>37</v>
      </c>
      <c r="E548" t="s">
        <v>65</v>
      </c>
      <c r="F548" s="1">
        <v>1106</v>
      </c>
      <c r="G548" s="2">
        <v>245</v>
      </c>
      <c r="H548">
        <v>66</v>
      </c>
      <c r="I548" s="7">
        <v>41930</v>
      </c>
      <c r="J548">
        <v>5.04</v>
      </c>
      <c r="K548">
        <v>2014</v>
      </c>
      <c r="L548" s="39">
        <v>5.04</v>
      </c>
      <c r="M548">
        <v>332.64</v>
      </c>
      <c r="N548">
        <v>0.04</v>
      </c>
      <c r="O548">
        <v>44.24</v>
      </c>
      <c r="P548">
        <v>1061.76</v>
      </c>
      <c r="Q548" s="1">
        <v>729.12</v>
      </c>
      <c r="R548" s="1">
        <v>68.670886075949369</v>
      </c>
    </row>
    <row r="549" spans="2:18" x14ac:dyDescent="0.3">
      <c r="B549">
        <v>11076</v>
      </c>
      <c r="C549" t="s">
        <v>96</v>
      </c>
      <c r="D549" t="s">
        <v>36</v>
      </c>
      <c r="E549" t="s">
        <v>58</v>
      </c>
      <c r="F549" s="1">
        <v>1099</v>
      </c>
      <c r="G549" s="2">
        <v>398</v>
      </c>
      <c r="H549">
        <v>184</v>
      </c>
      <c r="I549" s="7">
        <v>41718</v>
      </c>
      <c r="J549">
        <v>4.4000000000000004</v>
      </c>
      <c r="K549">
        <v>2014</v>
      </c>
      <c r="L549" s="39">
        <v>4.4000000000000004</v>
      </c>
      <c r="M549">
        <v>809.6</v>
      </c>
      <c r="N549">
        <v>0.02</v>
      </c>
      <c r="O549">
        <v>21.98</v>
      </c>
      <c r="P549">
        <v>1077.02</v>
      </c>
      <c r="Q549" s="1">
        <v>267.41999999999996</v>
      </c>
      <c r="R549" s="1">
        <v>24.829622476834224</v>
      </c>
    </row>
    <row r="550" spans="2:18" x14ac:dyDescent="0.3">
      <c r="B550">
        <v>13301</v>
      </c>
      <c r="C550" t="s">
        <v>97</v>
      </c>
      <c r="D550" t="s">
        <v>37</v>
      </c>
      <c r="E550" t="s">
        <v>44</v>
      </c>
      <c r="F550" s="1">
        <v>1078</v>
      </c>
      <c r="G550" s="2">
        <v>194</v>
      </c>
      <c r="H550">
        <v>90</v>
      </c>
      <c r="I550" s="7">
        <v>41830</v>
      </c>
      <c r="J550">
        <v>7.51</v>
      </c>
      <c r="K550">
        <v>2014</v>
      </c>
      <c r="L550" s="39">
        <v>7.51</v>
      </c>
      <c r="M550">
        <v>675.9</v>
      </c>
      <c r="N550">
        <v>0.04</v>
      </c>
      <c r="O550">
        <v>43.12</v>
      </c>
      <c r="P550">
        <v>1034.8800000000001</v>
      </c>
      <c r="Q550" s="1">
        <v>358.98000000000013</v>
      </c>
      <c r="R550" s="1">
        <v>34.688079777365502</v>
      </c>
    </row>
    <row r="551" spans="2:18" x14ac:dyDescent="0.3">
      <c r="B551">
        <v>21219</v>
      </c>
      <c r="C551" t="s">
        <v>100</v>
      </c>
      <c r="D551" t="s">
        <v>37</v>
      </c>
      <c r="E551" t="s">
        <v>63</v>
      </c>
      <c r="F551" s="1">
        <v>1071</v>
      </c>
      <c r="G551" s="2">
        <v>200</v>
      </c>
      <c r="H551">
        <v>83</v>
      </c>
      <c r="I551" s="7">
        <v>42028</v>
      </c>
      <c r="J551">
        <v>5.72</v>
      </c>
      <c r="K551">
        <v>2015</v>
      </c>
      <c r="L551" s="35">
        <v>5.72</v>
      </c>
      <c r="M551">
        <v>474.76</v>
      </c>
      <c r="N551" s="12">
        <v>0.04</v>
      </c>
      <c r="O551">
        <v>42.84</v>
      </c>
      <c r="P551">
        <v>1028.1600000000001</v>
      </c>
      <c r="Q551" s="1">
        <v>553.40000000000009</v>
      </c>
      <c r="R551" s="12">
        <v>0.5382430750077809</v>
      </c>
    </row>
    <row r="552" spans="2:18" x14ac:dyDescent="0.3">
      <c r="B552">
        <v>13343</v>
      </c>
      <c r="C552" t="s">
        <v>100</v>
      </c>
      <c r="D552" t="s">
        <v>39</v>
      </c>
      <c r="E552" t="s">
        <v>68</v>
      </c>
      <c r="F552" s="1">
        <v>1064</v>
      </c>
      <c r="G552" s="2">
        <v>64</v>
      </c>
      <c r="H552">
        <v>152</v>
      </c>
      <c r="I552" s="7">
        <v>41877</v>
      </c>
      <c r="J552">
        <v>2.65</v>
      </c>
      <c r="K552">
        <v>2014</v>
      </c>
      <c r="L552" s="39">
        <v>2.65</v>
      </c>
      <c r="M552">
        <v>402.8</v>
      </c>
      <c r="N552">
        <v>0.03</v>
      </c>
      <c r="O552">
        <v>31.919999999999998</v>
      </c>
      <c r="P552">
        <v>1032.08</v>
      </c>
      <c r="Q552" s="1">
        <v>629.28</v>
      </c>
      <c r="R552" s="1">
        <v>60.972017673048605</v>
      </c>
    </row>
    <row r="553" spans="2:18" x14ac:dyDescent="0.3">
      <c r="B553">
        <v>13448</v>
      </c>
      <c r="C553" t="s">
        <v>97</v>
      </c>
      <c r="D553" t="s">
        <v>37</v>
      </c>
      <c r="E553" t="s">
        <v>51</v>
      </c>
      <c r="F553" s="1">
        <v>1057</v>
      </c>
      <c r="G553" s="2">
        <v>276</v>
      </c>
      <c r="H553">
        <v>46</v>
      </c>
      <c r="I553" s="7">
        <v>41989</v>
      </c>
      <c r="J553">
        <v>3.85</v>
      </c>
      <c r="K553">
        <v>2014</v>
      </c>
      <c r="L553" s="39">
        <v>3.85</v>
      </c>
      <c r="M553">
        <v>177.1</v>
      </c>
      <c r="N553">
        <v>0.04</v>
      </c>
      <c r="O553">
        <v>42.28</v>
      </c>
      <c r="P553">
        <v>1014.72</v>
      </c>
      <c r="Q553" s="1">
        <v>837.62</v>
      </c>
      <c r="R553" s="1">
        <v>82.546909492273727</v>
      </c>
    </row>
    <row r="554" spans="2:18" x14ac:dyDescent="0.3">
      <c r="B554">
        <v>21324</v>
      </c>
      <c r="C554" t="s">
        <v>99</v>
      </c>
      <c r="D554" t="s">
        <v>41</v>
      </c>
      <c r="E554" t="s">
        <v>66</v>
      </c>
      <c r="F554" s="1">
        <v>1057</v>
      </c>
      <c r="G554" s="2">
        <v>308</v>
      </c>
      <c r="H554">
        <v>89</v>
      </c>
      <c r="I554" s="7">
        <v>42104</v>
      </c>
      <c r="J554">
        <v>9.94</v>
      </c>
      <c r="K554">
        <v>2015</v>
      </c>
      <c r="L554" s="35">
        <v>9.94</v>
      </c>
      <c r="M554">
        <v>884.66</v>
      </c>
      <c r="N554" s="12">
        <v>0.03</v>
      </c>
      <c r="O554">
        <v>31.709999999999997</v>
      </c>
      <c r="P554">
        <v>1025.29</v>
      </c>
      <c r="Q554" s="1">
        <v>140.63</v>
      </c>
      <c r="R554" s="12">
        <v>0.13716119341844746</v>
      </c>
    </row>
    <row r="555" spans="2:18" x14ac:dyDescent="0.3">
      <c r="B555">
        <v>13406</v>
      </c>
      <c r="C555" t="s">
        <v>99</v>
      </c>
      <c r="D555" t="s">
        <v>38</v>
      </c>
      <c r="E555" t="s">
        <v>58</v>
      </c>
      <c r="F555" s="1">
        <v>1050</v>
      </c>
      <c r="G555" s="2">
        <v>165</v>
      </c>
      <c r="H555">
        <v>150</v>
      </c>
      <c r="I555" s="7">
        <v>41934</v>
      </c>
      <c r="J555">
        <v>4.4000000000000004</v>
      </c>
      <c r="K555">
        <v>2014</v>
      </c>
      <c r="L555" s="39">
        <v>4.4000000000000004</v>
      </c>
      <c r="M555">
        <v>660</v>
      </c>
      <c r="N555">
        <v>0.02</v>
      </c>
      <c r="O555">
        <v>21</v>
      </c>
      <c r="P555">
        <v>1029</v>
      </c>
      <c r="Q555" s="1">
        <v>369</v>
      </c>
      <c r="R555" s="1">
        <v>35.860058309037903</v>
      </c>
    </row>
    <row r="556" spans="2:18" x14ac:dyDescent="0.3">
      <c r="B556">
        <v>13346</v>
      </c>
      <c r="C556" t="s">
        <v>95</v>
      </c>
      <c r="D556" t="s">
        <v>39</v>
      </c>
      <c r="E556" t="s">
        <v>44</v>
      </c>
      <c r="F556" s="1">
        <v>1036</v>
      </c>
      <c r="G556" s="2">
        <v>69</v>
      </c>
      <c r="H556">
        <v>87</v>
      </c>
      <c r="I556" s="7">
        <v>41887</v>
      </c>
      <c r="J556">
        <v>7.51</v>
      </c>
      <c r="K556">
        <v>2014</v>
      </c>
      <c r="L556" s="39">
        <v>7.51</v>
      </c>
      <c r="M556">
        <v>653.37</v>
      </c>
      <c r="N556">
        <v>0.03</v>
      </c>
      <c r="O556">
        <v>31.08</v>
      </c>
      <c r="P556">
        <v>1004.92</v>
      </c>
      <c r="Q556" s="1">
        <v>351.54999999999995</v>
      </c>
      <c r="R556" s="1">
        <v>34.982884209688329</v>
      </c>
    </row>
    <row r="557" spans="2:18" x14ac:dyDescent="0.3">
      <c r="B557">
        <v>13356</v>
      </c>
      <c r="C557" t="s">
        <v>93</v>
      </c>
      <c r="D557" t="s">
        <v>40</v>
      </c>
      <c r="E557" t="s">
        <v>62</v>
      </c>
      <c r="F557" s="1">
        <v>994</v>
      </c>
      <c r="G557" s="2">
        <v>7</v>
      </c>
      <c r="H557">
        <v>40</v>
      </c>
      <c r="I557" s="7">
        <v>41897</v>
      </c>
      <c r="J557">
        <v>7.73</v>
      </c>
      <c r="K557">
        <v>2014</v>
      </c>
      <c r="L557" s="39">
        <v>7.73</v>
      </c>
      <c r="M557">
        <v>309.20000000000005</v>
      </c>
      <c r="N557">
        <v>0.01</v>
      </c>
      <c r="O557">
        <v>9.94</v>
      </c>
      <c r="P557">
        <v>984.06</v>
      </c>
      <c r="Q557" s="1">
        <v>674.8599999999999</v>
      </c>
      <c r="R557" s="1">
        <v>68.579151677743226</v>
      </c>
    </row>
    <row r="558" spans="2:18" x14ac:dyDescent="0.3">
      <c r="B558">
        <v>21308</v>
      </c>
      <c r="C558" t="s">
        <v>94</v>
      </c>
      <c r="D558" t="s">
        <v>41</v>
      </c>
      <c r="E558" t="s">
        <v>51</v>
      </c>
      <c r="F558" s="1">
        <v>980</v>
      </c>
      <c r="G558" s="2">
        <v>170</v>
      </c>
      <c r="H558">
        <v>41</v>
      </c>
      <c r="I558" s="7">
        <v>42099</v>
      </c>
      <c r="J558">
        <v>3.85</v>
      </c>
      <c r="K558">
        <v>2015</v>
      </c>
      <c r="L558" s="35">
        <v>3.85</v>
      </c>
      <c r="M558">
        <v>157.85</v>
      </c>
      <c r="N558" s="12">
        <v>0.03</v>
      </c>
      <c r="O558">
        <v>29.4</v>
      </c>
      <c r="P558">
        <v>950.6</v>
      </c>
      <c r="Q558" s="1">
        <v>792.75</v>
      </c>
      <c r="R558" s="12">
        <v>0.83394698085419738</v>
      </c>
    </row>
    <row r="559" spans="2:18" x14ac:dyDescent="0.3">
      <c r="B559">
        <v>13487</v>
      </c>
      <c r="C559" t="s">
        <v>96</v>
      </c>
      <c r="D559" t="s">
        <v>37</v>
      </c>
      <c r="E559" t="s">
        <v>66</v>
      </c>
      <c r="F559" s="1">
        <v>973</v>
      </c>
      <c r="G559" s="2">
        <v>11</v>
      </c>
      <c r="H559">
        <v>98</v>
      </c>
      <c r="I559" s="7">
        <v>42005</v>
      </c>
      <c r="J559">
        <v>9.94</v>
      </c>
      <c r="K559">
        <v>2015</v>
      </c>
      <c r="L559" s="35">
        <v>9.94</v>
      </c>
      <c r="M559">
        <v>974.12</v>
      </c>
      <c r="N559" s="12">
        <v>0.04</v>
      </c>
      <c r="O559">
        <v>38.92</v>
      </c>
      <c r="P559">
        <v>934.08</v>
      </c>
      <c r="Q559" s="1">
        <v>-40.039999999999964</v>
      </c>
      <c r="R559" s="12">
        <v>-4.286570743405272E-2</v>
      </c>
    </row>
    <row r="560" spans="2:18" x14ac:dyDescent="0.3">
      <c r="B560">
        <v>13332</v>
      </c>
      <c r="C560" t="s">
        <v>100</v>
      </c>
      <c r="D560" t="s">
        <v>39</v>
      </c>
      <c r="E560" t="s">
        <v>63</v>
      </c>
      <c r="F560" s="1">
        <v>966</v>
      </c>
      <c r="G560" s="2">
        <v>135</v>
      </c>
      <c r="H560">
        <v>65</v>
      </c>
      <c r="I560" s="7">
        <v>41866</v>
      </c>
      <c r="J560">
        <v>5.72</v>
      </c>
      <c r="K560">
        <v>2014</v>
      </c>
      <c r="L560" s="39">
        <v>5.72</v>
      </c>
      <c r="M560">
        <v>371.8</v>
      </c>
      <c r="N560">
        <v>0.03</v>
      </c>
      <c r="O560">
        <v>28.98</v>
      </c>
      <c r="P560">
        <v>937.02</v>
      </c>
      <c r="Q560" s="1">
        <v>565.22</v>
      </c>
      <c r="R560" s="1">
        <v>60.321017694392864</v>
      </c>
    </row>
    <row r="561" spans="2:18" x14ac:dyDescent="0.3">
      <c r="B561">
        <v>21356</v>
      </c>
      <c r="C561" t="s">
        <v>95</v>
      </c>
      <c r="D561" t="s">
        <v>40</v>
      </c>
      <c r="E561" t="s">
        <v>63</v>
      </c>
      <c r="F561" s="1">
        <v>945</v>
      </c>
      <c r="G561" s="2">
        <v>223</v>
      </c>
      <c r="H561">
        <v>73</v>
      </c>
      <c r="I561" s="7">
        <v>42136</v>
      </c>
      <c r="J561">
        <v>5.72</v>
      </c>
      <c r="K561">
        <v>2015</v>
      </c>
      <c r="L561" s="35">
        <v>5.72</v>
      </c>
      <c r="M561">
        <v>417.56</v>
      </c>
      <c r="N561" s="12">
        <v>0.01</v>
      </c>
      <c r="O561">
        <v>9.4500000000000011</v>
      </c>
      <c r="P561">
        <v>935.55</v>
      </c>
      <c r="Q561" s="1">
        <v>517.99</v>
      </c>
      <c r="R561" s="12">
        <v>0.55367430922986482</v>
      </c>
    </row>
    <row r="562" spans="2:18" x14ac:dyDescent="0.3">
      <c r="B562">
        <v>13287</v>
      </c>
      <c r="C562" t="s">
        <v>100</v>
      </c>
      <c r="D562" t="s">
        <v>41</v>
      </c>
      <c r="E562" t="s">
        <v>66</v>
      </c>
      <c r="F562" s="1">
        <v>924</v>
      </c>
      <c r="G562" s="2">
        <v>19</v>
      </c>
      <c r="H562">
        <v>93</v>
      </c>
      <c r="I562" s="7">
        <v>41802</v>
      </c>
      <c r="J562">
        <v>9.94</v>
      </c>
      <c r="K562">
        <v>2014</v>
      </c>
      <c r="L562" s="39">
        <v>9.94</v>
      </c>
      <c r="M562">
        <v>924.42</v>
      </c>
      <c r="N562">
        <v>0.03</v>
      </c>
      <c r="O562">
        <v>27.72</v>
      </c>
      <c r="P562">
        <v>896.28</v>
      </c>
      <c r="Q562" s="1">
        <v>-28.139999999999986</v>
      </c>
      <c r="R562" s="1">
        <v>-3.1396438612933446</v>
      </c>
    </row>
    <row r="563" spans="2:18" x14ac:dyDescent="0.3">
      <c r="B563">
        <v>13373</v>
      </c>
      <c r="C563" t="s">
        <v>99</v>
      </c>
      <c r="D563" t="s">
        <v>38</v>
      </c>
      <c r="E563" t="s">
        <v>48</v>
      </c>
      <c r="F563" s="1">
        <v>903</v>
      </c>
      <c r="G563" s="2">
        <v>77</v>
      </c>
      <c r="H563">
        <v>101</v>
      </c>
      <c r="I563" s="7">
        <v>41905</v>
      </c>
      <c r="J563">
        <v>3.8</v>
      </c>
      <c r="K563">
        <v>2014</v>
      </c>
      <c r="L563" s="39">
        <v>3.8</v>
      </c>
      <c r="M563">
        <v>383.79999999999995</v>
      </c>
      <c r="N563">
        <v>0.02</v>
      </c>
      <c r="O563">
        <v>18.059999999999999</v>
      </c>
      <c r="P563">
        <v>884.94</v>
      </c>
      <c r="Q563" s="1">
        <v>501.1400000000001</v>
      </c>
      <c r="R563" s="1">
        <v>56.629828010938596</v>
      </c>
    </row>
    <row r="564" spans="2:18" x14ac:dyDescent="0.3">
      <c r="B564">
        <v>21237</v>
      </c>
      <c r="C564" t="s">
        <v>94</v>
      </c>
      <c r="D564" t="s">
        <v>40</v>
      </c>
      <c r="E564" t="s">
        <v>65</v>
      </c>
      <c r="F564" s="1">
        <v>896</v>
      </c>
      <c r="G564" s="2">
        <v>238</v>
      </c>
      <c r="H564">
        <v>50</v>
      </c>
      <c r="I564" s="7">
        <v>42046</v>
      </c>
      <c r="J564">
        <v>5.04</v>
      </c>
      <c r="K564">
        <v>2015</v>
      </c>
      <c r="L564" s="35">
        <v>5.04</v>
      </c>
      <c r="M564">
        <v>252</v>
      </c>
      <c r="N564" s="12">
        <v>0.01</v>
      </c>
      <c r="O564">
        <v>8.9600000000000009</v>
      </c>
      <c r="P564">
        <v>887.04</v>
      </c>
      <c r="Q564" s="1">
        <v>635.04</v>
      </c>
      <c r="R564" s="12">
        <v>0.71590909090909094</v>
      </c>
    </row>
    <row r="565" spans="2:18" x14ac:dyDescent="0.3">
      <c r="B565">
        <v>13291</v>
      </c>
      <c r="C565" t="s">
        <v>95</v>
      </c>
      <c r="D565" t="s">
        <v>36</v>
      </c>
      <c r="E565" t="s">
        <v>49</v>
      </c>
      <c r="F565" s="1">
        <v>882</v>
      </c>
      <c r="G565" s="2">
        <v>188</v>
      </c>
      <c r="H565">
        <v>34</v>
      </c>
      <c r="I565" s="7">
        <v>41806</v>
      </c>
      <c r="J565">
        <v>9.57</v>
      </c>
      <c r="K565">
        <v>2014</v>
      </c>
      <c r="L565" s="39">
        <v>9.57</v>
      </c>
      <c r="M565">
        <v>325.38</v>
      </c>
      <c r="N565">
        <v>0.02</v>
      </c>
      <c r="O565">
        <v>17.64</v>
      </c>
      <c r="P565">
        <v>864.36</v>
      </c>
      <c r="Q565" s="1">
        <v>538.98</v>
      </c>
      <c r="R565" s="1">
        <v>62.355962793280582</v>
      </c>
    </row>
    <row r="566" spans="2:18" x14ac:dyDescent="0.3">
      <c r="B566">
        <v>13419</v>
      </c>
      <c r="C566" t="s">
        <v>93</v>
      </c>
      <c r="D566" t="s">
        <v>39</v>
      </c>
      <c r="E566" t="s">
        <v>60</v>
      </c>
      <c r="F566" s="1">
        <v>875</v>
      </c>
      <c r="G566" s="2">
        <v>295</v>
      </c>
      <c r="H566">
        <v>35</v>
      </c>
      <c r="I566" s="7">
        <v>41943</v>
      </c>
      <c r="J566">
        <v>2.88</v>
      </c>
      <c r="K566">
        <v>2014</v>
      </c>
      <c r="L566" s="39">
        <v>2.88</v>
      </c>
      <c r="M566">
        <v>100.8</v>
      </c>
      <c r="N566">
        <v>0.03</v>
      </c>
      <c r="O566">
        <v>26.25</v>
      </c>
      <c r="P566">
        <v>848.75</v>
      </c>
      <c r="Q566" s="1">
        <v>747.95</v>
      </c>
      <c r="R566" s="1">
        <v>88.123711340206185</v>
      </c>
    </row>
    <row r="567" spans="2:18" x14ac:dyDescent="0.3">
      <c r="B567">
        <v>21367</v>
      </c>
      <c r="C567" t="s">
        <v>95</v>
      </c>
      <c r="D567" t="s">
        <v>41</v>
      </c>
      <c r="E567" t="s">
        <v>55</v>
      </c>
      <c r="F567" s="1">
        <v>875</v>
      </c>
      <c r="G567" s="2">
        <v>77</v>
      </c>
      <c r="H567">
        <v>35</v>
      </c>
      <c r="I567" s="7">
        <v>42165</v>
      </c>
      <c r="J567">
        <v>5.07</v>
      </c>
      <c r="K567">
        <v>2015</v>
      </c>
      <c r="L567" s="35">
        <v>5.07</v>
      </c>
      <c r="M567">
        <v>177.45000000000002</v>
      </c>
      <c r="N567" s="12">
        <v>0.03</v>
      </c>
      <c r="O567">
        <v>26.25</v>
      </c>
      <c r="P567">
        <v>848.75</v>
      </c>
      <c r="Q567" s="1">
        <v>671.3</v>
      </c>
      <c r="R567" s="12">
        <v>0.79092783505154629</v>
      </c>
    </row>
    <row r="568" spans="2:18" x14ac:dyDescent="0.3">
      <c r="B568">
        <v>21322</v>
      </c>
      <c r="C568" t="s">
        <v>96</v>
      </c>
      <c r="D568" t="s">
        <v>36</v>
      </c>
      <c r="E568" t="s">
        <v>60</v>
      </c>
      <c r="F568" s="1">
        <v>868</v>
      </c>
      <c r="G568" s="2">
        <v>18</v>
      </c>
      <c r="H568">
        <v>37</v>
      </c>
      <c r="I568" s="7">
        <v>42102</v>
      </c>
      <c r="J568">
        <v>2.88</v>
      </c>
      <c r="K568">
        <v>2015</v>
      </c>
      <c r="L568" s="35">
        <v>2.88</v>
      </c>
      <c r="M568">
        <v>106.56</v>
      </c>
      <c r="N568" s="12">
        <v>0.02</v>
      </c>
      <c r="O568">
        <v>17.36</v>
      </c>
      <c r="P568">
        <v>850.64</v>
      </c>
      <c r="Q568" s="1">
        <v>744.07999999999993</v>
      </c>
      <c r="R568" s="12">
        <v>0.8747296153484434</v>
      </c>
    </row>
    <row r="569" spans="2:18" x14ac:dyDescent="0.3">
      <c r="B569">
        <v>13420</v>
      </c>
      <c r="C569" t="s">
        <v>98</v>
      </c>
      <c r="D569" t="s">
        <v>39</v>
      </c>
      <c r="E569" t="s">
        <v>56</v>
      </c>
      <c r="F569" s="1">
        <v>854</v>
      </c>
      <c r="G569" s="2">
        <v>123</v>
      </c>
      <c r="H569">
        <v>66</v>
      </c>
      <c r="I569" s="7">
        <v>41944</v>
      </c>
      <c r="J569">
        <v>6.8</v>
      </c>
      <c r="K569">
        <v>2014</v>
      </c>
      <c r="L569" s="39">
        <v>6.8</v>
      </c>
      <c r="M569">
        <v>448.8</v>
      </c>
      <c r="N569">
        <v>0.03</v>
      </c>
      <c r="O569">
        <v>25.619999999999997</v>
      </c>
      <c r="P569">
        <v>828.38</v>
      </c>
      <c r="Q569" s="1">
        <v>379.58</v>
      </c>
      <c r="R569" s="1">
        <v>45.821965764504213</v>
      </c>
    </row>
    <row r="570" spans="2:18" x14ac:dyDescent="0.3">
      <c r="B570">
        <v>11022</v>
      </c>
      <c r="C570" t="s">
        <v>97</v>
      </c>
      <c r="D570" t="s">
        <v>41</v>
      </c>
      <c r="E570" t="s">
        <v>51</v>
      </c>
      <c r="F570" s="1">
        <v>833</v>
      </c>
      <c r="G570" s="2">
        <v>344</v>
      </c>
      <c r="H570">
        <v>35</v>
      </c>
      <c r="I570" s="7">
        <v>41653</v>
      </c>
      <c r="J570">
        <v>3.85</v>
      </c>
      <c r="K570">
        <v>2014</v>
      </c>
      <c r="L570" s="39">
        <v>3.85</v>
      </c>
      <c r="M570">
        <v>134.75</v>
      </c>
      <c r="N570">
        <v>0.03</v>
      </c>
      <c r="O570">
        <v>24.99</v>
      </c>
      <c r="P570">
        <v>808.01</v>
      </c>
      <c r="Q570" s="1">
        <v>673.26</v>
      </c>
      <c r="R570" s="1">
        <v>83.323226197695575</v>
      </c>
    </row>
    <row r="571" spans="2:18" x14ac:dyDescent="0.3">
      <c r="B571">
        <v>13479</v>
      </c>
      <c r="C571" t="s">
        <v>99</v>
      </c>
      <c r="D571" t="s">
        <v>37</v>
      </c>
      <c r="E571" t="s">
        <v>55</v>
      </c>
      <c r="F571" s="1">
        <v>826</v>
      </c>
      <c r="G571" s="2">
        <v>40</v>
      </c>
      <c r="H571">
        <v>36</v>
      </c>
      <c r="I571" s="7">
        <v>41997</v>
      </c>
      <c r="J571">
        <v>5.07</v>
      </c>
      <c r="K571">
        <v>2014</v>
      </c>
      <c r="L571" s="39">
        <v>5.07</v>
      </c>
      <c r="M571">
        <v>182.52</v>
      </c>
      <c r="N571">
        <v>0.04</v>
      </c>
      <c r="O571">
        <v>33.04</v>
      </c>
      <c r="P571">
        <v>792.96</v>
      </c>
      <c r="Q571" s="1">
        <v>610.44000000000005</v>
      </c>
      <c r="R571" s="1">
        <v>76.982445520581123</v>
      </c>
    </row>
    <row r="572" spans="2:18" x14ac:dyDescent="0.3">
      <c r="B572">
        <v>13348</v>
      </c>
      <c r="C572" t="s">
        <v>92</v>
      </c>
      <c r="D572" t="s">
        <v>40</v>
      </c>
      <c r="E572" t="s">
        <v>60</v>
      </c>
      <c r="F572" s="1">
        <v>812</v>
      </c>
      <c r="G572" s="2">
        <v>204</v>
      </c>
      <c r="H572">
        <v>33</v>
      </c>
      <c r="I572" s="7">
        <v>41889</v>
      </c>
      <c r="J572">
        <v>2.88</v>
      </c>
      <c r="K572">
        <v>2014</v>
      </c>
      <c r="L572" s="39">
        <v>2.88</v>
      </c>
      <c r="M572">
        <v>95.039999999999992</v>
      </c>
      <c r="N572">
        <v>0.01</v>
      </c>
      <c r="O572">
        <v>8.120000000000001</v>
      </c>
      <c r="P572">
        <v>803.88</v>
      </c>
      <c r="Q572" s="1">
        <v>708.84</v>
      </c>
      <c r="R572" s="1">
        <v>88.177339901477836</v>
      </c>
    </row>
    <row r="573" spans="2:18" x14ac:dyDescent="0.3">
      <c r="B573">
        <v>11058</v>
      </c>
      <c r="C573" t="s">
        <v>98</v>
      </c>
      <c r="D573" t="s">
        <v>40</v>
      </c>
      <c r="E573" t="s">
        <v>47</v>
      </c>
      <c r="F573" s="1">
        <v>791</v>
      </c>
      <c r="G573" s="2">
        <v>290</v>
      </c>
      <c r="H573">
        <v>42</v>
      </c>
      <c r="I573" s="7">
        <v>41689</v>
      </c>
      <c r="J573">
        <v>2.76</v>
      </c>
      <c r="K573">
        <v>2014</v>
      </c>
      <c r="L573" s="39">
        <v>2.76</v>
      </c>
      <c r="M573">
        <v>115.91999999999999</v>
      </c>
      <c r="N573">
        <v>0.01</v>
      </c>
      <c r="O573">
        <v>7.91</v>
      </c>
      <c r="P573">
        <v>783.09</v>
      </c>
      <c r="Q573" s="1">
        <v>667.17000000000007</v>
      </c>
      <c r="R573" s="1">
        <v>85.19710378117459</v>
      </c>
    </row>
    <row r="574" spans="2:18" x14ac:dyDescent="0.3">
      <c r="B574">
        <v>11087</v>
      </c>
      <c r="C574" t="s">
        <v>95</v>
      </c>
      <c r="D574" t="s">
        <v>38</v>
      </c>
      <c r="E574" t="s">
        <v>61</v>
      </c>
      <c r="F574" s="1">
        <v>791</v>
      </c>
      <c r="G574" s="2">
        <v>49</v>
      </c>
      <c r="H574">
        <v>32</v>
      </c>
      <c r="I574" s="7">
        <v>41738</v>
      </c>
      <c r="J574">
        <v>5.26</v>
      </c>
      <c r="K574">
        <v>2014</v>
      </c>
      <c r="L574" s="39">
        <v>5.26</v>
      </c>
      <c r="M574">
        <v>168.32</v>
      </c>
      <c r="N574">
        <v>0.02</v>
      </c>
      <c r="O574">
        <v>15.82</v>
      </c>
      <c r="P574">
        <v>775.18</v>
      </c>
      <c r="Q574" s="1">
        <v>606.8599999999999</v>
      </c>
      <c r="R574" s="1">
        <v>78.286333496736233</v>
      </c>
    </row>
    <row r="575" spans="2:18" x14ac:dyDescent="0.3">
      <c r="B575">
        <v>21365</v>
      </c>
      <c r="C575" t="s">
        <v>101</v>
      </c>
      <c r="D575" t="s">
        <v>38</v>
      </c>
      <c r="E575" t="s">
        <v>66</v>
      </c>
      <c r="F575" s="1">
        <v>784</v>
      </c>
      <c r="G575" s="2">
        <v>103</v>
      </c>
      <c r="H575">
        <v>61</v>
      </c>
      <c r="I575" s="7">
        <v>42163</v>
      </c>
      <c r="J575">
        <v>9.94</v>
      </c>
      <c r="K575">
        <v>2015</v>
      </c>
      <c r="L575" s="35">
        <v>9.94</v>
      </c>
      <c r="M575">
        <v>606.33999999999992</v>
      </c>
      <c r="N575" s="12">
        <v>0.02</v>
      </c>
      <c r="O575">
        <v>15.68</v>
      </c>
      <c r="P575">
        <v>768.32</v>
      </c>
      <c r="Q575" s="1">
        <v>161.98000000000013</v>
      </c>
      <c r="R575" s="12">
        <v>0.21082361516035</v>
      </c>
    </row>
    <row r="576" spans="2:18" x14ac:dyDescent="0.3">
      <c r="B576">
        <v>11025</v>
      </c>
      <c r="C576" t="s">
        <v>93</v>
      </c>
      <c r="D576" t="s">
        <v>38</v>
      </c>
      <c r="E576" t="s">
        <v>46</v>
      </c>
      <c r="F576" s="1">
        <v>770</v>
      </c>
      <c r="G576" s="2">
        <v>529</v>
      </c>
      <c r="H576">
        <v>35</v>
      </c>
      <c r="I576" s="7">
        <v>41656</v>
      </c>
      <c r="J576">
        <v>3.68</v>
      </c>
      <c r="K576">
        <v>2014</v>
      </c>
      <c r="L576" s="39">
        <v>3.68</v>
      </c>
      <c r="M576">
        <v>128.80000000000001</v>
      </c>
      <c r="N576">
        <v>0.02</v>
      </c>
      <c r="O576">
        <v>15.4</v>
      </c>
      <c r="P576">
        <v>754.6</v>
      </c>
      <c r="Q576" s="1">
        <v>625.79999999999995</v>
      </c>
      <c r="R576" s="1">
        <v>82.931354359925777</v>
      </c>
    </row>
    <row r="577" spans="2:18" x14ac:dyDescent="0.3">
      <c r="B577">
        <v>21446</v>
      </c>
      <c r="C577" t="s">
        <v>99</v>
      </c>
      <c r="D577" t="s">
        <v>38</v>
      </c>
      <c r="E577" t="s">
        <v>66</v>
      </c>
      <c r="F577" s="1">
        <v>749</v>
      </c>
      <c r="G577" s="2">
        <v>38</v>
      </c>
      <c r="H577">
        <v>63</v>
      </c>
      <c r="I577" s="7">
        <v>42311</v>
      </c>
      <c r="J577">
        <v>9.94</v>
      </c>
      <c r="K577">
        <v>2015</v>
      </c>
      <c r="L577" s="35">
        <v>9.94</v>
      </c>
      <c r="M577">
        <v>626.21999999999991</v>
      </c>
      <c r="N577" s="12">
        <v>0.02</v>
      </c>
      <c r="O577">
        <v>14.98</v>
      </c>
      <c r="P577">
        <v>734.02</v>
      </c>
      <c r="Q577" s="1">
        <v>107.80000000000007</v>
      </c>
      <c r="R577" s="12">
        <v>0.14686248331108154</v>
      </c>
    </row>
    <row r="578" spans="2:18" x14ac:dyDescent="0.3">
      <c r="B578">
        <v>30222</v>
      </c>
      <c r="C578" t="s">
        <v>101</v>
      </c>
      <c r="D578" t="s">
        <v>39</v>
      </c>
      <c r="E578" t="s">
        <v>56</v>
      </c>
      <c r="F578" s="1">
        <v>735</v>
      </c>
      <c r="G578" s="2">
        <v>331</v>
      </c>
      <c r="H578">
        <v>53</v>
      </c>
      <c r="I578" s="7">
        <v>42343</v>
      </c>
      <c r="J578">
        <v>6.8</v>
      </c>
      <c r="K578">
        <v>2015</v>
      </c>
      <c r="L578" s="35">
        <v>6.8</v>
      </c>
      <c r="M578">
        <v>360.4</v>
      </c>
      <c r="N578" s="12">
        <v>0.03</v>
      </c>
      <c r="O578">
        <v>22.05</v>
      </c>
      <c r="P578">
        <v>712.95</v>
      </c>
      <c r="Q578" s="1">
        <v>352.55000000000007</v>
      </c>
      <c r="R578" s="12">
        <v>0.49449470509853433</v>
      </c>
    </row>
    <row r="579" spans="2:18" x14ac:dyDescent="0.3">
      <c r="B579">
        <v>21225</v>
      </c>
      <c r="C579" t="s">
        <v>95</v>
      </c>
      <c r="D579" t="s">
        <v>38</v>
      </c>
      <c r="E579" t="s">
        <v>67</v>
      </c>
      <c r="F579" s="1">
        <v>700</v>
      </c>
      <c r="G579" s="2">
        <v>108</v>
      </c>
      <c r="H579">
        <v>100</v>
      </c>
      <c r="I579" s="7">
        <v>42034</v>
      </c>
      <c r="J579">
        <v>5.15</v>
      </c>
      <c r="K579">
        <v>2015</v>
      </c>
      <c r="L579" s="35">
        <v>5.15</v>
      </c>
      <c r="M579">
        <v>515</v>
      </c>
      <c r="N579" s="12">
        <v>0.02</v>
      </c>
      <c r="O579">
        <v>14</v>
      </c>
      <c r="P579">
        <v>686</v>
      </c>
      <c r="Q579" s="1">
        <v>171</v>
      </c>
      <c r="R579" s="12">
        <v>0.24927113702623907</v>
      </c>
    </row>
    <row r="580" spans="2:18" x14ac:dyDescent="0.3">
      <c r="B580">
        <v>42531</v>
      </c>
      <c r="C580" t="s">
        <v>100</v>
      </c>
      <c r="D580" t="s">
        <v>37</v>
      </c>
      <c r="E580" t="s">
        <v>56</v>
      </c>
      <c r="F580" s="1">
        <v>700</v>
      </c>
      <c r="G580" s="2">
        <v>37</v>
      </c>
      <c r="H580">
        <v>50</v>
      </c>
      <c r="I580" s="7">
        <v>42355</v>
      </c>
      <c r="J580">
        <v>6.8</v>
      </c>
      <c r="K580">
        <v>2015</v>
      </c>
      <c r="L580" s="35">
        <v>6.8</v>
      </c>
      <c r="M580">
        <v>340</v>
      </c>
      <c r="N580" s="12">
        <v>0.04</v>
      </c>
      <c r="O580">
        <v>28</v>
      </c>
      <c r="P580">
        <v>672</v>
      </c>
      <c r="Q580" s="1">
        <v>332</v>
      </c>
      <c r="R580" s="12">
        <v>0.49404761904761907</v>
      </c>
    </row>
    <row r="581" spans="2:18" x14ac:dyDescent="0.3">
      <c r="B581">
        <v>13288</v>
      </c>
      <c r="C581" t="s">
        <v>96</v>
      </c>
      <c r="D581" t="s">
        <v>36</v>
      </c>
      <c r="E581" t="s">
        <v>61</v>
      </c>
      <c r="F581" s="1">
        <v>686</v>
      </c>
      <c r="G581" s="2">
        <v>189</v>
      </c>
      <c r="H581">
        <v>28</v>
      </c>
      <c r="I581" s="7">
        <v>41803</v>
      </c>
      <c r="J581">
        <v>5.26</v>
      </c>
      <c r="K581">
        <v>2014</v>
      </c>
      <c r="L581" s="39">
        <v>5.26</v>
      </c>
      <c r="M581">
        <v>147.28</v>
      </c>
      <c r="N581">
        <v>0.02</v>
      </c>
      <c r="O581">
        <v>13.72</v>
      </c>
      <c r="P581">
        <v>672.28</v>
      </c>
      <c r="Q581" s="1">
        <v>525</v>
      </c>
      <c r="R581" s="1">
        <v>78.092461474385672</v>
      </c>
    </row>
    <row r="582" spans="2:18" x14ac:dyDescent="0.3">
      <c r="B582">
        <v>13362</v>
      </c>
      <c r="C582" t="s">
        <v>100</v>
      </c>
      <c r="D582" t="s">
        <v>40</v>
      </c>
      <c r="E582" t="s">
        <v>47</v>
      </c>
      <c r="F582" s="1">
        <v>679</v>
      </c>
      <c r="G582" s="2">
        <v>253</v>
      </c>
      <c r="H582">
        <v>33</v>
      </c>
      <c r="I582" s="7">
        <v>41903</v>
      </c>
      <c r="J582">
        <v>2.76</v>
      </c>
      <c r="K582">
        <v>2014</v>
      </c>
      <c r="L582" s="39">
        <v>2.76</v>
      </c>
      <c r="M582">
        <v>91.08</v>
      </c>
      <c r="N582">
        <v>0.01</v>
      </c>
      <c r="O582">
        <v>6.79</v>
      </c>
      <c r="P582">
        <v>672.21</v>
      </c>
      <c r="Q582" s="1">
        <v>581.13</v>
      </c>
      <c r="R582" s="1">
        <v>86.450662739322524</v>
      </c>
    </row>
    <row r="583" spans="2:18" x14ac:dyDescent="0.3">
      <c r="B583">
        <v>30218</v>
      </c>
      <c r="C583" t="s">
        <v>92</v>
      </c>
      <c r="D583" t="s">
        <v>36</v>
      </c>
      <c r="E583" t="s">
        <v>53</v>
      </c>
      <c r="F583" s="1">
        <v>672</v>
      </c>
      <c r="G583" s="2">
        <v>119</v>
      </c>
      <c r="H583">
        <v>75</v>
      </c>
      <c r="I583" s="7">
        <v>42339</v>
      </c>
      <c r="J583">
        <v>7.48</v>
      </c>
      <c r="K583">
        <v>2015</v>
      </c>
      <c r="L583" s="35">
        <v>7.48</v>
      </c>
      <c r="M583">
        <v>561</v>
      </c>
      <c r="N583" s="12">
        <v>0.02</v>
      </c>
      <c r="O583">
        <v>13.44</v>
      </c>
      <c r="P583">
        <v>658.56</v>
      </c>
      <c r="Q583" s="1">
        <v>97.559999999999945</v>
      </c>
      <c r="R583" s="12">
        <v>0.14814139941690954</v>
      </c>
    </row>
    <row r="584" spans="2:18" x14ac:dyDescent="0.3">
      <c r="B584">
        <v>11038</v>
      </c>
      <c r="C584" t="s">
        <v>95</v>
      </c>
      <c r="D584" t="s">
        <v>38</v>
      </c>
      <c r="E584" t="s">
        <v>57</v>
      </c>
      <c r="F584" s="1">
        <v>665</v>
      </c>
      <c r="G584" s="2">
        <v>96</v>
      </c>
      <c r="H584">
        <v>25</v>
      </c>
      <c r="I584" s="7">
        <v>41669</v>
      </c>
      <c r="J584">
        <v>3.32</v>
      </c>
      <c r="K584">
        <v>2014</v>
      </c>
      <c r="L584" s="39">
        <v>3.32</v>
      </c>
      <c r="M584">
        <v>83</v>
      </c>
      <c r="N584">
        <v>0.02</v>
      </c>
      <c r="O584">
        <v>13.3</v>
      </c>
      <c r="P584">
        <v>651.70000000000005</v>
      </c>
      <c r="Q584" s="1">
        <v>568.70000000000005</v>
      </c>
      <c r="R584" s="1">
        <v>87.264078563756328</v>
      </c>
    </row>
    <row r="585" spans="2:18" x14ac:dyDescent="0.3">
      <c r="B585">
        <v>21444</v>
      </c>
      <c r="C585" t="s">
        <v>96</v>
      </c>
      <c r="D585" t="s">
        <v>41</v>
      </c>
      <c r="E585" t="s">
        <v>49</v>
      </c>
      <c r="F585" s="1">
        <v>665</v>
      </c>
      <c r="G585" s="2">
        <v>352</v>
      </c>
      <c r="H585">
        <v>26</v>
      </c>
      <c r="I585" s="7">
        <v>42309</v>
      </c>
      <c r="J585">
        <v>9.57</v>
      </c>
      <c r="K585">
        <v>2015</v>
      </c>
      <c r="L585" s="35">
        <v>9.57</v>
      </c>
      <c r="M585">
        <v>248.82</v>
      </c>
      <c r="N585" s="12">
        <v>0.03</v>
      </c>
      <c r="O585">
        <v>19.95</v>
      </c>
      <c r="P585">
        <v>645.04999999999995</v>
      </c>
      <c r="Q585" s="1">
        <v>396.22999999999996</v>
      </c>
      <c r="R585" s="12">
        <v>0.61426246027439735</v>
      </c>
    </row>
    <row r="586" spans="2:18" x14ac:dyDescent="0.3">
      <c r="B586">
        <v>21397</v>
      </c>
      <c r="C586" t="s">
        <v>99</v>
      </c>
      <c r="D586" t="s">
        <v>37</v>
      </c>
      <c r="E586" t="s">
        <v>68</v>
      </c>
      <c r="F586" s="1">
        <v>658</v>
      </c>
      <c r="G586" s="2">
        <v>15</v>
      </c>
      <c r="H586">
        <v>83</v>
      </c>
      <c r="I586" s="7">
        <v>42195</v>
      </c>
      <c r="J586">
        <v>2.65</v>
      </c>
      <c r="K586">
        <v>2015</v>
      </c>
      <c r="L586" s="35">
        <v>2.65</v>
      </c>
      <c r="M586">
        <v>219.95</v>
      </c>
      <c r="N586" s="12">
        <v>0.04</v>
      </c>
      <c r="O586">
        <v>26.32</v>
      </c>
      <c r="P586">
        <v>631.67999999999995</v>
      </c>
      <c r="Q586" s="1">
        <v>411.72999999999996</v>
      </c>
      <c r="R586" s="12">
        <v>0.65180154508611954</v>
      </c>
    </row>
    <row r="587" spans="2:18" x14ac:dyDescent="0.3">
      <c r="B587">
        <v>21273</v>
      </c>
      <c r="C587" t="s">
        <v>96</v>
      </c>
      <c r="D587" t="s">
        <v>37</v>
      </c>
      <c r="E587" t="s">
        <v>67</v>
      </c>
      <c r="F587" s="1">
        <v>651</v>
      </c>
      <c r="G587" s="2">
        <v>260</v>
      </c>
      <c r="H587">
        <v>93</v>
      </c>
      <c r="I587" s="7">
        <v>42074</v>
      </c>
      <c r="J587">
        <v>5.15</v>
      </c>
      <c r="K587">
        <v>2015</v>
      </c>
      <c r="L587" s="35">
        <v>5.15</v>
      </c>
      <c r="M587">
        <v>478.95000000000005</v>
      </c>
      <c r="N587" s="12">
        <v>0.04</v>
      </c>
      <c r="O587">
        <v>26.04</v>
      </c>
      <c r="P587">
        <v>624.96</v>
      </c>
      <c r="Q587" s="1">
        <v>146.01</v>
      </c>
      <c r="R587" s="12">
        <v>0.23363095238095236</v>
      </c>
    </row>
    <row r="588" spans="2:18" x14ac:dyDescent="0.3">
      <c r="B588">
        <v>21275</v>
      </c>
      <c r="C588" t="s">
        <v>94</v>
      </c>
      <c r="D588" t="s">
        <v>38</v>
      </c>
      <c r="E588" t="s">
        <v>68</v>
      </c>
      <c r="F588" s="1">
        <v>644</v>
      </c>
      <c r="G588" s="2">
        <v>44</v>
      </c>
      <c r="H588">
        <v>72</v>
      </c>
      <c r="I588" s="7">
        <v>42076</v>
      </c>
      <c r="J588">
        <v>2.65</v>
      </c>
      <c r="K588">
        <v>2015</v>
      </c>
      <c r="L588" s="35">
        <v>2.65</v>
      </c>
      <c r="M588">
        <v>190.79999999999998</v>
      </c>
      <c r="N588" s="12">
        <v>0.02</v>
      </c>
      <c r="O588">
        <v>12.88</v>
      </c>
      <c r="P588">
        <v>631.12</v>
      </c>
      <c r="Q588" s="1">
        <v>440.32000000000005</v>
      </c>
      <c r="R588" s="12">
        <v>0.69768031436176958</v>
      </c>
    </row>
    <row r="589" spans="2:18" x14ac:dyDescent="0.3">
      <c r="B589">
        <v>21360</v>
      </c>
      <c r="C589" t="s">
        <v>93</v>
      </c>
      <c r="D589" t="s">
        <v>41</v>
      </c>
      <c r="E589" t="s">
        <v>47</v>
      </c>
      <c r="F589" s="1">
        <v>644</v>
      </c>
      <c r="G589" s="2">
        <v>417</v>
      </c>
      <c r="H589">
        <v>34</v>
      </c>
      <c r="I589" s="7">
        <v>42140</v>
      </c>
      <c r="J589">
        <v>2.76</v>
      </c>
      <c r="K589">
        <v>2015</v>
      </c>
      <c r="L589" s="35">
        <v>2.76</v>
      </c>
      <c r="M589">
        <v>93.839999999999989</v>
      </c>
      <c r="N589" s="12">
        <v>0.03</v>
      </c>
      <c r="O589">
        <v>19.32</v>
      </c>
      <c r="P589">
        <v>624.67999999999995</v>
      </c>
      <c r="Q589" s="1">
        <v>530.83999999999992</v>
      </c>
      <c r="R589" s="12">
        <v>0.84977908689248893</v>
      </c>
    </row>
    <row r="590" spans="2:18" x14ac:dyDescent="0.3">
      <c r="B590">
        <v>11062</v>
      </c>
      <c r="C590" t="s">
        <v>92</v>
      </c>
      <c r="D590" t="s">
        <v>37</v>
      </c>
      <c r="E590" t="s">
        <v>61</v>
      </c>
      <c r="F590" s="1">
        <v>637</v>
      </c>
      <c r="G590" s="2">
        <v>8</v>
      </c>
      <c r="H590">
        <v>24</v>
      </c>
      <c r="I590" s="7">
        <v>41704</v>
      </c>
      <c r="J590">
        <v>5.26</v>
      </c>
      <c r="K590">
        <v>2014</v>
      </c>
      <c r="L590" s="39">
        <v>5.26</v>
      </c>
      <c r="M590">
        <v>126.24</v>
      </c>
      <c r="N590">
        <v>0.04</v>
      </c>
      <c r="O590">
        <v>25.48</v>
      </c>
      <c r="P590">
        <v>611.52</v>
      </c>
      <c r="Q590" s="1">
        <v>485.28</v>
      </c>
      <c r="R590" s="1">
        <v>79.35635792778649</v>
      </c>
    </row>
    <row r="591" spans="2:18" x14ac:dyDescent="0.3">
      <c r="B591">
        <v>13477</v>
      </c>
      <c r="C591" t="s">
        <v>96</v>
      </c>
      <c r="D591" t="s">
        <v>36</v>
      </c>
      <c r="E591" t="s">
        <v>59</v>
      </c>
      <c r="F591" s="1">
        <v>637</v>
      </c>
      <c r="G591" s="2">
        <v>45</v>
      </c>
      <c r="H591">
        <v>29</v>
      </c>
      <c r="I591" s="7">
        <v>41995</v>
      </c>
      <c r="J591">
        <v>6.52</v>
      </c>
      <c r="K591">
        <v>2014</v>
      </c>
      <c r="L591" s="39">
        <v>6.52</v>
      </c>
      <c r="M591">
        <v>189.07999999999998</v>
      </c>
      <c r="N591">
        <v>0.02</v>
      </c>
      <c r="O591">
        <v>12.74</v>
      </c>
      <c r="P591">
        <v>624.26</v>
      </c>
      <c r="Q591" s="1">
        <v>435.18</v>
      </c>
      <c r="R591" s="1">
        <v>69.711338224457762</v>
      </c>
    </row>
    <row r="592" spans="2:18" x14ac:dyDescent="0.3">
      <c r="B592">
        <v>21341</v>
      </c>
      <c r="C592" t="s">
        <v>92</v>
      </c>
      <c r="D592" t="s">
        <v>40</v>
      </c>
      <c r="E592" t="s">
        <v>68</v>
      </c>
      <c r="F592" s="1">
        <v>637</v>
      </c>
      <c r="G592" s="2">
        <v>99</v>
      </c>
      <c r="H592">
        <v>71</v>
      </c>
      <c r="I592" s="7">
        <v>42121</v>
      </c>
      <c r="J592">
        <v>2.65</v>
      </c>
      <c r="K592">
        <v>2015</v>
      </c>
      <c r="L592" s="35">
        <v>2.65</v>
      </c>
      <c r="M592">
        <v>188.15</v>
      </c>
      <c r="N592" s="12">
        <v>0.01</v>
      </c>
      <c r="O592">
        <v>6.37</v>
      </c>
      <c r="P592">
        <v>630.63</v>
      </c>
      <c r="Q592" s="1">
        <v>442.48</v>
      </c>
      <c r="R592" s="12">
        <v>0.70164755879041596</v>
      </c>
    </row>
    <row r="593" spans="2:18" x14ac:dyDescent="0.3">
      <c r="B593">
        <v>11060</v>
      </c>
      <c r="C593" t="s">
        <v>94</v>
      </c>
      <c r="D593" t="s">
        <v>40</v>
      </c>
      <c r="E593" t="s">
        <v>47</v>
      </c>
      <c r="F593" s="1">
        <v>630</v>
      </c>
      <c r="G593" s="2">
        <v>329</v>
      </c>
      <c r="H593">
        <v>32</v>
      </c>
      <c r="I593" s="7">
        <v>41691</v>
      </c>
      <c r="J593">
        <v>2.76</v>
      </c>
      <c r="K593">
        <v>2014</v>
      </c>
      <c r="L593" s="39">
        <v>2.76</v>
      </c>
      <c r="M593">
        <v>88.32</v>
      </c>
      <c r="N593">
        <v>0.01</v>
      </c>
      <c r="O593">
        <v>6.3</v>
      </c>
      <c r="P593">
        <v>623.70000000000005</v>
      </c>
      <c r="Q593" s="1">
        <v>535.38000000000011</v>
      </c>
      <c r="R593" s="1">
        <v>85.839345839345853</v>
      </c>
    </row>
    <row r="594" spans="2:18" x14ac:dyDescent="0.3">
      <c r="B594">
        <v>21378</v>
      </c>
      <c r="C594" t="s">
        <v>99</v>
      </c>
      <c r="D594" t="s">
        <v>39</v>
      </c>
      <c r="E594" t="s">
        <v>62</v>
      </c>
      <c r="F594" s="1">
        <v>595</v>
      </c>
      <c r="G594" s="2">
        <v>200</v>
      </c>
      <c r="H594">
        <v>23</v>
      </c>
      <c r="I594" s="7">
        <v>42176</v>
      </c>
      <c r="J594">
        <v>7.73</v>
      </c>
      <c r="K594">
        <v>2015</v>
      </c>
      <c r="L594" s="35">
        <v>7.73</v>
      </c>
      <c r="M594">
        <v>177.79000000000002</v>
      </c>
      <c r="N594" s="12">
        <v>0.03</v>
      </c>
      <c r="O594">
        <v>17.849999999999998</v>
      </c>
      <c r="P594">
        <v>577.15</v>
      </c>
      <c r="Q594" s="1">
        <v>399.35999999999996</v>
      </c>
      <c r="R594" s="12">
        <v>0.69195183227930346</v>
      </c>
    </row>
    <row r="595" spans="2:18" x14ac:dyDescent="0.3">
      <c r="B595">
        <v>21383</v>
      </c>
      <c r="C595" t="s">
        <v>101</v>
      </c>
      <c r="D595" t="s">
        <v>38</v>
      </c>
      <c r="E595" t="s">
        <v>47</v>
      </c>
      <c r="F595" s="1">
        <v>581</v>
      </c>
      <c r="G595" s="2">
        <v>46</v>
      </c>
      <c r="H595">
        <v>28</v>
      </c>
      <c r="I595" s="7">
        <v>42181</v>
      </c>
      <c r="J595">
        <v>2.76</v>
      </c>
      <c r="K595">
        <v>2015</v>
      </c>
      <c r="L595" s="35">
        <v>2.76</v>
      </c>
      <c r="M595">
        <v>77.28</v>
      </c>
      <c r="N595" s="12">
        <v>0.02</v>
      </c>
      <c r="O595">
        <v>11.620000000000001</v>
      </c>
      <c r="P595">
        <v>569.38</v>
      </c>
      <c r="Q595" s="1">
        <v>492.1</v>
      </c>
      <c r="R595" s="12">
        <v>0.86427342021145814</v>
      </c>
    </row>
    <row r="596" spans="2:18" x14ac:dyDescent="0.3">
      <c r="B596">
        <v>11034</v>
      </c>
      <c r="C596" t="s">
        <v>100</v>
      </c>
      <c r="D596" t="s">
        <v>38</v>
      </c>
      <c r="E596" t="s">
        <v>47</v>
      </c>
      <c r="F596" s="1">
        <v>574</v>
      </c>
      <c r="G596" s="2">
        <v>140</v>
      </c>
      <c r="H596">
        <v>28</v>
      </c>
      <c r="I596" s="7">
        <v>41662</v>
      </c>
      <c r="J596">
        <v>2.76</v>
      </c>
      <c r="K596">
        <v>2014</v>
      </c>
      <c r="L596" s="39">
        <v>2.76</v>
      </c>
      <c r="M596">
        <v>77.28</v>
      </c>
      <c r="N596">
        <v>0.02</v>
      </c>
      <c r="O596">
        <v>11.48</v>
      </c>
      <c r="P596">
        <v>562.52</v>
      </c>
      <c r="Q596" s="1">
        <v>485.24</v>
      </c>
      <c r="R596" s="1">
        <v>86.261821801891486</v>
      </c>
    </row>
    <row r="597" spans="2:18" x14ac:dyDescent="0.3">
      <c r="B597">
        <v>21337</v>
      </c>
      <c r="C597" t="s">
        <v>99</v>
      </c>
      <c r="D597" t="s">
        <v>38</v>
      </c>
      <c r="E597" t="s">
        <v>52</v>
      </c>
      <c r="F597" s="1">
        <v>574</v>
      </c>
      <c r="G597" s="2">
        <v>18</v>
      </c>
      <c r="H597">
        <v>36</v>
      </c>
      <c r="I597" s="7">
        <v>42117</v>
      </c>
      <c r="J597">
        <v>4.74</v>
      </c>
      <c r="K597">
        <v>2015</v>
      </c>
      <c r="L597" s="35">
        <v>4.74</v>
      </c>
      <c r="M597">
        <v>170.64000000000001</v>
      </c>
      <c r="N597" s="12">
        <v>0.02</v>
      </c>
      <c r="O597">
        <v>11.48</v>
      </c>
      <c r="P597">
        <v>562.52</v>
      </c>
      <c r="Q597" s="1">
        <v>391.88</v>
      </c>
      <c r="R597" s="12">
        <v>0.69665078574984007</v>
      </c>
    </row>
    <row r="598" spans="2:18" x14ac:dyDescent="0.3">
      <c r="B598">
        <v>21387</v>
      </c>
      <c r="C598" t="s">
        <v>97</v>
      </c>
      <c r="D598" t="s">
        <v>37</v>
      </c>
      <c r="E598" t="s">
        <v>59</v>
      </c>
      <c r="F598" s="1">
        <v>574</v>
      </c>
      <c r="G598" s="2">
        <v>38</v>
      </c>
      <c r="H598">
        <v>29</v>
      </c>
      <c r="I598" s="7">
        <v>42185</v>
      </c>
      <c r="J598">
        <v>6.52</v>
      </c>
      <c r="K598">
        <v>2015</v>
      </c>
      <c r="L598" s="35">
        <v>6.52</v>
      </c>
      <c r="M598">
        <v>189.07999999999998</v>
      </c>
      <c r="N598" s="12">
        <v>0.04</v>
      </c>
      <c r="O598">
        <v>22.96</v>
      </c>
      <c r="P598">
        <v>551.04</v>
      </c>
      <c r="Q598" s="1">
        <v>361.96</v>
      </c>
      <c r="R598" s="12">
        <v>0.65686701509872247</v>
      </c>
    </row>
    <row r="599" spans="2:18" x14ac:dyDescent="0.3">
      <c r="B599">
        <v>21311</v>
      </c>
      <c r="C599" t="s">
        <v>96</v>
      </c>
      <c r="D599" t="s">
        <v>38</v>
      </c>
      <c r="E599" t="s">
        <v>67</v>
      </c>
      <c r="F599" s="1">
        <v>546</v>
      </c>
      <c r="G599" s="2">
        <v>13</v>
      </c>
      <c r="H599">
        <v>91</v>
      </c>
      <c r="I599" s="7">
        <v>42102</v>
      </c>
      <c r="J599">
        <v>5.15</v>
      </c>
      <c r="K599">
        <v>2015</v>
      </c>
      <c r="L599" s="35">
        <v>5.15</v>
      </c>
      <c r="M599">
        <v>468.65000000000003</v>
      </c>
      <c r="N599" s="12">
        <v>0.02</v>
      </c>
      <c r="O599">
        <v>10.92</v>
      </c>
      <c r="P599">
        <v>535.08000000000004</v>
      </c>
      <c r="Q599" s="1">
        <v>66.430000000000007</v>
      </c>
      <c r="R599" s="12">
        <v>0.12414965986394558</v>
      </c>
    </row>
    <row r="600" spans="2:18" x14ac:dyDescent="0.3">
      <c r="B600">
        <v>13408</v>
      </c>
      <c r="C600" t="s">
        <v>93</v>
      </c>
      <c r="D600" t="s">
        <v>36</v>
      </c>
      <c r="E600" t="s">
        <v>44</v>
      </c>
      <c r="F600" s="1">
        <v>539</v>
      </c>
      <c r="G600" s="2">
        <v>296</v>
      </c>
      <c r="H600">
        <v>42</v>
      </c>
      <c r="I600" s="7">
        <v>41932</v>
      </c>
      <c r="J600">
        <v>7.51</v>
      </c>
      <c r="K600">
        <v>2014</v>
      </c>
      <c r="L600" s="39">
        <v>7.51</v>
      </c>
      <c r="M600">
        <v>315.42</v>
      </c>
      <c r="N600">
        <v>0.02</v>
      </c>
      <c r="O600">
        <v>10.78</v>
      </c>
      <c r="P600">
        <v>528.22</v>
      </c>
      <c r="Q600" s="1">
        <v>212.8</v>
      </c>
      <c r="R600" s="1">
        <v>40.286244367877025</v>
      </c>
    </row>
    <row r="601" spans="2:18" x14ac:dyDescent="0.3">
      <c r="B601">
        <v>30227</v>
      </c>
      <c r="C601" t="s">
        <v>93</v>
      </c>
      <c r="D601" t="s">
        <v>37</v>
      </c>
      <c r="E601" t="s">
        <v>53</v>
      </c>
      <c r="F601" s="1">
        <v>539</v>
      </c>
      <c r="G601" s="2">
        <v>266</v>
      </c>
      <c r="H601">
        <v>68</v>
      </c>
      <c r="I601" s="7">
        <v>42348</v>
      </c>
      <c r="J601">
        <v>7.48</v>
      </c>
      <c r="K601">
        <v>2015</v>
      </c>
      <c r="L601" s="35">
        <v>7.48</v>
      </c>
      <c r="M601">
        <v>508.64000000000004</v>
      </c>
      <c r="N601" s="12">
        <v>0.04</v>
      </c>
      <c r="O601">
        <v>21.56</v>
      </c>
      <c r="P601">
        <v>517.44000000000005</v>
      </c>
      <c r="Q601" s="1">
        <v>8.8000000000000114</v>
      </c>
      <c r="R601" s="12">
        <v>1.7006802721088454E-2</v>
      </c>
    </row>
    <row r="602" spans="2:18" x14ac:dyDescent="0.3">
      <c r="B602">
        <v>21445</v>
      </c>
      <c r="C602" t="s">
        <v>92</v>
      </c>
      <c r="D602" t="s">
        <v>41</v>
      </c>
      <c r="E602" t="s">
        <v>58</v>
      </c>
      <c r="F602" s="1">
        <v>532</v>
      </c>
      <c r="G602" s="2">
        <v>23</v>
      </c>
      <c r="H602">
        <v>76</v>
      </c>
      <c r="I602" s="7">
        <v>42310</v>
      </c>
      <c r="J602">
        <v>4.4000000000000004</v>
      </c>
      <c r="K602">
        <v>2015</v>
      </c>
      <c r="L602" s="35">
        <v>4.4000000000000004</v>
      </c>
      <c r="M602">
        <v>334.40000000000003</v>
      </c>
      <c r="N602" s="12">
        <v>0.03</v>
      </c>
      <c r="O602">
        <v>15.959999999999999</v>
      </c>
      <c r="P602">
        <v>516.04</v>
      </c>
      <c r="Q602" s="1">
        <v>181.63999999999993</v>
      </c>
      <c r="R602" s="12">
        <v>0.35198821796759933</v>
      </c>
    </row>
    <row r="603" spans="2:18" x14ac:dyDescent="0.3">
      <c r="B603">
        <v>21393</v>
      </c>
      <c r="C603" t="s">
        <v>97</v>
      </c>
      <c r="D603" t="s">
        <v>36</v>
      </c>
      <c r="E603" t="s">
        <v>53</v>
      </c>
      <c r="F603" s="1">
        <v>525</v>
      </c>
      <c r="G603" s="2">
        <v>26</v>
      </c>
      <c r="H603">
        <v>59</v>
      </c>
      <c r="I603" s="7">
        <v>42191</v>
      </c>
      <c r="J603">
        <v>7.48</v>
      </c>
      <c r="K603">
        <v>2015</v>
      </c>
      <c r="L603" s="35">
        <v>7.48</v>
      </c>
      <c r="M603">
        <v>441.32000000000005</v>
      </c>
      <c r="N603" s="12">
        <v>0.02</v>
      </c>
      <c r="O603">
        <v>10.5</v>
      </c>
      <c r="P603">
        <v>514.5</v>
      </c>
      <c r="Q603" s="1">
        <v>73.17999999999995</v>
      </c>
      <c r="R603" s="12">
        <v>0.14223517978620009</v>
      </c>
    </row>
    <row r="604" spans="2:18" x14ac:dyDescent="0.3">
      <c r="B604">
        <v>13280</v>
      </c>
      <c r="C604" t="s">
        <v>101</v>
      </c>
      <c r="D604" t="s">
        <v>37</v>
      </c>
      <c r="E604" t="s">
        <v>60</v>
      </c>
      <c r="F604" s="1">
        <v>511</v>
      </c>
      <c r="G604" s="2">
        <v>133</v>
      </c>
      <c r="H604">
        <v>23</v>
      </c>
      <c r="I604" s="7">
        <v>41803</v>
      </c>
      <c r="J604">
        <v>2.88</v>
      </c>
      <c r="K604">
        <v>2014</v>
      </c>
      <c r="L604" s="39">
        <v>2.88</v>
      </c>
      <c r="M604">
        <v>66.239999999999995</v>
      </c>
      <c r="N604">
        <v>0.04</v>
      </c>
      <c r="O604">
        <v>20.440000000000001</v>
      </c>
      <c r="P604">
        <v>490.56</v>
      </c>
      <c r="Q604" s="1">
        <v>424.32</v>
      </c>
      <c r="R604" s="1">
        <v>86.49706457925636</v>
      </c>
    </row>
    <row r="605" spans="2:18" x14ac:dyDescent="0.3">
      <c r="B605">
        <v>21203</v>
      </c>
      <c r="C605" t="s">
        <v>94</v>
      </c>
      <c r="D605" t="s">
        <v>37</v>
      </c>
      <c r="E605" t="s">
        <v>59</v>
      </c>
      <c r="F605" s="1">
        <v>483</v>
      </c>
      <c r="G605" s="2">
        <v>352</v>
      </c>
      <c r="H605">
        <v>25</v>
      </c>
      <c r="I605" s="7">
        <v>42012</v>
      </c>
      <c r="J605">
        <v>6.52</v>
      </c>
      <c r="K605">
        <v>2015</v>
      </c>
      <c r="L605" s="35">
        <v>6.52</v>
      </c>
      <c r="M605">
        <v>163</v>
      </c>
      <c r="N605" s="12">
        <v>0.04</v>
      </c>
      <c r="O605">
        <v>19.32</v>
      </c>
      <c r="P605">
        <v>463.68</v>
      </c>
      <c r="Q605" s="1">
        <v>300.68</v>
      </c>
      <c r="R605" s="12">
        <v>0.648464458247067</v>
      </c>
    </row>
    <row r="606" spans="2:18" x14ac:dyDescent="0.3">
      <c r="B606">
        <v>13403</v>
      </c>
      <c r="C606" t="s">
        <v>97</v>
      </c>
      <c r="D606" t="s">
        <v>39</v>
      </c>
      <c r="E606" t="s">
        <v>53</v>
      </c>
      <c r="F606" s="1">
        <v>476</v>
      </c>
      <c r="G606" s="2">
        <v>62</v>
      </c>
      <c r="H606">
        <v>60</v>
      </c>
      <c r="I606" s="7">
        <v>41931</v>
      </c>
      <c r="J606">
        <v>7.48</v>
      </c>
      <c r="K606">
        <v>2014</v>
      </c>
      <c r="L606" s="39">
        <v>7.48</v>
      </c>
      <c r="M606">
        <v>448.8</v>
      </c>
      <c r="N606">
        <v>0.03</v>
      </c>
      <c r="O606">
        <v>14.28</v>
      </c>
      <c r="P606">
        <v>461.72</v>
      </c>
      <c r="Q606" s="1">
        <v>12.920000000000016</v>
      </c>
      <c r="R606" s="1">
        <v>2.798232695139915</v>
      </c>
    </row>
    <row r="607" spans="2:18" x14ac:dyDescent="0.3">
      <c r="B607">
        <v>21295</v>
      </c>
      <c r="C607" t="s">
        <v>97</v>
      </c>
      <c r="D607" t="s">
        <v>41</v>
      </c>
      <c r="E607" t="s">
        <v>66</v>
      </c>
      <c r="F607" s="1">
        <v>462</v>
      </c>
      <c r="G607" s="2">
        <v>240</v>
      </c>
      <c r="H607">
        <v>36</v>
      </c>
      <c r="I607" s="7">
        <v>42086</v>
      </c>
      <c r="J607">
        <v>9.94</v>
      </c>
      <c r="K607">
        <v>2015</v>
      </c>
      <c r="L607" s="35">
        <v>9.94</v>
      </c>
      <c r="M607">
        <v>357.84</v>
      </c>
      <c r="N607" s="12">
        <v>0.03</v>
      </c>
      <c r="O607">
        <v>13.86</v>
      </c>
      <c r="P607">
        <v>448.14</v>
      </c>
      <c r="Q607" s="1">
        <v>90.300000000000011</v>
      </c>
      <c r="R607" s="12">
        <v>0.20149953139643864</v>
      </c>
    </row>
    <row r="608" spans="2:18" x14ac:dyDescent="0.3">
      <c r="B608">
        <v>21414</v>
      </c>
      <c r="C608" t="s">
        <v>96</v>
      </c>
      <c r="D608" t="s">
        <v>41</v>
      </c>
      <c r="E608" t="s">
        <v>56</v>
      </c>
      <c r="F608" s="1">
        <v>462</v>
      </c>
      <c r="G608" s="2">
        <v>341</v>
      </c>
      <c r="H608">
        <v>31</v>
      </c>
      <c r="I608" s="7">
        <v>42225</v>
      </c>
      <c r="J608">
        <v>6.8</v>
      </c>
      <c r="K608">
        <v>2015</v>
      </c>
      <c r="L608" s="35">
        <v>6.8</v>
      </c>
      <c r="M608">
        <v>210.79999999999998</v>
      </c>
      <c r="N608" s="12">
        <v>0.03</v>
      </c>
      <c r="O608">
        <v>13.86</v>
      </c>
      <c r="P608">
        <v>448.14</v>
      </c>
      <c r="Q608" s="1">
        <v>237.34</v>
      </c>
      <c r="R608" s="12">
        <v>0.52961128218860176</v>
      </c>
    </row>
    <row r="609" spans="2:18" x14ac:dyDescent="0.3">
      <c r="B609">
        <v>11086</v>
      </c>
      <c r="C609" t="s">
        <v>100</v>
      </c>
      <c r="D609" t="s">
        <v>38</v>
      </c>
      <c r="E609" t="s">
        <v>68</v>
      </c>
      <c r="F609" s="1">
        <v>441</v>
      </c>
      <c r="G609" s="2">
        <v>183</v>
      </c>
      <c r="H609">
        <v>63</v>
      </c>
      <c r="I609" s="7">
        <v>41737</v>
      </c>
      <c r="J609">
        <v>2.65</v>
      </c>
      <c r="K609">
        <v>2014</v>
      </c>
      <c r="L609" s="39">
        <v>2.65</v>
      </c>
      <c r="M609">
        <v>166.95</v>
      </c>
      <c r="N609">
        <v>0.02</v>
      </c>
      <c r="O609">
        <v>8.82</v>
      </c>
      <c r="P609">
        <v>432.18</v>
      </c>
      <c r="Q609" s="1">
        <v>265.23</v>
      </c>
      <c r="R609" s="1">
        <v>61.370262390670561</v>
      </c>
    </row>
    <row r="610" spans="2:18" x14ac:dyDescent="0.3">
      <c r="B610">
        <v>11047</v>
      </c>
      <c r="C610" t="s">
        <v>98</v>
      </c>
      <c r="D610" t="s">
        <v>40</v>
      </c>
      <c r="E610" t="s">
        <v>68</v>
      </c>
      <c r="F610" s="1">
        <v>420</v>
      </c>
      <c r="G610" s="2">
        <v>28</v>
      </c>
      <c r="H610">
        <v>47</v>
      </c>
      <c r="I610" s="7">
        <v>41678</v>
      </c>
      <c r="J610">
        <v>2.65</v>
      </c>
      <c r="K610">
        <v>2014</v>
      </c>
      <c r="L610" s="39">
        <v>2.65</v>
      </c>
      <c r="M610">
        <v>124.55</v>
      </c>
      <c r="N610">
        <v>0.01</v>
      </c>
      <c r="O610">
        <v>4.2</v>
      </c>
      <c r="P610">
        <v>415.8</v>
      </c>
      <c r="Q610" s="1">
        <v>291.25</v>
      </c>
      <c r="R610" s="1">
        <v>70.045695045695041</v>
      </c>
    </row>
    <row r="611" spans="2:18" x14ac:dyDescent="0.3">
      <c r="B611">
        <v>13375</v>
      </c>
      <c r="C611" t="s">
        <v>93</v>
      </c>
      <c r="D611" t="s">
        <v>38</v>
      </c>
      <c r="E611" t="s">
        <v>60</v>
      </c>
      <c r="F611" s="1">
        <v>399</v>
      </c>
      <c r="G611" s="2">
        <v>105</v>
      </c>
      <c r="H611">
        <v>16</v>
      </c>
      <c r="I611" s="7">
        <v>41907</v>
      </c>
      <c r="J611">
        <v>2.88</v>
      </c>
      <c r="K611">
        <v>2014</v>
      </c>
      <c r="L611" s="39">
        <v>2.88</v>
      </c>
      <c r="M611">
        <v>46.08</v>
      </c>
      <c r="N611">
        <v>0.02</v>
      </c>
      <c r="O611">
        <v>7.98</v>
      </c>
      <c r="P611">
        <v>391.02</v>
      </c>
      <c r="Q611" s="1">
        <v>344.94</v>
      </c>
      <c r="R611" s="1">
        <v>88.215436550560071</v>
      </c>
    </row>
    <row r="612" spans="2:18" x14ac:dyDescent="0.3">
      <c r="B612">
        <v>11074</v>
      </c>
      <c r="C612" t="s">
        <v>96</v>
      </c>
      <c r="D612" t="s">
        <v>41</v>
      </c>
      <c r="E612" t="s">
        <v>53</v>
      </c>
      <c r="F612" s="1">
        <v>392</v>
      </c>
      <c r="G612" s="2">
        <v>303</v>
      </c>
      <c r="H612">
        <v>49</v>
      </c>
      <c r="I612" s="7">
        <v>41716</v>
      </c>
      <c r="J612">
        <v>7.48</v>
      </c>
      <c r="K612">
        <v>2014</v>
      </c>
      <c r="L612" s="39">
        <v>7.48</v>
      </c>
      <c r="M612">
        <v>366.52000000000004</v>
      </c>
      <c r="N612">
        <v>0.03</v>
      </c>
      <c r="O612">
        <v>11.76</v>
      </c>
      <c r="P612">
        <v>380.24</v>
      </c>
      <c r="Q612" s="1">
        <v>13.71999999999997</v>
      </c>
      <c r="R612" s="1">
        <v>3.6082474226804044</v>
      </c>
    </row>
    <row r="613" spans="2:18" x14ac:dyDescent="0.3">
      <c r="B613">
        <v>13331</v>
      </c>
      <c r="C613" t="s">
        <v>101</v>
      </c>
      <c r="D613" t="s">
        <v>38</v>
      </c>
      <c r="E613" t="s">
        <v>44</v>
      </c>
      <c r="F613" s="1">
        <v>392</v>
      </c>
      <c r="G613" s="2">
        <v>136</v>
      </c>
      <c r="H613">
        <v>31</v>
      </c>
      <c r="I613" s="7">
        <v>41865</v>
      </c>
      <c r="J613">
        <v>7.51</v>
      </c>
      <c r="K613">
        <v>2014</v>
      </c>
      <c r="L613" s="39">
        <v>7.51</v>
      </c>
      <c r="M613">
        <v>232.81</v>
      </c>
      <c r="N613">
        <v>0.02</v>
      </c>
      <c r="O613">
        <v>7.84</v>
      </c>
      <c r="P613">
        <v>384.16</v>
      </c>
      <c r="Q613" s="1">
        <v>151.35000000000002</v>
      </c>
      <c r="R613" s="1">
        <v>39.397646813827578</v>
      </c>
    </row>
    <row r="614" spans="2:18" x14ac:dyDescent="0.3">
      <c r="B614">
        <v>13490</v>
      </c>
      <c r="C614" t="s">
        <v>99</v>
      </c>
      <c r="D614" t="s">
        <v>37</v>
      </c>
      <c r="E614" t="s">
        <v>59</v>
      </c>
      <c r="F614" s="1">
        <v>378</v>
      </c>
      <c r="G614" s="2">
        <v>188</v>
      </c>
      <c r="H614">
        <v>18</v>
      </c>
      <c r="I614" s="7">
        <v>42008</v>
      </c>
      <c r="J614">
        <v>6.52</v>
      </c>
      <c r="K614">
        <v>2015</v>
      </c>
      <c r="L614" s="35">
        <v>6.52</v>
      </c>
      <c r="M614">
        <v>117.35999999999999</v>
      </c>
      <c r="N614" s="12">
        <v>0.04</v>
      </c>
      <c r="O614">
        <v>15.120000000000001</v>
      </c>
      <c r="P614">
        <v>362.88</v>
      </c>
      <c r="Q614" s="1">
        <v>245.52</v>
      </c>
      <c r="R614" s="12">
        <v>0.67658730158730163</v>
      </c>
    </row>
    <row r="615" spans="2:18" x14ac:dyDescent="0.3">
      <c r="B615">
        <v>11028</v>
      </c>
      <c r="C615" t="s">
        <v>101</v>
      </c>
      <c r="D615" t="s">
        <v>41</v>
      </c>
      <c r="E615" t="s">
        <v>68</v>
      </c>
      <c r="F615" s="1">
        <v>343</v>
      </c>
      <c r="G615" s="2">
        <v>289</v>
      </c>
      <c r="H615">
        <v>35</v>
      </c>
      <c r="I615" s="7">
        <v>41659</v>
      </c>
      <c r="J615">
        <v>2.65</v>
      </c>
      <c r="K615">
        <v>2014</v>
      </c>
      <c r="L615" s="39">
        <v>2.65</v>
      </c>
      <c r="M615">
        <v>92.75</v>
      </c>
      <c r="N615">
        <v>0.03</v>
      </c>
      <c r="O615">
        <v>10.29</v>
      </c>
      <c r="P615">
        <v>332.71</v>
      </c>
      <c r="Q615" s="1">
        <v>239.95999999999998</v>
      </c>
      <c r="R615" s="1">
        <v>72.122869766463282</v>
      </c>
    </row>
    <row r="616" spans="2:18" x14ac:dyDescent="0.3">
      <c r="B616">
        <v>21314</v>
      </c>
      <c r="C616" t="s">
        <v>98</v>
      </c>
      <c r="D616" t="s">
        <v>36</v>
      </c>
      <c r="E616" t="s">
        <v>46</v>
      </c>
      <c r="F616" s="1">
        <v>343</v>
      </c>
      <c r="G616" s="2">
        <v>47</v>
      </c>
      <c r="H616">
        <v>15</v>
      </c>
      <c r="I616" s="7">
        <v>42105</v>
      </c>
      <c r="J616">
        <v>3.68</v>
      </c>
      <c r="K616">
        <v>2015</v>
      </c>
      <c r="L616" s="35">
        <v>3.68</v>
      </c>
      <c r="M616">
        <v>55.2</v>
      </c>
      <c r="N616" s="12">
        <v>0.02</v>
      </c>
      <c r="O616">
        <v>6.86</v>
      </c>
      <c r="P616">
        <v>336.14</v>
      </c>
      <c r="Q616" s="1">
        <v>280.94</v>
      </c>
      <c r="R616" s="12">
        <v>0.83578270958529188</v>
      </c>
    </row>
    <row r="617" spans="2:18" x14ac:dyDescent="0.3">
      <c r="B617">
        <v>21318</v>
      </c>
      <c r="C617" t="s">
        <v>96</v>
      </c>
      <c r="D617" t="s">
        <v>39</v>
      </c>
      <c r="E617" t="s">
        <v>51</v>
      </c>
      <c r="F617" s="1">
        <v>336</v>
      </c>
      <c r="G617" s="2">
        <v>129</v>
      </c>
      <c r="H617">
        <v>14</v>
      </c>
      <c r="I617" s="7">
        <v>42098</v>
      </c>
      <c r="J617">
        <v>3.85</v>
      </c>
      <c r="K617">
        <v>2015</v>
      </c>
      <c r="L617" s="35">
        <v>3.85</v>
      </c>
      <c r="M617">
        <v>53.9</v>
      </c>
      <c r="N617" s="12">
        <v>0.03</v>
      </c>
      <c r="O617">
        <v>10.08</v>
      </c>
      <c r="P617">
        <v>325.92</v>
      </c>
      <c r="Q617" s="1">
        <v>272.02000000000004</v>
      </c>
      <c r="R617" s="12">
        <v>0.8346219931271478</v>
      </c>
    </row>
    <row r="618" spans="2:18" x14ac:dyDescent="0.3">
      <c r="B618">
        <v>13411</v>
      </c>
      <c r="C618" t="s">
        <v>101</v>
      </c>
      <c r="D618" t="s">
        <v>40</v>
      </c>
      <c r="E618" t="s">
        <v>48</v>
      </c>
      <c r="F618" s="1">
        <v>329</v>
      </c>
      <c r="G618" s="2">
        <v>57</v>
      </c>
      <c r="H618">
        <v>33</v>
      </c>
      <c r="I618" s="7">
        <v>41935</v>
      </c>
      <c r="J618">
        <v>3.8</v>
      </c>
      <c r="K618">
        <v>2014</v>
      </c>
      <c r="L618" s="39">
        <v>3.8</v>
      </c>
      <c r="M618">
        <v>125.39999999999999</v>
      </c>
      <c r="N618">
        <v>0.01</v>
      </c>
      <c r="O618">
        <v>3.29</v>
      </c>
      <c r="P618">
        <v>325.70999999999998</v>
      </c>
      <c r="Q618" s="1">
        <v>200.31</v>
      </c>
      <c r="R618" s="1">
        <v>61.49949341438704</v>
      </c>
    </row>
    <row r="619" spans="2:18" x14ac:dyDescent="0.3">
      <c r="B619">
        <v>13277</v>
      </c>
      <c r="C619" t="s">
        <v>99</v>
      </c>
      <c r="D619" t="s">
        <v>40</v>
      </c>
      <c r="E619" t="s">
        <v>44</v>
      </c>
      <c r="F619" s="1">
        <v>315</v>
      </c>
      <c r="G619" s="2">
        <v>141</v>
      </c>
      <c r="H619">
        <v>29</v>
      </c>
      <c r="I619" s="7">
        <v>41800</v>
      </c>
      <c r="J619">
        <v>7.51</v>
      </c>
      <c r="K619">
        <v>2014</v>
      </c>
      <c r="L619" s="39">
        <v>7.51</v>
      </c>
      <c r="M619">
        <v>217.79</v>
      </c>
      <c r="N619">
        <v>0.01</v>
      </c>
      <c r="O619">
        <v>3.15</v>
      </c>
      <c r="P619">
        <v>311.85000000000002</v>
      </c>
      <c r="Q619" s="1">
        <v>94.060000000000031</v>
      </c>
      <c r="R619" s="1">
        <v>30.161936828603501</v>
      </c>
    </row>
    <row r="620" spans="2:18" x14ac:dyDescent="0.3">
      <c r="B620">
        <v>10030</v>
      </c>
      <c r="C620" t="s">
        <v>96</v>
      </c>
      <c r="D620" t="s">
        <v>39</v>
      </c>
      <c r="E620" t="s">
        <v>55</v>
      </c>
      <c r="F620" s="1">
        <v>308</v>
      </c>
      <c r="G620" s="2">
        <v>9</v>
      </c>
      <c r="H620">
        <v>13</v>
      </c>
      <c r="I620" s="7">
        <v>41646</v>
      </c>
      <c r="J620">
        <v>5.07</v>
      </c>
      <c r="K620">
        <v>2014</v>
      </c>
      <c r="L620" s="39">
        <v>5.07</v>
      </c>
      <c r="M620">
        <v>65.91</v>
      </c>
      <c r="N620">
        <v>0.03</v>
      </c>
      <c r="O620">
        <v>9.24</v>
      </c>
      <c r="P620">
        <v>298.76</v>
      </c>
      <c r="Q620" s="1">
        <v>232.85</v>
      </c>
      <c r="R620" s="1">
        <v>77.938813763556041</v>
      </c>
    </row>
    <row r="621" spans="2:18" x14ac:dyDescent="0.3">
      <c r="B621">
        <v>21439</v>
      </c>
      <c r="C621" t="s">
        <v>100</v>
      </c>
      <c r="D621" t="s">
        <v>39</v>
      </c>
      <c r="E621" t="s">
        <v>61</v>
      </c>
      <c r="F621" s="1">
        <v>308</v>
      </c>
      <c r="G621" s="2">
        <v>39</v>
      </c>
      <c r="H621">
        <v>13</v>
      </c>
      <c r="I621" s="7">
        <v>42304</v>
      </c>
      <c r="J621">
        <v>5.26</v>
      </c>
      <c r="K621">
        <v>2015</v>
      </c>
      <c r="L621" s="35">
        <v>5.26</v>
      </c>
      <c r="M621">
        <v>68.38</v>
      </c>
      <c r="N621" s="12">
        <v>0.03</v>
      </c>
      <c r="O621">
        <v>9.24</v>
      </c>
      <c r="P621">
        <v>298.76</v>
      </c>
      <c r="Q621" s="1">
        <v>230.38</v>
      </c>
      <c r="R621" s="12">
        <v>0.77112063194537417</v>
      </c>
    </row>
    <row r="622" spans="2:18" x14ac:dyDescent="0.3">
      <c r="B622">
        <v>10033</v>
      </c>
      <c r="C622" t="s">
        <v>99</v>
      </c>
      <c r="D622" t="s">
        <v>40</v>
      </c>
      <c r="E622" t="s">
        <v>67</v>
      </c>
      <c r="F622" s="1">
        <v>301</v>
      </c>
      <c r="G622" s="2">
        <v>290</v>
      </c>
      <c r="H622">
        <v>51</v>
      </c>
      <c r="I622" s="7">
        <v>41649</v>
      </c>
      <c r="J622">
        <v>5.15</v>
      </c>
      <c r="K622">
        <v>2014</v>
      </c>
      <c r="L622" s="39">
        <v>5.15</v>
      </c>
      <c r="M622">
        <v>262.65000000000003</v>
      </c>
      <c r="N622">
        <v>0.01</v>
      </c>
      <c r="O622">
        <v>3.0100000000000002</v>
      </c>
      <c r="P622">
        <v>297.99</v>
      </c>
      <c r="Q622" s="1">
        <v>35.339999999999975</v>
      </c>
      <c r="R622" s="1">
        <v>11.859458371086269</v>
      </c>
    </row>
    <row r="623" spans="2:18" x14ac:dyDescent="0.3">
      <c r="B623">
        <v>13472</v>
      </c>
      <c r="C623" t="s">
        <v>98</v>
      </c>
      <c r="D623" t="s">
        <v>41</v>
      </c>
      <c r="E623" t="s">
        <v>61</v>
      </c>
      <c r="F623" s="1">
        <v>294</v>
      </c>
      <c r="G623" s="2">
        <v>265</v>
      </c>
      <c r="H623">
        <v>11</v>
      </c>
      <c r="I623" s="7">
        <v>41990</v>
      </c>
      <c r="J623">
        <v>5.26</v>
      </c>
      <c r="K623">
        <v>2014</v>
      </c>
      <c r="L623" s="39">
        <v>5.26</v>
      </c>
      <c r="M623">
        <v>57.86</v>
      </c>
      <c r="N623">
        <v>0.03</v>
      </c>
      <c r="O623">
        <v>8.82</v>
      </c>
      <c r="P623">
        <v>285.18</v>
      </c>
      <c r="Q623" s="1">
        <v>227.32</v>
      </c>
      <c r="R623" s="1">
        <v>79.711059681604596</v>
      </c>
    </row>
    <row r="624" spans="2:18" x14ac:dyDescent="0.3">
      <c r="B624">
        <v>13342</v>
      </c>
      <c r="C624" t="s">
        <v>101</v>
      </c>
      <c r="D624" t="s">
        <v>36</v>
      </c>
      <c r="E624" t="s">
        <v>61</v>
      </c>
      <c r="F624" s="1">
        <v>273</v>
      </c>
      <c r="G624" s="2">
        <v>268</v>
      </c>
      <c r="H624">
        <v>11</v>
      </c>
      <c r="I624" s="7">
        <v>41871</v>
      </c>
      <c r="J624">
        <v>5.26</v>
      </c>
      <c r="K624">
        <v>2014</v>
      </c>
      <c r="L624" s="39">
        <v>5.26</v>
      </c>
      <c r="M624">
        <v>57.86</v>
      </c>
      <c r="N624">
        <v>0.02</v>
      </c>
      <c r="O624">
        <v>5.46</v>
      </c>
      <c r="P624">
        <v>267.54000000000002</v>
      </c>
      <c r="Q624" s="1">
        <v>209.68</v>
      </c>
      <c r="R624" s="1">
        <v>78.373327352919191</v>
      </c>
    </row>
    <row r="625" spans="2:18" x14ac:dyDescent="0.3">
      <c r="B625">
        <v>13401</v>
      </c>
      <c r="C625" t="s">
        <v>92</v>
      </c>
      <c r="D625" t="s">
        <v>36</v>
      </c>
      <c r="E625" t="s">
        <v>65</v>
      </c>
      <c r="F625" s="1">
        <v>266</v>
      </c>
      <c r="G625" s="2">
        <v>11</v>
      </c>
      <c r="H625">
        <v>14</v>
      </c>
      <c r="I625" s="7">
        <v>41942</v>
      </c>
      <c r="J625">
        <v>5.04</v>
      </c>
      <c r="K625">
        <v>2014</v>
      </c>
      <c r="L625" s="39">
        <v>5.04</v>
      </c>
      <c r="M625">
        <v>70.56</v>
      </c>
      <c r="N625">
        <v>0.02</v>
      </c>
      <c r="O625">
        <v>5.32</v>
      </c>
      <c r="P625">
        <v>260.68</v>
      </c>
      <c r="Q625" s="1">
        <v>190.12</v>
      </c>
      <c r="R625" s="1">
        <v>72.932330827067673</v>
      </c>
    </row>
    <row r="626" spans="2:18" x14ac:dyDescent="0.3">
      <c r="B626">
        <v>13453</v>
      </c>
      <c r="C626" t="s">
        <v>94</v>
      </c>
      <c r="D626" t="s">
        <v>41</v>
      </c>
      <c r="E626" t="s">
        <v>47</v>
      </c>
      <c r="F626" s="1">
        <v>210</v>
      </c>
      <c r="G626" s="2">
        <v>174</v>
      </c>
      <c r="H626">
        <v>12</v>
      </c>
      <c r="I626" s="7">
        <v>41994</v>
      </c>
      <c r="J626">
        <v>2.76</v>
      </c>
      <c r="K626">
        <v>2014</v>
      </c>
      <c r="L626" s="39">
        <v>2.76</v>
      </c>
      <c r="M626">
        <v>33.119999999999997</v>
      </c>
      <c r="N626">
        <v>0.03</v>
      </c>
      <c r="O626">
        <v>6.3</v>
      </c>
      <c r="P626">
        <v>203.7</v>
      </c>
      <c r="Q626" s="1">
        <v>170.57999999999998</v>
      </c>
      <c r="R626" s="1">
        <v>83.740795287187041</v>
      </c>
    </row>
    <row r="627" spans="2:18" x14ac:dyDescent="0.3">
      <c r="B627">
        <v>21422</v>
      </c>
      <c r="C627" t="s">
        <v>99</v>
      </c>
      <c r="D627" t="s">
        <v>39</v>
      </c>
      <c r="E627" t="s">
        <v>67</v>
      </c>
      <c r="F627" s="1">
        <v>182</v>
      </c>
      <c r="G627" s="2">
        <v>84</v>
      </c>
      <c r="H627">
        <v>26</v>
      </c>
      <c r="I627" s="7">
        <v>42257</v>
      </c>
      <c r="J627">
        <v>5.15</v>
      </c>
      <c r="K627">
        <v>2015</v>
      </c>
      <c r="L627" s="35">
        <v>5.15</v>
      </c>
      <c r="M627">
        <v>133.9</v>
      </c>
      <c r="N627" s="12">
        <v>0.03</v>
      </c>
      <c r="O627">
        <v>5.46</v>
      </c>
      <c r="P627">
        <v>176.54</v>
      </c>
      <c r="Q627" s="1">
        <v>42.639999999999986</v>
      </c>
      <c r="R627" s="12">
        <v>0.24153166421207653</v>
      </c>
    </row>
    <row r="628" spans="2:18" x14ac:dyDescent="0.3">
      <c r="B628">
        <v>21232</v>
      </c>
      <c r="C628" t="s">
        <v>98</v>
      </c>
      <c r="D628" t="s">
        <v>40</v>
      </c>
      <c r="E628" t="s">
        <v>53</v>
      </c>
      <c r="F628" s="1">
        <v>168</v>
      </c>
      <c r="G628" s="2">
        <v>44</v>
      </c>
      <c r="H628">
        <v>19</v>
      </c>
      <c r="I628" s="7">
        <v>42041</v>
      </c>
      <c r="J628">
        <v>7.48</v>
      </c>
      <c r="K628">
        <v>2015</v>
      </c>
      <c r="L628" s="35">
        <v>7.48</v>
      </c>
      <c r="M628">
        <v>142.12</v>
      </c>
      <c r="N628" s="12">
        <v>0.01</v>
      </c>
      <c r="O628">
        <v>1.68</v>
      </c>
      <c r="P628">
        <v>166.32</v>
      </c>
      <c r="Q628" s="1">
        <v>24.199999999999989</v>
      </c>
      <c r="R628" s="12">
        <v>0.14550264550264544</v>
      </c>
    </row>
    <row r="629" spans="2:18" x14ac:dyDescent="0.3">
      <c r="B629">
        <v>21331</v>
      </c>
      <c r="C629" t="s">
        <v>96</v>
      </c>
      <c r="D629" t="s">
        <v>41</v>
      </c>
      <c r="E629" t="s">
        <v>65</v>
      </c>
      <c r="F629" s="1">
        <v>168</v>
      </c>
      <c r="G629" s="2">
        <v>459</v>
      </c>
      <c r="H629">
        <v>9</v>
      </c>
      <c r="I629" s="7">
        <v>42111</v>
      </c>
      <c r="J629">
        <v>5.04</v>
      </c>
      <c r="K629">
        <v>2015</v>
      </c>
      <c r="L629" s="35">
        <v>5.04</v>
      </c>
      <c r="M629">
        <v>45.36</v>
      </c>
      <c r="N629" s="12">
        <v>0.03</v>
      </c>
      <c r="O629">
        <v>5.04</v>
      </c>
      <c r="P629">
        <v>162.96</v>
      </c>
      <c r="Q629" s="1">
        <v>117.60000000000001</v>
      </c>
      <c r="R629" s="12">
        <v>0.72164948453608246</v>
      </c>
    </row>
    <row r="630" spans="2:18" x14ac:dyDescent="0.3">
      <c r="B630">
        <v>21222</v>
      </c>
      <c r="C630" t="s">
        <v>98</v>
      </c>
      <c r="D630" t="s">
        <v>38</v>
      </c>
      <c r="E630" t="s">
        <v>64</v>
      </c>
      <c r="F630" s="1">
        <v>154</v>
      </c>
      <c r="G630" s="2">
        <v>162</v>
      </c>
      <c r="H630">
        <v>10</v>
      </c>
      <c r="I630" s="7">
        <v>42031</v>
      </c>
      <c r="J630">
        <v>11.22</v>
      </c>
      <c r="K630">
        <v>2015</v>
      </c>
      <c r="L630" s="35">
        <v>11.22</v>
      </c>
      <c r="M630">
        <v>112.2</v>
      </c>
      <c r="N630" s="12">
        <v>0.02</v>
      </c>
      <c r="O630">
        <v>3.08</v>
      </c>
      <c r="P630">
        <v>150.91999999999999</v>
      </c>
      <c r="Q630" s="1">
        <v>38.719999999999985</v>
      </c>
      <c r="R630" s="12">
        <v>0.25655976676384834</v>
      </c>
    </row>
    <row r="631" spans="2:18" x14ac:dyDescent="0.3">
      <c r="B631">
        <v>13361</v>
      </c>
      <c r="C631" t="s">
        <v>101</v>
      </c>
      <c r="D631" t="s">
        <v>37</v>
      </c>
      <c r="E631" t="s">
        <v>48</v>
      </c>
      <c r="F631" s="1">
        <v>126</v>
      </c>
      <c r="G631" s="2">
        <v>242</v>
      </c>
      <c r="H631">
        <v>16</v>
      </c>
      <c r="I631" s="7">
        <v>41902</v>
      </c>
      <c r="J631">
        <v>3.8</v>
      </c>
      <c r="K631">
        <v>2014</v>
      </c>
      <c r="L631" s="39">
        <v>3.8</v>
      </c>
      <c r="M631">
        <v>60.8</v>
      </c>
      <c r="N631">
        <v>0.04</v>
      </c>
      <c r="O631">
        <v>5.04</v>
      </c>
      <c r="P631">
        <v>120.96</v>
      </c>
      <c r="Q631" s="1">
        <v>60.16</v>
      </c>
      <c r="R631" s="1">
        <v>49.735449735449734</v>
      </c>
    </row>
    <row r="632" spans="2:18" x14ac:dyDescent="0.3">
      <c r="B632">
        <v>13461</v>
      </c>
      <c r="C632" t="s">
        <v>99</v>
      </c>
      <c r="D632" t="s">
        <v>40</v>
      </c>
      <c r="E632" t="s">
        <v>62</v>
      </c>
      <c r="F632" s="1">
        <v>126</v>
      </c>
      <c r="G632" s="2">
        <v>330</v>
      </c>
      <c r="H632">
        <v>6</v>
      </c>
      <c r="I632" s="7">
        <v>42002</v>
      </c>
      <c r="J632">
        <v>7.73</v>
      </c>
      <c r="K632">
        <v>2014</v>
      </c>
      <c r="L632" s="39">
        <v>7.73</v>
      </c>
      <c r="M632">
        <v>46.38</v>
      </c>
      <c r="N632">
        <v>0.01</v>
      </c>
      <c r="O632">
        <v>1.26</v>
      </c>
      <c r="P632">
        <v>124.74</v>
      </c>
      <c r="Q632" s="1">
        <v>78.359999999999985</v>
      </c>
      <c r="R632" s="1">
        <v>62.818662818662808</v>
      </c>
    </row>
    <row r="633" spans="2:18" x14ac:dyDescent="0.3">
      <c r="B633">
        <v>11107</v>
      </c>
      <c r="C633" t="s">
        <v>101</v>
      </c>
      <c r="D633" t="s">
        <v>37</v>
      </c>
      <c r="E633" t="s">
        <v>44</v>
      </c>
      <c r="F633" s="1">
        <v>119</v>
      </c>
      <c r="G633" s="2">
        <v>76</v>
      </c>
      <c r="H633">
        <v>10</v>
      </c>
      <c r="I633" s="7">
        <v>41768</v>
      </c>
      <c r="J633">
        <v>7.51</v>
      </c>
      <c r="K633">
        <v>2014</v>
      </c>
      <c r="L633" s="39">
        <v>7.51</v>
      </c>
      <c r="M633">
        <v>75.099999999999994</v>
      </c>
      <c r="N633">
        <v>0.04</v>
      </c>
      <c r="O633">
        <v>4.76</v>
      </c>
      <c r="P633">
        <v>114.24</v>
      </c>
      <c r="Q633" s="1">
        <v>39.14</v>
      </c>
      <c r="R633" s="1">
        <v>34.261204481792717</v>
      </c>
    </row>
    <row r="634" spans="2:18" x14ac:dyDescent="0.3">
      <c r="B634">
        <v>21289</v>
      </c>
      <c r="C634" t="s">
        <v>92</v>
      </c>
      <c r="D634" t="s">
        <v>40</v>
      </c>
      <c r="E634" t="s">
        <v>46</v>
      </c>
      <c r="F634" s="1">
        <v>119</v>
      </c>
      <c r="G634" s="2">
        <v>287</v>
      </c>
      <c r="H634">
        <v>6</v>
      </c>
      <c r="I634" s="7">
        <v>42080</v>
      </c>
      <c r="J634">
        <v>3.68</v>
      </c>
      <c r="K634">
        <v>2015</v>
      </c>
      <c r="L634" s="35">
        <v>3.68</v>
      </c>
      <c r="M634">
        <v>22.080000000000002</v>
      </c>
      <c r="N634" s="12">
        <v>0.01</v>
      </c>
      <c r="O634">
        <v>1.19</v>
      </c>
      <c r="P634">
        <v>117.81</v>
      </c>
      <c r="Q634" s="1">
        <v>95.73</v>
      </c>
      <c r="R634" s="12">
        <v>0.81257957728545971</v>
      </c>
    </row>
    <row r="635" spans="2:18" x14ac:dyDescent="0.3">
      <c r="B635">
        <v>21271</v>
      </c>
      <c r="C635" t="s">
        <v>101</v>
      </c>
      <c r="D635" t="s">
        <v>38</v>
      </c>
      <c r="E635" t="s">
        <v>59</v>
      </c>
      <c r="F635" s="1">
        <v>77</v>
      </c>
      <c r="G635" s="2">
        <v>2</v>
      </c>
      <c r="H635">
        <v>4</v>
      </c>
      <c r="I635" s="7">
        <v>42072</v>
      </c>
      <c r="J635">
        <v>6.52</v>
      </c>
      <c r="K635">
        <v>2015</v>
      </c>
      <c r="L635" s="35">
        <v>6.52</v>
      </c>
      <c r="M635">
        <v>26.08</v>
      </c>
      <c r="N635" s="12">
        <v>0.02</v>
      </c>
      <c r="O635">
        <v>1.54</v>
      </c>
      <c r="P635">
        <v>75.459999999999994</v>
      </c>
      <c r="Q635" s="1">
        <v>49.379999999999995</v>
      </c>
      <c r="R635" s="12">
        <v>0.65438642989663398</v>
      </c>
    </row>
    <row r="636" spans="2:18" x14ac:dyDescent="0.3">
      <c r="B636">
        <v>21304</v>
      </c>
      <c r="C636" t="s">
        <v>97</v>
      </c>
      <c r="D636" t="s">
        <v>38</v>
      </c>
      <c r="E636" t="s">
        <v>57</v>
      </c>
      <c r="F636" s="1">
        <v>63</v>
      </c>
      <c r="G636" s="2">
        <v>123</v>
      </c>
      <c r="H636">
        <v>3</v>
      </c>
      <c r="I636" s="7">
        <v>42095</v>
      </c>
      <c r="J636">
        <v>3.32</v>
      </c>
      <c r="K636">
        <v>2015</v>
      </c>
      <c r="L636" s="35">
        <v>3.32</v>
      </c>
      <c r="M636">
        <v>9.9599999999999991</v>
      </c>
      <c r="N636" s="12">
        <v>0.02</v>
      </c>
      <c r="O636">
        <v>1.26</v>
      </c>
      <c r="P636">
        <v>61.74</v>
      </c>
      <c r="Q636" s="1">
        <v>51.78</v>
      </c>
      <c r="R636" s="12">
        <v>0.83867832847424684</v>
      </c>
    </row>
    <row r="637" spans="2:18" x14ac:dyDescent="0.3">
      <c r="B637">
        <v>21251</v>
      </c>
      <c r="C637" t="s">
        <v>97</v>
      </c>
      <c r="D637" t="s">
        <v>40</v>
      </c>
      <c r="E637" t="s">
        <v>57</v>
      </c>
      <c r="F637" s="1">
        <v>42</v>
      </c>
      <c r="G637" s="2">
        <v>271</v>
      </c>
      <c r="H637">
        <v>2</v>
      </c>
      <c r="I637" s="7">
        <v>42052</v>
      </c>
      <c r="J637">
        <v>3.32</v>
      </c>
      <c r="K637">
        <v>2015</v>
      </c>
      <c r="L637" s="35">
        <v>3.32</v>
      </c>
      <c r="M637">
        <v>6.64</v>
      </c>
      <c r="N637" s="12">
        <v>0.01</v>
      </c>
      <c r="O637">
        <v>0.42</v>
      </c>
      <c r="P637">
        <v>41.58</v>
      </c>
      <c r="Q637" s="1">
        <v>34.94</v>
      </c>
      <c r="R637" s="12">
        <v>0.84030784030784034</v>
      </c>
    </row>
    <row r="638" spans="2:18" x14ac:dyDescent="0.3">
      <c r="B638">
        <v>13386</v>
      </c>
      <c r="C638" t="s">
        <v>99</v>
      </c>
      <c r="D638" t="s">
        <v>37</v>
      </c>
      <c r="E638" t="s">
        <v>46</v>
      </c>
      <c r="F638" s="1">
        <v>28</v>
      </c>
      <c r="G638" s="2">
        <v>285</v>
      </c>
      <c r="H638">
        <v>2</v>
      </c>
      <c r="I638" s="7">
        <v>41927</v>
      </c>
      <c r="J638">
        <v>3.68</v>
      </c>
      <c r="K638">
        <v>2014</v>
      </c>
      <c r="L638" s="39">
        <v>3.68</v>
      </c>
      <c r="M638">
        <v>7.36</v>
      </c>
      <c r="N638">
        <v>0.04</v>
      </c>
      <c r="O638">
        <v>1.1200000000000001</v>
      </c>
      <c r="P638">
        <v>26.88</v>
      </c>
      <c r="Q638" s="1">
        <v>19.52</v>
      </c>
      <c r="R638" s="1">
        <v>72.61904761904762</v>
      </c>
    </row>
    <row r="639" spans="2:18" x14ac:dyDescent="0.3">
      <c r="B639">
        <v>21392</v>
      </c>
      <c r="C639" t="s">
        <v>92</v>
      </c>
      <c r="D639" t="s">
        <v>36</v>
      </c>
      <c r="E639" t="s">
        <v>64</v>
      </c>
      <c r="F639" s="1">
        <v>14</v>
      </c>
      <c r="G639" s="2">
        <v>78</v>
      </c>
      <c r="H639">
        <v>1</v>
      </c>
      <c r="I639" s="7">
        <v>42190</v>
      </c>
      <c r="J639">
        <v>11.22</v>
      </c>
      <c r="K639">
        <v>2015</v>
      </c>
      <c r="L639" s="35">
        <v>11.22</v>
      </c>
      <c r="M639">
        <v>11.22</v>
      </c>
      <c r="N639" s="12">
        <v>0.02</v>
      </c>
      <c r="O639">
        <v>0.28000000000000003</v>
      </c>
      <c r="P639">
        <v>13.72</v>
      </c>
      <c r="Q639" s="1">
        <v>2.5</v>
      </c>
      <c r="R639" s="12">
        <v>0.18221574344023322</v>
      </c>
    </row>
    <row r="640" spans="2:18" x14ac:dyDescent="0.3">
      <c r="B640">
        <v>21385</v>
      </c>
      <c r="C640" t="s">
        <v>93</v>
      </c>
      <c r="D640" t="s">
        <v>39</v>
      </c>
      <c r="E640" t="s">
        <v>57</v>
      </c>
      <c r="F640" s="1">
        <v>7</v>
      </c>
      <c r="G640" s="2">
        <v>491</v>
      </c>
      <c r="H640">
        <v>1</v>
      </c>
      <c r="I640" s="7">
        <v>42183</v>
      </c>
      <c r="J640">
        <v>3.32</v>
      </c>
      <c r="K640">
        <v>2015</v>
      </c>
      <c r="L640" s="35">
        <v>3.32</v>
      </c>
      <c r="M640">
        <v>3.32</v>
      </c>
      <c r="N640" s="12">
        <v>0.03</v>
      </c>
      <c r="O640">
        <v>0.21</v>
      </c>
      <c r="P640">
        <v>6.79</v>
      </c>
      <c r="Q640" s="1">
        <v>3.47</v>
      </c>
      <c r="R640" s="12">
        <v>0.51104565537555235</v>
      </c>
    </row>
    <row r="641" spans="6:17" x14ac:dyDescent="0.3">
      <c r="F641" s="1">
        <v>2545004</v>
      </c>
      <c r="G641" s="2">
        <f>SUM(G11:G640)</f>
        <v>104438</v>
      </c>
      <c r="H641">
        <v>175233</v>
      </c>
      <c r="M641" s="35">
        <v>998529.83000000066</v>
      </c>
    </row>
    <row r="642" spans="6:17" x14ac:dyDescent="0.3">
      <c r="I642"/>
    </row>
    <row r="643" spans="6:17" x14ac:dyDescent="0.3">
      <c r="I643"/>
    </row>
    <row r="644" spans="6:17" x14ac:dyDescent="0.3">
      <c r="I644"/>
    </row>
    <row r="645" spans="6:17" x14ac:dyDescent="0.3">
      <c r="G645" s="2"/>
      <c r="I645"/>
      <c r="Q645" s="1"/>
    </row>
    <row r="646" spans="6:17" x14ac:dyDescent="0.3">
      <c r="I646"/>
    </row>
    <row r="647" spans="6:17" x14ac:dyDescent="0.3">
      <c r="I647"/>
    </row>
    <row r="648" spans="6:17" x14ac:dyDescent="0.3">
      <c r="I648"/>
    </row>
    <row r="649" spans="6:17" x14ac:dyDescent="0.3">
      <c r="I649"/>
    </row>
    <row r="650" spans="6:17" x14ac:dyDescent="0.3">
      <c r="I650"/>
    </row>
    <row r="651" spans="6:17" x14ac:dyDescent="0.3">
      <c r="I651"/>
    </row>
    <row r="652" spans="6:17" x14ac:dyDescent="0.3">
      <c r="I652"/>
    </row>
    <row r="653" spans="6:17" x14ac:dyDescent="0.3">
      <c r="I653"/>
    </row>
    <row r="654" spans="6:17" x14ac:dyDescent="0.3">
      <c r="I654"/>
    </row>
    <row r="655" spans="6:17" x14ac:dyDescent="0.3">
      <c r="I655"/>
    </row>
    <row r="656" spans="6:17" x14ac:dyDescent="0.3">
      <c r="I656"/>
    </row>
    <row r="657" spans="6:9" x14ac:dyDescent="0.3">
      <c r="I657"/>
    </row>
    <row r="658" spans="6:9" x14ac:dyDescent="0.3">
      <c r="I658"/>
    </row>
    <row r="659" spans="6:9" x14ac:dyDescent="0.3">
      <c r="I659"/>
    </row>
    <row r="660" spans="6:9" x14ac:dyDescent="0.3">
      <c r="I660"/>
    </row>
    <row r="661" spans="6:9" x14ac:dyDescent="0.3">
      <c r="I661"/>
    </row>
    <row r="662" spans="6:9" x14ac:dyDescent="0.3">
      <c r="I662"/>
    </row>
    <row r="663" spans="6:9" x14ac:dyDescent="0.3">
      <c r="I663"/>
    </row>
    <row r="664" spans="6:9" x14ac:dyDescent="0.3">
      <c r="I664"/>
    </row>
    <row r="665" spans="6:9" x14ac:dyDescent="0.3">
      <c r="I665"/>
    </row>
    <row r="666" spans="6:9" x14ac:dyDescent="0.3">
      <c r="I666"/>
    </row>
    <row r="667" spans="6:9" x14ac:dyDescent="0.3">
      <c r="I667"/>
    </row>
    <row r="668" spans="6:9" x14ac:dyDescent="0.3">
      <c r="I668"/>
    </row>
    <row r="669" spans="6:9" x14ac:dyDescent="0.3">
      <c r="I669"/>
    </row>
    <row r="670" spans="6:9" x14ac:dyDescent="0.3">
      <c r="I670"/>
    </row>
    <row r="671" spans="6:9" x14ac:dyDescent="0.3">
      <c r="I671"/>
    </row>
    <row r="672" spans="6:9" x14ac:dyDescent="0.3">
      <c r="F672" s="1"/>
      <c r="G672" s="2"/>
    </row>
    <row r="673" spans="6:7" x14ac:dyDescent="0.3">
      <c r="F673" s="1"/>
      <c r="G673" s="2"/>
    </row>
    <row r="674" spans="6:7" x14ac:dyDescent="0.3">
      <c r="F674" s="1"/>
      <c r="G674" s="2"/>
    </row>
    <row r="675" spans="6:7" x14ac:dyDescent="0.3">
      <c r="F675" s="1"/>
      <c r="G675" s="2"/>
    </row>
    <row r="676" spans="6:7" x14ac:dyDescent="0.3">
      <c r="F676" s="1"/>
      <c r="G676" s="2"/>
    </row>
    <row r="677" spans="6:7" x14ac:dyDescent="0.3">
      <c r="F677" s="1"/>
      <c r="G677" s="2"/>
    </row>
    <row r="678" spans="6:7" x14ac:dyDescent="0.3">
      <c r="F678" s="1"/>
      <c r="G678" s="2"/>
    </row>
    <row r="679" spans="6:7" x14ac:dyDescent="0.3">
      <c r="F679" s="1"/>
      <c r="G679" s="2"/>
    </row>
    <row r="680" spans="6:7" x14ac:dyDescent="0.3">
      <c r="F680" s="1"/>
      <c r="G680" s="2"/>
    </row>
    <row r="681" spans="6:7" x14ac:dyDescent="0.3">
      <c r="F681" s="1"/>
      <c r="G681" s="2"/>
    </row>
    <row r="682" spans="6:7" x14ac:dyDescent="0.3">
      <c r="F682" s="1"/>
      <c r="G682" s="2"/>
    </row>
    <row r="683" spans="6:7" x14ac:dyDescent="0.3">
      <c r="F683" s="1"/>
      <c r="G683" s="2"/>
    </row>
    <row r="684" spans="6:7" x14ac:dyDescent="0.3">
      <c r="F684" s="1"/>
      <c r="G684" s="2"/>
    </row>
    <row r="685" spans="6:7" x14ac:dyDescent="0.3">
      <c r="F685" s="1"/>
      <c r="G685" s="2"/>
    </row>
    <row r="686" spans="6:7" x14ac:dyDescent="0.3">
      <c r="F686" s="1"/>
      <c r="G686" s="2"/>
    </row>
    <row r="687" spans="6:7" x14ac:dyDescent="0.3">
      <c r="F687" s="1"/>
      <c r="G687" s="2"/>
    </row>
    <row r="688" spans="6:7" x14ac:dyDescent="0.3">
      <c r="F688" s="1"/>
      <c r="G688" s="2"/>
    </row>
    <row r="689" spans="6:7" x14ac:dyDescent="0.3">
      <c r="F689" s="1"/>
      <c r="G689" s="2"/>
    </row>
    <row r="690" spans="6:7" x14ac:dyDescent="0.3">
      <c r="F690" s="1"/>
      <c r="G690" s="2"/>
    </row>
    <row r="691" spans="6:7" x14ac:dyDescent="0.3">
      <c r="F691" s="1"/>
      <c r="G691" s="2"/>
    </row>
    <row r="692" spans="6:7" x14ac:dyDescent="0.3">
      <c r="F692" s="1"/>
      <c r="G692" s="2"/>
    </row>
    <row r="693" spans="6:7" x14ac:dyDescent="0.3">
      <c r="F693" s="1"/>
      <c r="G693" s="2"/>
    </row>
    <row r="694" spans="6:7" x14ac:dyDescent="0.3">
      <c r="F694" s="1"/>
      <c r="G694" s="2"/>
    </row>
    <row r="695" spans="6:7" x14ac:dyDescent="0.3">
      <c r="F695" s="1"/>
      <c r="G695" s="2"/>
    </row>
    <row r="696" spans="6:7" x14ac:dyDescent="0.3">
      <c r="F696" s="1"/>
      <c r="G696" s="2"/>
    </row>
    <row r="697" spans="6:7" x14ac:dyDescent="0.3">
      <c r="F697" s="1"/>
      <c r="G697" s="2"/>
    </row>
    <row r="698" spans="6:7" x14ac:dyDescent="0.3">
      <c r="F698" s="1"/>
      <c r="G698" s="2"/>
    </row>
    <row r="699" spans="6:7" x14ac:dyDescent="0.3">
      <c r="F699" s="1"/>
      <c r="G699" s="2"/>
    </row>
    <row r="700" spans="6:7" x14ac:dyDescent="0.3">
      <c r="F700" s="1"/>
      <c r="G700" s="2"/>
    </row>
    <row r="701" spans="6:7" x14ac:dyDescent="0.3">
      <c r="F701" s="1"/>
      <c r="G701" s="2"/>
    </row>
    <row r="702" spans="6:7" x14ac:dyDescent="0.3">
      <c r="F702" s="1"/>
      <c r="G702" s="2"/>
    </row>
    <row r="703" spans="6:7" x14ac:dyDescent="0.3">
      <c r="F703" s="1"/>
      <c r="G703" s="2"/>
    </row>
    <row r="704" spans="6:7" x14ac:dyDescent="0.3">
      <c r="F704" s="1"/>
      <c r="G704" s="2"/>
    </row>
    <row r="705" spans="6:7" x14ac:dyDescent="0.3">
      <c r="F705" s="1"/>
      <c r="G705" s="2"/>
    </row>
    <row r="706" spans="6:7" x14ac:dyDescent="0.3">
      <c r="F706" s="1"/>
      <c r="G706" s="2"/>
    </row>
    <row r="707" spans="6:7" x14ac:dyDescent="0.3">
      <c r="F707" s="1"/>
      <c r="G707" s="2"/>
    </row>
    <row r="708" spans="6:7" x14ac:dyDescent="0.3">
      <c r="F708" s="1"/>
      <c r="G708" s="2"/>
    </row>
    <row r="709" spans="6:7" x14ac:dyDescent="0.3">
      <c r="F709" s="1"/>
      <c r="G709" s="2"/>
    </row>
    <row r="710" spans="6:7" x14ac:dyDescent="0.3">
      <c r="F710" s="1"/>
      <c r="G710" s="2"/>
    </row>
    <row r="711" spans="6:7" x14ac:dyDescent="0.3">
      <c r="F711" s="1"/>
      <c r="G711" s="2"/>
    </row>
    <row r="712" spans="6:7" x14ac:dyDescent="0.3">
      <c r="F712" s="1"/>
      <c r="G712" s="2"/>
    </row>
    <row r="713" spans="6:7" x14ac:dyDescent="0.3">
      <c r="F713" s="1"/>
      <c r="G713" s="2"/>
    </row>
    <row r="714" spans="6:7" x14ac:dyDescent="0.3">
      <c r="F714" s="1"/>
      <c r="G714" s="2"/>
    </row>
    <row r="715" spans="6:7" x14ac:dyDescent="0.3">
      <c r="F715" s="1"/>
      <c r="G715" s="2"/>
    </row>
    <row r="716" spans="6:7" x14ac:dyDescent="0.3">
      <c r="F716" s="1"/>
      <c r="G716" s="2"/>
    </row>
    <row r="717" spans="6:7" x14ac:dyDescent="0.3">
      <c r="F717" s="1"/>
      <c r="G717" s="2"/>
    </row>
  </sheetData>
  <conditionalFormatting sqref="B11:B640">
    <cfRule type="duplicateValues" dxfId="2" priority="1"/>
  </conditionalFormatting>
  <pageMargins left="0.7" right="0.7" top="0.75" bottom="0.75" header="0.3" footer="0.3"/>
  <drawing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0:I717"/>
  <sheetViews>
    <sheetView workbookViewId="0"/>
  </sheetViews>
  <sheetFormatPr defaultRowHeight="14.4" x14ac:dyDescent="0.3"/>
  <cols>
    <col min="1" max="1" width="21.33203125" style="9" customWidth="1"/>
    <col min="2" max="2" width="8" customWidth="1"/>
    <col min="3" max="3" width="19.5546875" customWidth="1"/>
    <col min="4" max="4" width="14.6640625" customWidth="1"/>
    <col min="5" max="5" width="21.88671875" bestFit="1" customWidth="1"/>
    <col min="6" max="6" width="13.5546875" customWidth="1"/>
    <col min="7" max="7" width="11.6640625" customWidth="1"/>
    <col min="8" max="8" width="12" customWidth="1"/>
    <col min="9" max="9" width="10.6640625" style="7" bestFit="1" customWidth="1"/>
    <col min="21" max="21" width="21.88671875" customWidth="1"/>
  </cols>
  <sheetData>
    <row r="10" spans="1:9" s="4" customFormat="1" x14ac:dyDescent="0.3">
      <c r="A10" s="9"/>
      <c r="B10" s="4" t="s">
        <v>79</v>
      </c>
      <c r="C10" s="4" t="s">
        <v>80</v>
      </c>
      <c r="D10" s="4" t="s">
        <v>3</v>
      </c>
      <c r="E10" s="4" t="s">
        <v>0</v>
      </c>
      <c r="F10" s="5" t="s">
        <v>73</v>
      </c>
      <c r="G10" s="5" t="s">
        <v>81</v>
      </c>
      <c r="H10" s="6" t="s">
        <v>82</v>
      </c>
      <c r="I10" s="8" t="s">
        <v>83</v>
      </c>
    </row>
    <row r="11" spans="1:9" x14ac:dyDescent="0.3">
      <c r="B11">
        <v>10025</v>
      </c>
      <c r="C11" t="s">
        <v>95</v>
      </c>
      <c r="D11" t="s">
        <v>38</v>
      </c>
      <c r="E11" t="s">
        <v>52</v>
      </c>
      <c r="F11" s="1">
        <v>3682</v>
      </c>
      <c r="G11" s="2">
        <v>23</v>
      </c>
      <c r="H11">
        <v>263</v>
      </c>
      <c r="I11" s="7">
        <v>41641</v>
      </c>
    </row>
    <row r="12" spans="1:9" x14ac:dyDescent="0.3">
      <c r="B12">
        <v>10026</v>
      </c>
      <c r="C12" t="s">
        <v>101</v>
      </c>
      <c r="D12" t="s">
        <v>40</v>
      </c>
      <c r="E12" t="s">
        <v>68</v>
      </c>
      <c r="F12" s="1">
        <v>1519</v>
      </c>
      <c r="G12" s="2">
        <v>113</v>
      </c>
      <c r="H12">
        <v>152</v>
      </c>
      <c r="I12" s="7">
        <v>41642</v>
      </c>
    </row>
    <row r="13" spans="1:9" x14ac:dyDescent="0.3">
      <c r="B13">
        <v>10027</v>
      </c>
      <c r="C13" t="s">
        <v>98</v>
      </c>
      <c r="D13" t="s">
        <v>41</v>
      </c>
      <c r="E13" t="s">
        <v>55</v>
      </c>
      <c r="F13" s="1">
        <v>4452</v>
      </c>
      <c r="G13" s="2">
        <v>181</v>
      </c>
      <c r="H13">
        <v>179</v>
      </c>
      <c r="I13" s="7">
        <v>41641</v>
      </c>
    </row>
    <row r="14" spans="1:9" x14ac:dyDescent="0.3">
      <c r="B14">
        <v>10028</v>
      </c>
      <c r="C14" t="s">
        <v>101</v>
      </c>
      <c r="D14" t="s">
        <v>41</v>
      </c>
      <c r="E14" t="s">
        <v>59</v>
      </c>
      <c r="F14" s="1">
        <v>8617</v>
      </c>
      <c r="G14" s="2">
        <v>11</v>
      </c>
      <c r="H14">
        <v>392</v>
      </c>
      <c r="I14" s="7">
        <v>41642</v>
      </c>
    </row>
    <row r="15" spans="1:9" x14ac:dyDescent="0.3">
      <c r="B15">
        <v>10029</v>
      </c>
      <c r="C15" t="s">
        <v>99</v>
      </c>
      <c r="D15" t="s">
        <v>36</v>
      </c>
      <c r="E15" t="s">
        <v>57</v>
      </c>
      <c r="F15" s="1">
        <v>1372</v>
      </c>
      <c r="G15" s="2">
        <v>325</v>
      </c>
      <c r="H15">
        <v>53</v>
      </c>
      <c r="I15" s="7">
        <v>41645</v>
      </c>
    </row>
    <row r="16" spans="1:9" x14ac:dyDescent="0.3">
      <c r="B16">
        <v>10030</v>
      </c>
      <c r="C16" t="s">
        <v>96</v>
      </c>
      <c r="D16" t="s">
        <v>39</v>
      </c>
      <c r="E16" t="s">
        <v>55</v>
      </c>
      <c r="F16" s="1">
        <v>308</v>
      </c>
      <c r="G16" s="2">
        <v>9</v>
      </c>
      <c r="H16">
        <v>13</v>
      </c>
      <c r="I16" s="7">
        <v>41646</v>
      </c>
    </row>
    <row r="17" spans="2:9" x14ac:dyDescent="0.3">
      <c r="B17">
        <v>10031</v>
      </c>
      <c r="C17" t="s">
        <v>99</v>
      </c>
      <c r="D17" t="s">
        <v>37</v>
      </c>
      <c r="E17" t="s">
        <v>53</v>
      </c>
      <c r="F17" s="1">
        <v>1435</v>
      </c>
      <c r="G17" s="2">
        <v>177</v>
      </c>
      <c r="H17">
        <v>240</v>
      </c>
      <c r="I17" s="7">
        <v>41647</v>
      </c>
    </row>
    <row r="18" spans="2:9" x14ac:dyDescent="0.3">
      <c r="B18">
        <v>10032</v>
      </c>
      <c r="C18" t="s">
        <v>97</v>
      </c>
      <c r="D18" t="s">
        <v>40</v>
      </c>
      <c r="E18" t="s">
        <v>61</v>
      </c>
      <c r="F18" s="1">
        <v>1862</v>
      </c>
      <c r="G18" s="2">
        <v>55</v>
      </c>
      <c r="H18">
        <v>78</v>
      </c>
      <c r="I18" s="7">
        <v>41648</v>
      </c>
    </row>
    <row r="19" spans="2:9" x14ac:dyDescent="0.3">
      <c r="B19">
        <v>10033</v>
      </c>
      <c r="C19" t="s">
        <v>99</v>
      </c>
      <c r="D19" t="s">
        <v>40</v>
      </c>
      <c r="E19" t="s">
        <v>67</v>
      </c>
      <c r="F19" s="1">
        <v>301</v>
      </c>
      <c r="G19" s="2">
        <v>290</v>
      </c>
      <c r="H19">
        <v>51</v>
      </c>
      <c r="I19" s="7">
        <v>41649</v>
      </c>
    </row>
    <row r="20" spans="2:9" x14ac:dyDescent="0.3">
      <c r="B20">
        <v>10034</v>
      </c>
      <c r="C20" t="s">
        <v>101</v>
      </c>
      <c r="D20" t="s">
        <v>39</v>
      </c>
      <c r="E20" t="s">
        <v>53</v>
      </c>
      <c r="F20" s="1">
        <v>1694</v>
      </c>
      <c r="G20" s="2">
        <v>212</v>
      </c>
      <c r="H20">
        <v>189</v>
      </c>
      <c r="I20" s="7">
        <v>41648</v>
      </c>
    </row>
    <row r="21" spans="2:9" x14ac:dyDescent="0.3">
      <c r="B21">
        <v>10035</v>
      </c>
      <c r="C21" t="s">
        <v>95</v>
      </c>
      <c r="D21" t="s">
        <v>41</v>
      </c>
      <c r="E21" t="s">
        <v>68</v>
      </c>
      <c r="F21" s="1">
        <v>3794</v>
      </c>
      <c r="G21" s="2">
        <v>83</v>
      </c>
      <c r="H21">
        <v>422</v>
      </c>
      <c r="I21" s="7">
        <v>41649</v>
      </c>
    </row>
    <row r="22" spans="2:9" x14ac:dyDescent="0.3">
      <c r="B22">
        <v>11001</v>
      </c>
      <c r="C22" t="s">
        <v>95</v>
      </c>
      <c r="D22" t="s">
        <v>39</v>
      </c>
      <c r="E22" t="s">
        <v>62</v>
      </c>
      <c r="F22" s="1">
        <v>4102</v>
      </c>
      <c r="G22" s="2">
        <v>98</v>
      </c>
      <c r="H22">
        <v>179</v>
      </c>
      <c r="I22" s="7">
        <v>41652</v>
      </c>
    </row>
    <row r="23" spans="2:9" x14ac:dyDescent="0.3">
      <c r="B23">
        <v>11022</v>
      </c>
      <c r="C23" t="s">
        <v>97</v>
      </c>
      <c r="D23" t="s">
        <v>41</v>
      </c>
      <c r="E23" t="s">
        <v>51</v>
      </c>
      <c r="F23" s="1">
        <v>833</v>
      </c>
      <c r="G23" s="2">
        <v>344</v>
      </c>
      <c r="H23">
        <v>35</v>
      </c>
      <c r="I23" s="7">
        <v>41653</v>
      </c>
    </row>
    <row r="24" spans="2:9" x14ac:dyDescent="0.3">
      <c r="B24">
        <v>11023</v>
      </c>
      <c r="C24" t="s">
        <v>101</v>
      </c>
      <c r="D24" t="s">
        <v>40</v>
      </c>
      <c r="E24" t="s">
        <v>61</v>
      </c>
      <c r="F24" s="1">
        <v>1400</v>
      </c>
      <c r="G24" s="2">
        <v>126</v>
      </c>
      <c r="H24">
        <v>54</v>
      </c>
      <c r="I24" s="7">
        <v>41654</v>
      </c>
    </row>
    <row r="25" spans="2:9" x14ac:dyDescent="0.3">
      <c r="B25">
        <v>11024</v>
      </c>
      <c r="C25" t="s">
        <v>101</v>
      </c>
      <c r="D25" t="s">
        <v>36</v>
      </c>
      <c r="E25" t="s">
        <v>57</v>
      </c>
      <c r="F25" s="1">
        <v>5551</v>
      </c>
      <c r="G25" s="2">
        <v>49</v>
      </c>
      <c r="H25">
        <v>214</v>
      </c>
      <c r="I25" s="7">
        <v>41655</v>
      </c>
    </row>
    <row r="26" spans="2:9" x14ac:dyDescent="0.3">
      <c r="B26">
        <v>11025</v>
      </c>
      <c r="C26" t="s">
        <v>93</v>
      </c>
      <c r="D26" t="s">
        <v>38</v>
      </c>
      <c r="E26" t="s">
        <v>46</v>
      </c>
      <c r="F26" s="1">
        <v>770</v>
      </c>
      <c r="G26" s="2">
        <v>529</v>
      </c>
      <c r="H26">
        <v>35</v>
      </c>
      <c r="I26" s="7">
        <v>41656</v>
      </c>
    </row>
    <row r="27" spans="2:9" x14ac:dyDescent="0.3">
      <c r="B27">
        <v>11026</v>
      </c>
      <c r="C27" t="s">
        <v>92</v>
      </c>
      <c r="D27" t="s">
        <v>41</v>
      </c>
      <c r="E27" t="s">
        <v>63</v>
      </c>
      <c r="F27" s="1">
        <v>4956</v>
      </c>
      <c r="G27" s="2">
        <v>204</v>
      </c>
      <c r="H27">
        <v>310</v>
      </c>
      <c r="I27" s="7">
        <v>41655</v>
      </c>
    </row>
    <row r="28" spans="2:9" x14ac:dyDescent="0.3">
      <c r="B28">
        <v>11027</v>
      </c>
      <c r="C28" t="s">
        <v>96</v>
      </c>
      <c r="D28" t="s">
        <v>38</v>
      </c>
      <c r="E28" t="s">
        <v>48</v>
      </c>
      <c r="F28" s="1">
        <v>1855</v>
      </c>
      <c r="G28" s="2">
        <v>580</v>
      </c>
      <c r="H28">
        <v>207</v>
      </c>
      <c r="I28" s="7">
        <v>41656</v>
      </c>
    </row>
    <row r="29" spans="2:9" x14ac:dyDescent="0.3">
      <c r="B29">
        <v>11028</v>
      </c>
      <c r="C29" t="s">
        <v>101</v>
      </c>
      <c r="D29" t="s">
        <v>41</v>
      </c>
      <c r="E29" t="s">
        <v>68</v>
      </c>
      <c r="F29" s="1">
        <v>343</v>
      </c>
      <c r="G29" s="2">
        <v>289</v>
      </c>
      <c r="H29">
        <v>35</v>
      </c>
      <c r="I29" s="7">
        <v>41659</v>
      </c>
    </row>
    <row r="30" spans="2:9" x14ac:dyDescent="0.3">
      <c r="B30">
        <v>11029</v>
      </c>
      <c r="C30" t="s">
        <v>95</v>
      </c>
      <c r="D30" t="s">
        <v>36</v>
      </c>
      <c r="E30" t="s">
        <v>58</v>
      </c>
      <c r="F30" s="1">
        <v>3668</v>
      </c>
      <c r="G30" s="2">
        <v>36</v>
      </c>
      <c r="H30">
        <v>612</v>
      </c>
      <c r="I30" s="7">
        <v>41660</v>
      </c>
    </row>
    <row r="31" spans="2:9" x14ac:dyDescent="0.3">
      <c r="B31">
        <v>11030</v>
      </c>
      <c r="C31" t="s">
        <v>92</v>
      </c>
      <c r="D31" t="s">
        <v>39</v>
      </c>
      <c r="E31" t="s">
        <v>53</v>
      </c>
      <c r="F31" s="1">
        <v>6013</v>
      </c>
      <c r="G31" s="2">
        <v>367</v>
      </c>
      <c r="H31">
        <v>752</v>
      </c>
      <c r="I31" s="7">
        <v>41661</v>
      </c>
    </row>
    <row r="32" spans="2:9" x14ac:dyDescent="0.3">
      <c r="B32">
        <v>11031</v>
      </c>
      <c r="C32" t="s">
        <v>99</v>
      </c>
      <c r="D32" t="s">
        <v>41</v>
      </c>
      <c r="E32" t="s">
        <v>55</v>
      </c>
      <c r="F32" s="1">
        <v>4837</v>
      </c>
      <c r="G32" s="2">
        <v>177</v>
      </c>
      <c r="H32">
        <v>187</v>
      </c>
      <c r="I32" s="7">
        <v>41662</v>
      </c>
    </row>
    <row r="33" spans="2:9" x14ac:dyDescent="0.3">
      <c r="B33">
        <v>11032</v>
      </c>
      <c r="C33" t="s">
        <v>98</v>
      </c>
      <c r="D33" t="s">
        <v>38</v>
      </c>
      <c r="E33" t="s">
        <v>62</v>
      </c>
      <c r="F33" s="1">
        <v>4963</v>
      </c>
      <c r="G33" s="2">
        <v>7</v>
      </c>
      <c r="H33">
        <v>199</v>
      </c>
      <c r="I33" s="7">
        <v>41663</v>
      </c>
    </row>
    <row r="34" spans="2:9" x14ac:dyDescent="0.3">
      <c r="B34">
        <v>11033</v>
      </c>
      <c r="C34" t="s">
        <v>96</v>
      </c>
      <c r="D34" t="s">
        <v>40</v>
      </c>
      <c r="E34" t="s">
        <v>61</v>
      </c>
      <c r="F34" s="1">
        <v>2702</v>
      </c>
      <c r="G34" s="2">
        <v>57</v>
      </c>
      <c r="H34">
        <v>101</v>
      </c>
      <c r="I34" s="7">
        <v>41664</v>
      </c>
    </row>
    <row r="35" spans="2:9" x14ac:dyDescent="0.3">
      <c r="B35">
        <v>11034</v>
      </c>
      <c r="C35" t="s">
        <v>100</v>
      </c>
      <c r="D35" t="s">
        <v>38</v>
      </c>
      <c r="E35" t="s">
        <v>47</v>
      </c>
      <c r="F35" s="1">
        <v>574</v>
      </c>
      <c r="G35" s="2">
        <v>140</v>
      </c>
      <c r="H35">
        <v>28</v>
      </c>
      <c r="I35" s="7">
        <v>41662</v>
      </c>
    </row>
    <row r="36" spans="2:9" x14ac:dyDescent="0.3">
      <c r="B36">
        <v>11035</v>
      </c>
      <c r="C36" t="s">
        <v>99</v>
      </c>
      <c r="D36" t="s">
        <v>36</v>
      </c>
      <c r="E36" t="s">
        <v>44</v>
      </c>
      <c r="F36" s="1">
        <v>2702</v>
      </c>
      <c r="G36" s="2">
        <v>230</v>
      </c>
      <c r="H36">
        <v>193</v>
      </c>
      <c r="I36" s="7">
        <v>41663</v>
      </c>
    </row>
    <row r="37" spans="2:9" x14ac:dyDescent="0.3">
      <c r="B37">
        <v>11036</v>
      </c>
      <c r="C37" t="s">
        <v>93</v>
      </c>
      <c r="D37" t="s">
        <v>39</v>
      </c>
      <c r="E37" t="s">
        <v>67</v>
      </c>
      <c r="F37" s="1">
        <v>1442</v>
      </c>
      <c r="G37" s="2">
        <v>295</v>
      </c>
      <c r="H37">
        <v>206</v>
      </c>
      <c r="I37" s="7">
        <v>41667</v>
      </c>
    </row>
    <row r="38" spans="2:9" x14ac:dyDescent="0.3">
      <c r="B38">
        <v>11037</v>
      </c>
      <c r="C38" t="s">
        <v>92</v>
      </c>
      <c r="D38" t="s">
        <v>41</v>
      </c>
      <c r="E38" t="s">
        <v>55</v>
      </c>
      <c r="F38" s="1">
        <v>1127</v>
      </c>
      <c r="G38" s="2">
        <v>466</v>
      </c>
      <c r="H38">
        <v>46</v>
      </c>
      <c r="I38" s="7">
        <v>41668</v>
      </c>
    </row>
    <row r="39" spans="2:9" x14ac:dyDescent="0.3">
      <c r="B39">
        <v>11038</v>
      </c>
      <c r="C39" t="s">
        <v>95</v>
      </c>
      <c r="D39" t="s">
        <v>38</v>
      </c>
      <c r="E39" t="s">
        <v>57</v>
      </c>
      <c r="F39" s="1">
        <v>665</v>
      </c>
      <c r="G39" s="2">
        <v>96</v>
      </c>
      <c r="H39">
        <v>25</v>
      </c>
      <c r="I39" s="7">
        <v>41669</v>
      </c>
    </row>
    <row r="40" spans="2:9" x14ac:dyDescent="0.3">
      <c r="B40">
        <v>11039</v>
      </c>
      <c r="C40" t="s">
        <v>93</v>
      </c>
      <c r="D40" t="s">
        <v>41</v>
      </c>
      <c r="E40" t="s">
        <v>55</v>
      </c>
      <c r="F40" s="1">
        <v>4039</v>
      </c>
      <c r="G40" s="2">
        <v>112</v>
      </c>
      <c r="H40">
        <v>176</v>
      </c>
      <c r="I40" s="7">
        <v>41670</v>
      </c>
    </row>
    <row r="41" spans="2:9" x14ac:dyDescent="0.3">
      <c r="B41">
        <v>11040</v>
      </c>
      <c r="C41" t="s">
        <v>95</v>
      </c>
      <c r="D41" t="s">
        <v>39</v>
      </c>
      <c r="E41" t="s">
        <v>67</v>
      </c>
      <c r="F41" s="1">
        <v>2205</v>
      </c>
      <c r="G41" s="2">
        <v>31</v>
      </c>
      <c r="H41">
        <v>315</v>
      </c>
      <c r="I41" s="7">
        <v>41669</v>
      </c>
    </row>
    <row r="42" spans="2:9" x14ac:dyDescent="0.3">
      <c r="B42">
        <v>11041</v>
      </c>
      <c r="C42" t="s">
        <v>100</v>
      </c>
      <c r="D42" t="s">
        <v>36</v>
      </c>
      <c r="E42" t="s">
        <v>47</v>
      </c>
      <c r="F42" s="1">
        <v>4172</v>
      </c>
      <c r="G42" s="2">
        <v>73</v>
      </c>
      <c r="H42">
        <v>209</v>
      </c>
      <c r="I42" s="7">
        <v>41670</v>
      </c>
    </row>
    <row r="43" spans="2:9" x14ac:dyDescent="0.3">
      <c r="B43">
        <v>11042</v>
      </c>
      <c r="C43" t="s">
        <v>94</v>
      </c>
      <c r="D43" t="s">
        <v>37</v>
      </c>
      <c r="E43" t="s">
        <v>44</v>
      </c>
      <c r="F43" s="1">
        <v>8778</v>
      </c>
      <c r="G43" s="2">
        <v>69</v>
      </c>
      <c r="H43">
        <v>798</v>
      </c>
      <c r="I43" s="7">
        <v>41673</v>
      </c>
    </row>
    <row r="44" spans="2:9" x14ac:dyDescent="0.3">
      <c r="B44">
        <v>11043</v>
      </c>
      <c r="C44" t="s">
        <v>99</v>
      </c>
      <c r="D44" t="s">
        <v>41</v>
      </c>
      <c r="E44" t="s">
        <v>53</v>
      </c>
      <c r="F44" s="1">
        <v>4858</v>
      </c>
      <c r="G44" s="2">
        <v>8</v>
      </c>
      <c r="H44">
        <v>608</v>
      </c>
      <c r="I44" s="7">
        <v>41674</v>
      </c>
    </row>
    <row r="45" spans="2:9" x14ac:dyDescent="0.3">
      <c r="B45">
        <v>11044</v>
      </c>
      <c r="C45" t="s">
        <v>96</v>
      </c>
      <c r="D45" t="s">
        <v>39</v>
      </c>
      <c r="E45" t="s">
        <v>44</v>
      </c>
      <c r="F45" s="1">
        <v>6636</v>
      </c>
      <c r="G45" s="2">
        <v>414</v>
      </c>
      <c r="H45">
        <v>474</v>
      </c>
      <c r="I45" s="7">
        <v>41675</v>
      </c>
    </row>
    <row r="46" spans="2:9" x14ac:dyDescent="0.3">
      <c r="B46">
        <v>11045</v>
      </c>
      <c r="C46" t="s">
        <v>97</v>
      </c>
      <c r="D46" t="s">
        <v>37</v>
      </c>
      <c r="E46" t="s">
        <v>49</v>
      </c>
      <c r="F46" s="1">
        <v>2975</v>
      </c>
      <c r="G46" s="2">
        <v>62</v>
      </c>
      <c r="H46">
        <v>119</v>
      </c>
      <c r="I46" s="7">
        <v>41676</v>
      </c>
    </row>
    <row r="47" spans="2:9" x14ac:dyDescent="0.3">
      <c r="B47">
        <v>11046</v>
      </c>
      <c r="C47" t="s">
        <v>97</v>
      </c>
      <c r="D47" t="s">
        <v>37</v>
      </c>
      <c r="E47" t="s">
        <v>62</v>
      </c>
      <c r="F47" s="1">
        <v>6384</v>
      </c>
      <c r="G47" s="2">
        <v>59</v>
      </c>
      <c r="H47">
        <v>278</v>
      </c>
      <c r="I47" s="7">
        <v>41677</v>
      </c>
    </row>
    <row r="48" spans="2:9" x14ac:dyDescent="0.3">
      <c r="B48">
        <v>11047</v>
      </c>
      <c r="C48" t="s">
        <v>98</v>
      </c>
      <c r="D48" t="s">
        <v>40</v>
      </c>
      <c r="E48" t="s">
        <v>68</v>
      </c>
      <c r="F48" s="1">
        <v>420</v>
      </c>
      <c r="G48" s="2">
        <v>28</v>
      </c>
      <c r="H48">
        <v>47</v>
      </c>
      <c r="I48" s="7">
        <v>41678</v>
      </c>
    </row>
    <row r="49" spans="2:9" x14ac:dyDescent="0.3">
      <c r="B49">
        <v>11048</v>
      </c>
      <c r="C49" t="s">
        <v>96</v>
      </c>
      <c r="D49" t="s">
        <v>41</v>
      </c>
      <c r="E49" t="s">
        <v>48</v>
      </c>
      <c r="F49" s="1">
        <v>6405</v>
      </c>
      <c r="G49" s="2">
        <v>106</v>
      </c>
      <c r="H49">
        <v>712</v>
      </c>
      <c r="I49" s="7">
        <v>41679</v>
      </c>
    </row>
    <row r="50" spans="2:9" x14ac:dyDescent="0.3">
      <c r="B50">
        <v>11049</v>
      </c>
      <c r="C50" t="s">
        <v>94</v>
      </c>
      <c r="D50" t="s">
        <v>41</v>
      </c>
      <c r="E50" t="s">
        <v>67</v>
      </c>
      <c r="F50" s="1">
        <v>11802</v>
      </c>
      <c r="G50" s="2">
        <v>286</v>
      </c>
      <c r="H50">
        <v>1967</v>
      </c>
      <c r="I50" s="7">
        <v>41680</v>
      </c>
    </row>
    <row r="51" spans="2:9" x14ac:dyDescent="0.3">
      <c r="B51">
        <v>11050</v>
      </c>
      <c r="C51" t="s">
        <v>100</v>
      </c>
      <c r="D51" t="s">
        <v>41</v>
      </c>
      <c r="E51" t="s">
        <v>61</v>
      </c>
      <c r="F51" s="1">
        <v>4466</v>
      </c>
      <c r="G51" s="2">
        <v>377</v>
      </c>
      <c r="H51">
        <v>187</v>
      </c>
      <c r="I51" s="7">
        <v>41677</v>
      </c>
    </row>
    <row r="52" spans="2:9" x14ac:dyDescent="0.3">
      <c r="B52">
        <v>11051</v>
      </c>
      <c r="C52" t="s">
        <v>97</v>
      </c>
      <c r="D52" t="s">
        <v>36</v>
      </c>
      <c r="E52" t="s">
        <v>66</v>
      </c>
      <c r="F52" s="1">
        <v>1372</v>
      </c>
      <c r="G52" s="2">
        <v>317</v>
      </c>
      <c r="H52">
        <v>138</v>
      </c>
      <c r="I52" s="7">
        <v>41678</v>
      </c>
    </row>
    <row r="53" spans="2:9" x14ac:dyDescent="0.3">
      <c r="B53">
        <v>11052</v>
      </c>
      <c r="C53" t="s">
        <v>96</v>
      </c>
      <c r="D53" t="s">
        <v>36</v>
      </c>
      <c r="E53" t="s">
        <v>53</v>
      </c>
      <c r="F53" s="1">
        <v>3122</v>
      </c>
      <c r="G53" s="2">
        <v>55</v>
      </c>
      <c r="H53">
        <v>347</v>
      </c>
      <c r="I53" s="7">
        <v>41679</v>
      </c>
    </row>
    <row r="54" spans="2:9" x14ac:dyDescent="0.3">
      <c r="B54">
        <v>11053</v>
      </c>
      <c r="C54" t="s">
        <v>94</v>
      </c>
      <c r="D54" t="s">
        <v>36</v>
      </c>
      <c r="E54" t="s">
        <v>55</v>
      </c>
      <c r="F54" s="1">
        <v>8155</v>
      </c>
      <c r="G54" s="2">
        <v>324</v>
      </c>
      <c r="H54">
        <v>340</v>
      </c>
      <c r="I54" s="7">
        <v>41680</v>
      </c>
    </row>
    <row r="55" spans="2:9" x14ac:dyDescent="0.3">
      <c r="B55">
        <v>11054</v>
      </c>
      <c r="C55" t="s">
        <v>96</v>
      </c>
      <c r="D55" t="s">
        <v>37</v>
      </c>
      <c r="E55" t="s">
        <v>56</v>
      </c>
      <c r="F55" s="1">
        <v>10087</v>
      </c>
      <c r="G55" s="2">
        <v>124</v>
      </c>
      <c r="H55">
        <v>673</v>
      </c>
      <c r="I55" s="7">
        <v>41685</v>
      </c>
    </row>
    <row r="56" spans="2:9" x14ac:dyDescent="0.3">
      <c r="B56">
        <v>11055</v>
      </c>
      <c r="C56" t="s">
        <v>101</v>
      </c>
      <c r="D56" t="s">
        <v>38</v>
      </c>
      <c r="E56" t="s">
        <v>61</v>
      </c>
      <c r="F56" s="1">
        <v>9926</v>
      </c>
      <c r="G56" s="2">
        <v>114</v>
      </c>
      <c r="H56">
        <v>382</v>
      </c>
      <c r="I56" s="7">
        <v>41686</v>
      </c>
    </row>
    <row r="57" spans="2:9" x14ac:dyDescent="0.3">
      <c r="B57">
        <v>11056</v>
      </c>
      <c r="C57" t="s">
        <v>92</v>
      </c>
      <c r="D57" t="s">
        <v>39</v>
      </c>
      <c r="E57" t="s">
        <v>61</v>
      </c>
      <c r="F57" s="1">
        <v>3605</v>
      </c>
      <c r="G57" s="2">
        <v>138</v>
      </c>
      <c r="H57">
        <v>134</v>
      </c>
      <c r="I57" s="7">
        <v>41687</v>
      </c>
    </row>
    <row r="58" spans="2:9" x14ac:dyDescent="0.3">
      <c r="B58">
        <v>11057</v>
      </c>
      <c r="C58" t="s">
        <v>100</v>
      </c>
      <c r="D58" t="s">
        <v>41</v>
      </c>
      <c r="E58" t="s">
        <v>44</v>
      </c>
      <c r="F58" s="1">
        <v>1736</v>
      </c>
      <c r="G58" s="2">
        <v>71</v>
      </c>
      <c r="H58">
        <v>134</v>
      </c>
      <c r="I58" s="7">
        <v>41688</v>
      </c>
    </row>
    <row r="59" spans="2:9" x14ac:dyDescent="0.3">
      <c r="B59">
        <v>11058</v>
      </c>
      <c r="C59" t="s">
        <v>98</v>
      </c>
      <c r="D59" t="s">
        <v>40</v>
      </c>
      <c r="E59" t="s">
        <v>47</v>
      </c>
      <c r="F59" s="1">
        <v>791</v>
      </c>
      <c r="G59" s="2">
        <v>290</v>
      </c>
      <c r="H59">
        <v>42</v>
      </c>
      <c r="I59" s="7">
        <v>41689</v>
      </c>
    </row>
    <row r="60" spans="2:9" x14ac:dyDescent="0.3">
      <c r="B60">
        <v>11059</v>
      </c>
      <c r="C60" t="s">
        <v>100</v>
      </c>
      <c r="D60" t="s">
        <v>36</v>
      </c>
      <c r="E60" t="s">
        <v>48</v>
      </c>
      <c r="F60" s="1">
        <v>5509</v>
      </c>
      <c r="G60" s="2">
        <v>310</v>
      </c>
      <c r="H60">
        <v>501</v>
      </c>
      <c r="I60" s="7">
        <v>41690</v>
      </c>
    </row>
    <row r="61" spans="2:9" x14ac:dyDescent="0.3">
      <c r="B61">
        <v>11060</v>
      </c>
      <c r="C61" t="s">
        <v>94</v>
      </c>
      <c r="D61" t="s">
        <v>40</v>
      </c>
      <c r="E61" t="s">
        <v>47</v>
      </c>
      <c r="F61" s="1">
        <v>630</v>
      </c>
      <c r="G61" s="2">
        <v>329</v>
      </c>
      <c r="H61">
        <v>32</v>
      </c>
      <c r="I61" s="7">
        <v>41691</v>
      </c>
    </row>
    <row r="62" spans="2:9" x14ac:dyDescent="0.3">
      <c r="B62">
        <v>11061</v>
      </c>
      <c r="C62" t="s">
        <v>95</v>
      </c>
      <c r="D62" t="s">
        <v>36</v>
      </c>
      <c r="E62" t="s">
        <v>48</v>
      </c>
      <c r="F62" s="1">
        <v>5985</v>
      </c>
      <c r="G62" s="2">
        <v>103</v>
      </c>
      <c r="H62">
        <v>749</v>
      </c>
      <c r="I62" s="7">
        <v>41703</v>
      </c>
    </row>
    <row r="63" spans="2:9" x14ac:dyDescent="0.3">
      <c r="B63">
        <v>11062</v>
      </c>
      <c r="C63" t="s">
        <v>92</v>
      </c>
      <c r="D63" t="s">
        <v>37</v>
      </c>
      <c r="E63" t="s">
        <v>61</v>
      </c>
      <c r="F63" s="1">
        <v>637</v>
      </c>
      <c r="G63" s="2">
        <v>8</v>
      </c>
      <c r="H63">
        <v>24</v>
      </c>
      <c r="I63" s="7">
        <v>41704</v>
      </c>
    </row>
    <row r="64" spans="2:9" x14ac:dyDescent="0.3">
      <c r="B64">
        <v>11063</v>
      </c>
      <c r="C64" t="s">
        <v>101</v>
      </c>
      <c r="D64" t="s">
        <v>41</v>
      </c>
      <c r="E64" t="s">
        <v>62</v>
      </c>
      <c r="F64" s="1">
        <v>3283</v>
      </c>
      <c r="G64" s="2">
        <v>142</v>
      </c>
      <c r="H64">
        <v>137</v>
      </c>
      <c r="I64" s="7">
        <v>41705</v>
      </c>
    </row>
    <row r="65" spans="2:9" x14ac:dyDescent="0.3">
      <c r="B65">
        <v>11064</v>
      </c>
      <c r="C65" t="s">
        <v>98</v>
      </c>
      <c r="D65" t="s">
        <v>38</v>
      </c>
      <c r="E65" t="s">
        <v>65</v>
      </c>
      <c r="F65" s="1">
        <v>4088</v>
      </c>
      <c r="G65" s="2">
        <v>240</v>
      </c>
      <c r="H65">
        <v>256</v>
      </c>
      <c r="I65" s="7">
        <v>41706</v>
      </c>
    </row>
    <row r="66" spans="2:9" x14ac:dyDescent="0.3">
      <c r="B66">
        <v>11065</v>
      </c>
      <c r="C66" t="s">
        <v>94</v>
      </c>
      <c r="D66" t="s">
        <v>40</v>
      </c>
      <c r="E66" t="s">
        <v>49</v>
      </c>
      <c r="F66" s="1">
        <v>4046</v>
      </c>
      <c r="G66" s="2">
        <v>43</v>
      </c>
      <c r="H66">
        <v>150</v>
      </c>
      <c r="I66" s="7">
        <v>41707</v>
      </c>
    </row>
    <row r="67" spans="2:9" x14ac:dyDescent="0.3">
      <c r="B67">
        <v>11066</v>
      </c>
      <c r="C67" t="s">
        <v>98</v>
      </c>
      <c r="D67" t="s">
        <v>37</v>
      </c>
      <c r="E67" t="s">
        <v>59</v>
      </c>
      <c r="F67" s="1">
        <v>3171</v>
      </c>
      <c r="G67" s="2">
        <v>95</v>
      </c>
      <c r="H67">
        <v>145</v>
      </c>
      <c r="I67" s="7">
        <v>41708</v>
      </c>
    </row>
    <row r="68" spans="2:9" x14ac:dyDescent="0.3">
      <c r="B68">
        <v>11067</v>
      </c>
      <c r="C68" t="s">
        <v>94</v>
      </c>
      <c r="D68" t="s">
        <v>39</v>
      </c>
      <c r="E68" t="s">
        <v>48</v>
      </c>
      <c r="F68" s="1">
        <v>7252</v>
      </c>
      <c r="G68" s="2">
        <v>317</v>
      </c>
      <c r="H68">
        <v>726</v>
      </c>
      <c r="I68" s="7">
        <v>41709</v>
      </c>
    </row>
    <row r="69" spans="2:9" x14ac:dyDescent="0.3">
      <c r="B69">
        <v>11068</v>
      </c>
      <c r="C69" t="s">
        <v>97</v>
      </c>
      <c r="D69" t="s">
        <v>41</v>
      </c>
      <c r="E69" t="s">
        <v>62</v>
      </c>
      <c r="F69" s="1">
        <v>2086</v>
      </c>
      <c r="G69" s="2">
        <v>83</v>
      </c>
      <c r="H69">
        <v>87</v>
      </c>
      <c r="I69" s="7">
        <v>41710</v>
      </c>
    </row>
    <row r="70" spans="2:9" x14ac:dyDescent="0.3">
      <c r="B70">
        <v>11069</v>
      </c>
      <c r="C70" t="s">
        <v>99</v>
      </c>
      <c r="D70" t="s">
        <v>40</v>
      </c>
      <c r="E70" t="s">
        <v>68</v>
      </c>
      <c r="F70" s="1">
        <v>2415</v>
      </c>
      <c r="G70" s="2">
        <v>50</v>
      </c>
      <c r="H70">
        <v>242</v>
      </c>
      <c r="I70" s="7">
        <v>41711</v>
      </c>
    </row>
    <row r="71" spans="2:9" x14ac:dyDescent="0.3">
      <c r="B71">
        <v>11070</v>
      </c>
      <c r="C71" t="s">
        <v>92</v>
      </c>
      <c r="D71" t="s">
        <v>41</v>
      </c>
      <c r="E71" t="s">
        <v>67</v>
      </c>
      <c r="F71" s="1">
        <v>3066</v>
      </c>
      <c r="G71" s="2">
        <v>315</v>
      </c>
      <c r="H71">
        <v>341</v>
      </c>
      <c r="I71" s="7">
        <v>41712</v>
      </c>
    </row>
    <row r="72" spans="2:9" x14ac:dyDescent="0.3">
      <c r="B72">
        <v>11071</v>
      </c>
      <c r="C72" t="s">
        <v>94</v>
      </c>
      <c r="D72" t="s">
        <v>37</v>
      </c>
      <c r="E72" t="s">
        <v>56</v>
      </c>
      <c r="F72" s="1">
        <v>3458</v>
      </c>
      <c r="G72" s="2">
        <v>148</v>
      </c>
      <c r="H72">
        <v>247</v>
      </c>
      <c r="I72" s="7">
        <v>41713</v>
      </c>
    </row>
    <row r="73" spans="2:9" x14ac:dyDescent="0.3">
      <c r="B73">
        <v>11072</v>
      </c>
      <c r="C73" t="s">
        <v>97</v>
      </c>
      <c r="D73" t="s">
        <v>38</v>
      </c>
      <c r="E73" t="s">
        <v>68</v>
      </c>
      <c r="F73" s="1">
        <v>1204</v>
      </c>
      <c r="G73" s="2">
        <v>79</v>
      </c>
      <c r="H73">
        <v>172</v>
      </c>
      <c r="I73" s="7">
        <v>41714</v>
      </c>
    </row>
    <row r="74" spans="2:9" x14ac:dyDescent="0.3">
      <c r="B74">
        <v>11073</v>
      </c>
      <c r="C74" t="s">
        <v>98</v>
      </c>
      <c r="D74" t="s">
        <v>36</v>
      </c>
      <c r="E74" t="s">
        <v>56</v>
      </c>
      <c r="F74" s="1">
        <v>8008</v>
      </c>
      <c r="G74" s="2">
        <v>95</v>
      </c>
      <c r="H74">
        <v>668</v>
      </c>
      <c r="I74" s="7">
        <v>41715</v>
      </c>
    </row>
    <row r="75" spans="2:9" x14ac:dyDescent="0.3">
      <c r="B75">
        <v>11074</v>
      </c>
      <c r="C75" t="s">
        <v>96</v>
      </c>
      <c r="D75" t="s">
        <v>41</v>
      </c>
      <c r="E75" t="s">
        <v>53</v>
      </c>
      <c r="F75" s="1">
        <v>392</v>
      </c>
      <c r="G75" s="2">
        <v>303</v>
      </c>
      <c r="H75">
        <v>49</v>
      </c>
      <c r="I75" s="7">
        <v>41716</v>
      </c>
    </row>
    <row r="76" spans="2:9" x14ac:dyDescent="0.3">
      <c r="B76">
        <v>11075</v>
      </c>
      <c r="C76" t="s">
        <v>94</v>
      </c>
      <c r="D76" t="s">
        <v>40</v>
      </c>
      <c r="E76" t="s">
        <v>57</v>
      </c>
      <c r="F76" s="1">
        <v>5348</v>
      </c>
      <c r="G76" s="2">
        <v>113</v>
      </c>
      <c r="H76">
        <v>206</v>
      </c>
      <c r="I76" s="7">
        <v>41717</v>
      </c>
    </row>
    <row r="77" spans="2:9" x14ac:dyDescent="0.3">
      <c r="B77">
        <v>11076</v>
      </c>
      <c r="C77" t="s">
        <v>96</v>
      </c>
      <c r="D77" t="s">
        <v>36</v>
      </c>
      <c r="E77" t="s">
        <v>58</v>
      </c>
      <c r="F77" s="1">
        <v>1099</v>
      </c>
      <c r="G77" s="2">
        <v>398</v>
      </c>
      <c r="H77">
        <v>184</v>
      </c>
      <c r="I77" s="7">
        <v>41718</v>
      </c>
    </row>
    <row r="78" spans="2:9" x14ac:dyDescent="0.3">
      <c r="B78">
        <v>11077</v>
      </c>
      <c r="C78" t="s">
        <v>98</v>
      </c>
      <c r="D78" t="s">
        <v>38</v>
      </c>
      <c r="E78" t="s">
        <v>51</v>
      </c>
      <c r="F78" s="1">
        <v>3836</v>
      </c>
      <c r="G78" s="2">
        <v>195</v>
      </c>
      <c r="H78">
        <v>175</v>
      </c>
      <c r="I78" s="7">
        <v>41719</v>
      </c>
    </row>
    <row r="79" spans="2:9" x14ac:dyDescent="0.3">
      <c r="B79">
        <v>11078</v>
      </c>
      <c r="C79" t="s">
        <v>92</v>
      </c>
      <c r="D79" t="s">
        <v>36</v>
      </c>
      <c r="E79" t="s">
        <v>59</v>
      </c>
      <c r="F79" s="1">
        <v>2828</v>
      </c>
      <c r="G79" s="2">
        <v>188</v>
      </c>
      <c r="H79">
        <v>149</v>
      </c>
      <c r="I79" s="7">
        <v>41720</v>
      </c>
    </row>
    <row r="80" spans="2:9" x14ac:dyDescent="0.3">
      <c r="B80">
        <v>11079</v>
      </c>
      <c r="C80" t="s">
        <v>97</v>
      </c>
      <c r="D80" t="s">
        <v>39</v>
      </c>
      <c r="E80" t="s">
        <v>46</v>
      </c>
      <c r="F80" s="1">
        <v>1610</v>
      </c>
      <c r="G80" s="2">
        <v>149</v>
      </c>
      <c r="H80">
        <v>77</v>
      </c>
      <c r="I80" s="7">
        <v>41721</v>
      </c>
    </row>
    <row r="81" spans="2:9" x14ac:dyDescent="0.3">
      <c r="B81">
        <v>11080</v>
      </c>
      <c r="C81" t="s">
        <v>95</v>
      </c>
      <c r="D81" t="s">
        <v>36</v>
      </c>
      <c r="E81" t="s">
        <v>62</v>
      </c>
      <c r="F81" s="1">
        <v>2338</v>
      </c>
      <c r="G81" s="2">
        <v>132</v>
      </c>
      <c r="H81">
        <v>90</v>
      </c>
      <c r="I81" s="7">
        <v>41722</v>
      </c>
    </row>
    <row r="82" spans="2:9" x14ac:dyDescent="0.3">
      <c r="B82">
        <v>11081</v>
      </c>
      <c r="C82" t="s">
        <v>96</v>
      </c>
      <c r="D82" t="s">
        <v>37</v>
      </c>
      <c r="E82" t="s">
        <v>44</v>
      </c>
      <c r="F82" s="1">
        <v>3458</v>
      </c>
      <c r="G82" s="2">
        <v>264</v>
      </c>
      <c r="H82">
        <v>247</v>
      </c>
      <c r="I82" s="7">
        <v>41732</v>
      </c>
    </row>
    <row r="83" spans="2:9" x14ac:dyDescent="0.3">
      <c r="B83">
        <v>11082</v>
      </c>
      <c r="C83" t="s">
        <v>100</v>
      </c>
      <c r="D83" t="s">
        <v>40</v>
      </c>
      <c r="E83" t="s">
        <v>66</v>
      </c>
      <c r="F83" s="1">
        <v>5845</v>
      </c>
      <c r="G83" s="2">
        <v>144</v>
      </c>
      <c r="H83">
        <v>488</v>
      </c>
      <c r="I83" s="7">
        <v>41733</v>
      </c>
    </row>
    <row r="84" spans="2:9" x14ac:dyDescent="0.3">
      <c r="B84">
        <v>11083</v>
      </c>
      <c r="C84" t="s">
        <v>101</v>
      </c>
      <c r="D84" t="s">
        <v>39</v>
      </c>
      <c r="E84" t="s">
        <v>59</v>
      </c>
      <c r="F84" s="1">
        <v>9114</v>
      </c>
      <c r="G84" s="2">
        <v>174</v>
      </c>
      <c r="H84">
        <v>415</v>
      </c>
      <c r="I84" s="7">
        <v>41734</v>
      </c>
    </row>
    <row r="85" spans="2:9" x14ac:dyDescent="0.3">
      <c r="B85">
        <v>11084</v>
      </c>
      <c r="C85" t="s">
        <v>99</v>
      </c>
      <c r="D85" t="s">
        <v>38</v>
      </c>
      <c r="E85" t="s">
        <v>55</v>
      </c>
      <c r="F85" s="1">
        <v>10269</v>
      </c>
      <c r="G85" s="2">
        <v>204</v>
      </c>
      <c r="H85">
        <v>447</v>
      </c>
      <c r="I85" s="7">
        <v>41735</v>
      </c>
    </row>
    <row r="86" spans="2:9" x14ac:dyDescent="0.3">
      <c r="B86">
        <v>11085</v>
      </c>
      <c r="C86" t="s">
        <v>97</v>
      </c>
      <c r="D86" t="s">
        <v>36</v>
      </c>
      <c r="E86" t="s">
        <v>58</v>
      </c>
      <c r="F86" s="1">
        <v>5439</v>
      </c>
      <c r="G86" s="2">
        <v>201</v>
      </c>
      <c r="H86">
        <v>605</v>
      </c>
      <c r="I86" s="7">
        <v>41736</v>
      </c>
    </row>
    <row r="87" spans="2:9" x14ac:dyDescent="0.3">
      <c r="B87">
        <v>11086</v>
      </c>
      <c r="C87" t="s">
        <v>100</v>
      </c>
      <c r="D87" t="s">
        <v>38</v>
      </c>
      <c r="E87" t="s">
        <v>68</v>
      </c>
      <c r="F87" s="1">
        <v>441</v>
      </c>
      <c r="G87" s="2">
        <v>183</v>
      </c>
      <c r="H87">
        <v>63</v>
      </c>
      <c r="I87" s="7">
        <v>41737</v>
      </c>
    </row>
    <row r="88" spans="2:9" x14ac:dyDescent="0.3">
      <c r="B88">
        <v>11087</v>
      </c>
      <c r="C88" t="s">
        <v>95</v>
      </c>
      <c r="D88" t="s">
        <v>38</v>
      </c>
      <c r="E88" t="s">
        <v>61</v>
      </c>
      <c r="F88" s="1">
        <v>791</v>
      </c>
      <c r="G88" s="2">
        <v>49</v>
      </c>
      <c r="H88">
        <v>32</v>
      </c>
      <c r="I88" s="7">
        <v>41738</v>
      </c>
    </row>
    <row r="89" spans="2:9" x14ac:dyDescent="0.3">
      <c r="B89">
        <v>11088</v>
      </c>
      <c r="C89" t="s">
        <v>97</v>
      </c>
      <c r="D89" t="s">
        <v>39</v>
      </c>
      <c r="E89" t="s">
        <v>57</v>
      </c>
      <c r="F89" s="1">
        <v>8652</v>
      </c>
      <c r="G89" s="2">
        <v>282</v>
      </c>
      <c r="H89">
        <v>347</v>
      </c>
      <c r="I89" s="7">
        <v>41739</v>
      </c>
    </row>
    <row r="90" spans="2:9" x14ac:dyDescent="0.3">
      <c r="B90">
        <v>11089</v>
      </c>
      <c r="C90" t="s">
        <v>100</v>
      </c>
      <c r="D90" t="s">
        <v>39</v>
      </c>
      <c r="E90" t="s">
        <v>65</v>
      </c>
      <c r="F90" s="1">
        <v>7049</v>
      </c>
      <c r="G90" s="2">
        <v>17</v>
      </c>
      <c r="H90">
        <v>371</v>
      </c>
      <c r="I90" s="7">
        <v>41740</v>
      </c>
    </row>
    <row r="91" spans="2:9" x14ac:dyDescent="0.3">
      <c r="B91">
        <v>11090</v>
      </c>
      <c r="C91" t="s">
        <v>97</v>
      </c>
      <c r="D91" t="s">
        <v>41</v>
      </c>
      <c r="E91" t="s">
        <v>49</v>
      </c>
      <c r="F91" s="1">
        <v>6139</v>
      </c>
      <c r="G91" s="2">
        <v>128</v>
      </c>
      <c r="H91">
        <v>237</v>
      </c>
      <c r="I91" s="7">
        <v>41741</v>
      </c>
    </row>
    <row r="92" spans="2:9" x14ac:dyDescent="0.3">
      <c r="B92">
        <v>11091</v>
      </c>
      <c r="C92" t="s">
        <v>96</v>
      </c>
      <c r="D92" t="s">
        <v>38</v>
      </c>
      <c r="E92" t="s">
        <v>64</v>
      </c>
      <c r="F92" s="1">
        <v>2044</v>
      </c>
      <c r="G92" s="2">
        <v>378</v>
      </c>
      <c r="H92">
        <v>128</v>
      </c>
      <c r="I92" s="7">
        <v>41742</v>
      </c>
    </row>
    <row r="93" spans="2:9" x14ac:dyDescent="0.3">
      <c r="B93">
        <v>11092</v>
      </c>
      <c r="C93" t="s">
        <v>101</v>
      </c>
      <c r="D93" t="s">
        <v>39</v>
      </c>
      <c r="E93" t="s">
        <v>46</v>
      </c>
      <c r="F93" s="1">
        <v>2982</v>
      </c>
      <c r="G93" s="2">
        <v>242</v>
      </c>
      <c r="H93">
        <v>142</v>
      </c>
      <c r="I93" s="7">
        <v>41743</v>
      </c>
    </row>
    <row r="94" spans="2:9" x14ac:dyDescent="0.3">
      <c r="B94">
        <v>11093</v>
      </c>
      <c r="C94" t="s">
        <v>92</v>
      </c>
      <c r="D94" t="s">
        <v>38</v>
      </c>
      <c r="E94" t="s">
        <v>53</v>
      </c>
      <c r="F94" s="1">
        <v>3724</v>
      </c>
      <c r="G94" s="2">
        <v>564</v>
      </c>
      <c r="H94">
        <v>466</v>
      </c>
      <c r="I94" s="7">
        <v>41744</v>
      </c>
    </row>
    <row r="95" spans="2:9" x14ac:dyDescent="0.3">
      <c r="B95">
        <v>11094</v>
      </c>
      <c r="C95" t="s">
        <v>92</v>
      </c>
      <c r="D95" t="s">
        <v>37</v>
      </c>
      <c r="E95" t="s">
        <v>62</v>
      </c>
      <c r="F95" s="1">
        <v>2814</v>
      </c>
      <c r="G95" s="2">
        <v>76</v>
      </c>
      <c r="H95">
        <v>123</v>
      </c>
      <c r="I95" s="7">
        <v>41763</v>
      </c>
    </row>
    <row r="96" spans="2:9" x14ac:dyDescent="0.3">
      <c r="B96">
        <v>11095</v>
      </c>
      <c r="C96" t="s">
        <v>97</v>
      </c>
      <c r="D96" t="s">
        <v>36</v>
      </c>
      <c r="E96" t="s">
        <v>48</v>
      </c>
      <c r="F96" s="1">
        <v>5236</v>
      </c>
      <c r="G96" s="2">
        <v>12</v>
      </c>
      <c r="H96">
        <v>476</v>
      </c>
      <c r="I96" s="7">
        <v>41764</v>
      </c>
    </row>
    <row r="97" spans="2:9" x14ac:dyDescent="0.3">
      <c r="B97">
        <v>11096</v>
      </c>
      <c r="C97" t="s">
        <v>101</v>
      </c>
      <c r="D97" t="s">
        <v>38</v>
      </c>
      <c r="E97" t="s">
        <v>62</v>
      </c>
      <c r="F97" s="1">
        <v>7133</v>
      </c>
      <c r="G97" s="2">
        <v>52</v>
      </c>
      <c r="H97">
        <v>286</v>
      </c>
      <c r="I97" s="7">
        <v>41765</v>
      </c>
    </row>
    <row r="98" spans="2:9" x14ac:dyDescent="0.3">
      <c r="B98">
        <v>11097</v>
      </c>
      <c r="C98" t="s">
        <v>93</v>
      </c>
      <c r="D98" t="s">
        <v>37</v>
      </c>
      <c r="E98" t="s">
        <v>62</v>
      </c>
      <c r="F98" s="1">
        <v>1393</v>
      </c>
      <c r="G98" s="2">
        <v>333</v>
      </c>
      <c r="H98">
        <v>61</v>
      </c>
      <c r="I98" s="7">
        <v>41766</v>
      </c>
    </row>
    <row r="99" spans="2:9" x14ac:dyDescent="0.3">
      <c r="B99">
        <v>11098</v>
      </c>
      <c r="C99" t="s">
        <v>92</v>
      </c>
      <c r="D99" t="s">
        <v>37</v>
      </c>
      <c r="E99" t="s">
        <v>67</v>
      </c>
      <c r="F99" s="1">
        <v>3696</v>
      </c>
      <c r="G99" s="2">
        <v>46</v>
      </c>
      <c r="H99">
        <v>616</v>
      </c>
      <c r="I99" s="7">
        <v>41767</v>
      </c>
    </row>
    <row r="100" spans="2:9" x14ac:dyDescent="0.3">
      <c r="B100">
        <v>11099</v>
      </c>
      <c r="C100" t="s">
        <v>99</v>
      </c>
      <c r="D100" t="s">
        <v>41</v>
      </c>
      <c r="E100" t="s">
        <v>57</v>
      </c>
      <c r="F100" s="1">
        <v>5684</v>
      </c>
      <c r="G100" s="2">
        <v>17</v>
      </c>
      <c r="H100">
        <v>219</v>
      </c>
      <c r="I100" s="7">
        <v>41768</v>
      </c>
    </row>
    <row r="101" spans="2:9" x14ac:dyDescent="0.3">
      <c r="B101">
        <v>11100</v>
      </c>
      <c r="C101" t="s">
        <v>94</v>
      </c>
      <c r="D101" t="s">
        <v>37</v>
      </c>
      <c r="E101" t="s">
        <v>46</v>
      </c>
      <c r="F101" s="1">
        <v>4487</v>
      </c>
      <c r="G101" s="2">
        <v>140</v>
      </c>
      <c r="H101">
        <v>187</v>
      </c>
      <c r="I101" s="7">
        <v>41769</v>
      </c>
    </row>
    <row r="102" spans="2:9" x14ac:dyDescent="0.3">
      <c r="B102">
        <v>11101</v>
      </c>
      <c r="C102" t="s">
        <v>100</v>
      </c>
      <c r="D102" t="s">
        <v>41</v>
      </c>
      <c r="E102" t="s">
        <v>47</v>
      </c>
      <c r="F102" s="1">
        <v>3535</v>
      </c>
      <c r="G102" s="2">
        <v>130</v>
      </c>
      <c r="H102">
        <v>161</v>
      </c>
      <c r="I102" s="7">
        <v>41770</v>
      </c>
    </row>
    <row r="103" spans="2:9" x14ac:dyDescent="0.3">
      <c r="B103">
        <v>11102</v>
      </c>
      <c r="C103" t="s">
        <v>95</v>
      </c>
      <c r="D103" t="s">
        <v>40</v>
      </c>
      <c r="E103" t="s">
        <v>58</v>
      </c>
      <c r="F103" s="1">
        <v>5243</v>
      </c>
      <c r="G103" s="2">
        <v>237</v>
      </c>
      <c r="H103">
        <v>749</v>
      </c>
      <c r="I103" s="7">
        <v>41763</v>
      </c>
    </row>
    <row r="104" spans="2:9" x14ac:dyDescent="0.3">
      <c r="B104">
        <v>11103</v>
      </c>
      <c r="C104" t="s">
        <v>96</v>
      </c>
      <c r="D104" t="s">
        <v>36</v>
      </c>
      <c r="E104" t="s">
        <v>65</v>
      </c>
      <c r="F104" s="1">
        <v>5488</v>
      </c>
      <c r="G104" s="2">
        <v>9</v>
      </c>
      <c r="H104">
        <v>343</v>
      </c>
      <c r="I104" s="7">
        <v>41764</v>
      </c>
    </row>
    <row r="105" spans="2:9" x14ac:dyDescent="0.3">
      <c r="B105">
        <v>11104</v>
      </c>
      <c r="C105" t="s">
        <v>94</v>
      </c>
      <c r="D105" t="s">
        <v>37</v>
      </c>
      <c r="E105" t="s">
        <v>49</v>
      </c>
      <c r="F105" s="1">
        <v>6258</v>
      </c>
      <c r="G105" s="2">
        <v>228</v>
      </c>
      <c r="H105">
        <v>232</v>
      </c>
      <c r="I105" s="7">
        <v>41765</v>
      </c>
    </row>
    <row r="106" spans="2:9" x14ac:dyDescent="0.3">
      <c r="B106">
        <v>11105</v>
      </c>
      <c r="C106" t="s">
        <v>93</v>
      </c>
      <c r="D106" t="s">
        <v>40</v>
      </c>
      <c r="E106" t="s">
        <v>48</v>
      </c>
      <c r="F106" s="1">
        <v>9611</v>
      </c>
      <c r="G106" s="2">
        <v>202</v>
      </c>
      <c r="H106">
        <v>874</v>
      </c>
      <c r="I106" s="7">
        <v>41766</v>
      </c>
    </row>
    <row r="107" spans="2:9" x14ac:dyDescent="0.3">
      <c r="B107">
        <v>11106</v>
      </c>
      <c r="C107" t="s">
        <v>97</v>
      </c>
      <c r="D107" t="s">
        <v>37</v>
      </c>
      <c r="E107" t="s">
        <v>60</v>
      </c>
      <c r="F107" s="1">
        <v>3717</v>
      </c>
      <c r="G107" s="2">
        <v>453</v>
      </c>
      <c r="H107">
        <v>143</v>
      </c>
      <c r="I107" s="7">
        <v>41767</v>
      </c>
    </row>
    <row r="108" spans="2:9" x14ac:dyDescent="0.3">
      <c r="B108">
        <v>11107</v>
      </c>
      <c r="C108" t="s">
        <v>101</v>
      </c>
      <c r="D108" t="s">
        <v>37</v>
      </c>
      <c r="E108" t="s">
        <v>44</v>
      </c>
      <c r="F108" s="1">
        <v>119</v>
      </c>
      <c r="G108" s="2">
        <v>76</v>
      </c>
      <c r="H108">
        <v>10</v>
      </c>
      <c r="I108" s="7">
        <v>41768</v>
      </c>
    </row>
    <row r="109" spans="2:9" x14ac:dyDescent="0.3">
      <c r="B109">
        <v>11108</v>
      </c>
      <c r="C109" t="s">
        <v>101</v>
      </c>
      <c r="D109" t="s">
        <v>36</v>
      </c>
      <c r="E109" t="s">
        <v>65</v>
      </c>
      <c r="F109" s="1">
        <v>2590</v>
      </c>
      <c r="G109" s="2">
        <v>233</v>
      </c>
      <c r="H109">
        <v>153</v>
      </c>
      <c r="I109" s="7">
        <v>41769</v>
      </c>
    </row>
    <row r="110" spans="2:9" x14ac:dyDescent="0.3">
      <c r="B110">
        <v>11109</v>
      </c>
      <c r="C110" t="s">
        <v>100</v>
      </c>
      <c r="D110" t="s">
        <v>37</v>
      </c>
      <c r="E110" t="s">
        <v>49</v>
      </c>
      <c r="F110" s="1">
        <v>9975</v>
      </c>
      <c r="G110" s="2">
        <v>18</v>
      </c>
      <c r="H110">
        <v>399</v>
      </c>
      <c r="I110" s="7">
        <v>41770</v>
      </c>
    </row>
    <row r="111" spans="2:9" x14ac:dyDescent="0.3">
      <c r="B111">
        <v>11110</v>
      </c>
      <c r="C111" t="s">
        <v>100</v>
      </c>
      <c r="D111" t="s">
        <v>38</v>
      </c>
      <c r="E111" t="s">
        <v>46</v>
      </c>
      <c r="F111" s="1">
        <v>3031</v>
      </c>
      <c r="G111" s="2">
        <v>108</v>
      </c>
      <c r="H111">
        <v>127</v>
      </c>
      <c r="I111" s="7">
        <v>41770</v>
      </c>
    </row>
    <row r="112" spans="2:9" x14ac:dyDescent="0.3">
      <c r="B112">
        <v>11111</v>
      </c>
      <c r="C112" t="s">
        <v>99</v>
      </c>
      <c r="D112" t="s">
        <v>39</v>
      </c>
      <c r="E112" t="s">
        <v>64</v>
      </c>
      <c r="F112" s="1">
        <v>4963</v>
      </c>
      <c r="G112" s="2">
        <v>51</v>
      </c>
      <c r="H112">
        <v>355</v>
      </c>
      <c r="I112" s="7">
        <v>41771</v>
      </c>
    </row>
    <row r="113" spans="2:9" x14ac:dyDescent="0.3">
      <c r="B113">
        <v>11112</v>
      </c>
      <c r="C113" t="s">
        <v>97</v>
      </c>
      <c r="D113" t="s">
        <v>36</v>
      </c>
      <c r="E113" t="s">
        <v>47</v>
      </c>
      <c r="F113" s="1">
        <v>6706</v>
      </c>
      <c r="G113" s="2">
        <v>190</v>
      </c>
      <c r="H113">
        <v>336</v>
      </c>
      <c r="I113" s="7">
        <v>41772</v>
      </c>
    </row>
    <row r="114" spans="2:9" x14ac:dyDescent="0.3">
      <c r="B114">
        <v>11113</v>
      </c>
      <c r="C114" t="s">
        <v>101</v>
      </c>
      <c r="D114" t="s">
        <v>38</v>
      </c>
      <c r="E114" t="s">
        <v>60</v>
      </c>
      <c r="F114" s="1">
        <v>1344</v>
      </c>
      <c r="G114" s="2">
        <v>73</v>
      </c>
      <c r="H114">
        <v>59</v>
      </c>
      <c r="I114" s="7">
        <v>41773</v>
      </c>
    </row>
    <row r="115" spans="2:9" x14ac:dyDescent="0.3">
      <c r="B115">
        <v>11114</v>
      </c>
      <c r="C115" t="s">
        <v>92</v>
      </c>
      <c r="D115" t="s">
        <v>38</v>
      </c>
      <c r="E115" t="s">
        <v>57</v>
      </c>
      <c r="F115" s="1">
        <v>4179</v>
      </c>
      <c r="G115" s="2">
        <v>261</v>
      </c>
      <c r="H115">
        <v>168</v>
      </c>
      <c r="I115" s="7">
        <v>41795</v>
      </c>
    </row>
    <row r="116" spans="2:9" x14ac:dyDescent="0.3">
      <c r="B116">
        <v>11115</v>
      </c>
      <c r="C116" t="s">
        <v>101</v>
      </c>
      <c r="D116" t="s">
        <v>41</v>
      </c>
      <c r="E116" t="s">
        <v>67</v>
      </c>
      <c r="F116" s="1">
        <v>1442</v>
      </c>
      <c r="G116" s="2">
        <v>178</v>
      </c>
      <c r="H116">
        <v>206</v>
      </c>
      <c r="I116" s="7">
        <v>41796</v>
      </c>
    </row>
    <row r="117" spans="2:9" x14ac:dyDescent="0.3">
      <c r="B117">
        <v>11116</v>
      </c>
      <c r="C117" t="s">
        <v>99</v>
      </c>
      <c r="D117" t="s">
        <v>41</v>
      </c>
      <c r="E117" t="s">
        <v>62</v>
      </c>
      <c r="F117" s="1">
        <v>1715</v>
      </c>
      <c r="G117" s="2">
        <v>165</v>
      </c>
      <c r="H117">
        <v>69</v>
      </c>
      <c r="I117" s="7">
        <v>41797</v>
      </c>
    </row>
    <row r="118" spans="2:9" x14ac:dyDescent="0.3">
      <c r="B118">
        <v>13275</v>
      </c>
      <c r="C118" t="s">
        <v>93</v>
      </c>
      <c r="D118" t="s">
        <v>38</v>
      </c>
      <c r="E118" t="s">
        <v>56</v>
      </c>
      <c r="F118" s="1">
        <v>2716</v>
      </c>
      <c r="G118" s="2">
        <v>94</v>
      </c>
      <c r="H118">
        <v>209</v>
      </c>
      <c r="I118" s="7">
        <v>41798</v>
      </c>
    </row>
    <row r="119" spans="2:9" x14ac:dyDescent="0.3">
      <c r="B119">
        <v>13276</v>
      </c>
      <c r="C119" t="s">
        <v>97</v>
      </c>
      <c r="D119" t="s">
        <v>38</v>
      </c>
      <c r="E119" t="s">
        <v>46</v>
      </c>
      <c r="F119" s="1">
        <v>2807</v>
      </c>
      <c r="G119" s="2">
        <v>319</v>
      </c>
      <c r="H119">
        <v>128</v>
      </c>
      <c r="I119" s="7">
        <v>41799</v>
      </c>
    </row>
    <row r="120" spans="2:9" x14ac:dyDescent="0.3">
      <c r="B120">
        <v>13277</v>
      </c>
      <c r="C120" t="s">
        <v>99</v>
      </c>
      <c r="D120" t="s">
        <v>40</v>
      </c>
      <c r="E120" t="s">
        <v>44</v>
      </c>
      <c r="F120" s="1">
        <v>315</v>
      </c>
      <c r="G120" s="2">
        <v>141</v>
      </c>
      <c r="H120">
        <v>29</v>
      </c>
      <c r="I120" s="7">
        <v>41800</v>
      </c>
    </row>
    <row r="121" spans="2:9" x14ac:dyDescent="0.3">
      <c r="B121">
        <v>13278</v>
      </c>
      <c r="C121" t="s">
        <v>96</v>
      </c>
      <c r="D121" t="s">
        <v>39</v>
      </c>
      <c r="E121" t="s">
        <v>64</v>
      </c>
      <c r="F121" s="1">
        <v>6958</v>
      </c>
      <c r="G121" s="2">
        <v>48</v>
      </c>
      <c r="H121">
        <v>464</v>
      </c>
      <c r="I121" s="7">
        <v>41801</v>
      </c>
    </row>
    <row r="122" spans="2:9" x14ac:dyDescent="0.3">
      <c r="B122">
        <v>13279</v>
      </c>
      <c r="C122" t="s">
        <v>95</v>
      </c>
      <c r="D122" t="s">
        <v>37</v>
      </c>
      <c r="E122" t="s">
        <v>66</v>
      </c>
      <c r="F122" s="1">
        <v>5418</v>
      </c>
      <c r="G122" s="2">
        <v>357</v>
      </c>
      <c r="H122">
        <v>493</v>
      </c>
      <c r="I122" s="7">
        <v>41802</v>
      </c>
    </row>
    <row r="123" spans="2:9" x14ac:dyDescent="0.3">
      <c r="B123">
        <v>13280</v>
      </c>
      <c r="C123" t="s">
        <v>101</v>
      </c>
      <c r="D123" t="s">
        <v>37</v>
      </c>
      <c r="E123" t="s">
        <v>60</v>
      </c>
      <c r="F123" s="1">
        <v>511</v>
      </c>
      <c r="G123" s="2">
        <v>133</v>
      </c>
      <c r="H123">
        <v>23</v>
      </c>
      <c r="I123" s="7">
        <v>41803</v>
      </c>
    </row>
    <row r="124" spans="2:9" x14ac:dyDescent="0.3">
      <c r="B124">
        <v>13281</v>
      </c>
      <c r="C124" t="s">
        <v>98</v>
      </c>
      <c r="D124" t="s">
        <v>37</v>
      </c>
      <c r="E124" t="s">
        <v>61</v>
      </c>
      <c r="F124" s="1">
        <v>4921</v>
      </c>
      <c r="G124" s="2">
        <v>81</v>
      </c>
      <c r="H124">
        <v>190</v>
      </c>
      <c r="I124" s="7">
        <v>41804</v>
      </c>
    </row>
    <row r="125" spans="2:9" x14ac:dyDescent="0.3">
      <c r="B125">
        <v>13282</v>
      </c>
      <c r="C125" t="s">
        <v>100</v>
      </c>
      <c r="D125" t="s">
        <v>38</v>
      </c>
      <c r="E125" t="s">
        <v>53</v>
      </c>
      <c r="F125" s="1">
        <v>9653</v>
      </c>
      <c r="G125" s="2">
        <v>139</v>
      </c>
      <c r="H125">
        <v>1207</v>
      </c>
      <c r="I125" s="7">
        <v>41805</v>
      </c>
    </row>
    <row r="126" spans="2:9" x14ac:dyDescent="0.3">
      <c r="B126">
        <v>13283</v>
      </c>
      <c r="C126" t="s">
        <v>94</v>
      </c>
      <c r="D126" t="s">
        <v>37</v>
      </c>
      <c r="E126" t="s">
        <v>66</v>
      </c>
      <c r="F126" s="1">
        <v>4753</v>
      </c>
      <c r="G126" s="2">
        <v>42</v>
      </c>
      <c r="H126">
        <v>397</v>
      </c>
      <c r="I126" s="7">
        <v>41806</v>
      </c>
    </row>
    <row r="127" spans="2:9" x14ac:dyDescent="0.3">
      <c r="B127">
        <v>13284</v>
      </c>
      <c r="C127" t="s">
        <v>98</v>
      </c>
      <c r="D127" t="s">
        <v>40</v>
      </c>
      <c r="E127" t="s">
        <v>52</v>
      </c>
      <c r="F127" s="1">
        <v>5355</v>
      </c>
      <c r="G127" s="2">
        <v>214</v>
      </c>
      <c r="H127">
        <v>383</v>
      </c>
      <c r="I127" s="7">
        <v>41807</v>
      </c>
    </row>
    <row r="128" spans="2:9" x14ac:dyDescent="0.3">
      <c r="B128">
        <v>13285</v>
      </c>
      <c r="C128" t="s">
        <v>101</v>
      </c>
      <c r="D128" t="s">
        <v>40</v>
      </c>
      <c r="E128" t="s">
        <v>63</v>
      </c>
      <c r="F128" s="1">
        <v>5873</v>
      </c>
      <c r="G128" s="2">
        <v>181</v>
      </c>
      <c r="H128">
        <v>420</v>
      </c>
      <c r="I128" s="7">
        <v>41808</v>
      </c>
    </row>
    <row r="129" spans="2:9" x14ac:dyDescent="0.3">
      <c r="B129">
        <v>13286</v>
      </c>
      <c r="C129" t="s">
        <v>97</v>
      </c>
      <c r="D129" t="s">
        <v>40</v>
      </c>
      <c r="E129" t="s">
        <v>53</v>
      </c>
      <c r="F129" s="1">
        <v>7623</v>
      </c>
      <c r="G129" s="2">
        <v>12</v>
      </c>
      <c r="H129">
        <v>953</v>
      </c>
      <c r="I129" s="7">
        <v>41801</v>
      </c>
    </row>
    <row r="130" spans="2:9" x14ac:dyDescent="0.3">
      <c r="B130">
        <v>13287</v>
      </c>
      <c r="C130" t="s">
        <v>100</v>
      </c>
      <c r="D130" t="s">
        <v>41</v>
      </c>
      <c r="E130" t="s">
        <v>66</v>
      </c>
      <c r="F130" s="1">
        <v>924</v>
      </c>
      <c r="G130" s="2">
        <v>19</v>
      </c>
      <c r="H130">
        <v>93</v>
      </c>
      <c r="I130" s="7">
        <v>41802</v>
      </c>
    </row>
    <row r="131" spans="2:9" x14ac:dyDescent="0.3">
      <c r="B131">
        <v>13288</v>
      </c>
      <c r="C131" t="s">
        <v>96</v>
      </c>
      <c r="D131" t="s">
        <v>36</v>
      </c>
      <c r="E131" t="s">
        <v>61</v>
      </c>
      <c r="F131" s="1">
        <v>686</v>
      </c>
      <c r="G131" s="2">
        <v>189</v>
      </c>
      <c r="H131">
        <v>28</v>
      </c>
      <c r="I131" s="7">
        <v>41803</v>
      </c>
    </row>
    <row r="132" spans="2:9" x14ac:dyDescent="0.3">
      <c r="B132">
        <v>13289</v>
      </c>
      <c r="C132" t="s">
        <v>98</v>
      </c>
      <c r="D132" t="s">
        <v>37</v>
      </c>
      <c r="E132" t="s">
        <v>55</v>
      </c>
      <c r="F132" s="1">
        <v>1974</v>
      </c>
      <c r="G132" s="2">
        <v>174</v>
      </c>
      <c r="H132">
        <v>79</v>
      </c>
      <c r="I132" s="7">
        <v>41804</v>
      </c>
    </row>
    <row r="133" spans="2:9" x14ac:dyDescent="0.3">
      <c r="B133">
        <v>13290</v>
      </c>
      <c r="C133" t="s">
        <v>99</v>
      </c>
      <c r="D133" t="s">
        <v>36</v>
      </c>
      <c r="E133" t="s">
        <v>59</v>
      </c>
      <c r="F133" s="1">
        <v>1610</v>
      </c>
      <c r="G133" s="2">
        <v>9</v>
      </c>
      <c r="H133">
        <v>74</v>
      </c>
      <c r="I133" s="7">
        <v>41805</v>
      </c>
    </row>
    <row r="134" spans="2:9" x14ac:dyDescent="0.3">
      <c r="B134">
        <v>13291</v>
      </c>
      <c r="C134" t="s">
        <v>95</v>
      </c>
      <c r="D134" t="s">
        <v>36</v>
      </c>
      <c r="E134" t="s">
        <v>49</v>
      </c>
      <c r="F134" s="1">
        <v>882</v>
      </c>
      <c r="G134" s="2">
        <v>188</v>
      </c>
      <c r="H134">
        <v>34</v>
      </c>
      <c r="I134" s="7">
        <v>41806</v>
      </c>
    </row>
    <row r="135" spans="2:9" x14ac:dyDescent="0.3">
      <c r="B135">
        <v>13292</v>
      </c>
      <c r="C135" t="s">
        <v>101</v>
      </c>
      <c r="D135" t="s">
        <v>39</v>
      </c>
      <c r="E135" t="s">
        <v>64</v>
      </c>
      <c r="F135" s="1">
        <v>7798</v>
      </c>
      <c r="G135" s="2">
        <v>90</v>
      </c>
      <c r="H135">
        <v>459</v>
      </c>
      <c r="I135" s="7">
        <v>41807</v>
      </c>
    </row>
    <row r="136" spans="2:9" x14ac:dyDescent="0.3">
      <c r="B136">
        <v>13293</v>
      </c>
      <c r="C136" t="s">
        <v>96</v>
      </c>
      <c r="D136" t="s">
        <v>41</v>
      </c>
      <c r="E136" t="s">
        <v>44</v>
      </c>
      <c r="F136" s="1">
        <v>5299</v>
      </c>
      <c r="G136" s="2">
        <v>119</v>
      </c>
      <c r="H136">
        <v>379</v>
      </c>
      <c r="I136" s="7">
        <v>41822</v>
      </c>
    </row>
    <row r="137" spans="2:9" x14ac:dyDescent="0.3">
      <c r="B137">
        <v>13294</v>
      </c>
      <c r="C137" t="s">
        <v>92</v>
      </c>
      <c r="D137" t="s">
        <v>41</v>
      </c>
      <c r="E137" t="s">
        <v>60</v>
      </c>
      <c r="F137" s="1">
        <v>3045</v>
      </c>
      <c r="G137" s="2">
        <v>288</v>
      </c>
      <c r="H137">
        <v>127</v>
      </c>
      <c r="I137" s="7">
        <v>41823</v>
      </c>
    </row>
    <row r="138" spans="2:9" x14ac:dyDescent="0.3">
      <c r="B138">
        <v>13295</v>
      </c>
      <c r="C138" t="s">
        <v>93</v>
      </c>
      <c r="D138" t="s">
        <v>39</v>
      </c>
      <c r="E138" t="s">
        <v>63</v>
      </c>
      <c r="F138" s="1">
        <v>1687</v>
      </c>
      <c r="G138" s="2">
        <v>248</v>
      </c>
      <c r="H138">
        <v>130</v>
      </c>
      <c r="I138" s="7">
        <v>41824</v>
      </c>
    </row>
    <row r="139" spans="2:9" x14ac:dyDescent="0.3">
      <c r="B139">
        <v>13296</v>
      </c>
      <c r="C139" t="s">
        <v>92</v>
      </c>
      <c r="D139" t="s">
        <v>38</v>
      </c>
      <c r="E139" t="s">
        <v>56</v>
      </c>
      <c r="F139" s="1">
        <v>1407</v>
      </c>
      <c r="G139" s="2">
        <v>93</v>
      </c>
      <c r="H139">
        <v>94</v>
      </c>
      <c r="I139" s="7">
        <v>41825</v>
      </c>
    </row>
    <row r="140" spans="2:9" x14ac:dyDescent="0.3">
      <c r="B140">
        <v>13297</v>
      </c>
      <c r="C140" t="s">
        <v>96</v>
      </c>
      <c r="D140" t="s">
        <v>41</v>
      </c>
      <c r="E140" t="s">
        <v>66</v>
      </c>
      <c r="F140" s="1">
        <v>11095</v>
      </c>
      <c r="G140" s="2">
        <v>211</v>
      </c>
      <c r="H140">
        <v>854</v>
      </c>
      <c r="I140" s="7">
        <v>41826</v>
      </c>
    </row>
    <row r="141" spans="2:9" x14ac:dyDescent="0.3">
      <c r="B141">
        <v>13298</v>
      </c>
      <c r="C141" t="s">
        <v>92</v>
      </c>
      <c r="D141" t="s">
        <v>36</v>
      </c>
      <c r="E141" t="s">
        <v>51</v>
      </c>
      <c r="F141" s="1">
        <v>6860</v>
      </c>
      <c r="G141" s="2">
        <v>268</v>
      </c>
      <c r="H141">
        <v>312</v>
      </c>
      <c r="I141" s="7">
        <v>41827</v>
      </c>
    </row>
    <row r="142" spans="2:9" x14ac:dyDescent="0.3">
      <c r="B142">
        <v>13299</v>
      </c>
      <c r="C142" t="s">
        <v>94</v>
      </c>
      <c r="D142" t="s">
        <v>36</v>
      </c>
      <c r="E142" t="s">
        <v>64</v>
      </c>
      <c r="F142" s="1">
        <v>3094</v>
      </c>
      <c r="G142" s="2">
        <v>249</v>
      </c>
      <c r="H142">
        <v>221</v>
      </c>
      <c r="I142" s="7">
        <v>41828</v>
      </c>
    </row>
    <row r="143" spans="2:9" x14ac:dyDescent="0.3">
      <c r="B143">
        <v>13300</v>
      </c>
      <c r="C143" t="s">
        <v>98</v>
      </c>
      <c r="D143" t="s">
        <v>38</v>
      </c>
      <c r="E143" t="s">
        <v>46</v>
      </c>
      <c r="F143" s="1">
        <v>3507</v>
      </c>
      <c r="G143" s="2">
        <v>298</v>
      </c>
      <c r="H143">
        <v>147</v>
      </c>
      <c r="I143" s="7">
        <v>41829</v>
      </c>
    </row>
    <row r="144" spans="2:9" x14ac:dyDescent="0.3">
      <c r="B144">
        <v>13301</v>
      </c>
      <c r="C144" t="s">
        <v>97</v>
      </c>
      <c r="D144" t="s">
        <v>37</v>
      </c>
      <c r="E144" t="s">
        <v>44</v>
      </c>
      <c r="F144" s="1">
        <v>1078</v>
      </c>
      <c r="G144" s="2">
        <v>194</v>
      </c>
      <c r="H144">
        <v>90</v>
      </c>
      <c r="I144" s="7">
        <v>41830</v>
      </c>
    </row>
    <row r="145" spans="2:9" x14ac:dyDescent="0.3">
      <c r="B145">
        <v>13302</v>
      </c>
      <c r="C145" t="s">
        <v>99</v>
      </c>
      <c r="D145" t="s">
        <v>36</v>
      </c>
      <c r="E145" t="s">
        <v>47</v>
      </c>
      <c r="F145" s="1">
        <v>3129</v>
      </c>
      <c r="G145" s="2">
        <v>6</v>
      </c>
      <c r="H145">
        <v>157</v>
      </c>
      <c r="I145" s="7">
        <v>41831</v>
      </c>
    </row>
    <row r="146" spans="2:9" x14ac:dyDescent="0.3">
      <c r="B146">
        <v>13303</v>
      </c>
      <c r="C146" t="s">
        <v>93</v>
      </c>
      <c r="D146" t="s">
        <v>40</v>
      </c>
      <c r="E146" t="s">
        <v>58</v>
      </c>
      <c r="F146" s="1">
        <v>7287</v>
      </c>
      <c r="G146" s="2">
        <v>386</v>
      </c>
      <c r="H146">
        <v>810</v>
      </c>
      <c r="I146" s="7">
        <v>41832</v>
      </c>
    </row>
    <row r="147" spans="2:9" x14ac:dyDescent="0.3">
      <c r="B147">
        <v>13304</v>
      </c>
      <c r="C147" t="s">
        <v>92</v>
      </c>
      <c r="D147" t="s">
        <v>40</v>
      </c>
      <c r="E147" t="s">
        <v>56</v>
      </c>
      <c r="F147" s="1">
        <v>6937</v>
      </c>
      <c r="G147" s="2">
        <v>161</v>
      </c>
      <c r="H147">
        <v>579</v>
      </c>
      <c r="I147" s="7">
        <v>41828</v>
      </c>
    </row>
    <row r="148" spans="2:9" x14ac:dyDescent="0.3">
      <c r="B148">
        <v>13305</v>
      </c>
      <c r="C148" t="s">
        <v>92</v>
      </c>
      <c r="D148" t="s">
        <v>36</v>
      </c>
      <c r="E148" t="s">
        <v>57</v>
      </c>
      <c r="F148" s="1">
        <v>2513</v>
      </c>
      <c r="G148" s="2">
        <v>471</v>
      </c>
      <c r="H148">
        <v>105</v>
      </c>
      <c r="I148" s="7">
        <v>41829</v>
      </c>
    </row>
    <row r="149" spans="2:9" x14ac:dyDescent="0.3">
      <c r="B149">
        <v>13306</v>
      </c>
      <c r="C149" t="s">
        <v>98</v>
      </c>
      <c r="D149" t="s">
        <v>37</v>
      </c>
      <c r="E149" t="s">
        <v>47</v>
      </c>
      <c r="F149" s="1">
        <v>8064</v>
      </c>
      <c r="G149" s="2">
        <v>8</v>
      </c>
      <c r="H149">
        <v>367</v>
      </c>
      <c r="I149" s="7">
        <v>41830</v>
      </c>
    </row>
    <row r="150" spans="2:9" x14ac:dyDescent="0.3">
      <c r="B150">
        <v>13307</v>
      </c>
      <c r="C150" t="s">
        <v>101</v>
      </c>
      <c r="D150" t="s">
        <v>40</v>
      </c>
      <c r="E150" t="s">
        <v>46</v>
      </c>
      <c r="F150" s="1">
        <v>1596</v>
      </c>
      <c r="G150" s="2">
        <v>84</v>
      </c>
      <c r="H150">
        <v>76</v>
      </c>
      <c r="I150" s="7">
        <v>41831</v>
      </c>
    </row>
    <row r="151" spans="2:9" x14ac:dyDescent="0.3">
      <c r="B151">
        <v>13308</v>
      </c>
      <c r="C151" t="s">
        <v>100</v>
      </c>
      <c r="D151" t="s">
        <v>40</v>
      </c>
      <c r="E151" t="s">
        <v>61</v>
      </c>
      <c r="F151" s="1">
        <v>2527</v>
      </c>
      <c r="G151" s="2">
        <v>301</v>
      </c>
      <c r="H151">
        <v>102</v>
      </c>
      <c r="I151" s="7">
        <v>41832</v>
      </c>
    </row>
    <row r="152" spans="2:9" x14ac:dyDescent="0.3">
      <c r="B152">
        <v>13309</v>
      </c>
      <c r="C152" t="s">
        <v>101</v>
      </c>
      <c r="D152" t="s">
        <v>41</v>
      </c>
      <c r="E152" t="s">
        <v>66</v>
      </c>
      <c r="F152" s="1">
        <v>4067</v>
      </c>
      <c r="G152" s="2">
        <v>361</v>
      </c>
      <c r="H152">
        <v>313</v>
      </c>
      <c r="I152" s="7">
        <v>41833</v>
      </c>
    </row>
    <row r="153" spans="2:9" x14ac:dyDescent="0.3">
      <c r="B153">
        <v>13310</v>
      </c>
      <c r="C153" t="s">
        <v>100</v>
      </c>
      <c r="D153" t="s">
        <v>41</v>
      </c>
      <c r="E153" t="s">
        <v>56</v>
      </c>
      <c r="F153" s="1">
        <v>7091</v>
      </c>
      <c r="G153" s="2">
        <v>122</v>
      </c>
      <c r="H153">
        <v>473</v>
      </c>
      <c r="I153" s="7">
        <v>41834</v>
      </c>
    </row>
    <row r="154" spans="2:9" x14ac:dyDescent="0.3">
      <c r="B154">
        <v>13311</v>
      </c>
      <c r="C154" t="s">
        <v>94</v>
      </c>
      <c r="D154" t="s">
        <v>37</v>
      </c>
      <c r="E154" t="s">
        <v>61</v>
      </c>
      <c r="F154" s="1">
        <v>3514</v>
      </c>
      <c r="G154" s="2">
        <v>100</v>
      </c>
      <c r="H154">
        <v>141</v>
      </c>
      <c r="I154" s="7">
        <v>41835</v>
      </c>
    </row>
    <row r="155" spans="2:9" x14ac:dyDescent="0.3">
      <c r="B155">
        <v>13312</v>
      </c>
      <c r="C155" t="s">
        <v>98</v>
      </c>
      <c r="D155" t="s">
        <v>39</v>
      </c>
      <c r="E155" t="s">
        <v>68</v>
      </c>
      <c r="F155" s="1">
        <v>5278</v>
      </c>
      <c r="G155" s="2">
        <v>38</v>
      </c>
      <c r="H155">
        <v>754</v>
      </c>
      <c r="I155" s="7">
        <v>41836</v>
      </c>
    </row>
    <row r="156" spans="2:9" x14ac:dyDescent="0.3">
      <c r="B156">
        <v>13313</v>
      </c>
      <c r="C156" t="s">
        <v>101</v>
      </c>
      <c r="D156" t="s">
        <v>37</v>
      </c>
      <c r="E156" t="s">
        <v>53</v>
      </c>
      <c r="F156" s="1">
        <v>7966</v>
      </c>
      <c r="G156" s="2">
        <v>509</v>
      </c>
      <c r="H156">
        <v>886</v>
      </c>
      <c r="I156" s="7">
        <v>41832</v>
      </c>
    </row>
    <row r="157" spans="2:9" x14ac:dyDescent="0.3">
      <c r="B157">
        <v>13314</v>
      </c>
      <c r="C157" t="s">
        <v>95</v>
      </c>
      <c r="D157" t="s">
        <v>39</v>
      </c>
      <c r="E157" t="s">
        <v>46</v>
      </c>
      <c r="F157" s="1">
        <v>9597</v>
      </c>
      <c r="G157" s="2">
        <v>19</v>
      </c>
      <c r="H157">
        <v>418</v>
      </c>
      <c r="I157" s="7">
        <v>41833</v>
      </c>
    </row>
    <row r="158" spans="2:9" x14ac:dyDescent="0.3">
      <c r="B158">
        <v>13315</v>
      </c>
      <c r="C158" t="s">
        <v>99</v>
      </c>
      <c r="D158" t="s">
        <v>38</v>
      </c>
      <c r="E158" t="s">
        <v>59</v>
      </c>
      <c r="F158" s="1">
        <v>3794</v>
      </c>
      <c r="G158" s="2">
        <v>335</v>
      </c>
      <c r="H158">
        <v>173</v>
      </c>
      <c r="I158" s="7">
        <v>41834</v>
      </c>
    </row>
    <row r="159" spans="2:9" x14ac:dyDescent="0.3">
      <c r="B159">
        <v>13316</v>
      </c>
      <c r="C159" t="s">
        <v>93</v>
      </c>
      <c r="D159" t="s">
        <v>39</v>
      </c>
      <c r="E159" t="s">
        <v>53</v>
      </c>
      <c r="F159" s="1">
        <v>4914</v>
      </c>
      <c r="G159" s="2">
        <v>214</v>
      </c>
      <c r="H159">
        <v>702</v>
      </c>
      <c r="I159" s="7">
        <v>41835</v>
      </c>
    </row>
    <row r="160" spans="2:9" x14ac:dyDescent="0.3">
      <c r="B160">
        <v>13317</v>
      </c>
      <c r="C160" t="s">
        <v>92</v>
      </c>
      <c r="D160" t="s">
        <v>39</v>
      </c>
      <c r="E160" t="s">
        <v>67</v>
      </c>
      <c r="F160" s="1">
        <v>1211</v>
      </c>
      <c r="G160" s="2">
        <v>116</v>
      </c>
      <c r="H160">
        <v>152</v>
      </c>
      <c r="I160" s="7">
        <v>41836</v>
      </c>
    </row>
    <row r="161" spans="2:9" x14ac:dyDescent="0.3">
      <c r="B161">
        <v>13318</v>
      </c>
      <c r="C161" t="s">
        <v>97</v>
      </c>
      <c r="D161" t="s">
        <v>38</v>
      </c>
      <c r="E161" t="s">
        <v>48</v>
      </c>
      <c r="F161" s="1">
        <v>4347</v>
      </c>
      <c r="G161" s="2">
        <v>170</v>
      </c>
      <c r="H161">
        <v>483</v>
      </c>
      <c r="I161" s="7">
        <v>41852</v>
      </c>
    </row>
    <row r="162" spans="2:9" x14ac:dyDescent="0.3">
      <c r="B162">
        <v>13319</v>
      </c>
      <c r="C162" t="s">
        <v>93</v>
      </c>
      <c r="D162" t="s">
        <v>41</v>
      </c>
      <c r="E162" t="s">
        <v>57</v>
      </c>
      <c r="F162" s="1">
        <v>2261</v>
      </c>
      <c r="G162" s="2">
        <v>18</v>
      </c>
      <c r="H162">
        <v>87</v>
      </c>
      <c r="I162" s="7">
        <v>41853</v>
      </c>
    </row>
    <row r="163" spans="2:9" x14ac:dyDescent="0.3">
      <c r="B163">
        <v>13320</v>
      </c>
      <c r="C163" t="s">
        <v>95</v>
      </c>
      <c r="D163" t="s">
        <v>40</v>
      </c>
      <c r="E163" t="s">
        <v>56</v>
      </c>
      <c r="F163" s="1">
        <v>5145</v>
      </c>
      <c r="G163" s="2">
        <v>354</v>
      </c>
      <c r="H163">
        <v>396</v>
      </c>
      <c r="I163" s="7">
        <v>41854</v>
      </c>
    </row>
    <row r="164" spans="2:9" x14ac:dyDescent="0.3">
      <c r="B164">
        <v>13321</v>
      </c>
      <c r="C164" t="s">
        <v>92</v>
      </c>
      <c r="D164" t="s">
        <v>41</v>
      </c>
      <c r="E164" t="s">
        <v>53</v>
      </c>
      <c r="F164" s="1">
        <v>5243</v>
      </c>
      <c r="G164" s="2">
        <v>9</v>
      </c>
      <c r="H164">
        <v>583</v>
      </c>
      <c r="I164" s="7">
        <v>41855</v>
      </c>
    </row>
    <row r="165" spans="2:9" x14ac:dyDescent="0.3">
      <c r="B165">
        <v>13322</v>
      </c>
      <c r="C165" t="s">
        <v>101</v>
      </c>
      <c r="D165" t="s">
        <v>39</v>
      </c>
      <c r="E165" t="s">
        <v>68</v>
      </c>
      <c r="F165" s="1">
        <v>3381</v>
      </c>
      <c r="G165" s="2">
        <v>241</v>
      </c>
      <c r="H165">
        <v>376</v>
      </c>
      <c r="I165" s="7">
        <v>41856</v>
      </c>
    </row>
    <row r="166" spans="2:9" x14ac:dyDescent="0.3">
      <c r="B166">
        <v>13323</v>
      </c>
      <c r="C166" t="s">
        <v>99</v>
      </c>
      <c r="D166" t="s">
        <v>41</v>
      </c>
      <c r="E166" t="s">
        <v>46</v>
      </c>
      <c r="F166" s="1">
        <v>2646</v>
      </c>
      <c r="G166" s="2">
        <v>80</v>
      </c>
      <c r="H166">
        <v>111</v>
      </c>
      <c r="I166" s="7">
        <v>41857</v>
      </c>
    </row>
    <row r="167" spans="2:9" x14ac:dyDescent="0.3">
      <c r="B167">
        <v>13324</v>
      </c>
      <c r="C167" t="s">
        <v>96</v>
      </c>
      <c r="D167" t="s">
        <v>37</v>
      </c>
      <c r="E167" t="s">
        <v>59</v>
      </c>
      <c r="F167" s="1">
        <v>1743</v>
      </c>
      <c r="G167" s="2">
        <v>364</v>
      </c>
      <c r="H167">
        <v>80</v>
      </c>
      <c r="I167" s="7">
        <v>41858</v>
      </c>
    </row>
    <row r="168" spans="2:9" x14ac:dyDescent="0.3">
      <c r="B168">
        <v>13325</v>
      </c>
      <c r="C168" t="s">
        <v>101</v>
      </c>
      <c r="D168" t="s">
        <v>36</v>
      </c>
      <c r="E168" t="s">
        <v>44</v>
      </c>
      <c r="F168" s="1">
        <v>2373</v>
      </c>
      <c r="G168" s="2">
        <v>17</v>
      </c>
      <c r="H168">
        <v>170</v>
      </c>
      <c r="I168" s="7">
        <v>41859</v>
      </c>
    </row>
    <row r="169" spans="2:9" x14ac:dyDescent="0.3">
      <c r="B169">
        <v>13326</v>
      </c>
      <c r="C169" t="s">
        <v>98</v>
      </c>
      <c r="D169" t="s">
        <v>39</v>
      </c>
      <c r="E169" t="s">
        <v>61</v>
      </c>
      <c r="F169" s="1">
        <v>1253</v>
      </c>
      <c r="G169" s="2">
        <v>146</v>
      </c>
      <c r="H169">
        <v>53</v>
      </c>
      <c r="I169" s="7">
        <v>41860</v>
      </c>
    </row>
    <row r="170" spans="2:9" x14ac:dyDescent="0.3">
      <c r="B170">
        <v>13327</v>
      </c>
      <c r="C170" t="s">
        <v>100</v>
      </c>
      <c r="D170" t="s">
        <v>37</v>
      </c>
      <c r="E170" t="s">
        <v>47</v>
      </c>
      <c r="F170" s="1">
        <v>9023</v>
      </c>
      <c r="G170" s="2">
        <v>39</v>
      </c>
      <c r="H170">
        <v>411</v>
      </c>
      <c r="I170" s="7">
        <v>41861</v>
      </c>
    </row>
    <row r="171" spans="2:9" x14ac:dyDescent="0.3">
      <c r="B171">
        <v>13328</v>
      </c>
      <c r="C171" t="s">
        <v>100</v>
      </c>
      <c r="D171" t="s">
        <v>39</v>
      </c>
      <c r="E171" t="s">
        <v>60</v>
      </c>
      <c r="F171" s="1">
        <v>1568</v>
      </c>
      <c r="G171" s="2">
        <v>25</v>
      </c>
      <c r="H171">
        <v>69</v>
      </c>
      <c r="I171" s="7">
        <v>41862</v>
      </c>
    </row>
    <row r="172" spans="2:9" x14ac:dyDescent="0.3">
      <c r="B172">
        <v>13329</v>
      </c>
      <c r="C172" t="s">
        <v>95</v>
      </c>
      <c r="D172" t="s">
        <v>38</v>
      </c>
      <c r="E172" t="s">
        <v>47</v>
      </c>
      <c r="F172" s="1">
        <v>4746</v>
      </c>
      <c r="G172" s="2">
        <v>291</v>
      </c>
      <c r="H172">
        <v>238</v>
      </c>
      <c r="I172" s="7">
        <v>41863</v>
      </c>
    </row>
    <row r="173" spans="2:9" x14ac:dyDescent="0.3">
      <c r="B173">
        <v>13330</v>
      </c>
      <c r="C173" t="s">
        <v>96</v>
      </c>
      <c r="D173" t="s">
        <v>41</v>
      </c>
      <c r="E173" t="s">
        <v>68</v>
      </c>
      <c r="F173" s="1">
        <v>3010</v>
      </c>
      <c r="G173" s="2">
        <v>199</v>
      </c>
      <c r="H173">
        <v>335</v>
      </c>
      <c r="I173" s="7">
        <v>41864</v>
      </c>
    </row>
    <row r="174" spans="2:9" x14ac:dyDescent="0.3">
      <c r="B174">
        <v>13331</v>
      </c>
      <c r="C174" t="s">
        <v>101</v>
      </c>
      <c r="D174" t="s">
        <v>38</v>
      </c>
      <c r="E174" t="s">
        <v>44</v>
      </c>
      <c r="F174" s="1">
        <v>392</v>
      </c>
      <c r="G174" s="2">
        <v>136</v>
      </c>
      <c r="H174">
        <v>31</v>
      </c>
      <c r="I174" s="7">
        <v>41865</v>
      </c>
    </row>
    <row r="175" spans="2:9" x14ac:dyDescent="0.3">
      <c r="B175">
        <v>13332</v>
      </c>
      <c r="C175" t="s">
        <v>100</v>
      </c>
      <c r="D175" t="s">
        <v>39</v>
      </c>
      <c r="E175" t="s">
        <v>63</v>
      </c>
      <c r="F175" s="1">
        <v>966</v>
      </c>
      <c r="G175" s="2">
        <v>135</v>
      </c>
      <c r="H175">
        <v>65</v>
      </c>
      <c r="I175" s="7">
        <v>41866</v>
      </c>
    </row>
    <row r="176" spans="2:9" x14ac:dyDescent="0.3">
      <c r="B176">
        <v>13333</v>
      </c>
      <c r="C176" t="s">
        <v>95</v>
      </c>
      <c r="D176" t="s">
        <v>37</v>
      </c>
      <c r="E176" t="s">
        <v>63</v>
      </c>
      <c r="F176" s="1">
        <v>2030</v>
      </c>
      <c r="G176" s="2">
        <v>190</v>
      </c>
      <c r="H176">
        <v>127</v>
      </c>
      <c r="I176" s="7">
        <v>41867</v>
      </c>
    </row>
    <row r="177" spans="2:9" x14ac:dyDescent="0.3">
      <c r="B177">
        <v>13334</v>
      </c>
      <c r="C177" t="s">
        <v>96</v>
      </c>
      <c r="D177" t="s">
        <v>37</v>
      </c>
      <c r="E177" t="s">
        <v>47</v>
      </c>
      <c r="F177" s="1">
        <v>2058</v>
      </c>
      <c r="G177" s="2">
        <v>3</v>
      </c>
      <c r="H177">
        <v>103</v>
      </c>
      <c r="I177" s="7">
        <v>41868</v>
      </c>
    </row>
    <row r="178" spans="2:9" x14ac:dyDescent="0.3">
      <c r="B178">
        <v>13335</v>
      </c>
      <c r="C178" t="s">
        <v>99</v>
      </c>
      <c r="D178" t="s">
        <v>36</v>
      </c>
      <c r="E178" t="s">
        <v>63</v>
      </c>
      <c r="F178" s="1">
        <v>1414</v>
      </c>
      <c r="G178" s="2">
        <v>52</v>
      </c>
      <c r="H178">
        <v>109</v>
      </c>
      <c r="I178" s="7">
        <v>41869</v>
      </c>
    </row>
    <row r="179" spans="2:9" x14ac:dyDescent="0.3">
      <c r="B179">
        <v>13336</v>
      </c>
      <c r="C179" t="s">
        <v>94</v>
      </c>
      <c r="D179" t="s">
        <v>38</v>
      </c>
      <c r="E179" t="s">
        <v>62</v>
      </c>
      <c r="F179" s="1">
        <v>1694</v>
      </c>
      <c r="G179" s="2">
        <v>96</v>
      </c>
      <c r="H179">
        <v>66</v>
      </c>
      <c r="I179" s="7">
        <v>41870</v>
      </c>
    </row>
    <row r="180" spans="2:9" x14ac:dyDescent="0.3">
      <c r="B180">
        <v>13337</v>
      </c>
      <c r="C180" t="s">
        <v>94</v>
      </c>
      <c r="D180" t="s">
        <v>39</v>
      </c>
      <c r="E180" t="s">
        <v>47</v>
      </c>
      <c r="F180" s="1">
        <v>7805</v>
      </c>
      <c r="G180" s="2">
        <v>70</v>
      </c>
      <c r="H180">
        <v>372</v>
      </c>
      <c r="I180" s="7">
        <v>41871</v>
      </c>
    </row>
    <row r="181" spans="2:9" x14ac:dyDescent="0.3">
      <c r="B181">
        <v>13338</v>
      </c>
      <c r="C181" t="s">
        <v>95</v>
      </c>
      <c r="D181" t="s">
        <v>37</v>
      </c>
      <c r="E181" t="s">
        <v>53</v>
      </c>
      <c r="F181" s="1">
        <v>1113</v>
      </c>
      <c r="G181" s="2">
        <v>95</v>
      </c>
      <c r="H181">
        <v>140</v>
      </c>
      <c r="I181" s="7">
        <v>41867</v>
      </c>
    </row>
    <row r="182" spans="2:9" x14ac:dyDescent="0.3">
      <c r="B182">
        <v>13339</v>
      </c>
      <c r="C182" t="s">
        <v>96</v>
      </c>
      <c r="D182" t="s">
        <v>36</v>
      </c>
      <c r="E182" t="s">
        <v>48</v>
      </c>
      <c r="F182" s="1">
        <v>4788</v>
      </c>
      <c r="G182" s="2">
        <v>235</v>
      </c>
      <c r="H182">
        <v>479</v>
      </c>
      <c r="I182" s="7">
        <v>41868</v>
      </c>
    </row>
    <row r="183" spans="2:9" x14ac:dyDescent="0.3">
      <c r="B183">
        <v>13340</v>
      </c>
      <c r="C183" t="s">
        <v>101</v>
      </c>
      <c r="D183" t="s">
        <v>40</v>
      </c>
      <c r="E183" t="s">
        <v>47</v>
      </c>
      <c r="F183" s="1">
        <v>6328</v>
      </c>
      <c r="G183" s="2">
        <v>2</v>
      </c>
      <c r="H183">
        <v>302</v>
      </c>
      <c r="I183" s="7">
        <v>41869</v>
      </c>
    </row>
    <row r="184" spans="2:9" x14ac:dyDescent="0.3">
      <c r="B184">
        <v>13341</v>
      </c>
      <c r="C184" t="s">
        <v>94</v>
      </c>
      <c r="D184" t="s">
        <v>38</v>
      </c>
      <c r="E184" t="s">
        <v>56</v>
      </c>
      <c r="F184" s="1">
        <v>6370</v>
      </c>
      <c r="G184" s="2">
        <v>285</v>
      </c>
      <c r="H184">
        <v>490</v>
      </c>
      <c r="I184" s="7">
        <v>41870</v>
      </c>
    </row>
    <row r="185" spans="2:9" x14ac:dyDescent="0.3">
      <c r="B185">
        <v>13342</v>
      </c>
      <c r="C185" t="s">
        <v>101</v>
      </c>
      <c r="D185" t="s">
        <v>36</v>
      </c>
      <c r="E185" t="s">
        <v>61</v>
      </c>
      <c r="F185" s="1">
        <v>273</v>
      </c>
      <c r="G185" s="2">
        <v>268</v>
      </c>
      <c r="H185">
        <v>11</v>
      </c>
      <c r="I185" s="7">
        <v>41871</v>
      </c>
    </row>
    <row r="186" spans="2:9" x14ac:dyDescent="0.3">
      <c r="B186">
        <v>13343</v>
      </c>
      <c r="C186" t="s">
        <v>100</v>
      </c>
      <c r="D186" t="s">
        <v>39</v>
      </c>
      <c r="E186" t="s">
        <v>68</v>
      </c>
      <c r="F186" s="1">
        <v>1064</v>
      </c>
      <c r="G186" s="2">
        <v>64</v>
      </c>
      <c r="H186">
        <v>152</v>
      </c>
      <c r="I186" s="7">
        <v>41877</v>
      </c>
    </row>
    <row r="187" spans="2:9" x14ac:dyDescent="0.3">
      <c r="B187">
        <v>13344</v>
      </c>
      <c r="C187" t="s">
        <v>101</v>
      </c>
      <c r="D187" t="s">
        <v>36</v>
      </c>
      <c r="E187" t="s">
        <v>52</v>
      </c>
      <c r="F187" s="1">
        <v>4116</v>
      </c>
      <c r="G187" s="2">
        <v>233</v>
      </c>
      <c r="H187">
        <v>275</v>
      </c>
      <c r="I187" s="7">
        <v>41885</v>
      </c>
    </row>
    <row r="188" spans="2:9" x14ac:dyDescent="0.3">
      <c r="B188">
        <v>13345</v>
      </c>
      <c r="C188" t="s">
        <v>95</v>
      </c>
      <c r="D188" t="s">
        <v>39</v>
      </c>
      <c r="E188" t="s">
        <v>58</v>
      </c>
      <c r="F188" s="1">
        <v>7735</v>
      </c>
      <c r="G188" s="2">
        <v>198</v>
      </c>
      <c r="H188">
        <v>860</v>
      </c>
      <c r="I188" s="7">
        <v>41886</v>
      </c>
    </row>
    <row r="189" spans="2:9" x14ac:dyDescent="0.3">
      <c r="B189">
        <v>13346</v>
      </c>
      <c r="C189" t="s">
        <v>95</v>
      </c>
      <c r="D189" t="s">
        <v>39</v>
      </c>
      <c r="E189" t="s">
        <v>44</v>
      </c>
      <c r="F189" s="1">
        <v>1036</v>
      </c>
      <c r="G189" s="2">
        <v>69</v>
      </c>
      <c r="H189">
        <v>87</v>
      </c>
      <c r="I189" s="7">
        <v>41887</v>
      </c>
    </row>
    <row r="190" spans="2:9" x14ac:dyDescent="0.3">
      <c r="B190">
        <v>13347</v>
      </c>
      <c r="C190" t="s">
        <v>93</v>
      </c>
      <c r="D190" t="s">
        <v>37</v>
      </c>
      <c r="E190" t="s">
        <v>51</v>
      </c>
      <c r="F190" s="1">
        <v>1295</v>
      </c>
      <c r="G190" s="2">
        <v>24</v>
      </c>
      <c r="H190">
        <v>57</v>
      </c>
      <c r="I190" s="7">
        <v>41888</v>
      </c>
    </row>
    <row r="191" spans="2:9" x14ac:dyDescent="0.3">
      <c r="B191">
        <v>13348</v>
      </c>
      <c r="C191" t="s">
        <v>92</v>
      </c>
      <c r="D191" t="s">
        <v>40</v>
      </c>
      <c r="E191" t="s">
        <v>60</v>
      </c>
      <c r="F191" s="1">
        <v>812</v>
      </c>
      <c r="G191" s="2">
        <v>204</v>
      </c>
      <c r="H191">
        <v>33</v>
      </c>
      <c r="I191" s="7">
        <v>41889</v>
      </c>
    </row>
    <row r="192" spans="2:9" x14ac:dyDescent="0.3">
      <c r="B192">
        <v>13349</v>
      </c>
      <c r="C192" t="s">
        <v>100</v>
      </c>
      <c r="D192" t="s">
        <v>36</v>
      </c>
      <c r="E192" t="s">
        <v>46</v>
      </c>
      <c r="F192" s="1">
        <v>5670</v>
      </c>
      <c r="G192" s="2">
        <v>66</v>
      </c>
      <c r="H192">
        <v>270</v>
      </c>
      <c r="I192" s="7">
        <v>41890</v>
      </c>
    </row>
    <row r="193" spans="2:9" x14ac:dyDescent="0.3">
      <c r="B193">
        <v>13350</v>
      </c>
      <c r="C193" t="s">
        <v>101</v>
      </c>
      <c r="D193" t="s">
        <v>41</v>
      </c>
      <c r="E193" t="s">
        <v>52</v>
      </c>
      <c r="F193" s="1">
        <v>8190</v>
      </c>
      <c r="G193" s="2">
        <v>138</v>
      </c>
      <c r="H193">
        <v>546</v>
      </c>
      <c r="I193" s="7">
        <v>41891</v>
      </c>
    </row>
    <row r="194" spans="2:9" x14ac:dyDescent="0.3">
      <c r="B194">
        <v>13351</v>
      </c>
      <c r="C194" t="s">
        <v>92</v>
      </c>
      <c r="D194" t="s">
        <v>41</v>
      </c>
      <c r="E194" t="s">
        <v>65</v>
      </c>
      <c r="F194" s="1">
        <v>7574</v>
      </c>
      <c r="G194" s="2">
        <v>231</v>
      </c>
      <c r="H194">
        <v>421</v>
      </c>
      <c r="I194" s="7">
        <v>41892</v>
      </c>
    </row>
    <row r="195" spans="2:9" x14ac:dyDescent="0.3">
      <c r="B195">
        <v>13352</v>
      </c>
      <c r="C195" t="s">
        <v>99</v>
      </c>
      <c r="D195" t="s">
        <v>41</v>
      </c>
      <c r="E195" t="s">
        <v>51</v>
      </c>
      <c r="F195" s="1">
        <v>10290</v>
      </c>
      <c r="G195" s="2">
        <v>39</v>
      </c>
      <c r="H195">
        <v>448</v>
      </c>
      <c r="I195" s="7">
        <v>41893</v>
      </c>
    </row>
    <row r="196" spans="2:9" x14ac:dyDescent="0.3">
      <c r="B196">
        <v>13353</v>
      </c>
      <c r="C196" t="s">
        <v>96</v>
      </c>
      <c r="D196" t="s">
        <v>39</v>
      </c>
      <c r="E196" t="s">
        <v>47</v>
      </c>
      <c r="F196" s="1">
        <v>12551</v>
      </c>
      <c r="G196" s="2">
        <v>249</v>
      </c>
      <c r="H196">
        <v>571</v>
      </c>
      <c r="I196" s="7">
        <v>41894</v>
      </c>
    </row>
    <row r="197" spans="2:9" x14ac:dyDescent="0.3">
      <c r="B197">
        <v>13354</v>
      </c>
      <c r="C197" t="s">
        <v>96</v>
      </c>
      <c r="D197" t="s">
        <v>36</v>
      </c>
      <c r="E197" t="s">
        <v>49</v>
      </c>
      <c r="F197" s="1">
        <v>6496</v>
      </c>
      <c r="G197" s="2">
        <v>155</v>
      </c>
      <c r="H197">
        <v>271</v>
      </c>
      <c r="I197" s="7">
        <v>41895</v>
      </c>
    </row>
    <row r="198" spans="2:9" x14ac:dyDescent="0.3">
      <c r="B198">
        <v>13355</v>
      </c>
      <c r="C198" t="s">
        <v>97</v>
      </c>
      <c r="D198" t="s">
        <v>39</v>
      </c>
      <c r="E198" t="s">
        <v>51</v>
      </c>
      <c r="F198" s="1">
        <v>7343</v>
      </c>
      <c r="G198" s="2">
        <v>169</v>
      </c>
      <c r="H198">
        <v>320</v>
      </c>
      <c r="I198" s="7">
        <v>41896</v>
      </c>
    </row>
    <row r="199" spans="2:9" x14ac:dyDescent="0.3">
      <c r="B199">
        <v>13356</v>
      </c>
      <c r="C199" t="s">
        <v>93</v>
      </c>
      <c r="D199" t="s">
        <v>40</v>
      </c>
      <c r="E199" t="s">
        <v>62</v>
      </c>
      <c r="F199" s="1">
        <v>994</v>
      </c>
      <c r="G199" s="2">
        <v>7</v>
      </c>
      <c r="H199">
        <v>40</v>
      </c>
      <c r="I199" s="7">
        <v>41897</v>
      </c>
    </row>
    <row r="200" spans="2:9" x14ac:dyDescent="0.3">
      <c r="B200">
        <v>13357</v>
      </c>
      <c r="C200" t="s">
        <v>99</v>
      </c>
      <c r="D200" t="s">
        <v>39</v>
      </c>
      <c r="E200" t="s">
        <v>51</v>
      </c>
      <c r="F200" s="1">
        <v>9296</v>
      </c>
      <c r="G200" s="2">
        <v>29</v>
      </c>
      <c r="H200">
        <v>405</v>
      </c>
      <c r="I200" s="7">
        <v>41898</v>
      </c>
    </row>
    <row r="201" spans="2:9" x14ac:dyDescent="0.3">
      <c r="B201">
        <v>13358</v>
      </c>
      <c r="C201" t="s">
        <v>92</v>
      </c>
      <c r="D201" t="s">
        <v>40</v>
      </c>
      <c r="E201" t="s">
        <v>67</v>
      </c>
      <c r="F201" s="1">
        <v>2331</v>
      </c>
      <c r="G201" s="2">
        <v>197</v>
      </c>
      <c r="H201">
        <v>389</v>
      </c>
      <c r="I201" s="7">
        <v>41899</v>
      </c>
    </row>
    <row r="202" spans="2:9" x14ac:dyDescent="0.3">
      <c r="B202">
        <v>13359</v>
      </c>
      <c r="C202" t="s">
        <v>97</v>
      </c>
      <c r="D202" t="s">
        <v>38</v>
      </c>
      <c r="E202" t="s">
        <v>47</v>
      </c>
      <c r="F202" s="1">
        <v>7777</v>
      </c>
      <c r="G202" s="2">
        <v>254</v>
      </c>
      <c r="H202">
        <v>354</v>
      </c>
      <c r="I202" s="7">
        <v>41900</v>
      </c>
    </row>
    <row r="203" spans="2:9" x14ac:dyDescent="0.3">
      <c r="B203">
        <v>13360</v>
      </c>
      <c r="C203" t="s">
        <v>101</v>
      </c>
      <c r="D203" t="s">
        <v>41</v>
      </c>
      <c r="E203" t="s">
        <v>51</v>
      </c>
      <c r="F203" s="1">
        <v>1246</v>
      </c>
      <c r="G203" s="2">
        <v>356</v>
      </c>
      <c r="H203">
        <v>52</v>
      </c>
      <c r="I203" s="7">
        <v>41901</v>
      </c>
    </row>
    <row r="204" spans="2:9" x14ac:dyDescent="0.3">
      <c r="B204">
        <v>13361</v>
      </c>
      <c r="C204" t="s">
        <v>101</v>
      </c>
      <c r="D204" t="s">
        <v>37</v>
      </c>
      <c r="E204" t="s">
        <v>48</v>
      </c>
      <c r="F204" s="1">
        <v>126</v>
      </c>
      <c r="G204" s="2">
        <v>242</v>
      </c>
      <c r="H204">
        <v>16</v>
      </c>
      <c r="I204" s="7">
        <v>41902</v>
      </c>
    </row>
    <row r="205" spans="2:9" x14ac:dyDescent="0.3">
      <c r="B205">
        <v>13362</v>
      </c>
      <c r="C205" t="s">
        <v>100</v>
      </c>
      <c r="D205" t="s">
        <v>40</v>
      </c>
      <c r="E205" t="s">
        <v>47</v>
      </c>
      <c r="F205" s="1">
        <v>679</v>
      </c>
      <c r="G205" s="2">
        <v>253</v>
      </c>
      <c r="H205">
        <v>33</v>
      </c>
      <c r="I205" s="7">
        <v>41903</v>
      </c>
    </row>
    <row r="206" spans="2:9" x14ac:dyDescent="0.3">
      <c r="B206">
        <v>13363</v>
      </c>
      <c r="C206" t="s">
        <v>98</v>
      </c>
      <c r="D206" t="s">
        <v>39</v>
      </c>
      <c r="E206" t="s">
        <v>48</v>
      </c>
      <c r="F206" s="1">
        <v>2982</v>
      </c>
      <c r="G206" s="2">
        <v>339</v>
      </c>
      <c r="H206">
        <v>373</v>
      </c>
      <c r="I206" s="7">
        <v>41904</v>
      </c>
    </row>
    <row r="207" spans="2:9" x14ac:dyDescent="0.3">
      <c r="B207">
        <v>13364</v>
      </c>
      <c r="C207" t="s">
        <v>95</v>
      </c>
      <c r="D207" t="s">
        <v>38</v>
      </c>
      <c r="E207" t="s">
        <v>46</v>
      </c>
      <c r="F207" s="1">
        <v>3871</v>
      </c>
      <c r="G207" s="2">
        <v>55</v>
      </c>
      <c r="H207">
        <v>185</v>
      </c>
      <c r="I207" s="7">
        <v>41905</v>
      </c>
    </row>
    <row r="208" spans="2:9" x14ac:dyDescent="0.3">
      <c r="B208">
        <v>13365</v>
      </c>
      <c r="C208" t="s">
        <v>100</v>
      </c>
      <c r="D208" t="s">
        <v>38</v>
      </c>
      <c r="E208" t="s">
        <v>49</v>
      </c>
      <c r="F208" s="1">
        <v>1638</v>
      </c>
      <c r="G208" s="2">
        <v>307</v>
      </c>
      <c r="H208">
        <v>69</v>
      </c>
      <c r="I208" s="7">
        <v>41906</v>
      </c>
    </row>
    <row r="209" spans="2:9" x14ac:dyDescent="0.3">
      <c r="B209">
        <v>13366</v>
      </c>
      <c r="C209" t="s">
        <v>95</v>
      </c>
      <c r="D209" t="s">
        <v>39</v>
      </c>
      <c r="E209" t="s">
        <v>47</v>
      </c>
      <c r="F209" s="1">
        <v>1176</v>
      </c>
      <c r="G209" s="2">
        <v>73</v>
      </c>
      <c r="H209">
        <v>54</v>
      </c>
      <c r="I209" s="7">
        <v>41907</v>
      </c>
    </row>
    <row r="210" spans="2:9" x14ac:dyDescent="0.3">
      <c r="B210">
        <v>13367</v>
      </c>
      <c r="C210" t="s">
        <v>96</v>
      </c>
      <c r="D210" t="s">
        <v>39</v>
      </c>
      <c r="E210" t="s">
        <v>53</v>
      </c>
      <c r="F210" s="1">
        <v>2506</v>
      </c>
      <c r="G210" s="2">
        <v>349</v>
      </c>
      <c r="H210">
        <v>314</v>
      </c>
      <c r="I210" s="7">
        <v>41908</v>
      </c>
    </row>
    <row r="211" spans="2:9" x14ac:dyDescent="0.3">
      <c r="B211">
        <v>13368</v>
      </c>
      <c r="C211" t="s">
        <v>93</v>
      </c>
      <c r="D211" t="s">
        <v>39</v>
      </c>
      <c r="E211" t="s">
        <v>65</v>
      </c>
      <c r="F211" s="1">
        <v>4046</v>
      </c>
      <c r="G211" s="2">
        <v>326</v>
      </c>
      <c r="H211">
        <v>213</v>
      </c>
      <c r="I211" s="7">
        <v>41909</v>
      </c>
    </row>
    <row r="212" spans="2:9" x14ac:dyDescent="0.3">
      <c r="B212">
        <v>13369</v>
      </c>
      <c r="C212" t="s">
        <v>99</v>
      </c>
      <c r="D212" t="s">
        <v>41</v>
      </c>
      <c r="E212" t="s">
        <v>63</v>
      </c>
      <c r="F212" s="1">
        <v>3052</v>
      </c>
      <c r="G212" s="2">
        <v>464</v>
      </c>
      <c r="H212">
        <v>191</v>
      </c>
      <c r="I212" s="7">
        <v>41910</v>
      </c>
    </row>
    <row r="213" spans="2:9" x14ac:dyDescent="0.3">
      <c r="B213">
        <v>13370</v>
      </c>
      <c r="C213" t="s">
        <v>98</v>
      </c>
      <c r="D213" t="s">
        <v>41</v>
      </c>
      <c r="E213" t="s">
        <v>62</v>
      </c>
      <c r="F213" s="1">
        <v>5425</v>
      </c>
      <c r="G213" s="2">
        <v>304</v>
      </c>
      <c r="H213">
        <v>217</v>
      </c>
      <c r="I213" s="7">
        <v>41911</v>
      </c>
    </row>
    <row r="214" spans="2:9" x14ac:dyDescent="0.3">
      <c r="B214">
        <v>13371</v>
      </c>
      <c r="C214" t="s">
        <v>95</v>
      </c>
      <c r="D214" t="s">
        <v>37</v>
      </c>
      <c r="E214" t="s">
        <v>67</v>
      </c>
      <c r="F214" s="1">
        <v>1274</v>
      </c>
      <c r="G214" s="2">
        <v>358</v>
      </c>
      <c r="H214">
        <v>142</v>
      </c>
      <c r="I214" s="7">
        <v>41912</v>
      </c>
    </row>
    <row r="215" spans="2:9" x14ac:dyDescent="0.3">
      <c r="B215">
        <v>13372</v>
      </c>
      <c r="C215" t="s">
        <v>99</v>
      </c>
      <c r="D215" t="s">
        <v>40</v>
      </c>
      <c r="E215" t="s">
        <v>49</v>
      </c>
      <c r="F215" s="1">
        <v>7826</v>
      </c>
      <c r="G215" s="2">
        <v>130</v>
      </c>
      <c r="H215">
        <v>290</v>
      </c>
      <c r="I215" s="7">
        <v>41904</v>
      </c>
    </row>
    <row r="216" spans="2:9" x14ac:dyDescent="0.3">
      <c r="B216">
        <v>13373</v>
      </c>
      <c r="C216" t="s">
        <v>99</v>
      </c>
      <c r="D216" t="s">
        <v>38</v>
      </c>
      <c r="E216" t="s">
        <v>48</v>
      </c>
      <c r="F216" s="1">
        <v>903</v>
      </c>
      <c r="G216" s="2">
        <v>77</v>
      </c>
      <c r="H216">
        <v>101</v>
      </c>
      <c r="I216" s="7">
        <v>41905</v>
      </c>
    </row>
    <row r="217" spans="2:9" x14ac:dyDescent="0.3">
      <c r="B217">
        <v>13374</v>
      </c>
      <c r="C217" t="s">
        <v>95</v>
      </c>
      <c r="D217" t="s">
        <v>38</v>
      </c>
      <c r="E217" t="s">
        <v>49</v>
      </c>
      <c r="F217" s="1">
        <v>7021</v>
      </c>
      <c r="G217" s="2">
        <v>301</v>
      </c>
      <c r="H217">
        <v>261</v>
      </c>
      <c r="I217" s="7">
        <v>41906</v>
      </c>
    </row>
    <row r="218" spans="2:9" x14ac:dyDescent="0.3">
      <c r="B218">
        <v>13375</v>
      </c>
      <c r="C218" t="s">
        <v>93</v>
      </c>
      <c r="D218" t="s">
        <v>38</v>
      </c>
      <c r="E218" t="s">
        <v>60</v>
      </c>
      <c r="F218" s="1">
        <v>399</v>
      </c>
      <c r="G218" s="2">
        <v>105</v>
      </c>
      <c r="H218">
        <v>16</v>
      </c>
      <c r="I218" s="7">
        <v>41907</v>
      </c>
    </row>
    <row r="219" spans="2:9" x14ac:dyDescent="0.3">
      <c r="B219">
        <v>13376</v>
      </c>
      <c r="C219" t="s">
        <v>101</v>
      </c>
      <c r="D219" t="s">
        <v>41</v>
      </c>
      <c r="E219" t="s">
        <v>57</v>
      </c>
      <c r="F219" s="1">
        <v>1428</v>
      </c>
      <c r="G219" s="2">
        <v>82</v>
      </c>
      <c r="H219">
        <v>60</v>
      </c>
      <c r="I219" s="7">
        <v>41908</v>
      </c>
    </row>
    <row r="220" spans="2:9" x14ac:dyDescent="0.3">
      <c r="B220">
        <v>13377</v>
      </c>
      <c r="C220" t="s">
        <v>101</v>
      </c>
      <c r="D220" t="s">
        <v>41</v>
      </c>
      <c r="E220" t="s">
        <v>46</v>
      </c>
      <c r="F220" s="1">
        <v>6279</v>
      </c>
      <c r="G220" s="2">
        <v>23</v>
      </c>
      <c r="H220">
        <v>273</v>
      </c>
      <c r="I220" s="7">
        <v>41909</v>
      </c>
    </row>
    <row r="221" spans="2:9" x14ac:dyDescent="0.3">
      <c r="B221">
        <v>13378</v>
      </c>
      <c r="C221" t="s">
        <v>100</v>
      </c>
      <c r="D221" t="s">
        <v>40</v>
      </c>
      <c r="E221" t="s">
        <v>53</v>
      </c>
      <c r="F221" s="1">
        <v>2373</v>
      </c>
      <c r="G221" s="2">
        <v>247</v>
      </c>
      <c r="H221">
        <v>339</v>
      </c>
      <c r="I221" s="7">
        <v>41910</v>
      </c>
    </row>
    <row r="222" spans="2:9" x14ac:dyDescent="0.3">
      <c r="B222">
        <v>13379</v>
      </c>
      <c r="C222" t="s">
        <v>94</v>
      </c>
      <c r="D222" t="s">
        <v>36</v>
      </c>
      <c r="E222" t="s">
        <v>51</v>
      </c>
      <c r="F222" s="1">
        <v>9198</v>
      </c>
      <c r="G222" s="2">
        <v>6</v>
      </c>
      <c r="H222">
        <v>368</v>
      </c>
      <c r="I222" s="7">
        <v>41911</v>
      </c>
    </row>
    <row r="223" spans="2:9" x14ac:dyDescent="0.3">
      <c r="B223">
        <v>13380</v>
      </c>
      <c r="C223" t="s">
        <v>97</v>
      </c>
      <c r="D223" t="s">
        <v>41</v>
      </c>
      <c r="E223" t="s">
        <v>68</v>
      </c>
      <c r="F223" s="1">
        <v>2520</v>
      </c>
      <c r="G223" s="2">
        <v>43</v>
      </c>
      <c r="H223">
        <v>360</v>
      </c>
      <c r="I223" s="7">
        <v>41921</v>
      </c>
    </row>
    <row r="224" spans="2:9" x14ac:dyDescent="0.3">
      <c r="B224">
        <v>13381</v>
      </c>
      <c r="C224" t="s">
        <v>99</v>
      </c>
      <c r="D224" t="s">
        <v>41</v>
      </c>
      <c r="E224" t="s">
        <v>68</v>
      </c>
      <c r="F224" s="1">
        <v>3451</v>
      </c>
      <c r="G224" s="2">
        <v>132</v>
      </c>
      <c r="H224">
        <v>346</v>
      </c>
      <c r="I224" s="7">
        <v>41922</v>
      </c>
    </row>
    <row r="225" spans="2:9" x14ac:dyDescent="0.3">
      <c r="B225">
        <v>13382</v>
      </c>
      <c r="C225" t="s">
        <v>99</v>
      </c>
      <c r="D225" t="s">
        <v>41</v>
      </c>
      <c r="E225" t="s">
        <v>61</v>
      </c>
      <c r="F225" s="1">
        <v>2331</v>
      </c>
      <c r="G225" s="2">
        <v>226</v>
      </c>
      <c r="H225">
        <v>94</v>
      </c>
      <c r="I225" s="7">
        <v>41923</v>
      </c>
    </row>
    <row r="226" spans="2:9" x14ac:dyDescent="0.3">
      <c r="B226">
        <v>13383</v>
      </c>
      <c r="C226" t="s">
        <v>92</v>
      </c>
      <c r="D226" t="s">
        <v>40</v>
      </c>
      <c r="E226" t="s">
        <v>65</v>
      </c>
      <c r="F226" s="1">
        <v>1575</v>
      </c>
      <c r="G226" s="2">
        <v>52</v>
      </c>
      <c r="H226">
        <v>83</v>
      </c>
      <c r="I226" s="7">
        <v>41924</v>
      </c>
    </row>
    <row r="227" spans="2:9" x14ac:dyDescent="0.3">
      <c r="B227">
        <v>13384</v>
      </c>
      <c r="C227" t="s">
        <v>95</v>
      </c>
      <c r="D227" t="s">
        <v>39</v>
      </c>
      <c r="E227" t="s">
        <v>68</v>
      </c>
      <c r="F227" s="1">
        <v>5642</v>
      </c>
      <c r="G227" s="2">
        <v>141</v>
      </c>
      <c r="H227">
        <v>706</v>
      </c>
      <c r="I227" s="7">
        <v>41925</v>
      </c>
    </row>
    <row r="228" spans="2:9" x14ac:dyDescent="0.3">
      <c r="B228">
        <v>13385</v>
      </c>
      <c r="C228" t="s">
        <v>95</v>
      </c>
      <c r="D228" t="s">
        <v>41</v>
      </c>
      <c r="E228" t="s">
        <v>65</v>
      </c>
      <c r="F228" s="1">
        <v>5068</v>
      </c>
      <c r="G228" s="2">
        <v>83</v>
      </c>
      <c r="H228">
        <v>267</v>
      </c>
      <c r="I228" s="7">
        <v>41926</v>
      </c>
    </row>
    <row r="229" spans="2:9" x14ac:dyDescent="0.3">
      <c r="B229">
        <v>13386</v>
      </c>
      <c r="C229" t="s">
        <v>99</v>
      </c>
      <c r="D229" t="s">
        <v>37</v>
      </c>
      <c r="E229" t="s">
        <v>46</v>
      </c>
      <c r="F229" s="1">
        <v>28</v>
      </c>
      <c r="G229" s="2">
        <v>285</v>
      </c>
      <c r="H229">
        <v>2</v>
      </c>
      <c r="I229" s="7">
        <v>41927</v>
      </c>
    </row>
    <row r="230" spans="2:9" x14ac:dyDescent="0.3">
      <c r="B230">
        <v>13387</v>
      </c>
      <c r="C230" t="s">
        <v>98</v>
      </c>
      <c r="D230" t="s">
        <v>38</v>
      </c>
      <c r="E230" t="s">
        <v>57</v>
      </c>
      <c r="F230" s="1">
        <v>3472</v>
      </c>
      <c r="G230" s="2">
        <v>52</v>
      </c>
      <c r="H230">
        <v>139</v>
      </c>
      <c r="I230" s="7">
        <v>41928</v>
      </c>
    </row>
    <row r="231" spans="2:9" x14ac:dyDescent="0.3">
      <c r="B231">
        <v>13388</v>
      </c>
      <c r="C231" t="s">
        <v>93</v>
      </c>
      <c r="D231" t="s">
        <v>40</v>
      </c>
      <c r="E231" t="s">
        <v>59</v>
      </c>
      <c r="F231" s="1">
        <v>3416</v>
      </c>
      <c r="G231" s="2">
        <v>230</v>
      </c>
      <c r="H231">
        <v>171</v>
      </c>
      <c r="I231" s="7">
        <v>41929</v>
      </c>
    </row>
    <row r="232" spans="2:9" x14ac:dyDescent="0.3">
      <c r="B232">
        <v>13389</v>
      </c>
      <c r="C232" t="s">
        <v>97</v>
      </c>
      <c r="D232" t="s">
        <v>37</v>
      </c>
      <c r="E232" t="s">
        <v>65</v>
      </c>
      <c r="F232" s="1">
        <v>1106</v>
      </c>
      <c r="G232" s="2">
        <v>245</v>
      </c>
      <c r="H232">
        <v>66</v>
      </c>
      <c r="I232" s="7">
        <v>41930</v>
      </c>
    </row>
    <row r="233" spans="2:9" x14ac:dyDescent="0.3">
      <c r="B233">
        <v>13390</v>
      </c>
      <c r="C233" t="s">
        <v>94</v>
      </c>
      <c r="D233" t="s">
        <v>41</v>
      </c>
      <c r="E233" t="s">
        <v>48</v>
      </c>
      <c r="F233" s="1">
        <v>1883</v>
      </c>
      <c r="G233" s="2">
        <v>300</v>
      </c>
      <c r="H233">
        <v>210</v>
      </c>
      <c r="I233" s="7">
        <v>41931</v>
      </c>
    </row>
    <row r="234" spans="2:9" x14ac:dyDescent="0.3">
      <c r="B234">
        <v>13391</v>
      </c>
      <c r="C234" t="s">
        <v>92</v>
      </c>
      <c r="D234" t="s">
        <v>38</v>
      </c>
      <c r="E234" t="s">
        <v>55</v>
      </c>
      <c r="F234" s="1">
        <v>1435</v>
      </c>
      <c r="G234" s="2">
        <v>206</v>
      </c>
      <c r="H234">
        <v>58</v>
      </c>
      <c r="I234" s="7">
        <v>41932</v>
      </c>
    </row>
    <row r="235" spans="2:9" x14ac:dyDescent="0.3">
      <c r="B235">
        <v>13392</v>
      </c>
      <c r="C235" t="s">
        <v>96</v>
      </c>
      <c r="D235" t="s">
        <v>40</v>
      </c>
      <c r="E235" t="s">
        <v>63</v>
      </c>
      <c r="F235" s="1">
        <v>3094</v>
      </c>
      <c r="G235" s="2">
        <v>26</v>
      </c>
      <c r="H235">
        <v>207</v>
      </c>
      <c r="I235" s="7">
        <v>41933</v>
      </c>
    </row>
    <row r="236" spans="2:9" x14ac:dyDescent="0.3">
      <c r="B236">
        <v>13393</v>
      </c>
      <c r="C236" t="s">
        <v>98</v>
      </c>
      <c r="D236" t="s">
        <v>41</v>
      </c>
      <c r="E236" t="s">
        <v>44</v>
      </c>
      <c r="F236" s="1">
        <v>3465</v>
      </c>
      <c r="G236" s="2">
        <v>323</v>
      </c>
      <c r="H236">
        <v>289</v>
      </c>
      <c r="I236" s="7">
        <v>41934</v>
      </c>
    </row>
    <row r="237" spans="2:9" x14ac:dyDescent="0.3">
      <c r="B237">
        <v>13394</v>
      </c>
      <c r="C237" t="s">
        <v>95</v>
      </c>
      <c r="D237" t="s">
        <v>38</v>
      </c>
      <c r="E237" t="s">
        <v>55</v>
      </c>
      <c r="F237" s="1">
        <v>3241</v>
      </c>
      <c r="G237" s="2">
        <v>3</v>
      </c>
      <c r="H237">
        <v>130</v>
      </c>
      <c r="I237" s="7">
        <v>41935</v>
      </c>
    </row>
    <row r="238" spans="2:9" x14ac:dyDescent="0.3">
      <c r="B238">
        <v>13395</v>
      </c>
      <c r="C238" t="s">
        <v>92</v>
      </c>
      <c r="D238" t="s">
        <v>40</v>
      </c>
      <c r="E238" t="s">
        <v>63</v>
      </c>
      <c r="F238" s="1">
        <v>2296</v>
      </c>
      <c r="G238" s="2">
        <v>305</v>
      </c>
      <c r="H238">
        <v>144</v>
      </c>
      <c r="I238" s="7">
        <v>41936</v>
      </c>
    </row>
    <row r="239" spans="2:9" x14ac:dyDescent="0.3">
      <c r="B239">
        <v>13396</v>
      </c>
      <c r="C239" t="s">
        <v>101</v>
      </c>
      <c r="D239" t="s">
        <v>38</v>
      </c>
      <c r="E239" t="s">
        <v>53</v>
      </c>
      <c r="F239" s="1">
        <v>3409</v>
      </c>
      <c r="G239" s="2">
        <v>7</v>
      </c>
      <c r="H239">
        <v>379</v>
      </c>
      <c r="I239" s="7">
        <v>41937</v>
      </c>
    </row>
    <row r="240" spans="2:9" x14ac:dyDescent="0.3">
      <c r="B240">
        <v>13397</v>
      </c>
      <c r="C240" t="s">
        <v>98</v>
      </c>
      <c r="D240" t="s">
        <v>41</v>
      </c>
      <c r="E240" t="s">
        <v>49</v>
      </c>
      <c r="F240" s="1">
        <v>3360</v>
      </c>
      <c r="G240" s="2">
        <v>20</v>
      </c>
      <c r="H240">
        <v>125</v>
      </c>
      <c r="I240" s="7">
        <v>41938</v>
      </c>
    </row>
    <row r="241" spans="2:9" x14ac:dyDescent="0.3">
      <c r="B241">
        <v>13398</v>
      </c>
      <c r="C241" t="s">
        <v>96</v>
      </c>
      <c r="D241" t="s">
        <v>38</v>
      </c>
      <c r="E241" t="s">
        <v>63</v>
      </c>
      <c r="F241" s="1">
        <v>3717</v>
      </c>
      <c r="G241" s="2">
        <v>46</v>
      </c>
      <c r="H241">
        <v>233</v>
      </c>
      <c r="I241" s="7">
        <v>41939</v>
      </c>
    </row>
    <row r="242" spans="2:9" x14ac:dyDescent="0.3">
      <c r="B242">
        <v>13399</v>
      </c>
      <c r="C242" t="s">
        <v>98</v>
      </c>
      <c r="D242" t="s">
        <v>40</v>
      </c>
      <c r="E242" t="s">
        <v>63</v>
      </c>
      <c r="F242" s="1">
        <v>3199</v>
      </c>
      <c r="G242" s="2">
        <v>8</v>
      </c>
      <c r="H242">
        <v>214</v>
      </c>
      <c r="I242" s="7">
        <v>41940</v>
      </c>
    </row>
    <row r="243" spans="2:9" x14ac:dyDescent="0.3">
      <c r="B243">
        <v>13400</v>
      </c>
      <c r="C243" t="s">
        <v>98</v>
      </c>
      <c r="D243" t="s">
        <v>39</v>
      </c>
      <c r="E243" t="s">
        <v>60</v>
      </c>
      <c r="F243" s="1">
        <v>6755</v>
      </c>
      <c r="G243" s="2">
        <v>37</v>
      </c>
      <c r="H243">
        <v>271</v>
      </c>
      <c r="I243" s="7">
        <v>41941</v>
      </c>
    </row>
    <row r="244" spans="2:9" x14ac:dyDescent="0.3">
      <c r="B244">
        <v>13401</v>
      </c>
      <c r="C244" t="s">
        <v>92</v>
      </c>
      <c r="D244" t="s">
        <v>36</v>
      </c>
      <c r="E244" t="s">
        <v>65</v>
      </c>
      <c r="F244" s="1">
        <v>266</v>
      </c>
      <c r="G244" s="2">
        <v>11</v>
      </c>
      <c r="H244">
        <v>14</v>
      </c>
      <c r="I244" s="7">
        <v>41942</v>
      </c>
    </row>
    <row r="245" spans="2:9" x14ac:dyDescent="0.3">
      <c r="B245">
        <v>13402</v>
      </c>
      <c r="C245" t="s">
        <v>95</v>
      </c>
      <c r="D245" t="s">
        <v>37</v>
      </c>
      <c r="E245" t="s">
        <v>49</v>
      </c>
      <c r="F245" s="1">
        <v>1953</v>
      </c>
      <c r="G245" s="2">
        <v>140</v>
      </c>
      <c r="H245">
        <v>73</v>
      </c>
      <c r="I245" s="7">
        <v>41943</v>
      </c>
    </row>
    <row r="246" spans="2:9" x14ac:dyDescent="0.3">
      <c r="B246">
        <v>13403</v>
      </c>
      <c r="C246" t="s">
        <v>97</v>
      </c>
      <c r="D246" t="s">
        <v>39</v>
      </c>
      <c r="E246" t="s">
        <v>53</v>
      </c>
      <c r="F246" s="1">
        <v>476</v>
      </c>
      <c r="G246" s="2">
        <v>62</v>
      </c>
      <c r="H246">
        <v>60</v>
      </c>
      <c r="I246" s="7">
        <v>41931</v>
      </c>
    </row>
    <row r="247" spans="2:9" x14ac:dyDescent="0.3">
      <c r="B247">
        <v>13404</v>
      </c>
      <c r="C247" t="s">
        <v>94</v>
      </c>
      <c r="D247" t="s">
        <v>37</v>
      </c>
      <c r="E247" t="s">
        <v>65</v>
      </c>
      <c r="F247" s="1">
        <v>1904</v>
      </c>
      <c r="G247" s="2">
        <v>147</v>
      </c>
      <c r="H247">
        <v>101</v>
      </c>
      <c r="I247" s="7">
        <v>41932</v>
      </c>
    </row>
    <row r="248" spans="2:9" x14ac:dyDescent="0.3">
      <c r="B248">
        <v>13405</v>
      </c>
      <c r="C248" t="s">
        <v>99</v>
      </c>
      <c r="D248" t="s">
        <v>41</v>
      </c>
      <c r="E248" t="s">
        <v>47</v>
      </c>
      <c r="F248" s="1">
        <v>4459</v>
      </c>
      <c r="G248" s="2">
        <v>148</v>
      </c>
      <c r="H248">
        <v>203</v>
      </c>
      <c r="I248" s="7">
        <v>41933</v>
      </c>
    </row>
    <row r="249" spans="2:9" x14ac:dyDescent="0.3">
      <c r="B249">
        <v>13406</v>
      </c>
      <c r="C249" t="s">
        <v>99</v>
      </c>
      <c r="D249" t="s">
        <v>38</v>
      </c>
      <c r="E249" t="s">
        <v>58</v>
      </c>
      <c r="F249" s="1">
        <v>1050</v>
      </c>
      <c r="G249" s="2">
        <v>165</v>
      </c>
      <c r="H249">
        <v>150</v>
      </c>
      <c r="I249" s="7">
        <v>41934</v>
      </c>
    </row>
    <row r="250" spans="2:9" x14ac:dyDescent="0.3">
      <c r="B250">
        <v>13407</v>
      </c>
      <c r="C250" t="s">
        <v>92</v>
      </c>
      <c r="D250" t="s">
        <v>36</v>
      </c>
      <c r="E250" t="s">
        <v>49</v>
      </c>
      <c r="F250" s="1">
        <v>4326</v>
      </c>
      <c r="G250" s="2">
        <v>388</v>
      </c>
      <c r="H250">
        <v>167</v>
      </c>
      <c r="I250" s="7">
        <v>41931</v>
      </c>
    </row>
    <row r="251" spans="2:9" x14ac:dyDescent="0.3">
      <c r="B251">
        <v>13408</v>
      </c>
      <c r="C251" t="s">
        <v>93</v>
      </c>
      <c r="D251" t="s">
        <v>36</v>
      </c>
      <c r="E251" t="s">
        <v>44</v>
      </c>
      <c r="F251" s="1">
        <v>539</v>
      </c>
      <c r="G251" s="2">
        <v>296</v>
      </c>
      <c r="H251">
        <v>42</v>
      </c>
      <c r="I251" s="7">
        <v>41932</v>
      </c>
    </row>
    <row r="252" spans="2:9" x14ac:dyDescent="0.3">
      <c r="B252">
        <v>13409</v>
      </c>
      <c r="C252" t="s">
        <v>92</v>
      </c>
      <c r="D252" t="s">
        <v>40</v>
      </c>
      <c r="E252" t="s">
        <v>52</v>
      </c>
      <c r="F252" s="1">
        <v>6125</v>
      </c>
      <c r="G252" s="2">
        <v>133</v>
      </c>
      <c r="H252">
        <v>472</v>
      </c>
      <c r="I252" s="7">
        <v>41933</v>
      </c>
    </row>
    <row r="253" spans="2:9" x14ac:dyDescent="0.3">
      <c r="B253">
        <v>13410</v>
      </c>
      <c r="C253" t="s">
        <v>100</v>
      </c>
      <c r="D253" t="s">
        <v>36</v>
      </c>
      <c r="E253" t="s">
        <v>44</v>
      </c>
      <c r="F253" s="1">
        <v>1743</v>
      </c>
      <c r="G253" s="2">
        <v>384</v>
      </c>
      <c r="H253">
        <v>125</v>
      </c>
      <c r="I253" s="7">
        <v>41934</v>
      </c>
    </row>
    <row r="254" spans="2:9" x14ac:dyDescent="0.3">
      <c r="B254">
        <v>13411</v>
      </c>
      <c r="C254" t="s">
        <v>101</v>
      </c>
      <c r="D254" t="s">
        <v>40</v>
      </c>
      <c r="E254" t="s">
        <v>48</v>
      </c>
      <c r="F254" s="1">
        <v>329</v>
      </c>
      <c r="G254" s="2">
        <v>57</v>
      </c>
      <c r="H254">
        <v>33</v>
      </c>
      <c r="I254" s="7">
        <v>41935</v>
      </c>
    </row>
    <row r="255" spans="2:9" x14ac:dyDescent="0.3">
      <c r="B255">
        <v>13412</v>
      </c>
      <c r="C255" t="s">
        <v>93</v>
      </c>
      <c r="D255" t="s">
        <v>39</v>
      </c>
      <c r="E255" t="s">
        <v>52</v>
      </c>
      <c r="F255" s="1">
        <v>7525</v>
      </c>
      <c r="G255" s="2">
        <v>97</v>
      </c>
      <c r="H255">
        <v>502</v>
      </c>
      <c r="I255" s="7">
        <v>41936</v>
      </c>
    </row>
    <row r="256" spans="2:9" x14ac:dyDescent="0.3">
      <c r="B256">
        <v>13413</v>
      </c>
      <c r="C256" t="s">
        <v>99</v>
      </c>
      <c r="D256" t="s">
        <v>39</v>
      </c>
      <c r="E256" t="s">
        <v>52</v>
      </c>
      <c r="F256" s="1">
        <v>2016</v>
      </c>
      <c r="G256" s="2">
        <v>229</v>
      </c>
      <c r="H256">
        <v>126</v>
      </c>
      <c r="I256" s="7">
        <v>41937</v>
      </c>
    </row>
    <row r="257" spans="2:9" x14ac:dyDescent="0.3">
      <c r="B257">
        <v>13414</v>
      </c>
      <c r="C257" t="s">
        <v>101</v>
      </c>
      <c r="D257" t="s">
        <v>40</v>
      </c>
      <c r="E257" t="s">
        <v>60</v>
      </c>
      <c r="F257" s="1">
        <v>9366</v>
      </c>
      <c r="G257" s="2">
        <v>114</v>
      </c>
      <c r="H257">
        <v>361</v>
      </c>
      <c r="I257" s="7">
        <v>41938</v>
      </c>
    </row>
    <row r="258" spans="2:9" x14ac:dyDescent="0.3">
      <c r="B258">
        <v>13415</v>
      </c>
      <c r="C258" t="s">
        <v>96</v>
      </c>
      <c r="D258" t="s">
        <v>41</v>
      </c>
      <c r="E258" t="s">
        <v>55</v>
      </c>
      <c r="F258" s="1">
        <v>4389</v>
      </c>
      <c r="G258" s="2">
        <v>160</v>
      </c>
      <c r="H258">
        <v>169</v>
      </c>
      <c r="I258" s="7">
        <v>41939</v>
      </c>
    </row>
    <row r="259" spans="2:9" x14ac:dyDescent="0.3">
      <c r="B259">
        <v>13416</v>
      </c>
      <c r="C259" t="s">
        <v>95</v>
      </c>
      <c r="D259" t="s">
        <v>39</v>
      </c>
      <c r="E259" t="s">
        <v>59</v>
      </c>
      <c r="F259" s="1">
        <v>2877</v>
      </c>
      <c r="G259" s="2">
        <v>213</v>
      </c>
      <c r="H259">
        <v>131</v>
      </c>
      <c r="I259" s="7">
        <v>41940</v>
      </c>
    </row>
    <row r="260" spans="2:9" x14ac:dyDescent="0.3">
      <c r="B260">
        <v>13417</v>
      </c>
      <c r="C260" t="s">
        <v>92</v>
      </c>
      <c r="D260" t="s">
        <v>39</v>
      </c>
      <c r="E260" t="s">
        <v>56</v>
      </c>
      <c r="F260" s="1">
        <v>8890</v>
      </c>
      <c r="G260" s="2">
        <v>80</v>
      </c>
      <c r="H260">
        <v>741</v>
      </c>
      <c r="I260" s="7">
        <v>41941</v>
      </c>
    </row>
    <row r="261" spans="2:9" x14ac:dyDescent="0.3">
      <c r="B261">
        <v>13418</v>
      </c>
      <c r="C261" t="s">
        <v>99</v>
      </c>
      <c r="D261" t="s">
        <v>38</v>
      </c>
      <c r="E261" t="s">
        <v>65</v>
      </c>
      <c r="F261" s="1">
        <v>1386</v>
      </c>
      <c r="G261" s="2">
        <v>38</v>
      </c>
      <c r="H261">
        <v>87</v>
      </c>
      <c r="I261" s="7">
        <v>41942</v>
      </c>
    </row>
    <row r="262" spans="2:9" x14ac:dyDescent="0.3">
      <c r="B262">
        <v>13419</v>
      </c>
      <c r="C262" t="s">
        <v>93</v>
      </c>
      <c r="D262" t="s">
        <v>39</v>
      </c>
      <c r="E262" t="s">
        <v>60</v>
      </c>
      <c r="F262" s="1">
        <v>875</v>
      </c>
      <c r="G262" s="2">
        <v>295</v>
      </c>
      <c r="H262">
        <v>35</v>
      </c>
      <c r="I262" s="7">
        <v>41943</v>
      </c>
    </row>
    <row r="263" spans="2:9" x14ac:dyDescent="0.3">
      <c r="B263">
        <v>13420</v>
      </c>
      <c r="C263" t="s">
        <v>98</v>
      </c>
      <c r="D263" t="s">
        <v>39</v>
      </c>
      <c r="E263" t="s">
        <v>56</v>
      </c>
      <c r="F263" s="1">
        <v>854</v>
      </c>
      <c r="G263" s="2">
        <v>123</v>
      </c>
      <c r="H263">
        <v>66</v>
      </c>
      <c r="I263" s="7">
        <v>41944</v>
      </c>
    </row>
    <row r="264" spans="2:9" x14ac:dyDescent="0.3">
      <c r="B264">
        <v>13421</v>
      </c>
      <c r="C264" t="s">
        <v>100</v>
      </c>
      <c r="D264" t="s">
        <v>41</v>
      </c>
      <c r="E264" t="s">
        <v>53</v>
      </c>
      <c r="F264" s="1">
        <v>6482</v>
      </c>
      <c r="G264" s="2">
        <v>261</v>
      </c>
      <c r="H264">
        <v>1081</v>
      </c>
      <c r="I264" s="7">
        <v>41945</v>
      </c>
    </row>
    <row r="265" spans="2:9" x14ac:dyDescent="0.3">
      <c r="B265">
        <v>13422</v>
      </c>
      <c r="C265" t="s">
        <v>94</v>
      </c>
      <c r="D265" t="s">
        <v>41</v>
      </c>
      <c r="E265" t="s">
        <v>57</v>
      </c>
      <c r="F265" s="1">
        <v>2415</v>
      </c>
      <c r="G265" s="2">
        <v>215</v>
      </c>
      <c r="H265">
        <v>90</v>
      </c>
      <c r="I265" s="7">
        <v>41946</v>
      </c>
    </row>
    <row r="266" spans="2:9" x14ac:dyDescent="0.3">
      <c r="B266">
        <v>13423</v>
      </c>
      <c r="C266" t="s">
        <v>101</v>
      </c>
      <c r="D266" t="s">
        <v>40</v>
      </c>
      <c r="E266" t="s">
        <v>49</v>
      </c>
      <c r="F266" s="1">
        <v>5838</v>
      </c>
      <c r="G266" s="2">
        <v>182</v>
      </c>
      <c r="H266">
        <v>217</v>
      </c>
      <c r="I266" s="7">
        <v>41947</v>
      </c>
    </row>
    <row r="267" spans="2:9" x14ac:dyDescent="0.3">
      <c r="B267">
        <v>13424</v>
      </c>
      <c r="C267" t="s">
        <v>93</v>
      </c>
      <c r="D267" t="s">
        <v>36</v>
      </c>
      <c r="E267" t="s">
        <v>53</v>
      </c>
      <c r="F267" s="1">
        <v>2212</v>
      </c>
      <c r="G267" s="2">
        <v>87</v>
      </c>
      <c r="H267">
        <v>246</v>
      </c>
      <c r="I267" s="7">
        <v>41965</v>
      </c>
    </row>
    <row r="268" spans="2:9" x14ac:dyDescent="0.3">
      <c r="B268">
        <v>13425</v>
      </c>
      <c r="C268" t="s">
        <v>99</v>
      </c>
      <c r="D268" t="s">
        <v>40</v>
      </c>
      <c r="E268" t="s">
        <v>63</v>
      </c>
      <c r="F268" s="1">
        <v>8918</v>
      </c>
      <c r="G268" s="2">
        <v>6</v>
      </c>
      <c r="H268">
        <v>686</v>
      </c>
      <c r="I268" s="7">
        <v>41966</v>
      </c>
    </row>
    <row r="269" spans="2:9" x14ac:dyDescent="0.3">
      <c r="B269">
        <v>13426</v>
      </c>
      <c r="C269" t="s">
        <v>94</v>
      </c>
      <c r="D269" t="s">
        <v>37</v>
      </c>
      <c r="E269" t="s">
        <v>60</v>
      </c>
      <c r="F269" s="1">
        <v>4347</v>
      </c>
      <c r="G269" s="2">
        <v>374</v>
      </c>
      <c r="H269">
        <v>182</v>
      </c>
      <c r="I269" s="7">
        <v>41967</v>
      </c>
    </row>
    <row r="270" spans="2:9" x14ac:dyDescent="0.3">
      <c r="B270">
        <v>13427</v>
      </c>
      <c r="C270" t="s">
        <v>93</v>
      </c>
      <c r="D270" t="s">
        <v>37</v>
      </c>
      <c r="E270" t="s">
        <v>48</v>
      </c>
      <c r="F270" s="1">
        <v>3605</v>
      </c>
      <c r="G270" s="2">
        <v>43</v>
      </c>
      <c r="H270">
        <v>401</v>
      </c>
      <c r="I270" s="7">
        <v>41968</v>
      </c>
    </row>
    <row r="271" spans="2:9" x14ac:dyDescent="0.3">
      <c r="B271">
        <v>13428</v>
      </c>
      <c r="C271" t="s">
        <v>100</v>
      </c>
      <c r="D271" t="s">
        <v>37</v>
      </c>
      <c r="E271" t="s">
        <v>68</v>
      </c>
      <c r="F271" s="1">
        <v>2254</v>
      </c>
      <c r="G271" s="2">
        <v>104</v>
      </c>
      <c r="H271">
        <v>322</v>
      </c>
      <c r="I271" s="7">
        <v>41969</v>
      </c>
    </row>
    <row r="272" spans="2:9" x14ac:dyDescent="0.3">
      <c r="B272">
        <v>13429</v>
      </c>
      <c r="C272" t="s">
        <v>92</v>
      </c>
      <c r="D272" t="s">
        <v>36</v>
      </c>
      <c r="E272" t="s">
        <v>47</v>
      </c>
      <c r="F272" s="1">
        <v>8379</v>
      </c>
      <c r="G272" s="2">
        <v>348</v>
      </c>
      <c r="H272">
        <v>381</v>
      </c>
      <c r="I272" s="7">
        <v>41970</v>
      </c>
    </row>
    <row r="273" spans="2:9" x14ac:dyDescent="0.3">
      <c r="B273">
        <v>13430</v>
      </c>
      <c r="C273" t="s">
        <v>98</v>
      </c>
      <c r="D273" t="s">
        <v>39</v>
      </c>
      <c r="E273" t="s">
        <v>52</v>
      </c>
      <c r="F273" s="1">
        <v>2604</v>
      </c>
      <c r="G273" s="2">
        <v>85</v>
      </c>
      <c r="H273">
        <v>163</v>
      </c>
      <c r="I273" s="7">
        <v>41971</v>
      </c>
    </row>
    <row r="274" spans="2:9" x14ac:dyDescent="0.3">
      <c r="B274">
        <v>13431</v>
      </c>
      <c r="C274" t="s">
        <v>98</v>
      </c>
      <c r="D274" t="s">
        <v>36</v>
      </c>
      <c r="E274" t="s">
        <v>60</v>
      </c>
      <c r="F274" s="1">
        <v>3598</v>
      </c>
      <c r="G274" s="2">
        <v>210</v>
      </c>
      <c r="H274">
        <v>144</v>
      </c>
      <c r="I274" s="7">
        <v>41972</v>
      </c>
    </row>
    <row r="275" spans="2:9" x14ac:dyDescent="0.3">
      <c r="B275">
        <v>13432</v>
      </c>
      <c r="C275" t="s">
        <v>96</v>
      </c>
      <c r="D275" t="s">
        <v>38</v>
      </c>
      <c r="E275" t="s">
        <v>51</v>
      </c>
      <c r="F275" s="1">
        <v>1400</v>
      </c>
      <c r="G275" s="2">
        <v>307</v>
      </c>
      <c r="H275">
        <v>56</v>
      </c>
      <c r="I275" s="7">
        <v>41973</v>
      </c>
    </row>
    <row r="276" spans="2:9" x14ac:dyDescent="0.3">
      <c r="B276">
        <v>13433</v>
      </c>
      <c r="C276" t="s">
        <v>93</v>
      </c>
      <c r="D276" t="s">
        <v>36</v>
      </c>
      <c r="E276" t="s">
        <v>58</v>
      </c>
      <c r="F276" s="1">
        <v>1379</v>
      </c>
      <c r="G276" s="2">
        <v>172</v>
      </c>
      <c r="H276">
        <v>230</v>
      </c>
      <c r="I276" s="7">
        <v>41974</v>
      </c>
    </row>
    <row r="277" spans="2:9" x14ac:dyDescent="0.3">
      <c r="B277">
        <v>13434</v>
      </c>
      <c r="C277" t="s">
        <v>94</v>
      </c>
      <c r="D277" t="s">
        <v>36</v>
      </c>
      <c r="E277" t="s">
        <v>59</v>
      </c>
      <c r="F277" s="1">
        <v>14413</v>
      </c>
      <c r="G277" s="2">
        <v>225</v>
      </c>
      <c r="H277">
        <v>759</v>
      </c>
      <c r="I277" s="7">
        <v>41975</v>
      </c>
    </row>
    <row r="278" spans="2:9" x14ac:dyDescent="0.3">
      <c r="B278">
        <v>13435</v>
      </c>
      <c r="C278" t="s">
        <v>97</v>
      </c>
      <c r="D278" t="s">
        <v>37</v>
      </c>
      <c r="E278" t="s">
        <v>63</v>
      </c>
      <c r="F278" s="1">
        <v>1582</v>
      </c>
      <c r="G278" s="2">
        <v>47</v>
      </c>
      <c r="H278">
        <v>106</v>
      </c>
      <c r="I278" s="7">
        <v>41976</v>
      </c>
    </row>
    <row r="279" spans="2:9" x14ac:dyDescent="0.3">
      <c r="B279">
        <v>13436</v>
      </c>
      <c r="C279" t="s">
        <v>99</v>
      </c>
      <c r="D279" t="s">
        <v>41</v>
      </c>
      <c r="E279" t="s">
        <v>67</v>
      </c>
      <c r="F279" s="1">
        <v>2338</v>
      </c>
      <c r="G279" s="2">
        <v>113</v>
      </c>
      <c r="H279">
        <v>390</v>
      </c>
      <c r="I279" s="7">
        <v>41977</v>
      </c>
    </row>
    <row r="280" spans="2:9" x14ac:dyDescent="0.3">
      <c r="B280">
        <v>13437</v>
      </c>
      <c r="C280" t="s">
        <v>96</v>
      </c>
      <c r="D280" t="s">
        <v>38</v>
      </c>
      <c r="E280" t="s">
        <v>60</v>
      </c>
      <c r="F280" s="1">
        <v>1561</v>
      </c>
      <c r="G280" s="2">
        <v>179</v>
      </c>
      <c r="H280">
        <v>63</v>
      </c>
      <c r="I280" s="7">
        <v>41978</v>
      </c>
    </row>
    <row r="281" spans="2:9" x14ac:dyDescent="0.3">
      <c r="B281">
        <v>13438</v>
      </c>
      <c r="C281" t="s">
        <v>92</v>
      </c>
      <c r="D281" t="s">
        <v>40</v>
      </c>
      <c r="E281" t="s">
        <v>62</v>
      </c>
      <c r="F281" s="1">
        <v>3276</v>
      </c>
      <c r="G281" s="2">
        <v>76</v>
      </c>
      <c r="H281">
        <v>126</v>
      </c>
      <c r="I281" s="7">
        <v>41979</v>
      </c>
    </row>
    <row r="282" spans="2:9" x14ac:dyDescent="0.3">
      <c r="B282">
        <v>13439</v>
      </c>
      <c r="C282" t="s">
        <v>100</v>
      </c>
      <c r="D282" t="s">
        <v>40</v>
      </c>
      <c r="E282" t="s">
        <v>68</v>
      </c>
      <c r="F282" s="1">
        <v>2135</v>
      </c>
      <c r="G282" s="2">
        <v>214</v>
      </c>
      <c r="H282">
        <v>214</v>
      </c>
      <c r="I282" s="7">
        <v>41980</v>
      </c>
    </row>
    <row r="283" spans="2:9" x14ac:dyDescent="0.3">
      <c r="B283">
        <v>13440</v>
      </c>
      <c r="C283" t="s">
        <v>98</v>
      </c>
      <c r="D283" t="s">
        <v>39</v>
      </c>
      <c r="E283" t="s">
        <v>49</v>
      </c>
      <c r="F283" s="1">
        <v>4032</v>
      </c>
      <c r="G283" s="2">
        <v>86</v>
      </c>
      <c r="H283">
        <v>162</v>
      </c>
      <c r="I283" s="7">
        <v>41981</v>
      </c>
    </row>
    <row r="284" spans="2:9" x14ac:dyDescent="0.3">
      <c r="B284">
        <v>13441</v>
      </c>
      <c r="C284" t="s">
        <v>96</v>
      </c>
      <c r="D284" t="s">
        <v>40</v>
      </c>
      <c r="E284" t="s">
        <v>47</v>
      </c>
      <c r="F284" s="1">
        <v>5047</v>
      </c>
      <c r="G284" s="2">
        <v>32</v>
      </c>
      <c r="H284">
        <v>230</v>
      </c>
      <c r="I284" s="7">
        <v>41982</v>
      </c>
    </row>
    <row r="285" spans="2:9" x14ac:dyDescent="0.3">
      <c r="B285">
        <v>13442</v>
      </c>
      <c r="C285" t="s">
        <v>92</v>
      </c>
      <c r="D285" t="s">
        <v>40</v>
      </c>
      <c r="E285" t="s">
        <v>66</v>
      </c>
      <c r="F285" s="1">
        <v>1554</v>
      </c>
      <c r="G285" s="2">
        <v>270</v>
      </c>
      <c r="H285">
        <v>130</v>
      </c>
      <c r="I285" s="7">
        <v>41983</v>
      </c>
    </row>
    <row r="286" spans="2:9" x14ac:dyDescent="0.3">
      <c r="B286">
        <v>13443</v>
      </c>
      <c r="C286" t="s">
        <v>98</v>
      </c>
      <c r="D286" t="s">
        <v>37</v>
      </c>
      <c r="E286" t="s">
        <v>46</v>
      </c>
      <c r="F286" s="1">
        <v>6111</v>
      </c>
      <c r="G286" s="2">
        <v>220</v>
      </c>
      <c r="H286">
        <v>266</v>
      </c>
      <c r="I286" s="7">
        <v>41984</v>
      </c>
    </row>
    <row r="287" spans="2:9" x14ac:dyDescent="0.3">
      <c r="B287">
        <v>13444</v>
      </c>
      <c r="C287" t="s">
        <v>100</v>
      </c>
      <c r="D287" t="s">
        <v>37</v>
      </c>
      <c r="E287" t="s">
        <v>55</v>
      </c>
      <c r="F287" s="1">
        <v>6930</v>
      </c>
      <c r="G287" s="2">
        <v>499</v>
      </c>
      <c r="H287">
        <v>267</v>
      </c>
      <c r="I287" s="7">
        <v>41985</v>
      </c>
    </row>
    <row r="288" spans="2:9" x14ac:dyDescent="0.3">
      <c r="B288">
        <v>13445</v>
      </c>
      <c r="C288" t="s">
        <v>100</v>
      </c>
      <c r="D288" t="s">
        <v>36</v>
      </c>
      <c r="E288" t="s">
        <v>61</v>
      </c>
      <c r="F288" s="1">
        <v>5411</v>
      </c>
      <c r="G288" s="2">
        <v>76</v>
      </c>
      <c r="H288">
        <v>217</v>
      </c>
      <c r="I288" s="7">
        <v>41986</v>
      </c>
    </row>
    <row r="289" spans="2:9" x14ac:dyDescent="0.3">
      <c r="B289">
        <v>13446</v>
      </c>
      <c r="C289" t="s">
        <v>99</v>
      </c>
      <c r="D289" t="s">
        <v>39</v>
      </c>
      <c r="E289" t="s">
        <v>44</v>
      </c>
      <c r="F289" s="1">
        <v>5768</v>
      </c>
      <c r="G289" s="2">
        <v>36</v>
      </c>
      <c r="H289">
        <v>444</v>
      </c>
      <c r="I289" s="7">
        <v>41987</v>
      </c>
    </row>
    <row r="290" spans="2:9" x14ac:dyDescent="0.3">
      <c r="B290">
        <v>13447</v>
      </c>
      <c r="C290" t="s">
        <v>96</v>
      </c>
      <c r="D290" t="s">
        <v>37</v>
      </c>
      <c r="E290" t="s">
        <v>58</v>
      </c>
      <c r="F290" s="1">
        <v>1785</v>
      </c>
      <c r="G290" s="2">
        <v>53</v>
      </c>
      <c r="H290">
        <v>199</v>
      </c>
      <c r="I290" s="7">
        <v>41988</v>
      </c>
    </row>
    <row r="291" spans="2:9" x14ac:dyDescent="0.3">
      <c r="B291">
        <v>13448</v>
      </c>
      <c r="C291" t="s">
        <v>97</v>
      </c>
      <c r="D291" t="s">
        <v>37</v>
      </c>
      <c r="E291" t="s">
        <v>51</v>
      </c>
      <c r="F291" s="1">
        <v>1057</v>
      </c>
      <c r="G291" s="2">
        <v>276</v>
      </c>
      <c r="H291">
        <v>46</v>
      </c>
      <c r="I291" s="7">
        <v>41989</v>
      </c>
    </row>
    <row r="292" spans="2:9" x14ac:dyDescent="0.3">
      <c r="B292">
        <v>13449</v>
      </c>
      <c r="C292" t="s">
        <v>99</v>
      </c>
      <c r="D292" t="s">
        <v>37</v>
      </c>
      <c r="E292" t="s">
        <v>58</v>
      </c>
      <c r="F292" s="1">
        <v>2198</v>
      </c>
      <c r="G292" s="2">
        <v>688</v>
      </c>
      <c r="H292">
        <v>245</v>
      </c>
      <c r="I292" s="7">
        <v>41990</v>
      </c>
    </row>
    <row r="293" spans="2:9" x14ac:dyDescent="0.3">
      <c r="B293">
        <v>13450</v>
      </c>
      <c r="C293" t="s">
        <v>94</v>
      </c>
      <c r="D293" t="s">
        <v>39</v>
      </c>
      <c r="E293" t="s">
        <v>67</v>
      </c>
      <c r="F293" s="1">
        <v>3059</v>
      </c>
      <c r="G293" s="2">
        <v>27</v>
      </c>
      <c r="H293">
        <v>383</v>
      </c>
      <c r="I293" s="7">
        <v>41991</v>
      </c>
    </row>
    <row r="294" spans="2:9" x14ac:dyDescent="0.3">
      <c r="B294">
        <v>13451</v>
      </c>
      <c r="C294" t="s">
        <v>95</v>
      </c>
      <c r="D294" t="s">
        <v>37</v>
      </c>
      <c r="E294" t="s">
        <v>51</v>
      </c>
      <c r="F294" s="1">
        <v>2772</v>
      </c>
      <c r="G294" s="2">
        <v>27</v>
      </c>
      <c r="H294">
        <v>116</v>
      </c>
      <c r="I294" s="7">
        <v>41992</v>
      </c>
    </row>
    <row r="295" spans="2:9" x14ac:dyDescent="0.3">
      <c r="B295">
        <v>13452</v>
      </c>
      <c r="C295" t="s">
        <v>92</v>
      </c>
      <c r="D295" t="s">
        <v>37</v>
      </c>
      <c r="E295" t="s">
        <v>44</v>
      </c>
      <c r="F295" s="1">
        <v>1603</v>
      </c>
      <c r="G295" s="2">
        <v>76</v>
      </c>
      <c r="H295">
        <v>115</v>
      </c>
      <c r="I295" s="7">
        <v>41993</v>
      </c>
    </row>
    <row r="296" spans="2:9" x14ac:dyDescent="0.3">
      <c r="B296">
        <v>13453</v>
      </c>
      <c r="C296" t="s">
        <v>94</v>
      </c>
      <c r="D296" t="s">
        <v>41</v>
      </c>
      <c r="E296" t="s">
        <v>47</v>
      </c>
      <c r="F296" s="1">
        <v>210</v>
      </c>
      <c r="G296" s="2">
        <v>174</v>
      </c>
      <c r="H296">
        <v>12</v>
      </c>
      <c r="I296" s="7">
        <v>41994</v>
      </c>
    </row>
    <row r="297" spans="2:9" x14ac:dyDescent="0.3">
      <c r="B297">
        <v>13454</v>
      </c>
      <c r="C297" t="s">
        <v>97</v>
      </c>
      <c r="D297" t="s">
        <v>36</v>
      </c>
      <c r="E297" t="s">
        <v>57</v>
      </c>
      <c r="F297" s="1">
        <v>3045</v>
      </c>
      <c r="G297" s="2">
        <v>33</v>
      </c>
      <c r="H297">
        <v>127</v>
      </c>
      <c r="I297" s="7">
        <v>41995</v>
      </c>
    </row>
    <row r="298" spans="2:9" x14ac:dyDescent="0.3">
      <c r="B298">
        <v>13455</v>
      </c>
      <c r="C298" t="s">
        <v>97</v>
      </c>
      <c r="D298" t="s">
        <v>40</v>
      </c>
      <c r="E298" t="s">
        <v>52</v>
      </c>
      <c r="F298" s="1">
        <v>4067</v>
      </c>
      <c r="G298" s="2">
        <v>508</v>
      </c>
      <c r="H298">
        <v>313</v>
      </c>
      <c r="I298" s="7">
        <v>41996</v>
      </c>
    </row>
    <row r="299" spans="2:9" x14ac:dyDescent="0.3">
      <c r="B299">
        <v>13456</v>
      </c>
      <c r="C299" t="s">
        <v>93</v>
      </c>
      <c r="D299" t="s">
        <v>40</v>
      </c>
      <c r="E299" t="s">
        <v>53</v>
      </c>
      <c r="F299" s="1">
        <v>1582</v>
      </c>
      <c r="G299" s="2">
        <v>236</v>
      </c>
      <c r="H299">
        <v>176</v>
      </c>
      <c r="I299" s="7">
        <v>41997</v>
      </c>
    </row>
    <row r="300" spans="2:9" x14ac:dyDescent="0.3">
      <c r="B300">
        <v>13457</v>
      </c>
      <c r="C300" t="s">
        <v>101</v>
      </c>
      <c r="D300" t="s">
        <v>36</v>
      </c>
      <c r="E300" t="s">
        <v>63</v>
      </c>
      <c r="F300" s="1">
        <v>1519</v>
      </c>
      <c r="G300" s="2">
        <v>210</v>
      </c>
      <c r="H300">
        <v>95</v>
      </c>
      <c r="I300" s="7">
        <v>41998</v>
      </c>
    </row>
    <row r="301" spans="2:9" x14ac:dyDescent="0.3">
      <c r="B301">
        <v>13458</v>
      </c>
      <c r="C301" t="s">
        <v>101</v>
      </c>
      <c r="D301" t="s">
        <v>38</v>
      </c>
      <c r="E301" t="s">
        <v>56</v>
      </c>
      <c r="F301" s="1">
        <v>5341</v>
      </c>
      <c r="G301" s="2">
        <v>112</v>
      </c>
      <c r="H301">
        <v>411</v>
      </c>
      <c r="I301" s="7">
        <v>41999</v>
      </c>
    </row>
    <row r="302" spans="2:9" x14ac:dyDescent="0.3">
      <c r="B302">
        <v>13459</v>
      </c>
      <c r="C302" t="s">
        <v>93</v>
      </c>
      <c r="D302" t="s">
        <v>36</v>
      </c>
      <c r="E302" t="s">
        <v>55</v>
      </c>
      <c r="F302" s="1">
        <v>2555</v>
      </c>
      <c r="G302" s="2">
        <v>113</v>
      </c>
      <c r="H302">
        <v>112</v>
      </c>
      <c r="I302" s="7">
        <v>42000</v>
      </c>
    </row>
    <row r="303" spans="2:9" x14ac:dyDescent="0.3">
      <c r="B303">
        <v>13460</v>
      </c>
      <c r="C303" t="s">
        <v>94</v>
      </c>
      <c r="D303" t="s">
        <v>41</v>
      </c>
      <c r="E303" t="s">
        <v>53</v>
      </c>
      <c r="F303" s="1">
        <v>5215</v>
      </c>
      <c r="G303" s="2">
        <v>237</v>
      </c>
      <c r="H303">
        <v>580</v>
      </c>
      <c r="I303" s="7">
        <v>42001</v>
      </c>
    </row>
    <row r="304" spans="2:9" x14ac:dyDescent="0.3">
      <c r="B304">
        <v>13461</v>
      </c>
      <c r="C304" t="s">
        <v>99</v>
      </c>
      <c r="D304" t="s">
        <v>40</v>
      </c>
      <c r="E304" t="s">
        <v>62</v>
      </c>
      <c r="F304" s="1">
        <v>126</v>
      </c>
      <c r="G304" s="2">
        <v>330</v>
      </c>
      <c r="H304">
        <v>6</v>
      </c>
      <c r="I304" s="7">
        <v>42002</v>
      </c>
    </row>
    <row r="305" spans="2:9" x14ac:dyDescent="0.3">
      <c r="B305">
        <v>13462</v>
      </c>
      <c r="C305" t="s">
        <v>96</v>
      </c>
      <c r="D305" t="s">
        <v>36</v>
      </c>
      <c r="E305" t="s">
        <v>46</v>
      </c>
      <c r="F305" s="1">
        <v>2205</v>
      </c>
      <c r="G305" s="2">
        <v>79</v>
      </c>
      <c r="H305">
        <v>101</v>
      </c>
      <c r="I305" s="7">
        <v>42003</v>
      </c>
    </row>
    <row r="306" spans="2:9" x14ac:dyDescent="0.3">
      <c r="B306">
        <v>13463</v>
      </c>
      <c r="C306" t="s">
        <v>93</v>
      </c>
      <c r="D306" t="s">
        <v>38</v>
      </c>
      <c r="E306" t="s">
        <v>48</v>
      </c>
      <c r="F306" s="1">
        <v>4438</v>
      </c>
      <c r="G306" s="2">
        <v>53</v>
      </c>
      <c r="H306">
        <v>444</v>
      </c>
      <c r="I306" s="7">
        <v>42004</v>
      </c>
    </row>
    <row r="307" spans="2:9" x14ac:dyDescent="0.3">
      <c r="B307">
        <v>13464</v>
      </c>
      <c r="C307" t="s">
        <v>98</v>
      </c>
      <c r="D307" t="s">
        <v>38</v>
      </c>
      <c r="E307" t="s">
        <v>68</v>
      </c>
      <c r="F307" s="1">
        <v>2919</v>
      </c>
      <c r="G307" s="2">
        <v>108</v>
      </c>
      <c r="H307">
        <v>417</v>
      </c>
      <c r="I307" s="7">
        <v>41982</v>
      </c>
    </row>
    <row r="308" spans="2:9" x14ac:dyDescent="0.3">
      <c r="B308">
        <v>13465</v>
      </c>
      <c r="C308" t="s">
        <v>96</v>
      </c>
      <c r="D308" t="s">
        <v>36</v>
      </c>
      <c r="E308" t="s">
        <v>47</v>
      </c>
      <c r="F308" s="1">
        <v>5880</v>
      </c>
      <c r="G308" s="2">
        <v>131</v>
      </c>
      <c r="H308">
        <v>294</v>
      </c>
      <c r="I308" s="7">
        <v>41983</v>
      </c>
    </row>
    <row r="309" spans="2:9" x14ac:dyDescent="0.3">
      <c r="B309">
        <v>13466</v>
      </c>
      <c r="C309" t="s">
        <v>93</v>
      </c>
      <c r="D309" t="s">
        <v>36</v>
      </c>
      <c r="E309" t="s">
        <v>56</v>
      </c>
      <c r="F309" s="1">
        <v>4242</v>
      </c>
      <c r="G309" s="2">
        <v>201</v>
      </c>
      <c r="H309">
        <v>327</v>
      </c>
      <c r="I309" s="7">
        <v>41984</v>
      </c>
    </row>
    <row r="310" spans="2:9" x14ac:dyDescent="0.3">
      <c r="B310">
        <v>13467</v>
      </c>
      <c r="C310" t="s">
        <v>96</v>
      </c>
      <c r="D310" t="s">
        <v>38</v>
      </c>
      <c r="E310" t="s">
        <v>52</v>
      </c>
      <c r="F310" s="1">
        <v>1519</v>
      </c>
      <c r="G310" s="2">
        <v>59</v>
      </c>
      <c r="H310">
        <v>95</v>
      </c>
      <c r="I310" s="7">
        <v>41985</v>
      </c>
    </row>
    <row r="311" spans="2:9" x14ac:dyDescent="0.3">
      <c r="B311">
        <v>13468</v>
      </c>
      <c r="C311" t="s">
        <v>92</v>
      </c>
      <c r="D311" t="s">
        <v>41</v>
      </c>
      <c r="E311" t="s">
        <v>51</v>
      </c>
      <c r="F311" s="1">
        <v>2450</v>
      </c>
      <c r="G311" s="2">
        <v>251</v>
      </c>
      <c r="H311">
        <v>112</v>
      </c>
      <c r="I311" s="7">
        <v>41986</v>
      </c>
    </row>
    <row r="312" spans="2:9" x14ac:dyDescent="0.3">
      <c r="B312">
        <v>13469</v>
      </c>
      <c r="C312" t="s">
        <v>100</v>
      </c>
      <c r="D312" t="s">
        <v>39</v>
      </c>
      <c r="E312" t="s">
        <v>47</v>
      </c>
      <c r="F312" s="1">
        <v>4914</v>
      </c>
      <c r="G312" s="2">
        <v>127</v>
      </c>
      <c r="H312">
        <v>234</v>
      </c>
      <c r="I312" s="7">
        <v>41987</v>
      </c>
    </row>
    <row r="313" spans="2:9" x14ac:dyDescent="0.3">
      <c r="B313">
        <v>13470</v>
      </c>
      <c r="C313" t="s">
        <v>94</v>
      </c>
      <c r="D313" t="s">
        <v>38</v>
      </c>
      <c r="E313" t="s">
        <v>52</v>
      </c>
      <c r="F313" s="1">
        <v>6370</v>
      </c>
      <c r="G313" s="2">
        <v>170</v>
      </c>
      <c r="H313">
        <v>399</v>
      </c>
      <c r="I313" s="7">
        <v>41988</v>
      </c>
    </row>
    <row r="314" spans="2:9" x14ac:dyDescent="0.3">
      <c r="B314">
        <v>13471</v>
      </c>
      <c r="C314" t="s">
        <v>95</v>
      </c>
      <c r="D314" t="s">
        <v>40</v>
      </c>
      <c r="E314" t="s">
        <v>67</v>
      </c>
      <c r="F314" s="1">
        <v>4081</v>
      </c>
      <c r="G314" s="2">
        <v>156</v>
      </c>
      <c r="H314">
        <v>583</v>
      </c>
      <c r="I314" s="7">
        <v>41989</v>
      </c>
    </row>
    <row r="315" spans="2:9" x14ac:dyDescent="0.3">
      <c r="B315">
        <v>13472</v>
      </c>
      <c r="C315" t="s">
        <v>98</v>
      </c>
      <c r="D315" t="s">
        <v>41</v>
      </c>
      <c r="E315" t="s">
        <v>61</v>
      </c>
      <c r="F315" s="1">
        <v>294</v>
      </c>
      <c r="G315" s="2">
        <v>265</v>
      </c>
      <c r="H315">
        <v>11</v>
      </c>
      <c r="I315" s="7">
        <v>41990</v>
      </c>
    </row>
    <row r="316" spans="2:9" x14ac:dyDescent="0.3">
      <c r="B316">
        <v>13473</v>
      </c>
      <c r="C316" t="s">
        <v>97</v>
      </c>
      <c r="D316" t="s">
        <v>39</v>
      </c>
      <c r="E316" t="s">
        <v>62</v>
      </c>
      <c r="F316" s="1">
        <v>7525</v>
      </c>
      <c r="G316" s="2">
        <v>9</v>
      </c>
      <c r="H316">
        <v>290</v>
      </c>
      <c r="I316" s="7">
        <v>41991</v>
      </c>
    </row>
    <row r="317" spans="2:9" x14ac:dyDescent="0.3">
      <c r="B317">
        <v>13474</v>
      </c>
      <c r="C317" t="s">
        <v>92</v>
      </c>
      <c r="D317" t="s">
        <v>38</v>
      </c>
      <c r="E317" t="s">
        <v>60</v>
      </c>
      <c r="F317" s="1">
        <v>3465</v>
      </c>
      <c r="G317" s="2">
        <v>150</v>
      </c>
      <c r="H317">
        <v>134</v>
      </c>
      <c r="I317" s="7">
        <v>41992</v>
      </c>
    </row>
    <row r="318" spans="2:9" x14ac:dyDescent="0.3">
      <c r="B318">
        <v>13475</v>
      </c>
      <c r="C318" t="s">
        <v>97</v>
      </c>
      <c r="D318" t="s">
        <v>40</v>
      </c>
      <c r="E318" t="s">
        <v>46</v>
      </c>
      <c r="F318" s="1">
        <v>1603</v>
      </c>
      <c r="G318" s="2">
        <v>135</v>
      </c>
      <c r="H318">
        <v>77</v>
      </c>
      <c r="I318" s="7">
        <v>41993</v>
      </c>
    </row>
    <row r="319" spans="2:9" x14ac:dyDescent="0.3">
      <c r="B319">
        <v>13476</v>
      </c>
      <c r="C319" t="s">
        <v>92</v>
      </c>
      <c r="D319" t="s">
        <v>38</v>
      </c>
      <c r="E319" t="s">
        <v>66</v>
      </c>
      <c r="F319" s="1">
        <v>2324</v>
      </c>
      <c r="G319" s="2">
        <v>299</v>
      </c>
      <c r="H319">
        <v>194</v>
      </c>
      <c r="I319" s="7">
        <v>41994</v>
      </c>
    </row>
    <row r="320" spans="2:9" x14ac:dyDescent="0.3">
      <c r="B320">
        <v>13477</v>
      </c>
      <c r="C320" t="s">
        <v>96</v>
      </c>
      <c r="D320" t="s">
        <v>36</v>
      </c>
      <c r="E320" t="s">
        <v>59</v>
      </c>
      <c r="F320" s="1">
        <v>637</v>
      </c>
      <c r="G320" s="2">
        <v>45</v>
      </c>
      <c r="H320">
        <v>29</v>
      </c>
      <c r="I320" s="7">
        <v>41995</v>
      </c>
    </row>
    <row r="321" spans="2:9" x14ac:dyDescent="0.3">
      <c r="B321">
        <v>13478</v>
      </c>
      <c r="C321" t="s">
        <v>99</v>
      </c>
      <c r="D321" t="s">
        <v>39</v>
      </c>
      <c r="E321" t="s">
        <v>60</v>
      </c>
      <c r="F321" s="1">
        <v>5215</v>
      </c>
      <c r="G321" s="2">
        <v>104</v>
      </c>
      <c r="H321">
        <v>209</v>
      </c>
      <c r="I321" s="7">
        <v>41996</v>
      </c>
    </row>
    <row r="322" spans="2:9" x14ac:dyDescent="0.3">
      <c r="B322">
        <v>13479</v>
      </c>
      <c r="C322" t="s">
        <v>99</v>
      </c>
      <c r="D322" t="s">
        <v>37</v>
      </c>
      <c r="E322" t="s">
        <v>55</v>
      </c>
      <c r="F322" s="1">
        <v>826</v>
      </c>
      <c r="G322" s="2">
        <v>40</v>
      </c>
      <c r="H322">
        <v>36</v>
      </c>
      <c r="I322" s="7">
        <v>41997</v>
      </c>
    </row>
    <row r="323" spans="2:9" x14ac:dyDescent="0.3">
      <c r="B323">
        <v>13480</v>
      </c>
      <c r="C323" t="s">
        <v>99</v>
      </c>
      <c r="D323" t="s">
        <v>40</v>
      </c>
      <c r="E323" t="s">
        <v>56</v>
      </c>
      <c r="F323" s="1">
        <v>3675</v>
      </c>
      <c r="G323" s="2">
        <v>26</v>
      </c>
      <c r="H323">
        <v>283</v>
      </c>
      <c r="I323" s="7">
        <v>41998</v>
      </c>
    </row>
    <row r="324" spans="2:9" x14ac:dyDescent="0.3">
      <c r="B324">
        <v>13481</v>
      </c>
      <c r="C324" t="s">
        <v>93</v>
      </c>
      <c r="D324" t="s">
        <v>40</v>
      </c>
      <c r="E324" t="s">
        <v>67</v>
      </c>
      <c r="F324" s="1">
        <v>1519</v>
      </c>
      <c r="G324" s="2">
        <v>24</v>
      </c>
      <c r="H324">
        <v>169</v>
      </c>
      <c r="I324" s="7">
        <v>41999</v>
      </c>
    </row>
    <row r="325" spans="2:9" x14ac:dyDescent="0.3">
      <c r="B325">
        <v>13482</v>
      </c>
      <c r="C325" t="s">
        <v>92</v>
      </c>
      <c r="D325" t="s">
        <v>37</v>
      </c>
      <c r="E325" t="s">
        <v>49</v>
      </c>
      <c r="F325" s="1">
        <v>1995</v>
      </c>
      <c r="G325" s="2">
        <v>14</v>
      </c>
      <c r="H325">
        <v>77</v>
      </c>
      <c r="I325" s="7">
        <v>42000</v>
      </c>
    </row>
    <row r="326" spans="2:9" x14ac:dyDescent="0.3">
      <c r="B326">
        <v>13483</v>
      </c>
      <c r="C326" t="s">
        <v>95</v>
      </c>
      <c r="D326" t="s">
        <v>39</v>
      </c>
      <c r="E326" t="s">
        <v>64</v>
      </c>
      <c r="F326" s="1">
        <v>6804</v>
      </c>
      <c r="G326" s="2">
        <v>260</v>
      </c>
      <c r="H326">
        <v>486</v>
      </c>
      <c r="I326" s="7">
        <v>42001</v>
      </c>
    </row>
    <row r="327" spans="2:9" x14ac:dyDescent="0.3">
      <c r="B327">
        <v>13484</v>
      </c>
      <c r="C327" t="s">
        <v>101</v>
      </c>
      <c r="D327" t="s">
        <v>37</v>
      </c>
      <c r="E327" t="s">
        <v>49</v>
      </c>
      <c r="F327" s="1">
        <v>4242</v>
      </c>
      <c r="G327" s="2">
        <v>245</v>
      </c>
      <c r="H327">
        <v>164</v>
      </c>
      <c r="I327" s="7">
        <v>42002</v>
      </c>
    </row>
    <row r="328" spans="2:9" x14ac:dyDescent="0.3">
      <c r="B328">
        <v>13485</v>
      </c>
      <c r="C328" t="s">
        <v>99</v>
      </c>
      <c r="D328" t="s">
        <v>37</v>
      </c>
      <c r="E328" t="s">
        <v>65</v>
      </c>
      <c r="F328" s="1">
        <v>7231</v>
      </c>
      <c r="G328" s="2">
        <v>254</v>
      </c>
      <c r="H328">
        <v>452</v>
      </c>
      <c r="I328" s="7">
        <v>42003</v>
      </c>
    </row>
    <row r="329" spans="2:9" x14ac:dyDescent="0.3">
      <c r="B329">
        <v>13486</v>
      </c>
      <c r="C329" t="s">
        <v>98</v>
      </c>
      <c r="D329" t="s">
        <v>36</v>
      </c>
      <c r="E329" t="s">
        <v>57</v>
      </c>
      <c r="F329" s="1">
        <v>4186</v>
      </c>
      <c r="G329" s="2">
        <v>349</v>
      </c>
      <c r="H329">
        <v>175</v>
      </c>
      <c r="I329" s="7">
        <v>42004</v>
      </c>
    </row>
    <row r="330" spans="2:9" x14ac:dyDescent="0.3">
      <c r="B330">
        <v>13487</v>
      </c>
      <c r="C330" t="s">
        <v>96</v>
      </c>
      <c r="D330" t="s">
        <v>37</v>
      </c>
      <c r="E330" t="s">
        <v>66</v>
      </c>
      <c r="F330" s="1">
        <v>973</v>
      </c>
      <c r="G330" s="2">
        <v>11</v>
      </c>
      <c r="H330">
        <v>98</v>
      </c>
      <c r="I330" s="7">
        <v>42005</v>
      </c>
    </row>
    <row r="331" spans="2:9" x14ac:dyDescent="0.3">
      <c r="B331">
        <v>13488</v>
      </c>
      <c r="C331" t="s">
        <v>98</v>
      </c>
      <c r="D331" t="s">
        <v>38</v>
      </c>
      <c r="E331" t="s">
        <v>59</v>
      </c>
      <c r="F331" s="1">
        <v>2317</v>
      </c>
      <c r="G331" s="2">
        <v>241</v>
      </c>
      <c r="H331">
        <v>116</v>
      </c>
      <c r="I331" s="7">
        <v>42006</v>
      </c>
    </row>
    <row r="332" spans="2:9" x14ac:dyDescent="0.3">
      <c r="B332">
        <v>13489</v>
      </c>
      <c r="C332" t="s">
        <v>98</v>
      </c>
      <c r="D332" t="s">
        <v>36</v>
      </c>
      <c r="E332" t="s">
        <v>48</v>
      </c>
      <c r="F332" s="1">
        <v>1904</v>
      </c>
      <c r="G332" s="2">
        <v>102</v>
      </c>
      <c r="H332">
        <v>238</v>
      </c>
      <c r="I332" s="7">
        <v>42007</v>
      </c>
    </row>
    <row r="333" spans="2:9" x14ac:dyDescent="0.3">
      <c r="B333">
        <v>13490</v>
      </c>
      <c r="C333" t="s">
        <v>99</v>
      </c>
      <c r="D333" t="s">
        <v>37</v>
      </c>
      <c r="E333" t="s">
        <v>59</v>
      </c>
      <c r="F333" s="1">
        <v>378</v>
      </c>
      <c r="G333" s="2">
        <v>188</v>
      </c>
      <c r="H333">
        <v>18</v>
      </c>
      <c r="I333" s="7">
        <v>42008</v>
      </c>
    </row>
    <row r="334" spans="2:9" x14ac:dyDescent="0.3">
      <c r="B334">
        <v>13491</v>
      </c>
      <c r="C334" t="s">
        <v>93</v>
      </c>
      <c r="D334" t="s">
        <v>41</v>
      </c>
      <c r="E334" t="s">
        <v>64</v>
      </c>
      <c r="F334" s="1">
        <v>3122</v>
      </c>
      <c r="G334" s="2">
        <v>129</v>
      </c>
      <c r="H334">
        <v>184</v>
      </c>
      <c r="I334" s="7">
        <v>42009</v>
      </c>
    </row>
    <row r="335" spans="2:9" x14ac:dyDescent="0.3">
      <c r="B335">
        <v>13492</v>
      </c>
      <c r="C335" t="s">
        <v>93</v>
      </c>
      <c r="D335" t="s">
        <v>38</v>
      </c>
      <c r="E335" t="s">
        <v>64</v>
      </c>
      <c r="F335" s="1">
        <v>3164</v>
      </c>
      <c r="G335" s="2">
        <v>27</v>
      </c>
      <c r="H335">
        <v>211</v>
      </c>
      <c r="I335" s="7">
        <v>42010</v>
      </c>
    </row>
    <row r="336" spans="2:9" x14ac:dyDescent="0.3">
      <c r="B336">
        <v>13493</v>
      </c>
      <c r="C336" t="s">
        <v>94</v>
      </c>
      <c r="D336" t="s">
        <v>38</v>
      </c>
      <c r="E336" t="s">
        <v>58</v>
      </c>
      <c r="F336" s="1">
        <v>8148</v>
      </c>
      <c r="G336" s="2">
        <v>89</v>
      </c>
      <c r="H336">
        <v>1164</v>
      </c>
      <c r="I336" s="7">
        <v>42011</v>
      </c>
    </row>
    <row r="337" spans="2:9" x14ac:dyDescent="0.3">
      <c r="B337">
        <v>13494</v>
      </c>
      <c r="C337" t="s">
        <v>101</v>
      </c>
      <c r="D337" t="s">
        <v>37</v>
      </c>
      <c r="E337" t="s">
        <v>57</v>
      </c>
      <c r="F337" s="1">
        <v>2023</v>
      </c>
      <c r="G337" s="2">
        <v>37</v>
      </c>
      <c r="H337">
        <v>75</v>
      </c>
      <c r="I337" s="7">
        <v>42012</v>
      </c>
    </row>
    <row r="338" spans="2:9" x14ac:dyDescent="0.3">
      <c r="B338">
        <v>13495</v>
      </c>
      <c r="C338" t="s">
        <v>100</v>
      </c>
      <c r="D338" t="s">
        <v>39</v>
      </c>
      <c r="E338" t="s">
        <v>48</v>
      </c>
      <c r="F338" s="1">
        <v>2107</v>
      </c>
      <c r="G338" s="2">
        <v>157</v>
      </c>
      <c r="H338">
        <v>211</v>
      </c>
      <c r="I338" s="7">
        <v>42013</v>
      </c>
    </row>
    <row r="339" spans="2:9" x14ac:dyDescent="0.3">
      <c r="B339">
        <v>13496</v>
      </c>
      <c r="C339" t="s">
        <v>93</v>
      </c>
      <c r="D339" t="s">
        <v>36</v>
      </c>
      <c r="E339" t="s">
        <v>51</v>
      </c>
      <c r="F339" s="1">
        <v>4249</v>
      </c>
      <c r="G339" s="2">
        <v>56</v>
      </c>
      <c r="H339">
        <v>178</v>
      </c>
      <c r="I339" s="7">
        <v>42014</v>
      </c>
    </row>
    <row r="340" spans="2:9" x14ac:dyDescent="0.3">
      <c r="B340">
        <v>21197</v>
      </c>
      <c r="C340" t="s">
        <v>101</v>
      </c>
      <c r="D340" t="s">
        <v>40</v>
      </c>
      <c r="E340" t="s">
        <v>57</v>
      </c>
      <c r="F340" s="1">
        <v>7490</v>
      </c>
      <c r="G340" s="2">
        <v>181</v>
      </c>
      <c r="H340">
        <v>300</v>
      </c>
      <c r="I340" s="7">
        <v>42015</v>
      </c>
    </row>
    <row r="341" spans="2:9" x14ac:dyDescent="0.3">
      <c r="B341">
        <v>21198</v>
      </c>
      <c r="C341" t="s">
        <v>94</v>
      </c>
      <c r="D341" t="s">
        <v>40</v>
      </c>
      <c r="E341" t="s">
        <v>62</v>
      </c>
      <c r="F341" s="1">
        <v>2716</v>
      </c>
      <c r="G341" s="2">
        <v>85</v>
      </c>
      <c r="H341">
        <v>119</v>
      </c>
      <c r="I341" s="7">
        <v>42016</v>
      </c>
    </row>
    <row r="342" spans="2:9" x14ac:dyDescent="0.3">
      <c r="B342">
        <v>21199</v>
      </c>
      <c r="C342" t="s">
        <v>98</v>
      </c>
      <c r="D342" t="s">
        <v>41</v>
      </c>
      <c r="E342" t="s">
        <v>57</v>
      </c>
      <c r="F342" s="1">
        <v>1484</v>
      </c>
      <c r="G342" s="2">
        <v>233</v>
      </c>
      <c r="H342">
        <v>60</v>
      </c>
      <c r="I342" s="7">
        <v>42008</v>
      </c>
    </row>
    <row r="343" spans="2:9" x14ac:dyDescent="0.3">
      <c r="B343">
        <v>21200</v>
      </c>
      <c r="C343" t="s">
        <v>94</v>
      </c>
      <c r="D343" t="s">
        <v>38</v>
      </c>
      <c r="E343" t="s">
        <v>53</v>
      </c>
      <c r="F343" s="1">
        <v>8141</v>
      </c>
      <c r="G343" s="2">
        <v>74</v>
      </c>
      <c r="H343">
        <v>1357</v>
      </c>
      <c r="I343" s="7">
        <v>42009</v>
      </c>
    </row>
    <row r="344" spans="2:9" x14ac:dyDescent="0.3">
      <c r="B344">
        <v>21201</v>
      </c>
      <c r="C344" t="s">
        <v>100</v>
      </c>
      <c r="D344" t="s">
        <v>37</v>
      </c>
      <c r="E344" t="s">
        <v>44</v>
      </c>
      <c r="F344" s="1">
        <v>10010</v>
      </c>
      <c r="G344" s="2">
        <v>126</v>
      </c>
      <c r="H344">
        <v>835</v>
      </c>
      <c r="I344" s="7">
        <v>42010</v>
      </c>
    </row>
    <row r="345" spans="2:9" x14ac:dyDescent="0.3">
      <c r="B345">
        <v>21202</v>
      </c>
      <c r="C345" t="s">
        <v>99</v>
      </c>
      <c r="D345" t="s">
        <v>41</v>
      </c>
      <c r="E345" t="s">
        <v>49</v>
      </c>
      <c r="F345" s="1">
        <v>1771</v>
      </c>
      <c r="G345" s="2">
        <v>475</v>
      </c>
      <c r="H345">
        <v>71</v>
      </c>
      <c r="I345" s="7">
        <v>42011</v>
      </c>
    </row>
    <row r="346" spans="2:9" x14ac:dyDescent="0.3">
      <c r="B346">
        <v>21203</v>
      </c>
      <c r="C346" t="s">
        <v>94</v>
      </c>
      <c r="D346" t="s">
        <v>37</v>
      </c>
      <c r="E346" t="s">
        <v>59</v>
      </c>
      <c r="F346" s="1">
        <v>483</v>
      </c>
      <c r="G346" s="2">
        <v>352</v>
      </c>
      <c r="H346">
        <v>25</v>
      </c>
      <c r="I346" s="7">
        <v>42012</v>
      </c>
    </row>
    <row r="347" spans="2:9" x14ac:dyDescent="0.3">
      <c r="B347">
        <v>21204</v>
      </c>
      <c r="C347" t="s">
        <v>93</v>
      </c>
      <c r="D347" t="s">
        <v>41</v>
      </c>
      <c r="E347" t="s">
        <v>65</v>
      </c>
      <c r="F347" s="1">
        <v>2884</v>
      </c>
      <c r="G347" s="2">
        <v>24</v>
      </c>
      <c r="H347">
        <v>170</v>
      </c>
      <c r="I347" s="7">
        <v>42013</v>
      </c>
    </row>
    <row r="348" spans="2:9" x14ac:dyDescent="0.3">
      <c r="B348">
        <v>21205</v>
      </c>
      <c r="C348" t="s">
        <v>95</v>
      </c>
      <c r="D348" t="s">
        <v>41</v>
      </c>
      <c r="E348" t="s">
        <v>57</v>
      </c>
      <c r="F348" s="1">
        <v>3983</v>
      </c>
      <c r="G348" s="2">
        <v>275</v>
      </c>
      <c r="H348">
        <v>154</v>
      </c>
      <c r="I348" s="7">
        <v>42014</v>
      </c>
    </row>
    <row r="349" spans="2:9" x14ac:dyDescent="0.3">
      <c r="B349">
        <v>21206</v>
      </c>
      <c r="C349" t="s">
        <v>95</v>
      </c>
      <c r="D349" t="s">
        <v>41</v>
      </c>
      <c r="E349" t="s">
        <v>60</v>
      </c>
      <c r="F349" s="1">
        <v>5999</v>
      </c>
      <c r="G349" s="2">
        <v>117</v>
      </c>
      <c r="H349">
        <v>231</v>
      </c>
      <c r="I349" s="7">
        <v>42015</v>
      </c>
    </row>
    <row r="350" spans="2:9" x14ac:dyDescent="0.3">
      <c r="B350">
        <v>21207</v>
      </c>
      <c r="C350" t="s">
        <v>93</v>
      </c>
      <c r="D350" t="s">
        <v>37</v>
      </c>
      <c r="E350" t="s">
        <v>55</v>
      </c>
      <c r="F350" s="1">
        <v>3388</v>
      </c>
      <c r="G350" s="2">
        <v>453</v>
      </c>
      <c r="H350">
        <v>142</v>
      </c>
      <c r="I350" s="7">
        <v>42016</v>
      </c>
    </row>
    <row r="351" spans="2:9" x14ac:dyDescent="0.3">
      <c r="B351">
        <v>21208</v>
      </c>
      <c r="C351" t="s">
        <v>100</v>
      </c>
      <c r="D351" t="s">
        <v>38</v>
      </c>
      <c r="E351" t="s">
        <v>58</v>
      </c>
      <c r="F351" s="1">
        <v>1365</v>
      </c>
      <c r="G351" s="2">
        <v>114</v>
      </c>
      <c r="H351">
        <v>228</v>
      </c>
      <c r="I351" s="7">
        <v>42017</v>
      </c>
    </row>
    <row r="352" spans="2:9" x14ac:dyDescent="0.3">
      <c r="B352">
        <v>21209</v>
      </c>
      <c r="C352" t="s">
        <v>96</v>
      </c>
      <c r="D352" t="s">
        <v>38</v>
      </c>
      <c r="E352" t="s">
        <v>56</v>
      </c>
      <c r="F352" s="1">
        <v>5474</v>
      </c>
      <c r="G352" s="2">
        <v>133</v>
      </c>
      <c r="H352">
        <v>365</v>
      </c>
      <c r="I352" s="7">
        <v>42018</v>
      </c>
    </row>
    <row r="353" spans="2:9" x14ac:dyDescent="0.3">
      <c r="B353">
        <v>21210</v>
      </c>
      <c r="C353" t="s">
        <v>101</v>
      </c>
      <c r="D353" t="s">
        <v>41</v>
      </c>
      <c r="E353" t="s">
        <v>44</v>
      </c>
      <c r="F353" s="1">
        <v>1302</v>
      </c>
      <c r="G353" s="2">
        <v>293</v>
      </c>
      <c r="H353">
        <v>109</v>
      </c>
      <c r="I353" s="7">
        <v>42019</v>
      </c>
    </row>
    <row r="354" spans="2:9" x14ac:dyDescent="0.3">
      <c r="B354">
        <v>21211</v>
      </c>
      <c r="C354" t="s">
        <v>92</v>
      </c>
      <c r="D354" t="s">
        <v>38</v>
      </c>
      <c r="E354" t="s">
        <v>67</v>
      </c>
      <c r="F354" s="1">
        <v>5635</v>
      </c>
      <c r="G354" s="2">
        <v>273</v>
      </c>
      <c r="H354">
        <v>627</v>
      </c>
      <c r="I354" s="7">
        <v>42020</v>
      </c>
    </row>
    <row r="355" spans="2:9" x14ac:dyDescent="0.3">
      <c r="B355">
        <v>21212</v>
      </c>
      <c r="C355" t="s">
        <v>100</v>
      </c>
      <c r="D355" t="s">
        <v>40</v>
      </c>
      <c r="E355" t="s">
        <v>60</v>
      </c>
      <c r="F355" s="1">
        <v>8512</v>
      </c>
      <c r="G355" s="2">
        <v>125</v>
      </c>
      <c r="H355">
        <v>341</v>
      </c>
      <c r="I355" s="7">
        <v>42021</v>
      </c>
    </row>
    <row r="356" spans="2:9" x14ac:dyDescent="0.3">
      <c r="B356">
        <v>21213</v>
      </c>
      <c r="C356" t="s">
        <v>99</v>
      </c>
      <c r="D356" t="s">
        <v>37</v>
      </c>
      <c r="E356" t="s">
        <v>47</v>
      </c>
      <c r="F356" s="1">
        <v>2184</v>
      </c>
      <c r="G356" s="2">
        <v>69</v>
      </c>
      <c r="H356">
        <v>115</v>
      </c>
      <c r="I356" s="7">
        <v>42022</v>
      </c>
    </row>
    <row r="357" spans="2:9" x14ac:dyDescent="0.3">
      <c r="B357">
        <v>21214</v>
      </c>
      <c r="C357" t="s">
        <v>100</v>
      </c>
      <c r="D357" t="s">
        <v>38</v>
      </c>
      <c r="E357" t="s">
        <v>48</v>
      </c>
      <c r="F357" s="1">
        <v>5362</v>
      </c>
      <c r="G357" s="2">
        <v>363</v>
      </c>
      <c r="H357">
        <v>671</v>
      </c>
      <c r="I357" s="7">
        <v>42023</v>
      </c>
    </row>
    <row r="358" spans="2:9" x14ac:dyDescent="0.3">
      <c r="B358">
        <v>21215</v>
      </c>
      <c r="C358" t="s">
        <v>101</v>
      </c>
      <c r="D358" t="s">
        <v>36</v>
      </c>
      <c r="E358" t="s">
        <v>62</v>
      </c>
      <c r="F358" s="1">
        <v>4214</v>
      </c>
      <c r="G358" s="2">
        <v>210</v>
      </c>
      <c r="H358">
        <v>169</v>
      </c>
      <c r="I358" s="7">
        <v>42024</v>
      </c>
    </row>
    <row r="359" spans="2:9" x14ac:dyDescent="0.3">
      <c r="B359">
        <v>21216</v>
      </c>
      <c r="C359" t="s">
        <v>94</v>
      </c>
      <c r="D359" t="s">
        <v>39</v>
      </c>
      <c r="E359" t="s">
        <v>64</v>
      </c>
      <c r="F359" s="1">
        <v>1428</v>
      </c>
      <c r="G359" s="2">
        <v>169</v>
      </c>
      <c r="H359">
        <v>96</v>
      </c>
      <c r="I359" s="7">
        <v>42025</v>
      </c>
    </row>
    <row r="360" spans="2:9" x14ac:dyDescent="0.3">
      <c r="B360">
        <v>21217</v>
      </c>
      <c r="C360" t="s">
        <v>100</v>
      </c>
      <c r="D360" t="s">
        <v>36</v>
      </c>
      <c r="E360" t="s">
        <v>59</v>
      </c>
      <c r="F360" s="1">
        <v>5432</v>
      </c>
      <c r="G360" s="2">
        <v>215</v>
      </c>
      <c r="H360">
        <v>272</v>
      </c>
      <c r="I360" s="7">
        <v>42026</v>
      </c>
    </row>
    <row r="361" spans="2:9" x14ac:dyDescent="0.3">
      <c r="B361">
        <v>21218</v>
      </c>
      <c r="C361" t="s">
        <v>93</v>
      </c>
      <c r="D361" t="s">
        <v>38</v>
      </c>
      <c r="E361" t="s">
        <v>49</v>
      </c>
      <c r="F361" s="1">
        <v>3220</v>
      </c>
      <c r="G361" s="2">
        <v>16</v>
      </c>
      <c r="H361">
        <v>129</v>
      </c>
      <c r="I361" s="7">
        <v>42027</v>
      </c>
    </row>
    <row r="362" spans="2:9" x14ac:dyDescent="0.3">
      <c r="B362">
        <v>21219</v>
      </c>
      <c r="C362" t="s">
        <v>100</v>
      </c>
      <c r="D362" t="s">
        <v>37</v>
      </c>
      <c r="E362" t="s">
        <v>63</v>
      </c>
      <c r="F362" s="1">
        <v>1071</v>
      </c>
      <c r="G362" s="2">
        <v>200</v>
      </c>
      <c r="H362">
        <v>83</v>
      </c>
      <c r="I362" s="7">
        <v>42028</v>
      </c>
    </row>
    <row r="363" spans="2:9" x14ac:dyDescent="0.3">
      <c r="B363">
        <v>21220</v>
      </c>
      <c r="C363" t="s">
        <v>96</v>
      </c>
      <c r="D363" t="s">
        <v>36</v>
      </c>
      <c r="E363" t="s">
        <v>56</v>
      </c>
      <c r="F363" s="1">
        <v>2107</v>
      </c>
      <c r="G363" s="2">
        <v>63</v>
      </c>
      <c r="H363">
        <v>151</v>
      </c>
      <c r="I363" s="7">
        <v>42029</v>
      </c>
    </row>
    <row r="364" spans="2:9" x14ac:dyDescent="0.3">
      <c r="B364">
        <v>21221</v>
      </c>
      <c r="C364" t="s">
        <v>93</v>
      </c>
      <c r="D364" t="s">
        <v>36</v>
      </c>
      <c r="E364" t="s">
        <v>64</v>
      </c>
      <c r="F364" s="1">
        <v>5530</v>
      </c>
      <c r="G364" s="2">
        <v>510</v>
      </c>
      <c r="H364">
        <v>346</v>
      </c>
      <c r="I364" s="7">
        <v>42030</v>
      </c>
    </row>
    <row r="365" spans="2:9" x14ac:dyDescent="0.3">
      <c r="B365">
        <v>21222</v>
      </c>
      <c r="C365" t="s">
        <v>98</v>
      </c>
      <c r="D365" t="s">
        <v>38</v>
      </c>
      <c r="E365" t="s">
        <v>64</v>
      </c>
      <c r="F365" s="1">
        <v>154</v>
      </c>
      <c r="G365" s="2">
        <v>162</v>
      </c>
      <c r="H365">
        <v>10</v>
      </c>
      <c r="I365" s="7">
        <v>42031</v>
      </c>
    </row>
    <row r="366" spans="2:9" x14ac:dyDescent="0.3">
      <c r="B366">
        <v>21223</v>
      </c>
      <c r="C366" t="s">
        <v>93</v>
      </c>
      <c r="D366" t="s">
        <v>36</v>
      </c>
      <c r="E366" t="s">
        <v>65</v>
      </c>
      <c r="F366" s="1">
        <v>1442</v>
      </c>
      <c r="G366" s="2">
        <v>25</v>
      </c>
      <c r="H366">
        <v>81</v>
      </c>
      <c r="I366" s="7">
        <v>42032</v>
      </c>
    </row>
    <row r="367" spans="2:9" x14ac:dyDescent="0.3">
      <c r="B367">
        <v>21224</v>
      </c>
      <c r="C367" t="s">
        <v>94</v>
      </c>
      <c r="D367" t="s">
        <v>37</v>
      </c>
      <c r="E367" t="s">
        <v>55</v>
      </c>
      <c r="F367" s="1">
        <v>8246</v>
      </c>
      <c r="G367" s="2">
        <v>75</v>
      </c>
      <c r="H367">
        <v>359</v>
      </c>
      <c r="I367" s="7">
        <v>42033</v>
      </c>
    </row>
    <row r="368" spans="2:9" x14ac:dyDescent="0.3">
      <c r="B368">
        <v>21225</v>
      </c>
      <c r="C368" t="s">
        <v>95</v>
      </c>
      <c r="D368" t="s">
        <v>38</v>
      </c>
      <c r="E368" t="s">
        <v>67</v>
      </c>
      <c r="F368" s="1">
        <v>700</v>
      </c>
      <c r="G368" s="2">
        <v>108</v>
      </c>
      <c r="H368">
        <v>100</v>
      </c>
      <c r="I368" s="7">
        <v>42034</v>
      </c>
    </row>
    <row r="369" spans="2:9" x14ac:dyDescent="0.3">
      <c r="B369">
        <v>21226</v>
      </c>
      <c r="C369" t="s">
        <v>98</v>
      </c>
      <c r="D369" t="s">
        <v>41</v>
      </c>
      <c r="E369" t="s">
        <v>53</v>
      </c>
      <c r="F369" s="1">
        <v>2828</v>
      </c>
      <c r="G369" s="2">
        <v>80</v>
      </c>
      <c r="H369">
        <v>315</v>
      </c>
      <c r="I369" s="7">
        <v>42035</v>
      </c>
    </row>
    <row r="370" spans="2:9" x14ac:dyDescent="0.3">
      <c r="B370">
        <v>21227</v>
      </c>
      <c r="C370" t="s">
        <v>98</v>
      </c>
      <c r="D370" t="s">
        <v>36</v>
      </c>
      <c r="E370" t="s">
        <v>51</v>
      </c>
      <c r="F370" s="1">
        <v>5215</v>
      </c>
      <c r="G370" s="2">
        <v>186</v>
      </c>
      <c r="H370">
        <v>218</v>
      </c>
      <c r="I370" s="7">
        <v>42036</v>
      </c>
    </row>
    <row r="371" spans="2:9" x14ac:dyDescent="0.3">
      <c r="B371">
        <v>21228</v>
      </c>
      <c r="C371" t="s">
        <v>101</v>
      </c>
      <c r="D371" t="s">
        <v>38</v>
      </c>
      <c r="E371" t="s">
        <v>67</v>
      </c>
      <c r="F371" s="1">
        <v>3969</v>
      </c>
      <c r="G371" s="2">
        <v>273</v>
      </c>
      <c r="H371">
        <v>662</v>
      </c>
      <c r="I371" s="7">
        <v>42037</v>
      </c>
    </row>
    <row r="372" spans="2:9" x14ac:dyDescent="0.3">
      <c r="B372">
        <v>21229</v>
      </c>
      <c r="C372" t="s">
        <v>100</v>
      </c>
      <c r="D372" t="s">
        <v>36</v>
      </c>
      <c r="E372" t="s">
        <v>68</v>
      </c>
      <c r="F372" s="1">
        <v>1771</v>
      </c>
      <c r="G372" s="2">
        <v>153</v>
      </c>
      <c r="H372">
        <v>178</v>
      </c>
      <c r="I372" s="7">
        <v>42038</v>
      </c>
    </row>
    <row r="373" spans="2:9" x14ac:dyDescent="0.3">
      <c r="B373">
        <v>21230</v>
      </c>
      <c r="C373" t="s">
        <v>98</v>
      </c>
      <c r="D373" t="s">
        <v>38</v>
      </c>
      <c r="E373" t="s">
        <v>55</v>
      </c>
      <c r="F373" s="1">
        <v>9821</v>
      </c>
      <c r="G373" s="2">
        <v>9</v>
      </c>
      <c r="H373">
        <v>410</v>
      </c>
      <c r="I373" s="7">
        <v>42039</v>
      </c>
    </row>
    <row r="374" spans="2:9" x14ac:dyDescent="0.3">
      <c r="B374">
        <v>21231</v>
      </c>
      <c r="C374" t="s">
        <v>101</v>
      </c>
      <c r="D374" t="s">
        <v>36</v>
      </c>
      <c r="E374" t="s">
        <v>55</v>
      </c>
      <c r="F374" s="1">
        <v>5999</v>
      </c>
      <c r="G374" s="2">
        <v>75</v>
      </c>
      <c r="H374">
        <v>231</v>
      </c>
      <c r="I374" s="7">
        <v>42040</v>
      </c>
    </row>
    <row r="375" spans="2:9" x14ac:dyDescent="0.3">
      <c r="B375">
        <v>21232</v>
      </c>
      <c r="C375" t="s">
        <v>98</v>
      </c>
      <c r="D375" t="s">
        <v>40</v>
      </c>
      <c r="E375" t="s">
        <v>53</v>
      </c>
      <c r="F375" s="1">
        <v>168</v>
      </c>
      <c r="G375" s="2">
        <v>44</v>
      </c>
      <c r="H375">
        <v>19</v>
      </c>
      <c r="I375" s="7">
        <v>42041</v>
      </c>
    </row>
    <row r="376" spans="2:9" x14ac:dyDescent="0.3">
      <c r="B376">
        <v>21233</v>
      </c>
      <c r="C376" t="s">
        <v>92</v>
      </c>
      <c r="D376" t="s">
        <v>41</v>
      </c>
      <c r="E376" t="s">
        <v>59</v>
      </c>
      <c r="F376" s="1">
        <v>8120</v>
      </c>
      <c r="G376" s="2">
        <v>162</v>
      </c>
      <c r="H376">
        <v>387</v>
      </c>
      <c r="I376" s="7">
        <v>42042</v>
      </c>
    </row>
    <row r="377" spans="2:9" x14ac:dyDescent="0.3">
      <c r="B377">
        <v>21234</v>
      </c>
      <c r="C377" t="s">
        <v>100</v>
      </c>
      <c r="D377" t="s">
        <v>37</v>
      </c>
      <c r="E377" t="s">
        <v>46</v>
      </c>
      <c r="F377" s="1">
        <v>3346</v>
      </c>
      <c r="G377" s="2">
        <v>156</v>
      </c>
      <c r="H377">
        <v>146</v>
      </c>
      <c r="I377" s="7">
        <v>42043</v>
      </c>
    </row>
    <row r="378" spans="2:9" x14ac:dyDescent="0.3">
      <c r="B378">
        <v>21235</v>
      </c>
      <c r="C378" t="s">
        <v>94</v>
      </c>
      <c r="D378" t="s">
        <v>38</v>
      </c>
      <c r="E378" t="s">
        <v>44</v>
      </c>
      <c r="F378" s="1">
        <v>7434</v>
      </c>
      <c r="G378" s="2">
        <v>86</v>
      </c>
      <c r="H378">
        <v>620</v>
      </c>
      <c r="I378" s="7">
        <v>42044</v>
      </c>
    </row>
    <row r="379" spans="2:9" x14ac:dyDescent="0.3">
      <c r="B379">
        <v>21236</v>
      </c>
      <c r="C379" t="s">
        <v>95</v>
      </c>
      <c r="D379" t="s">
        <v>40</v>
      </c>
      <c r="E379" t="s">
        <v>46</v>
      </c>
      <c r="F379" s="1">
        <v>7553</v>
      </c>
      <c r="G379" s="2">
        <v>127</v>
      </c>
      <c r="H379">
        <v>329</v>
      </c>
      <c r="I379" s="7">
        <v>42045</v>
      </c>
    </row>
    <row r="380" spans="2:9" x14ac:dyDescent="0.3">
      <c r="B380">
        <v>21237</v>
      </c>
      <c r="C380" t="s">
        <v>94</v>
      </c>
      <c r="D380" t="s">
        <v>40</v>
      </c>
      <c r="E380" t="s">
        <v>65</v>
      </c>
      <c r="F380" s="1">
        <v>896</v>
      </c>
      <c r="G380" s="2">
        <v>238</v>
      </c>
      <c r="H380">
        <v>50</v>
      </c>
      <c r="I380" s="7">
        <v>42046</v>
      </c>
    </row>
    <row r="381" spans="2:9" x14ac:dyDescent="0.3">
      <c r="B381">
        <v>21238</v>
      </c>
      <c r="C381" t="s">
        <v>98</v>
      </c>
      <c r="D381" t="s">
        <v>40</v>
      </c>
      <c r="E381" t="s">
        <v>59</v>
      </c>
      <c r="F381" s="1">
        <v>9618</v>
      </c>
      <c r="G381" s="2">
        <v>27</v>
      </c>
      <c r="H381">
        <v>507</v>
      </c>
      <c r="I381" s="7">
        <v>42047</v>
      </c>
    </row>
    <row r="382" spans="2:9" x14ac:dyDescent="0.3">
      <c r="B382">
        <v>21239</v>
      </c>
      <c r="C382" t="s">
        <v>98</v>
      </c>
      <c r="D382" t="s">
        <v>36</v>
      </c>
      <c r="E382" t="s">
        <v>65</v>
      </c>
      <c r="F382" s="1">
        <v>5348</v>
      </c>
      <c r="G382" s="2">
        <v>136</v>
      </c>
      <c r="H382">
        <v>315</v>
      </c>
      <c r="I382" s="7">
        <v>42048</v>
      </c>
    </row>
    <row r="383" spans="2:9" x14ac:dyDescent="0.3">
      <c r="B383">
        <v>21240</v>
      </c>
      <c r="C383" t="s">
        <v>92</v>
      </c>
      <c r="D383" t="s">
        <v>36</v>
      </c>
      <c r="E383" t="s">
        <v>48</v>
      </c>
      <c r="F383" s="1">
        <v>6062</v>
      </c>
      <c r="G383" s="2">
        <v>204</v>
      </c>
      <c r="H383">
        <v>607</v>
      </c>
      <c r="I383" s="7">
        <v>42049</v>
      </c>
    </row>
    <row r="384" spans="2:9" x14ac:dyDescent="0.3">
      <c r="B384">
        <v>21241</v>
      </c>
      <c r="C384" t="s">
        <v>96</v>
      </c>
      <c r="D384" t="s">
        <v>37</v>
      </c>
      <c r="E384" t="s">
        <v>68</v>
      </c>
      <c r="F384" s="1">
        <v>2870</v>
      </c>
      <c r="G384" s="2">
        <v>25</v>
      </c>
      <c r="H384">
        <v>287</v>
      </c>
      <c r="I384" s="7">
        <v>42050</v>
      </c>
    </row>
    <row r="385" spans="2:9" x14ac:dyDescent="0.3">
      <c r="B385">
        <v>21242</v>
      </c>
      <c r="C385" t="s">
        <v>95</v>
      </c>
      <c r="D385" t="s">
        <v>41</v>
      </c>
      <c r="E385" t="s">
        <v>58</v>
      </c>
      <c r="F385" s="1">
        <v>10038</v>
      </c>
      <c r="G385" s="2">
        <v>234</v>
      </c>
      <c r="H385">
        <v>1255</v>
      </c>
      <c r="I385" s="7">
        <v>42051</v>
      </c>
    </row>
    <row r="386" spans="2:9" x14ac:dyDescent="0.3">
      <c r="B386">
        <v>21243</v>
      </c>
      <c r="C386" t="s">
        <v>101</v>
      </c>
      <c r="D386" t="s">
        <v>40</v>
      </c>
      <c r="E386" t="s">
        <v>56</v>
      </c>
      <c r="F386" s="1">
        <v>5565</v>
      </c>
      <c r="G386" s="2">
        <v>71</v>
      </c>
      <c r="H386">
        <v>464</v>
      </c>
      <c r="I386" s="7">
        <v>42052</v>
      </c>
    </row>
    <row r="387" spans="2:9" x14ac:dyDescent="0.3">
      <c r="B387">
        <v>21244</v>
      </c>
      <c r="C387" t="s">
        <v>97</v>
      </c>
      <c r="D387" t="s">
        <v>37</v>
      </c>
      <c r="E387" t="s">
        <v>48</v>
      </c>
      <c r="F387" s="1">
        <v>8673</v>
      </c>
      <c r="G387" s="2">
        <v>278</v>
      </c>
      <c r="H387">
        <v>964</v>
      </c>
      <c r="I387" s="7">
        <v>42045</v>
      </c>
    </row>
    <row r="388" spans="2:9" x14ac:dyDescent="0.3">
      <c r="B388">
        <v>21245</v>
      </c>
      <c r="C388" t="s">
        <v>99</v>
      </c>
      <c r="D388" t="s">
        <v>41</v>
      </c>
      <c r="E388" t="s">
        <v>44</v>
      </c>
      <c r="F388" s="1">
        <v>9849</v>
      </c>
      <c r="G388" s="2">
        <v>172</v>
      </c>
      <c r="H388">
        <v>704</v>
      </c>
      <c r="I388" s="7">
        <v>42046</v>
      </c>
    </row>
    <row r="389" spans="2:9" x14ac:dyDescent="0.3">
      <c r="B389">
        <v>21246</v>
      </c>
      <c r="C389" t="s">
        <v>101</v>
      </c>
      <c r="D389" t="s">
        <v>38</v>
      </c>
      <c r="E389" t="s">
        <v>46</v>
      </c>
      <c r="F389" s="1">
        <v>4760</v>
      </c>
      <c r="G389" s="2">
        <v>59</v>
      </c>
      <c r="H389">
        <v>217</v>
      </c>
      <c r="I389" s="7">
        <v>42047</v>
      </c>
    </row>
    <row r="390" spans="2:9" x14ac:dyDescent="0.3">
      <c r="B390">
        <v>21247</v>
      </c>
      <c r="C390" t="s">
        <v>96</v>
      </c>
      <c r="D390" t="s">
        <v>37</v>
      </c>
      <c r="E390" t="s">
        <v>64</v>
      </c>
      <c r="F390" s="1">
        <v>11137</v>
      </c>
      <c r="G390" s="2">
        <v>29</v>
      </c>
      <c r="H390">
        <v>796</v>
      </c>
      <c r="I390" s="7">
        <v>42048</v>
      </c>
    </row>
    <row r="391" spans="2:9" x14ac:dyDescent="0.3">
      <c r="B391">
        <v>21248</v>
      </c>
      <c r="C391" t="s">
        <v>98</v>
      </c>
      <c r="D391" t="s">
        <v>38</v>
      </c>
      <c r="E391" t="s">
        <v>58</v>
      </c>
      <c r="F391" s="1">
        <v>2898</v>
      </c>
      <c r="G391" s="2">
        <v>58</v>
      </c>
      <c r="H391">
        <v>363</v>
      </c>
      <c r="I391" s="7">
        <v>42049</v>
      </c>
    </row>
    <row r="392" spans="2:9" x14ac:dyDescent="0.3">
      <c r="B392">
        <v>21249</v>
      </c>
      <c r="C392" t="s">
        <v>100</v>
      </c>
      <c r="D392" t="s">
        <v>36</v>
      </c>
      <c r="E392" t="s">
        <v>65</v>
      </c>
      <c r="F392" s="1">
        <v>1113</v>
      </c>
      <c r="G392" s="2">
        <v>126</v>
      </c>
      <c r="H392">
        <v>66</v>
      </c>
      <c r="I392" s="7">
        <v>42050</v>
      </c>
    </row>
    <row r="393" spans="2:9" x14ac:dyDescent="0.3">
      <c r="B393">
        <v>21250</v>
      </c>
      <c r="C393" t="s">
        <v>92</v>
      </c>
      <c r="D393" t="s">
        <v>36</v>
      </c>
      <c r="E393" t="s">
        <v>58</v>
      </c>
      <c r="F393" s="1">
        <v>6615</v>
      </c>
      <c r="G393" s="2">
        <v>79</v>
      </c>
      <c r="H393">
        <v>945</v>
      </c>
      <c r="I393" s="7">
        <v>42051</v>
      </c>
    </row>
    <row r="394" spans="2:9" x14ac:dyDescent="0.3">
      <c r="B394">
        <v>21251</v>
      </c>
      <c r="C394" t="s">
        <v>97</v>
      </c>
      <c r="D394" t="s">
        <v>40</v>
      </c>
      <c r="E394" t="s">
        <v>57</v>
      </c>
      <c r="F394" s="1">
        <v>42</v>
      </c>
      <c r="G394" s="2">
        <v>271</v>
      </c>
      <c r="H394">
        <v>2</v>
      </c>
      <c r="I394" s="7">
        <v>42052</v>
      </c>
    </row>
    <row r="395" spans="2:9" x14ac:dyDescent="0.3">
      <c r="B395">
        <v>21252</v>
      </c>
      <c r="C395" t="s">
        <v>96</v>
      </c>
      <c r="D395" t="s">
        <v>40</v>
      </c>
      <c r="E395" t="s">
        <v>62</v>
      </c>
      <c r="F395" s="1">
        <v>4529</v>
      </c>
      <c r="G395" s="2">
        <v>206</v>
      </c>
      <c r="H395">
        <v>189</v>
      </c>
      <c r="I395" s="7">
        <v>42053</v>
      </c>
    </row>
    <row r="396" spans="2:9" x14ac:dyDescent="0.3">
      <c r="B396">
        <v>21253</v>
      </c>
      <c r="C396" t="s">
        <v>98</v>
      </c>
      <c r="D396" t="s">
        <v>40</v>
      </c>
      <c r="E396" t="s">
        <v>65</v>
      </c>
      <c r="F396" s="1">
        <v>1855</v>
      </c>
      <c r="G396" s="2">
        <v>57</v>
      </c>
      <c r="H396">
        <v>104</v>
      </c>
      <c r="I396" s="7">
        <v>42054</v>
      </c>
    </row>
    <row r="397" spans="2:9" x14ac:dyDescent="0.3">
      <c r="B397">
        <v>21254</v>
      </c>
      <c r="C397" t="s">
        <v>100</v>
      </c>
      <c r="D397" t="s">
        <v>39</v>
      </c>
      <c r="E397" t="s">
        <v>46</v>
      </c>
      <c r="F397" s="1">
        <v>4935</v>
      </c>
      <c r="G397" s="2">
        <v>50</v>
      </c>
      <c r="H397">
        <v>206</v>
      </c>
      <c r="I397" s="7">
        <v>42055</v>
      </c>
    </row>
    <row r="398" spans="2:9" x14ac:dyDescent="0.3">
      <c r="B398">
        <v>21255</v>
      </c>
      <c r="C398" t="s">
        <v>101</v>
      </c>
      <c r="D398" t="s">
        <v>41</v>
      </c>
      <c r="E398" t="s">
        <v>65</v>
      </c>
      <c r="F398" s="1">
        <v>6314</v>
      </c>
      <c r="G398" s="2">
        <v>28</v>
      </c>
      <c r="H398">
        <v>395</v>
      </c>
      <c r="I398" s="7">
        <v>42056</v>
      </c>
    </row>
    <row r="399" spans="2:9" x14ac:dyDescent="0.3">
      <c r="B399">
        <v>21256</v>
      </c>
      <c r="C399" t="s">
        <v>94</v>
      </c>
      <c r="D399" t="s">
        <v>36</v>
      </c>
      <c r="E399" t="s">
        <v>48</v>
      </c>
      <c r="F399" s="1">
        <v>1974</v>
      </c>
      <c r="G399" s="2">
        <v>275</v>
      </c>
      <c r="H399">
        <v>180</v>
      </c>
      <c r="I399" s="7">
        <v>42057</v>
      </c>
    </row>
    <row r="400" spans="2:9" x14ac:dyDescent="0.3">
      <c r="B400">
        <v>21257</v>
      </c>
      <c r="C400" t="s">
        <v>97</v>
      </c>
      <c r="D400" t="s">
        <v>38</v>
      </c>
      <c r="E400" t="s">
        <v>66</v>
      </c>
      <c r="F400" s="1">
        <v>4291</v>
      </c>
      <c r="G400" s="2">
        <v>179</v>
      </c>
      <c r="H400">
        <v>430</v>
      </c>
      <c r="I400" s="7">
        <v>42058</v>
      </c>
    </row>
    <row r="401" spans="2:9" x14ac:dyDescent="0.3">
      <c r="B401">
        <v>21258</v>
      </c>
      <c r="C401" t="s">
        <v>99</v>
      </c>
      <c r="D401" t="s">
        <v>36</v>
      </c>
      <c r="E401" t="s">
        <v>61</v>
      </c>
      <c r="F401" s="1">
        <v>6314</v>
      </c>
      <c r="G401" s="2">
        <v>111</v>
      </c>
      <c r="H401">
        <v>234</v>
      </c>
      <c r="I401" s="7">
        <v>42059</v>
      </c>
    </row>
    <row r="402" spans="2:9" x14ac:dyDescent="0.3">
      <c r="B402">
        <v>21259</v>
      </c>
      <c r="C402" t="s">
        <v>97</v>
      </c>
      <c r="D402" t="s">
        <v>36</v>
      </c>
      <c r="E402" t="s">
        <v>65</v>
      </c>
      <c r="F402" s="1">
        <v>2674</v>
      </c>
      <c r="G402" s="2">
        <v>208</v>
      </c>
      <c r="H402">
        <v>149</v>
      </c>
      <c r="I402" s="7">
        <v>42060</v>
      </c>
    </row>
    <row r="403" spans="2:9" x14ac:dyDescent="0.3">
      <c r="B403">
        <v>21260</v>
      </c>
      <c r="C403" t="s">
        <v>101</v>
      </c>
      <c r="D403" t="s">
        <v>37</v>
      </c>
      <c r="E403" t="s">
        <v>52</v>
      </c>
      <c r="F403" s="1">
        <v>9128</v>
      </c>
      <c r="G403" s="2">
        <v>16</v>
      </c>
      <c r="H403">
        <v>703</v>
      </c>
      <c r="I403" s="7">
        <v>42061</v>
      </c>
    </row>
    <row r="404" spans="2:9" x14ac:dyDescent="0.3">
      <c r="B404">
        <v>21261</v>
      </c>
      <c r="C404" t="s">
        <v>95</v>
      </c>
      <c r="D404" t="s">
        <v>38</v>
      </c>
      <c r="E404" t="s">
        <v>44</v>
      </c>
      <c r="F404" s="1">
        <v>7553</v>
      </c>
      <c r="G404" s="2">
        <v>80</v>
      </c>
      <c r="H404">
        <v>540</v>
      </c>
      <c r="I404" s="7">
        <v>42062</v>
      </c>
    </row>
    <row r="405" spans="2:9" x14ac:dyDescent="0.3">
      <c r="B405">
        <v>21262</v>
      </c>
      <c r="C405" t="s">
        <v>99</v>
      </c>
      <c r="D405" t="s">
        <v>41</v>
      </c>
      <c r="E405" t="s">
        <v>58</v>
      </c>
      <c r="F405" s="1">
        <v>4298</v>
      </c>
      <c r="G405" s="2">
        <v>270</v>
      </c>
      <c r="H405">
        <v>538</v>
      </c>
      <c r="I405" s="7">
        <v>42063</v>
      </c>
    </row>
    <row r="406" spans="2:9" x14ac:dyDescent="0.3">
      <c r="B406">
        <v>21263</v>
      </c>
      <c r="C406" t="s">
        <v>100</v>
      </c>
      <c r="D406" t="s">
        <v>37</v>
      </c>
      <c r="E406" t="s">
        <v>48</v>
      </c>
      <c r="F406" s="1">
        <v>3206</v>
      </c>
      <c r="G406" s="2">
        <v>475</v>
      </c>
      <c r="H406">
        <v>401</v>
      </c>
      <c r="I406" s="7">
        <v>42064</v>
      </c>
    </row>
    <row r="407" spans="2:9" x14ac:dyDescent="0.3">
      <c r="B407">
        <v>21264</v>
      </c>
      <c r="C407" t="s">
        <v>98</v>
      </c>
      <c r="D407" t="s">
        <v>38</v>
      </c>
      <c r="E407" t="s">
        <v>52</v>
      </c>
      <c r="F407" s="1">
        <v>4543</v>
      </c>
      <c r="G407" s="2">
        <v>372</v>
      </c>
      <c r="H407">
        <v>284</v>
      </c>
      <c r="I407" s="7">
        <v>42065</v>
      </c>
    </row>
    <row r="408" spans="2:9" x14ac:dyDescent="0.3">
      <c r="B408">
        <v>21265</v>
      </c>
      <c r="C408" t="s">
        <v>97</v>
      </c>
      <c r="D408" t="s">
        <v>40</v>
      </c>
      <c r="E408" t="s">
        <v>47</v>
      </c>
      <c r="F408" s="1">
        <v>4438</v>
      </c>
      <c r="G408" s="2">
        <v>80</v>
      </c>
      <c r="H408">
        <v>222</v>
      </c>
      <c r="I408" s="7">
        <v>42066</v>
      </c>
    </row>
    <row r="409" spans="2:9" x14ac:dyDescent="0.3">
      <c r="B409">
        <v>21266</v>
      </c>
      <c r="C409" t="s">
        <v>92</v>
      </c>
      <c r="D409" t="s">
        <v>36</v>
      </c>
      <c r="E409" t="s">
        <v>67</v>
      </c>
      <c r="F409" s="1">
        <v>9548</v>
      </c>
      <c r="G409" s="2">
        <v>278</v>
      </c>
      <c r="H409">
        <v>1194</v>
      </c>
      <c r="I409" s="7">
        <v>42067</v>
      </c>
    </row>
    <row r="410" spans="2:9" x14ac:dyDescent="0.3">
      <c r="B410">
        <v>21267</v>
      </c>
      <c r="C410" t="s">
        <v>92</v>
      </c>
      <c r="D410" t="s">
        <v>41</v>
      </c>
      <c r="E410" t="s">
        <v>57</v>
      </c>
      <c r="F410" s="1">
        <v>3983</v>
      </c>
      <c r="G410" s="2">
        <v>243</v>
      </c>
      <c r="H410">
        <v>154</v>
      </c>
      <c r="I410" s="7">
        <v>42068</v>
      </c>
    </row>
    <row r="411" spans="2:9" x14ac:dyDescent="0.3">
      <c r="B411">
        <v>21268</v>
      </c>
      <c r="C411" t="s">
        <v>97</v>
      </c>
      <c r="D411" t="s">
        <v>39</v>
      </c>
      <c r="E411" t="s">
        <v>63</v>
      </c>
      <c r="F411" s="1">
        <v>3276</v>
      </c>
      <c r="G411" s="2">
        <v>43</v>
      </c>
      <c r="H411">
        <v>234</v>
      </c>
      <c r="I411" s="7">
        <v>42069</v>
      </c>
    </row>
    <row r="412" spans="2:9" x14ac:dyDescent="0.3">
      <c r="B412">
        <v>21269</v>
      </c>
      <c r="C412" t="s">
        <v>98</v>
      </c>
      <c r="D412" t="s">
        <v>36</v>
      </c>
      <c r="E412" t="s">
        <v>66</v>
      </c>
      <c r="F412" s="1">
        <v>4361</v>
      </c>
      <c r="G412" s="2">
        <v>134</v>
      </c>
      <c r="H412">
        <v>437</v>
      </c>
      <c r="I412" s="7">
        <v>42070</v>
      </c>
    </row>
    <row r="413" spans="2:9" x14ac:dyDescent="0.3">
      <c r="B413">
        <v>21270</v>
      </c>
      <c r="C413" t="s">
        <v>100</v>
      </c>
      <c r="D413" t="s">
        <v>39</v>
      </c>
      <c r="E413" t="s">
        <v>49</v>
      </c>
      <c r="F413" s="1">
        <v>6727</v>
      </c>
      <c r="G413" s="2">
        <v>242</v>
      </c>
      <c r="H413">
        <v>250</v>
      </c>
      <c r="I413" s="7">
        <v>42071</v>
      </c>
    </row>
    <row r="414" spans="2:9" x14ac:dyDescent="0.3">
      <c r="B414">
        <v>21271</v>
      </c>
      <c r="C414" t="s">
        <v>101</v>
      </c>
      <c r="D414" t="s">
        <v>38</v>
      </c>
      <c r="E414" t="s">
        <v>59</v>
      </c>
      <c r="F414" s="1">
        <v>77</v>
      </c>
      <c r="G414" s="2">
        <v>2</v>
      </c>
      <c r="H414">
        <v>4</v>
      </c>
      <c r="I414" s="7">
        <v>42072</v>
      </c>
    </row>
    <row r="415" spans="2:9" x14ac:dyDescent="0.3">
      <c r="B415">
        <v>21272</v>
      </c>
      <c r="C415" t="s">
        <v>94</v>
      </c>
      <c r="D415" t="s">
        <v>39</v>
      </c>
      <c r="E415" t="s">
        <v>44</v>
      </c>
      <c r="F415" s="1">
        <v>12684</v>
      </c>
      <c r="G415" s="2">
        <v>242</v>
      </c>
      <c r="H415">
        <v>906</v>
      </c>
      <c r="I415" s="7">
        <v>42073</v>
      </c>
    </row>
    <row r="416" spans="2:9" x14ac:dyDescent="0.3">
      <c r="B416">
        <v>21273</v>
      </c>
      <c r="C416" t="s">
        <v>96</v>
      </c>
      <c r="D416" t="s">
        <v>37</v>
      </c>
      <c r="E416" t="s">
        <v>67</v>
      </c>
      <c r="F416" s="1">
        <v>651</v>
      </c>
      <c r="G416" s="2">
        <v>260</v>
      </c>
      <c r="H416">
        <v>93</v>
      </c>
      <c r="I416" s="7">
        <v>42074</v>
      </c>
    </row>
    <row r="417" spans="2:9" x14ac:dyDescent="0.3">
      <c r="B417">
        <v>21274</v>
      </c>
      <c r="C417" t="s">
        <v>98</v>
      </c>
      <c r="D417" t="s">
        <v>36</v>
      </c>
      <c r="E417" t="s">
        <v>47</v>
      </c>
      <c r="F417" s="1">
        <v>3990</v>
      </c>
      <c r="G417" s="2">
        <v>240</v>
      </c>
      <c r="H417">
        <v>200</v>
      </c>
      <c r="I417" s="7">
        <v>42075</v>
      </c>
    </row>
    <row r="418" spans="2:9" x14ac:dyDescent="0.3">
      <c r="B418">
        <v>21275</v>
      </c>
      <c r="C418" t="s">
        <v>94</v>
      </c>
      <c r="D418" t="s">
        <v>38</v>
      </c>
      <c r="E418" t="s">
        <v>68</v>
      </c>
      <c r="F418" s="1">
        <v>644</v>
      </c>
      <c r="G418" s="2">
        <v>44</v>
      </c>
      <c r="H418">
        <v>72</v>
      </c>
      <c r="I418" s="7">
        <v>42076</v>
      </c>
    </row>
    <row r="419" spans="2:9" x14ac:dyDescent="0.3">
      <c r="B419">
        <v>21276</v>
      </c>
      <c r="C419" t="s">
        <v>97</v>
      </c>
      <c r="D419" t="s">
        <v>36</v>
      </c>
      <c r="E419" t="s">
        <v>64</v>
      </c>
      <c r="F419" s="1">
        <v>5551</v>
      </c>
      <c r="G419" s="2">
        <v>315</v>
      </c>
      <c r="H419">
        <v>371</v>
      </c>
      <c r="I419" s="7">
        <v>42077</v>
      </c>
    </row>
    <row r="420" spans="2:9" x14ac:dyDescent="0.3">
      <c r="B420">
        <v>21277</v>
      </c>
      <c r="C420" t="s">
        <v>92</v>
      </c>
      <c r="D420" t="s">
        <v>36</v>
      </c>
      <c r="E420" t="s">
        <v>46</v>
      </c>
      <c r="F420" s="1">
        <v>3115</v>
      </c>
      <c r="G420" s="2">
        <v>198</v>
      </c>
      <c r="H420">
        <v>130</v>
      </c>
      <c r="I420" s="7">
        <v>42078</v>
      </c>
    </row>
    <row r="421" spans="2:9" x14ac:dyDescent="0.3">
      <c r="B421">
        <v>21278</v>
      </c>
      <c r="C421" t="s">
        <v>92</v>
      </c>
      <c r="D421" t="s">
        <v>38</v>
      </c>
      <c r="E421" t="s">
        <v>46</v>
      </c>
      <c r="F421" s="1">
        <v>3703</v>
      </c>
      <c r="G421" s="2">
        <v>214</v>
      </c>
      <c r="H421">
        <v>169</v>
      </c>
      <c r="I421" s="7">
        <v>42079</v>
      </c>
    </row>
    <row r="422" spans="2:9" x14ac:dyDescent="0.3">
      <c r="B422">
        <v>21279</v>
      </c>
      <c r="C422" t="s">
        <v>99</v>
      </c>
      <c r="D422" t="s">
        <v>40</v>
      </c>
      <c r="E422" t="s">
        <v>60</v>
      </c>
      <c r="F422" s="1">
        <v>2401</v>
      </c>
      <c r="G422" s="2">
        <v>58</v>
      </c>
      <c r="H422">
        <v>97</v>
      </c>
      <c r="I422" s="7">
        <v>42080</v>
      </c>
    </row>
    <row r="423" spans="2:9" x14ac:dyDescent="0.3">
      <c r="B423">
        <v>21280</v>
      </c>
      <c r="C423" t="s">
        <v>100</v>
      </c>
      <c r="D423" t="s">
        <v>38</v>
      </c>
      <c r="E423" t="s">
        <v>57</v>
      </c>
      <c r="F423" s="1">
        <v>2219</v>
      </c>
      <c r="G423" s="2">
        <v>158</v>
      </c>
      <c r="H423">
        <v>89</v>
      </c>
      <c r="I423" s="7">
        <v>42081</v>
      </c>
    </row>
    <row r="424" spans="2:9" x14ac:dyDescent="0.3">
      <c r="B424">
        <v>21281</v>
      </c>
      <c r="C424" t="s">
        <v>97</v>
      </c>
      <c r="D424" t="s">
        <v>38</v>
      </c>
      <c r="E424" t="s">
        <v>58</v>
      </c>
      <c r="F424" s="1">
        <v>1505</v>
      </c>
      <c r="G424" s="2">
        <v>139</v>
      </c>
      <c r="H424">
        <v>251</v>
      </c>
      <c r="I424" s="7">
        <v>42082</v>
      </c>
    </row>
    <row r="425" spans="2:9" x14ac:dyDescent="0.3">
      <c r="B425">
        <v>21282</v>
      </c>
      <c r="C425" t="s">
        <v>100</v>
      </c>
      <c r="D425" t="s">
        <v>39</v>
      </c>
      <c r="E425" t="s">
        <v>66</v>
      </c>
      <c r="F425" s="1">
        <v>8022</v>
      </c>
      <c r="G425" s="2">
        <v>12</v>
      </c>
      <c r="H425">
        <v>803</v>
      </c>
      <c r="I425" s="7">
        <v>42073</v>
      </c>
    </row>
    <row r="426" spans="2:9" x14ac:dyDescent="0.3">
      <c r="B426">
        <v>21283</v>
      </c>
      <c r="C426" t="s">
        <v>98</v>
      </c>
      <c r="D426" t="s">
        <v>40</v>
      </c>
      <c r="E426" t="s">
        <v>62</v>
      </c>
      <c r="F426" s="1">
        <v>2877</v>
      </c>
      <c r="G426" s="2">
        <v>95</v>
      </c>
      <c r="H426">
        <v>116</v>
      </c>
      <c r="I426" s="7">
        <v>42074</v>
      </c>
    </row>
    <row r="427" spans="2:9" x14ac:dyDescent="0.3">
      <c r="B427">
        <v>21284</v>
      </c>
      <c r="C427" t="s">
        <v>99</v>
      </c>
      <c r="D427" t="s">
        <v>37</v>
      </c>
      <c r="E427" t="s">
        <v>49</v>
      </c>
      <c r="F427" s="1">
        <v>6216</v>
      </c>
      <c r="G427" s="2">
        <v>30</v>
      </c>
      <c r="H427">
        <v>249</v>
      </c>
      <c r="I427" s="7">
        <v>42075</v>
      </c>
    </row>
    <row r="428" spans="2:9" x14ac:dyDescent="0.3">
      <c r="B428">
        <v>21285</v>
      </c>
      <c r="C428" t="s">
        <v>96</v>
      </c>
      <c r="D428" t="s">
        <v>37</v>
      </c>
      <c r="E428" t="s">
        <v>65</v>
      </c>
      <c r="F428" s="1">
        <v>1127</v>
      </c>
      <c r="G428" s="2">
        <v>152</v>
      </c>
      <c r="H428">
        <v>71</v>
      </c>
      <c r="I428" s="7">
        <v>42076</v>
      </c>
    </row>
    <row r="429" spans="2:9" x14ac:dyDescent="0.3">
      <c r="B429">
        <v>21286</v>
      </c>
      <c r="C429" t="s">
        <v>93</v>
      </c>
      <c r="D429" t="s">
        <v>41</v>
      </c>
      <c r="E429" t="s">
        <v>48</v>
      </c>
      <c r="F429" s="1">
        <v>14644</v>
      </c>
      <c r="G429" s="2">
        <v>63</v>
      </c>
      <c r="H429">
        <v>1465</v>
      </c>
      <c r="I429" s="7">
        <v>42077</v>
      </c>
    </row>
    <row r="430" spans="2:9" x14ac:dyDescent="0.3">
      <c r="B430">
        <v>21287</v>
      </c>
      <c r="C430" t="s">
        <v>94</v>
      </c>
      <c r="D430" t="s">
        <v>40</v>
      </c>
      <c r="E430" t="s">
        <v>58</v>
      </c>
      <c r="F430" s="1">
        <v>9373</v>
      </c>
      <c r="G430" s="2">
        <v>318</v>
      </c>
      <c r="H430">
        <v>1042</v>
      </c>
      <c r="I430" s="7">
        <v>42078</v>
      </c>
    </row>
    <row r="431" spans="2:9" x14ac:dyDescent="0.3">
      <c r="B431">
        <v>21288</v>
      </c>
      <c r="C431" t="s">
        <v>92</v>
      </c>
      <c r="D431" t="s">
        <v>39</v>
      </c>
      <c r="E431" t="s">
        <v>55</v>
      </c>
      <c r="F431" s="1">
        <v>4130</v>
      </c>
      <c r="G431" s="2">
        <v>165</v>
      </c>
      <c r="H431">
        <v>173</v>
      </c>
      <c r="I431" s="7">
        <v>42079</v>
      </c>
    </row>
    <row r="432" spans="2:9" x14ac:dyDescent="0.3">
      <c r="B432">
        <v>21289</v>
      </c>
      <c r="C432" t="s">
        <v>92</v>
      </c>
      <c r="D432" t="s">
        <v>40</v>
      </c>
      <c r="E432" t="s">
        <v>46</v>
      </c>
      <c r="F432" s="1">
        <v>119</v>
      </c>
      <c r="G432" s="2">
        <v>287</v>
      </c>
      <c r="H432">
        <v>6</v>
      </c>
      <c r="I432" s="7">
        <v>42080</v>
      </c>
    </row>
    <row r="433" spans="2:9" x14ac:dyDescent="0.3">
      <c r="B433">
        <v>21290</v>
      </c>
      <c r="C433" t="s">
        <v>97</v>
      </c>
      <c r="D433" t="s">
        <v>37</v>
      </c>
      <c r="E433" t="s">
        <v>56</v>
      </c>
      <c r="F433" s="1">
        <v>4921</v>
      </c>
      <c r="G433" s="2">
        <v>19</v>
      </c>
      <c r="H433">
        <v>352</v>
      </c>
      <c r="I433" s="7">
        <v>42081</v>
      </c>
    </row>
    <row r="434" spans="2:9" x14ac:dyDescent="0.3">
      <c r="B434">
        <v>21291</v>
      </c>
      <c r="C434" t="s">
        <v>94</v>
      </c>
      <c r="D434" t="s">
        <v>40</v>
      </c>
      <c r="E434" t="s">
        <v>52</v>
      </c>
      <c r="F434" s="1">
        <v>3913</v>
      </c>
      <c r="G434" s="2">
        <v>389</v>
      </c>
      <c r="H434">
        <v>280</v>
      </c>
      <c r="I434" s="7">
        <v>42082</v>
      </c>
    </row>
    <row r="435" spans="2:9" x14ac:dyDescent="0.3">
      <c r="B435">
        <v>21292</v>
      </c>
      <c r="C435" t="s">
        <v>93</v>
      </c>
      <c r="D435" t="s">
        <v>39</v>
      </c>
      <c r="E435" t="s">
        <v>64</v>
      </c>
      <c r="F435" s="1">
        <v>4459</v>
      </c>
      <c r="G435" s="2">
        <v>146</v>
      </c>
      <c r="H435">
        <v>319</v>
      </c>
      <c r="I435" s="7">
        <v>42083</v>
      </c>
    </row>
    <row r="436" spans="2:9" x14ac:dyDescent="0.3">
      <c r="B436">
        <v>21293</v>
      </c>
      <c r="C436" t="s">
        <v>99</v>
      </c>
      <c r="D436" t="s">
        <v>40</v>
      </c>
      <c r="E436" t="s">
        <v>46</v>
      </c>
      <c r="F436" s="1">
        <v>5992</v>
      </c>
      <c r="G436" s="2">
        <v>366</v>
      </c>
      <c r="H436">
        <v>261</v>
      </c>
      <c r="I436" s="7">
        <v>42084</v>
      </c>
    </row>
    <row r="437" spans="2:9" x14ac:dyDescent="0.3">
      <c r="B437">
        <v>21294</v>
      </c>
      <c r="C437" t="s">
        <v>95</v>
      </c>
      <c r="D437" t="s">
        <v>41</v>
      </c>
      <c r="E437" t="s">
        <v>46</v>
      </c>
      <c r="F437" s="1">
        <v>4739</v>
      </c>
      <c r="G437" s="2">
        <v>138</v>
      </c>
      <c r="H437">
        <v>216</v>
      </c>
      <c r="I437" s="7">
        <v>42085</v>
      </c>
    </row>
    <row r="438" spans="2:9" x14ac:dyDescent="0.3">
      <c r="B438">
        <v>21295</v>
      </c>
      <c r="C438" t="s">
        <v>97</v>
      </c>
      <c r="D438" t="s">
        <v>41</v>
      </c>
      <c r="E438" t="s">
        <v>66</v>
      </c>
      <c r="F438" s="1">
        <v>462</v>
      </c>
      <c r="G438" s="2">
        <v>240</v>
      </c>
      <c r="H438">
        <v>36</v>
      </c>
      <c r="I438" s="7">
        <v>42086</v>
      </c>
    </row>
    <row r="439" spans="2:9" x14ac:dyDescent="0.3">
      <c r="B439">
        <v>21296</v>
      </c>
      <c r="C439" t="s">
        <v>101</v>
      </c>
      <c r="D439" t="s">
        <v>40</v>
      </c>
      <c r="E439" t="s">
        <v>55</v>
      </c>
      <c r="F439" s="1">
        <v>1855</v>
      </c>
      <c r="G439" s="2">
        <v>416</v>
      </c>
      <c r="H439">
        <v>75</v>
      </c>
      <c r="I439" s="7">
        <v>42087</v>
      </c>
    </row>
    <row r="440" spans="2:9" x14ac:dyDescent="0.3">
      <c r="B440">
        <v>21297</v>
      </c>
      <c r="C440" t="s">
        <v>99</v>
      </c>
      <c r="D440" t="s">
        <v>38</v>
      </c>
      <c r="E440" t="s">
        <v>46</v>
      </c>
      <c r="F440" s="1">
        <v>1785</v>
      </c>
      <c r="G440" s="2">
        <v>205</v>
      </c>
      <c r="H440">
        <v>75</v>
      </c>
      <c r="I440" s="7">
        <v>42088</v>
      </c>
    </row>
    <row r="441" spans="2:9" x14ac:dyDescent="0.3">
      <c r="B441">
        <v>21298</v>
      </c>
      <c r="C441" t="s">
        <v>100</v>
      </c>
      <c r="D441" t="s">
        <v>39</v>
      </c>
      <c r="E441" t="s">
        <v>62</v>
      </c>
      <c r="F441" s="1">
        <v>4704</v>
      </c>
      <c r="G441" s="2">
        <v>264</v>
      </c>
      <c r="H441">
        <v>189</v>
      </c>
      <c r="I441" s="7">
        <v>42089</v>
      </c>
    </row>
    <row r="442" spans="2:9" x14ac:dyDescent="0.3">
      <c r="B442">
        <v>21299</v>
      </c>
      <c r="C442" t="s">
        <v>94</v>
      </c>
      <c r="D442" t="s">
        <v>41</v>
      </c>
      <c r="E442" t="s">
        <v>68</v>
      </c>
      <c r="F442" s="1">
        <v>8659</v>
      </c>
      <c r="G442" s="2">
        <v>252</v>
      </c>
      <c r="H442">
        <v>963</v>
      </c>
      <c r="I442" s="7">
        <v>42090</v>
      </c>
    </row>
    <row r="443" spans="2:9" x14ac:dyDescent="0.3">
      <c r="B443">
        <v>21300</v>
      </c>
      <c r="C443" t="s">
        <v>98</v>
      </c>
      <c r="D443" t="s">
        <v>38</v>
      </c>
      <c r="E443" t="s">
        <v>44</v>
      </c>
      <c r="F443" s="1">
        <v>3808</v>
      </c>
      <c r="G443" s="2">
        <v>245</v>
      </c>
      <c r="H443">
        <v>272</v>
      </c>
      <c r="I443" s="7">
        <v>42091</v>
      </c>
    </row>
    <row r="444" spans="2:9" x14ac:dyDescent="0.3">
      <c r="B444">
        <v>21301</v>
      </c>
      <c r="C444" t="s">
        <v>92</v>
      </c>
      <c r="D444" t="s">
        <v>38</v>
      </c>
      <c r="E444" t="s">
        <v>47</v>
      </c>
      <c r="F444" s="1">
        <v>6517</v>
      </c>
      <c r="G444" s="2">
        <v>100</v>
      </c>
      <c r="H444">
        <v>311</v>
      </c>
      <c r="I444" s="7">
        <v>42092</v>
      </c>
    </row>
    <row r="445" spans="2:9" x14ac:dyDescent="0.3">
      <c r="B445">
        <v>21302</v>
      </c>
      <c r="C445" t="s">
        <v>92</v>
      </c>
      <c r="D445" t="s">
        <v>38</v>
      </c>
      <c r="E445" t="s">
        <v>61</v>
      </c>
      <c r="F445" s="1">
        <v>20692</v>
      </c>
      <c r="G445" s="2">
        <v>293</v>
      </c>
      <c r="H445">
        <v>796</v>
      </c>
      <c r="I445" s="7">
        <v>42093</v>
      </c>
    </row>
    <row r="446" spans="2:9" x14ac:dyDescent="0.3">
      <c r="B446">
        <v>21303</v>
      </c>
      <c r="C446" t="s">
        <v>100</v>
      </c>
      <c r="D446" t="s">
        <v>38</v>
      </c>
      <c r="E446" t="s">
        <v>55</v>
      </c>
      <c r="F446" s="1">
        <v>3605</v>
      </c>
      <c r="G446" s="2">
        <v>44</v>
      </c>
      <c r="H446">
        <v>157</v>
      </c>
      <c r="I446" s="7">
        <v>42094</v>
      </c>
    </row>
    <row r="447" spans="2:9" x14ac:dyDescent="0.3">
      <c r="B447">
        <v>21304</v>
      </c>
      <c r="C447" t="s">
        <v>97</v>
      </c>
      <c r="D447" t="s">
        <v>38</v>
      </c>
      <c r="E447" t="s">
        <v>57</v>
      </c>
      <c r="F447" s="1">
        <v>63</v>
      </c>
      <c r="G447" s="2">
        <v>123</v>
      </c>
      <c r="H447">
        <v>3</v>
      </c>
      <c r="I447" s="7">
        <v>42095</v>
      </c>
    </row>
    <row r="448" spans="2:9" x14ac:dyDescent="0.3">
      <c r="B448">
        <v>21305</v>
      </c>
      <c r="C448" t="s">
        <v>93</v>
      </c>
      <c r="D448" t="s">
        <v>39</v>
      </c>
      <c r="E448" t="s">
        <v>46</v>
      </c>
      <c r="F448" s="1">
        <v>6055</v>
      </c>
      <c r="G448" s="2">
        <v>102</v>
      </c>
      <c r="H448">
        <v>276</v>
      </c>
      <c r="I448" s="7">
        <v>42096</v>
      </c>
    </row>
    <row r="449" spans="2:9" x14ac:dyDescent="0.3">
      <c r="B449">
        <v>21306</v>
      </c>
      <c r="C449" t="s">
        <v>100</v>
      </c>
      <c r="D449" t="s">
        <v>40</v>
      </c>
      <c r="E449" t="s">
        <v>65</v>
      </c>
      <c r="F449" s="1">
        <v>2268</v>
      </c>
      <c r="G449" s="2">
        <v>361</v>
      </c>
      <c r="H449">
        <v>142</v>
      </c>
      <c r="I449" s="7">
        <v>42097</v>
      </c>
    </row>
    <row r="450" spans="2:9" x14ac:dyDescent="0.3">
      <c r="B450">
        <v>21307</v>
      </c>
      <c r="C450" t="s">
        <v>97</v>
      </c>
      <c r="D450" t="s">
        <v>36</v>
      </c>
      <c r="E450" t="s">
        <v>44</v>
      </c>
      <c r="F450" s="1">
        <v>3955</v>
      </c>
      <c r="G450" s="2">
        <v>224</v>
      </c>
      <c r="H450">
        <v>360</v>
      </c>
      <c r="I450" s="7">
        <v>42098</v>
      </c>
    </row>
    <row r="451" spans="2:9" x14ac:dyDescent="0.3">
      <c r="B451">
        <v>21308</v>
      </c>
      <c r="C451" t="s">
        <v>94</v>
      </c>
      <c r="D451" t="s">
        <v>41</v>
      </c>
      <c r="E451" t="s">
        <v>51</v>
      </c>
      <c r="F451" s="1">
        <v>980</v>
      </c>
      <c r="G451" s="2">
        <v>170</v>
      </c>
      <c r="H451">
        <v>41</v>
      </c>
      <c r="I451" s="7">
        <v>42099</v>
      </c>
    </row>
    <row r="452" spans="2:9" x14ac:dyDescent="0.3">
      <c r="B452">
        <v>21309</v>
      </c>
      <c r="C452" t="s">
        <v>92</v>
      </c>
      <c r="D452" t="s">
        <v>39</v>
      </c>
      <c r="E452" t="s">
        <v>52</v>
      </c>
      <c r="F452" s="1">
        <v>3563</v>
      </c>
      <c r="G452" s="2">
        <v>163</v>
      </c>
      <c r="H452">
        <v>238</v>
      </c>
      <c r="I452" s="7">
        <v>42100</v>
      </c>
    </row>
    <row r="453" spans="2:9" x14ac:dyDescent="0.3">
      <c r="B453">
        <v>21310</v>
      </c>
      <c r="C453" t="s">
        <v>96</v>
      </c>
      <c r="D453" t="s">
        <v>40</v>
      </c>
      <c r="E453" t="s">
        <v>44</v>
      </c>
      <c r="F453" s="1">
        <v>3122</v>
      </c>
      <c r="G453" s="2">
        <v>69</v>
      </c>
      <c r="H453">
        <v>241</v>
      </c>
      <c r="I453" s="7">
        <v>42101</v>
      </c>
    </row>
    <row r="454" spans="2:9" x14ac:dyDescent="0.3">
      <c r="B454">
        <v>21311</v>
      </c>
      <c r="C454" t="s">
        <v>96</v>
      </c>
      <c r="D454" t="s">
        <v>38</v>
      </c>
      <c r="E454" t="s">
        <v>67</v>
      </c>
      <c r="F454" s="1">
        <v>546</v>
      </c>
      <c r="G454" s="2">
        <v>13</v>
      </c>
      <c r="H454">
        <v>91</v>
      </c>
      <c r="I454" s="7">
        <v>42102</v>
      </c>
    </row>
    <row r="455" spans="2:9" x14ac:dyDescent="0.3">
      <c r="B455">
        <v>21312</v>
      </c>
      <c r="C455" t="s">
        <v>95</v>
      </c>
      <c r="D455" t="s">
        <v>36</v>
      </c>
      <c r="E455" t="s">
        <v>60</v>
      </c>
      <c r="F455" s="1">
        <v>4529</v>
      </c>
      <c r="G455" s="2">
        <v>228</v>
      </c>
      <c r="H455">
        <v>197</v>
      </c>
      <c r="I455" s="7">
        <v>42103</v>
      </c>
    </row>
    <row r="456" spans="2:9" x14ac:dyDescent="0.3">
      <c r="B456">
        <v>21313</v>
      </c>
      <c r="C456" t="s">
        <v>101</v>
      </c>
      <c r="D456" t="s">
        <v>39</v>
      </c>
      <c r="E456" t="s">
        <v>49</v>
      </c>
      <c r="F456" s="1">
        <v>7749</v>
      </c>
      <c r="G456" s="2">
        <v>147</v>
      </c>
      <c r="H456">
        <v>299</v>
      </c>
      <c r="I456" s="7">
        <v>42104</v>
      </c>
    </row>
    <row r="457" spans="2:9" x14ac:dyDescent="0.3">
      <c r="B457">
        <v>21314</v>
      </c>
      <c r="C457" t="s">
        <v>98</v>
      </c>
      <c r="D457" t="s">
        <v>36</v>
      </c>
      <c r="E457" t="s">
        <v>46</v>
      </c>
      <c r="F457" s="1">
        <v>343</v>
      </c>
      <c r="G457" s="2">
        <v>47</v>
      </c>
      <c r="H457">
        <v>15</v>
      </c>
      <c r="I457" s="7">
        <v>42105</v>
      </c>
    </row>
    <row r="458" spans="2:9" x14ac:dyDescent="0.3">
      <c r="B458">
        <v>21315</v>
      </c>
      <c r="C458" t="s">
        <v>97</v>
      </c>
      <c r="D458" t="s">
        <v>40</v>
      </c>
      <c r="E458" t="s">
        <v>59</v>
      </c>
      <c r="F458" s="1">
        <v>3619</v>
      </c>
      <c r="G458" s="2">
        <v>326</v>
      </c>
      <c r="H458">
        <v>181</v>
      </c>
      <c r="I458" s="7">
        <v>42106</v>
      </c>
    </row>
    <row r="459" spans="2:9" x14ac:dyDescent="0.3">
      <c r="B459">
        <v>21316</v>
      </c>
      <c r="C459" t="s">
        <v>97</v>
      </c>
      <c r="D459" t="s">
        <v>41</v>
      </c>
      <c r="E459" t="s">
        <v>63</v>
      </c>
      <c r="F459" s="1">
        <v>2079</v>
      </c>
      <c r="G459" s="2">
        <v>209</v>
      </c>
      <c r="H459">
        <v>130</v>
      </c>
      <c r="I459" s="7">
        <v>42107</v>
      </c>
    </row>
    <row r="460" spans="2:9" x14ac:dyDescent="0.3">
      <c r="B460">
        <v>21317</v>
      </c>
      <c r="C460" t="s">
        <v>98</v>
      </c>
      <c r="D460" t="s">
        <v>39</v>
      </c>
      <c r="E460" t="s">
        <v>55</v>
      </c>
      <c r="F460" s="1">
        <v>2002</v>
      </c>
      <c r="G460" s="2">
        <v>340</v>
      </c>
      <c r="H460">
        <v>88</v>
      </c>
      <c r="I460" s="7">
        <v>42108</v>
      </c>
    </row>
    <row r="461" spans="2:9" x14ac:dyDescent="0.3">
      <c r="B461">
        <v>21318</v>
      </c>
      <c r="C461" t="s">
        <v>96</v>
      </c>
      <c r="D461" t="s">
        <v>39</v>
      </c>
      <c r="E461" t="s">
        <v>51</v>
      </c>
      <c r="F461" s="1">
        <v>336</v>
      </c>
      <c r="G461" s="2">
        <v>129</v>
      </c>
      <c r="H461">
        <v>14</v>
      </c>
      <c r="I461" s="7">
        <v>42098</v>
      </c>
    </row>
    <row r="462" spans="2:9" x14ac:dyDescent="0.3">
      <c r="B462">
        <v>21319</v>
      </c>
      <c r="C462" t="s">
        <v>99</v>
      </c>
      <c r="D462" t="s">
        <v>39</v>
      </c>
      <c r="E462" t="s">
        <v>61</v>
      </c>
      <c r="F462" s="1">
        <v>1736</v>
      </c>
      <c r="G462" s="2">
        <v>323</v>
      </c>
      <c r="H462">
        <v>67</v>
      </c>
      <c r="I462" s="7">
        <v>42099</v>
      </c>
    </row>
    <row r="463" spans="2:9" x14ac:dyDescent="0.3">
      <c r="B463">
        <v>21320</v>
      </c>
      <c r="C463" t="s">
        <v>94</v>
      </c>
      <c r="D463" t="s">
        <v>39</v>
      </c>
      <c r="E463" t="s">
        <v>58</v>
      </c>
      <c r="F463" s="1">
        <v>3990</v>
      </c>
      <c r="G463" s="2">
        <v>105</v>
      </c>
      <c r="H463">
        <v>499</v>
      </c>
      <c r="I463" s="7">
        <v>42100</v>
      </c>
    </row>
    <row r="464" spans="2:9" x14ac:dyDescent="0.3">
      <c r="B464">
        <v>21321</v>
      </c>
      <c r="C464" t="s">
        <v>100</v>
      </c>
      <c r="D464" t="s">
        <v>39</v>
      </c>
      <c r="E464" t="s">
        <v>52</v>
      </c>
      <c r="F464" s="1">
        <v>4228</v>
      </c>
      <c r="G464" s="2">
        <v>39</v>
      </c>
      <c r="H464">
        <v>282</v>
      </c>
      <c r="I464" s="7">
        <v>42101</v>
      </c>
    </row>
    <row r="465" spans="2:9" x14ac:dyDescent="0.3">
      <c r="B465">
        <v>21322</v>
      </c>
      <c r="C465" t="s">
        <v>96</v>
      </c>
      <c r="D465" t="s">
        <v>36</v>
      </c>
      <c r="E465" t="s">
        <v>60</v>
      </c>
      <c r="F465" s="1">
        <v>868</v>
      </c>
      <c r="G465" s="2">
        <v>18</v>
      </c>
      <c r="H465">
        <v>37</v>
      </c>
      <c r="I465" s="7">
        <v>42102</v>
      </c>
    </row>
    <row r="466" spans="2:9" x14ac:dyDescent="0.3">
      <c r="B466">
        <v>21323</v>
      </c>
      <c r="C466" t="s">
        <v>92</v>
      </c>
      <c r="D466" t="s">
        <v>41</v>
      </c>
      <c r="E466" t="s">
        <v>68</v>
      </c>
      <c r="F466" s="1">
        <v>4319</v>
      </c>
      <c r="G466" s="2">
        <v>172</v>
      </c>
      <c r="H466">
        <v>432</v>
      </c>
      <c r="I466" s="7">
        <v>42103</v>
      </c>
    </row>
    <row r="467" spans="2:9" x14ac:dyDescent="0.3">
      <c r="B467">
        <v>21324</v>
      </c>
      <c r="C467" t="s">
        <v>99</v>
      </c>
      <c r="D467" t="s">
        <v>41</v>
      </c>
      <c r="E467" t="s">
        <v>66</v>
      </c>
      <c r="F467" s="1">
        <v>1057</v>
      </c>
      <c r="G467" s="2">
        <v>308</v>
      </c>
      <c r="H467">
        <v>89</v>
      </c>
      <c r="I467" s="7">
        <v>42104</v>
      </c>
    </row>
    <row r="468" spans="2:9" x14ac:dyDescent="0.3">
      <c r="B468">
        <v>21325</v>
      </c>
      <c r="C468" t="s">
        <v>93</v>
      </c>
      <c r="D468" t="s">
        <v>41</v>
      </c>
      <c r="E468" t="s">
        <v>51</v>
      </c>
      <c r="F468" s="1">
        <v>9877</v>
      </c>
      <c r="G468" s="2">
        <v>3</v>
      </c>
      <c r="H468">
        <v>412</v>
      </c>
      <c r="I468" s="7">
        <v>42105</v>
      </c>
    </row>
    <row r="469" spans="2:9" x14ac:dyDescent="0.3">
      <c r="B469">
        <v>21326</v>
      </c>
      <c r="C469" t="s">
        <v>100</v>
      </c>
      <c r="D469" t="s">
        <v>37</v>
      </c>
      <c r="E469" t="s">
        <v>59</v>
      </c>
      <c r="F469" s="1">
        <v>4438</v>
      </c>
      <c r="G469" s="2">
        <v>154</v>
      </c>
      <c r="H469">
        <v>212</v>
      </c>
      <c r="I469" s="7">
        <v>42106</v>
      </c>
    </row>
    <row r="470" spans="2:9" x14ac:dyDescent="0.3">
      <c r="B470">
        <v>21327</v>
      </c>
      <c r="C470" t="s">
        <v>98</v>
      </c>
      <c r="D470" t="s">
        <v>39</v>
      </c>
      <c r="E470" t="s">
        <v>63</v>
      </c>
      <c r="F470" s="1">
        <v>7245</v>
      </c>
      <c r="G470" s="2">
        <v>499</v>
      </c>
      <c r="H470">
        <v>453</v>
      </c>
      <c r="I470" s="7">
        <v>42107</v>
      </c>
    </row>
    <row r="471" spans="2:9" x14ac:dyDescent="0.3">
      <c r="B471">
        <v>21328</v>
      </c>
      <c r="C471" t="s">
        <v>100</v>
      </c>
      <c r="D471" t="s">
        <v>41</v>
      </c>
      <c r="E471" t="s">
        <v>51</v>
      </c>
      <c r="F471" s="1">
        <v>2555</v>
      </c>
      <c r="G471" s="2">
        <v>246</v>
      </c>
      <c r="H471">
        <v>103</v>
      </c>
      <c r="I471" s="7">
        <v>42108</v>
      </c>
    </row>
    <row r="472" spans="2:9" x14ac:dyDescent="0.3">
      <c r="B472">
        <v>21329</v>
      </c>
      <c r="C472" t="s">
        <v>98</v>
      </c>
      <c r="D472" t="s">
        <v>37</v>
      </c>
      <c r="E472" t="s">
        <v>57</v>
      </c>
      <c r="F472" s="1">
        <v>11109</v>
      </c>
      <c r="G472" s="2">
        <v>158</v>
      </c>
      <c r="H472">
        <v>445</v>
      </c>
      <c r="I472" s="7">
        <v>42109</v>
      </c>
    </row>
    <row r="473" spans="2:9" x14ac:dyDescent="0.3">
      <c r="B473">
        <v>21330</v>
      </c>
      <c r="C473" t="s">
        <v>101</v>
      </c>
      <c r="D473" t="s">
        <v>38</v>
      </c>
      <c r="E473" t="s">
        <v>52</v>
      </c>
      <c r="F473" s="1">
        <v>6482</v>
      </c>
      <c r="G473" s="2">
        <v>103</v>
      </c>
      <c r="H473">
        <v>406</v>
      </c>
      <c r="I473" s="7">
        <v>42110</v>
      </c>
    </row>
    <row r="474" spans="2:9" x14ac:dyDescent="0.3">
      <c r="B474">
        <v>21331</v>
      </c>
      <c r="C474" t="s">
        <v>96</v>
      </c>
      <c r="D474" t="s">
        <v>41</v>
      </c>
      <c r="E474" t="s">
        <v>65</v>
      </c>
      <c r="F474" s="1">
        <v>168</v>
      </c>
      <c r="G474" s="2">
        <v>459</v>
      </c>
      <c r="H474">
        <v>9</v>
      </c>
      <c r="I474" s="7">
        <v>42111</v>
      </c>
    </row>
    <row r="475" spans="2:9" x14ac:dyDescent="0.3">
      <c r="B475">
        <v>21332</v>
      </c>
      <c r="C475" t="s">
        <v>96</v>
      </c>
      <c r="D475" t="s">
        <v>40</v>
      </c>
      <c r="E475" t="s">
        <v>51</v>
      </c>
      <c r="F475" s="1">
        <v>2058</v>
      </c>
      <c r="G475" s="2">
        <v>89</v>
      </c>
      <c r="H475">
        <v>94</v>
      </c>
      <c r="I475" s="7">
        <v>42112</v>
      </c>
    </row>
    <row r="476" spans="2:9" x14ac:dyDescent="0.3">
      <c r="B476">
        <v>21333</v>
      </c>
      <c r="C476" t="s">
        <v>98</v>
      </c>
      <c r="D476" t="s">
        <v>37</v>
      </c>
      <c r="E476" t="s">
        <v>51</v>
      </c>
      <c r="F476" s="1">
        <v>1680</v>
      </c>
      <c r="G476" s="2">
        <v>78</v>
      </c>
      <c r="H476">
        <v>77</v>
      </c>
      <c r="I476" s="7">
        <v>42113</v>
      </c>
    </row>
    <row r="477" spans="2:9" x14ac:dyDescent="0.3">
      <c r="B477">
        <v>21334</v>
      </c>
      <c r="C477" t="s">
        <v>99</v>
      </c>
      <c r="D477" t="s">
        <v>38</v>
      </c>
      <c r="E477" t="s">
        <v>64</v>
      </c>
      <c r="F477" s="1">
        <v>7784</v>
      </c>
      <c r="G477" s="2">
        <v>25</v>
      </c>
      <c r="H477">
        <v>458</v>
      </c>
      <c r="I477" s="7">
        <v>42114</v>
      </c>
    </row>
    <row r="478" spans="2:9" x14ac:dyDescent="0.3">
      <c r="B478">
        <v>21335</v>
      </c>
      <c r="C478" t="s">
        <v>98</v>
      </c>
      <c r="D478" t="s">
        <v>37</v>
      </c>
      <c r="E478" t="s">
        <v>48</v>
      </c>
      <c r="F478" s="1">
        <v>3402</v>
      </c>
      <c r="G478" s="2">
        <v>212</v>
      </c>
      <c r="H478">
        <v>426</v>
      </c>
      <c r="I478" s="7">
        <v>42115</v>
      </c>
    </row>
    <row r="479" spans="2:9" x14ac:dyDescent="0.3">
      <c r="B479">
        <v>21336</v>
      </c>
      <c r="C479" t="s">
        <v>100</v>
      </c>
      <c r="D479" t="s">
        <v>36</v>
      </c>
      <c r="E479" t="s">
        <v>64</v>
      </c>
      <c r="F479" s="1">
        <v>1239</v>
      </c>
      <c r="G479" s="2">
        <v>209</v>
      </c>
      <c r="H479">
        <v>83</v>
      </c>
      <c r="I479" s="7">
        <v>42116</v>
      </c>
    </row>
    <row r="480" spans="2:9" x14ac:dyDescent="0.3">
      <c r="B480">
        <v>21337</v>
      </c>
      <c r="C480" t="s">
        <v>99</v>
      </c>
      <c r="D480" t="s">
        <v>38</v>
      </c>
      <c r="E480" t="s">
        <v>52</v>
      </c>
      <c r="F480" s="1">
        <v>574</v>
      </c>
      <c r="G480" s="2">
        <v>18</v>
      </c>
      <c r="H480">
        <v>36</v>
      </c>
      <c r="I480" s="7">
        <v>42117</v>
      </c>
    </row>
    <row r="481" spans="2:9" x14ac:dyDescent="0.3">
      <c r="B481">
        <v>21338</v>
      </c>
      <c r="C481" t="s">
        <v>93</v>
      </c>
      <c r="D481" t="s">
        <v>37</v>
      </c>
      <c r="E481" t="s">
        <v>56</v>
      </c>
      <c r="F481" s="1">
        <v>1876</v>
      </c>
      <c r="G481" s="2">
        <v>64</v>
      </c>
      <c r="H481">
        <v>126</v>
      </c>
      <c r="I481" s="7">
        <v>42118</v>
      </c>
    </row>
    <row r="482" spans="2:9" x14ac:dyDescent="0.3">
      <c r="B482">
        <v>21339</v>
      </c>
      <c r="C482" t="s">
        <v>98</v>
      </c>
      <c r="D482" t="s">
        <v>41</v>
      </c>
      <c r="E482" t="s">
        <v>58</v>
      </c>
      <c r="F482" s="1">
        <v>10787</v>
      </c>
      <c r="G482" s="2">
        <v>39</v>
      </c>
      <c r="H482">
        <v>1541</v>
      </c>
      <c r="I482" s="7">
        <v>42119</v>
      </c>
    </row>
    <row r="483" spans="2:9" x14ac:dyDescent="0.3">
      <c r="B483">
        <v>21340</v>
      </c>
      <c r="C483" t="s">
        <v>98</v>
      </c>
      <c r="D483" t="s">
        <v>36</v>
      </c>
      <c r="E483" t="s">
        <v>55</v>
      </c>
      <c r="F483" s="1">
        <v>2310</v>
      </c>
      <c r="G483" s="2">
        <v>52</v>
      </c>
      <c r="H483">
        <v>93</v>
      </c>
      <c r="I483" s="7">
        <v>42120</v>
      </c>
    </row>
    <row r="484" spans="2:9" x14ac:dyDescent="0.3">
      <c r="B484">
        <v>21341</v>
      </c>
      <c r="C484" t="s">
        <v>92</v>
      </c>
      <c r="D484" t="s">
        <v>40</v>
      </c>
      <c r="E484" t="s">
        <v>68</v>
      </c>
      <c r="F484" s="1">
        <v>637</v>
      </c>
      <c r="G484" s="2">
        <v>99</v>
      </c>
      <c r="H484">
        <v>71</v>
      </c>
      <c r="I484" s="7">
        <v>42121</v>
      </c>
    </row>
    <row r="485" spans="2:9" x14ac:dyDescent="0.3">
      <c r="B485">
        <v>21342</v>
      </c>
      <c r="C485" t="s">
        <v>101</v>
      </c>
      <c r="D485" t="s">
        <v>36</v>
      </c>
      <c r="E485" t="s">
        <v>60</v>
      </c>
      <c r="F485" s="1">
        <v>1484</v>
      </c>
      <c r="G485" s="2">
        <v>125</v>
      </c>
      <c r="H485">
        <v>58</v>
      </c>
      <c r="I485" s="7">
        <v>42122</v>
      </c>
    </row>
    <row r="486" spans="2:9" x14ac:dyDescent="0.3">
      <c r="B486">
        <v>21343</v>
      </c>
      <c r="C486" t="s">
        <v>95</v>
      </c>
      <c r="D486" t="s">
        <v>37</v>
      </c>
      <c r="E486" t="s">
        <v>57</v>
      </c>
      <c r="F486" s="1">
        <v>5439</v>
      </c>
      <c r="G486" s="2">
        <v>99</v>
      </c>
      <c r="H486">
        <v>218</v>
      </c>
      <c r="I486" s="7">
        <v>42123</v>
      </c>
    </row>
    <row r="487" spans="2:9" x14ac:dyDescent="0.3">
      <c r="B487">
        <v>21344</v>
      </c>
      <c r="C487" t="s">
        <v>94</v>
      </c>
      <c r="D487" t="s">
        <v>36</v>
      </c>
      <c r="E487" t="s">
        <v>63</v>
      </c>
      <c r="F487" s="1">
        <v>8337</v>
      </c>
      <c r="G487" s="2">
        <v>295</v>
      </c>
      <c r="H487">
        <v>522</v>
      </c>
      <c r="I487" s="7">
        <v>42124</v>
      </c>
    </row>
    <row r="488" spans="2:9" x14ac:dyDescent="0.3">
      <c r="B488">
        <v>21345</v>
      </c>
      <c r="C488" t="s">
        <v>96</v>
      </c>
      <c r="D488" t="s">
        <v>37</v>
      </c>
      <c r="E488" t="s">
        <v>48</v>
      </c>
      <c r="F488" s="1">
        <v>2177</v>
      </c>
      <c r="G488" s="2">
        <v>527</v>
      </c>
      <c r="H488">
        <v>198</v>
      </c>
      <c r="I488" s="7">
        <v>42125</v>
      </c>
    </row>
    <row r="489" spans="2:9" x14ac:dyDescent="0.3">
      <c r="B489">
        <v>21346</v>
      </c>
      <c r="C489" t="s">
        <v>100</v>
      </c>
      <c r="D489" t="s">
        <v>40</v>
      </c>
      <c r="E489" t="s">
        <v>63</v>
      </c>
      <c r="F489" s="1">
        <v>1876</v>
      </c>
      <c r="G489" s="2">
        <v>36</v>
      </c>
      <c r="H489">
        <v>126</v>
      </c>
      <c r="I489" s="7">
        <v>42126</v>
      </c>
    </row>
    <row r="490" spans="2:9" x14ac:dyDescent="0.3">
      <c r="B490">
        <v>21347</v>
      </c>
      <c r="C490" t="s">
        <v>94</v>
      </c>
      <c r="D490" t="s">
        <v>39</v>
      </c>
      <c r="E490" t="s">
        <v>60</v>
      </c>
      <c r="F490" s="1">
        <v>13524</v>
      </c>
      <c r="G490" s="2">
        <v>17</v>
      </c>
      <c r="H490">
        <v>541</v>
      </c>
      <c r="I490" s="7">
        <v>42127</v>
      </c>
    </row>
    <row r="491" spans="2:9" x14ac:dyDescent="0.3">
      <c r="B491">
        <v>21348</v>
      </c>
      <c r="C491" t="s">
        <v>92</v>
      </c>
      <c r="D491" t="s">
        <v>41</v>
      </c>
      <c r="E491" t="s">
        <v>49</v>
      </c>
      <c r="F491" s="1">
        <v>2275</v>
      </c>
      <c r="G491" s="2">
        <v>54</v>
      </c>
      <c r="H491">
        <v>85</v>
      </c>
      <c r="I491" s="7">
        <v>42128</v>
      </c>
    </row>
    <row r="492" spans="2:9" x14ac:dyDescent="0.3">
      <c r="B492">
        <v>21349</v>
      </c>
      <c r="C492" t="s">
        <v>94</v>
      </c>
      <c r="D492" t="s">
        <v>40</v>
      </c>
      <c r="E492" t="s">
        <v>46</v>
      </c>
      <c r="F492" s="1">
        <v>5593</v>
      </c>
      <c r="G492" s="2">
        <v>60</v>
      </c>
      <c r="H492">
        <v>244</v>
      </c>
      <c r="I492" s="7">
        <v>42129</v>
      </c>
    </row>
    <row r="493" spans="2:9" x14ac:dyDescent="0.3">
      <c r="B493">
        <v>21350</v>
      </c>
      <c r="C493" t="s">
        <v>92</v>
      </c>
      <c r="D493" t="s">
        <v>39</v>
      </c>
      <c r="E493" t="s">
        <v>58</v>
      </c>
      <c r="F493" s="1">
        <v>4767</v>
      </c>
      <c r="G493" s="2">
        <v>428</v>
      </c>
      <c r="H493">
        <v>795</v>
      </c>
      <c r="I493" s="7">
        <v>42130</v>
      </c>
    </row>
    <row r="494" spans="2:9" x14ac:dyDescent="0.3">
      <c r="B494">
        <v>21351</v>
      </c>
      <c r="C494" t="s">
        <v>98</v>
      </c>
      <c r="D494" t="s">
        <v>41</v>
      </c>
      <c r="E494" t="s">
        <v>59</v>
      </c>
      <c r="F494" s="1">
        <v>2730</v>
      </c>
      <c r="G494" s="2">
        <v>22</v>
      </c>
      <c r="H494">
        <v>130</v>
      </c>
      <c r="I494" s="7">
        <v>42131</v>
      </c>
    </row>
    <row r="495" spans="2:9" x14ac:dyDescent="0.3">
      <c r="B495">
        <v>21352</v>
      </c>
      <c r="C495" t="s">
        <v>93</v>
      </c>
      <c r="D495" t="s">
        <v>40</v>
      </c>
      <c r="E495" t="s">
        <v>51</v>
      </c>
      <c r="F495" s="1">
        <v>3521</v>
      </c>
      <c r="G495" s="2">
        <v>224</v>
      </c>
      <c r="H495">
        <v>154</v>
      </c>
      <c r="I495" s="7">
        <v>42132</v>
      </c>
    </row>
    <row r="496" spans="2:9" x14ac:dyDescent="0.3">
      <c r="B496">
        <v>21353</v>
      </c>
      <c r="C496" t="s">
        <v>94</v>
      </c>
      <c r="D496" t="s">
        <v>38</v>
      </c>
      <c r="E496" t="s">
        <v>63</v>
      </c>
      <c r="F496" s="1">
        <v>4480</v>
      </c>
      <c r="G496" s="2">
        <v>53</v>
      </c>
      <c r="H496">
        <v>280</v>
      </c>
      <c r="I496" s="7">
        <v>42133</v>
      </c>
    </row>
    <row r="497" spans="2:9" x14ac:dyDescent="0.3">
      <c r="B497">
        <v>21354</v>
      </c>
      <c r="C497" t="s">
        <v>98</v>
      </c>
      <c r="D497" t="s">
        <v>40</v>
      </c>
      <c r="E497" t="s">
        <v>60</v>
      </c>
      <c r="F497" s="1">
        <v>4130</v>
      </c>
      <c r="G497" s="2">
        <v>83</v>
      </c>
      <c r="H497">
        <v>159</v>
      </c>
      <c r="I497" s="7">
        <v>42134</v>
      </c>
    </row>
    <row r="498" spans="2:9" x14ac:dyDescent="0.3">
      <c r="B498">
        <v>21355</v>
      </c>
      <c r="C498" t="s">
        <v>96</v>
      </c>
      <c r="D498" t="s">
        <v>37</v>
      </c>
      <c r="E498" t="s">
        <v>61</v>
      </c>
      <c r="F498" s="1">
        <v>6055</v>
      </c>
      <c r="G498" s="2">
        <v>74</v>
      </c>
      <c r="H498">
        <v>233</v>
      </c>
      <c r="I498" s="7">
        <v>42135</v>
      </c>
    </row>
    <row r="499" spans="2:9" x14ac:dyDescent="0.3">
      <c r="B499">
        <v>21356</v>
      </c>
      <c r="C499" t="s">
        <v>95</v>
      </c>
      <c r="D499" t="s">
        <v>40</v>
      </c>
      <c r="E499" t="s">
        <v>63</v>
      </c>
      <c r="F499" s="1">
        <v>945</v>
      </c>
      <c r="G499" s="2">
        <v>223</v>
      </c>
      <c r="H499">
        <v>73</v>
      </c>
      <c r="I499" s="7">
        <v>42136</v>
      </c>
    </row>
    <row r="500" spans="2:9" x14ac:dyDescent="0.3">
      <c r="B500">
        <v>21357</v>
      </c>
      <c r="C500" t="s">
        <v>93</v>
      </c>
      <c r="D500" t="s">
        <v>37</v>
      </c>
      <c r="E500" t="s">
        <v>66</v>
      </c>
      <c r="F500" s="1">
        <v>4438</v>
      </c>
      <c r="G500" s="2">
        <v>32</v>
      </c>
      <c r="H500">
        <v>404</v>
      </c>
      <c r="I500" s="7">
        <v>42137</v>
      </c>
    </row>
    <row r="501" spans="2:9" x14ac:dyDescent="0.3">
      <c r="B501">
        <v>21358</v>
      </c>
      <c r="C501" t="s">
        <v>98</v>
      </c>
      <c r="D501" t="s">
        <v>41</v>
      </c>
      <c r="E501" t="s">
        <v>60</v>
      </c>
      <c r="F501" s="1">
        <v>1190</v>
      </c>
      <c r="G501" s="2">
        <v>151</v>
      </c>
      <c r="H501">
        <v>46</v>
      </c>
      <c r="I501" s="7">
        <v>42138</v>
      </c>
    </row>
    <row r="502" spans="2:9" x14ac:dyDescent="0.3">
      <c r="B502">
        <v>21359</v>
      </c>
      <c r="C502" t="s">
        <v>95</v>
      </c>
      <c r="D502" t="s">
        <v>40</v>
      </c>
      <c r="E502" t="s">
        <v>44</v>
      </c>
      <c r="F502" s="1">
        <v>9450</v>
      </c>
      <c r="G502" s="2">
        <v>21</v>
      </c>
      <c r="H502">
        <v>860</v>
      </c>
      <c r="I502" s="7">
        <v>42139</v>
      </c>
    </row>
    <row r="503" spans="2:9" x14ac:dyDescent="0.3">
      <c r="B503">
        <v>21360</v>
      </c>
      <c r="C503" t="s">
        <v>93</v>
      </c>
      <c r="D503" t="s">
        <v>41</v>
      </c>
      <c r="E503" t="s">
        <v>47</v>
      </c>
      <c r="F503" s="1">
        <v>644</v>
      </c>
      <c r="G503" s="2">
        <v>417</v>
      </c>
      <c r="H503">
        <v>34</v>
      </c>
      <c r="I503" s="7">
        <v>42140</v>
      </c>
    </row>
    <row r="504" spans="2:9" x14ac:dyDescent="0.3">
      <c r="B504">
        <v>21361</v>
      </c>
      <c r="C504" t="s">
        <v>96</v>
      </c>
      <c r="D504" t="s">
        <v>36</v>
      </c>
      <c r="E504" t="s">
        <v>52</v>
      </c>
      <c r="F504" s="1">
        <v>1652</v>
      </c>
      <c r="G504" s="2">
        <v>7</v>
      </c>
      <c r="H504">
        <v>111</v>
      </c>
      <c r="I504" s="7">
        <v>42141</v>
      </c>
    </row>
    <row r="505" spans="2:9" x14ac:dyDescent="0.3">
      <c r="B505">
        <v>21362</v>
      </c>
      <c r="C505" t="s">
        <v>94</v>
      </c>
      <c r="D505" t="s">
        <v>41</v>
      </c>
      <c r="E505" t="s">
        <v>61</v>
      </c>
      <c r="F505" s="1">
        <v>5719</v>
      </c>
      <c r="G505" s="2">
        <v>148</v>
      </c>
      <c r="H505">
        <v>212</v>
      </c>
      <c r="I505" s="7">
        <v>42142</v>
      </c>
    </row>
    <row r="506" spans="2:9" x14ac:dyDescent="0.3">
      <c r="B506">
        <v>21363</v>
      </c>
      <c r="C506" t="s">
        <v>94</v>
      </c>
      <c r="D506" t="s">
        <v>41</v>
      </c>
      <c r="E506" t="s">
        <v>44</v>
      </c>
      <c r="F506" s="1">
        <v>12068</v>
      </c>
      <c r="G506" s="2">
        <v>72</v>
      </c>
      <c r="H506">
        <v>929</v>
      </c>
      <c r="I506" s="7">
        <v>42161</v>
      </c>
    </row>
    <row r="507" spans="2:9" x14ac:dyDescent="0.3">
      <c r="B507">
        <v>21364</v>
      </c>
      <c r="C507" t="s">
        <v>99</v>
      </c>
      <c r="D507" t="s">
        <v>41</v>
      </c>
      <c r="E507" t="s">
        <v>59</v>
      </c>
      <c r="F507" s="1">
        <v>1470</v>
      </c>
      <c r="G507" s="2">
        <v>47</v>
      </c>
      <c r="H507">
        <v>70</v>
      </c>
      <c r="I507" s="7">
        <v>42162</v>
      </c>
    </row>
    <row r="508" spans="2:9" x14ac:dyDescent="0.3">
      <c r="B508">
        <v>21365</v>
      </c>
      <c r="C508" t="s">
        <v>101</v>
      </c>
      <c r="D508" t="s">
        <v>38</v>
      </c>
      <c r="E508" t="s">
        <v>66</v>
      </c>
      <c r="F508" s="1">
        <v>784</v>
      </c>
      <c r="G508" s="2">
        <v>103</v>
      </c>
      <c r="H508">
        <v>61</v>
      </c>
      <c r="I508" s="7">
        <v>42163</v>
      </c>
    </row>
    <row r="509" spans="2:9" x14ac:dyDescent="0.3">
      <c r="B509">
        <v>21366</v>
      </c>
      <c r="C509" t="s">
        <v>95</v>
      </c>
      <c r="D509" t="s">
        <v>39</v>
      </c>
      <c r="E509" t="s">
        <v>49</v>
      </c>
      <c r="F509" s="1">
        <v>3808</v>
      </c>
      <c r="G509" s="2">
        <v>413</v>
      </c>
      <c r="H509">
        <v>147</v>
      </c>
      <c r="I509" s="7">
        <v>42164</v>
      </c>
    </row>
    <row r="510" spans="2:9" x14ac:dyDescent="0.3">
      <c r="B510">
        <v>21367</v>
      </c>
      <c r="C510" t="s">
        <v>95</v>
      </c>
      <c r="D510" t="s">
        <v>41</v>
      </c>
      <c r="E510" t="s">
        <v>55</v>
      </c>
      <c r="F510" s="1">
        <v>875</v>
      </c>
      <c r="G510" s="2">
        <v>77</v>
      </c>
      <c r="H510">
        <v>35</v>
      </c>
      <c r="I510" s="7">
        <v>42165</v>
      </c>
    </row>
    <row r="511" spans="2:9" x14ac:dyDescent="0.3">
      <c r="B511">
        <v>21368</v>
      </c>
      <c r="C511" t="s">
        <v>99</v>
      </c>
      <c r="D511" t="s">
        <v>38</v>
      </c>
      <c r="E511" t="s">
        <v>68</v>
      </c>
      <c r="F511" s="1">
        <v>6076</v>
      </c>
      <c r="G511" s="2">
        <v>146</v>
      </c>
      <c r="H511">
        <v>608</v>
      </c>
      <c r="I511" s="7">
        <v>42166</v>
      </c>
    </row>
    <row r="512" spans="2:9" x14ac:dyDescent="0.3">
      <c r="B512">
        <v>21369</v>
      </c>
      <c r="C512" t="s">
        <v>99</v>
      </c>
      <c r="D512" t="s">
        <v>37</v>
      </c>
      <c r="E512" t="s">
        <v>57</v>
      </c>
      <c r="F512" s="1">
        <v>3339</v>
      </c>
      <c r="G512" s="2">
        <v>195</v>
      </c>
      <c r="H512">
        <v>129</v>
      </c>
      <c r="I512" s="7">
        <v>42167</v>
      </c>
    </row>
    <row r="513" spans="2:9" x14ac:dyDescent="0.3">
      <c r="B513">
        <v>21370</v>
      </c>
      <c r="C513" t="s">
        <v>92</v>
      </c>
      <c r="D513" t="s">
        <v>39</v>
      </c>
      <c r="E513" t="s">
        <v>49</v>
      </c>
      <c r="F513" s="1">
        <v>10472</v>
      </c>
      <c r="G513" s="2">
        <v>13</v>
      </c>
      <c r="H513">
        <v>388</v>
      </c>
      <c r="I513" s="7">
        <v>42168</v>
      </c>
    </row>
    <row r="514" spans="2:9" x14ac:dyDescent="0.3">
      <c r="B514">
        <v>21371</v>
      </c>
      <c r="C514" t="s">
        <v>95</v>
      </c>
      <c r="D514" t="s">
        <v>38</v>
      </c>
      <c r="E514" t="s">
        <v>63</v>
      </c>
      <c r="F514" s="1">
        <v>2394</v>
      </c>
      <c r="G514" s="2">
        <v>371</v>
      </c>
      <c r="H514">
        <v>150</v>
      </c>
      <c r="I514" s="7">
        <v>42169</v>
      </c>
    </row>
    <row r="515" spans="2:9" x14ac:dyDescent="0.3">
      <c r="B515">
        <v>21372</v>
      </c>
      <c r="C515" t="s">
        <v>100</v>
      </c>
      <c r="D515" t="s">
        <v>41</v>
      </c>
      <c r="E515" t="s">
        <v>52</v>
      </c>
      <c r="F515" s="1">
        <v>5754</v>
      </c>
      <c r="G515" s="2">
        <v>161</v>
      </c>
      <c r="H515">
        <v>411</v>
      </c>
      <c r="I515" s="7">
        <v>42170</v>
      </c>
    </row>
    <row r="516" spans="2:9" x14ac:dyDescent="0.3">
      <c r="B516">
        <v>21373</v>
      </c>
      <c r="C516" t="s">
        <v>100</v>
      </c>
      <c r="D516" t="s">
        <v>36</v>
      </c>
      <c r="E516" t="s">
        <v>63</v>
      </c>
      <c r="F516" s="1">
        <v>5166</v>
      </c>
      <c r="G516" s="2">
        <v>36</v>
      </c>
      <c r="H516">
        <v>345</v>
      </c>
      <c r="I516" s="7">
        <v>42171</v>
      </c>
    </row>
    <row r="517" spans="2:9" x14ac:dyDescent="0.3">
      <c r="B517">
        <v>21374</v>
      </c>
      <c r="C517" t="s">
        <v>98</v>
      </c>
      <c r="D517" t="s">
        <v>36</v>
      </c>
      <c r="E517" t="s">
        <v>59</v>
      </c>
      <c r="F517" s="1">
        <v>1449</v>
      </c>
      <c r="G517" s="2">
        <v>1</v>
      </c>
      <c r="H517">
        <v>69</v>
      </c>
      <c r="I517" s="7">
        <v>42172</v>
      </c>
    </row>
    <row r="518" spans="2:9" x14ac:dyDescent="0.3">
      <c r="B518">
        <v>21375</v>
      </c>
      <c r="C518" t="s">
        <v>99</v>
      </c>
      <c r="D518" t="s">
        <v>39</v>
      </c>
      <c r="E518" t="s">
        <v>58</v>
      </c>
      <c r="F518" s="1">
        <v>1232</v>
      </c>
      <c r="G518" s="2">
        <v>309</v>
      </c>
      <c r="H518">
        <v>154</v>
      </c>
      <c r="I518" s="7">
        <v>42173</v>
      </c>
    </row>
    <row r="519" spans="2:9" x14ac:dyDescent="0.3">
      <c r="B519">
        <v>21376</v>
      </c>
      <c r="C519" t="s">
        <v>95</v>
      </c>
      <c r="D519" t="s">
        <v>38</v>
      </c>
      <c r="E519" t="s">
        <v>66</v>
      </c>
      <c r="F519" s="1">
        <v>13237</v>
      </c>
      <c r="G519" s="2">
        <v>227</v>
      </c>
      <c r="H519">
        <v>1204</v>
      </c>
      <c r="I519" s="7">
        <v>42174</v>
      </c>
    </row>
    <row r="520" spans="2:9" x14ac:dyDescent="0.3">
      <c r="B520">
        <v>21377</v>
      </c>
      <c r="C520" t="s">
        <v>93</v>
      </c>
      <c r="D520" t="s">
        <v>36</v>
      </c>
      <c r="E520" t="s">
        <v>59</v>
      </c>
      <c r="F520" s="1">
        <v>1624</v>
      </c>
      <c r="G520" s="2">
        <v>46</v>
      </c>
      <c r="H520">
        <v>78</v>
      </c>
      <c r="I520" s="7">
        <v>42175</v>
      </c>
    </row>
    <row r="521" spans="2:9" x14ac:dyDescent="0.3">
      <c r="B521">
        <v>21378</v>
      </c>
      <c r="C521" t="s">
        <v>99</v>
      </c>
      <c r="D521" t="s">
        <v>39</v>
      </c>
      <c r="E521" t="s">
        <v>62</v>
      </c>
      <c r="F521" s="1">
        <v>595</v>
      </c>
      <c r="G521" s="2">
        <v>200</v>
      </c>
      <c r="H521">
        <v>23</v>
      </c>
      <c r="I521" s="7">
        <v>42176</v>
      </c>
    </row>
    <row r="522" spans="2:9" x14ac:dyDescent="0.3">
      <c r="B522">
        <v>21379</v>
      </c>
      <c r="C522" t="s">
        <v>94</v>
      </c>
      <c r="D522" t="s">
        <v>39</v>
      </c>
      <c r="E522" t="s">
        <v>63</v>
      </c>
      <c r="F522" s="1">
        <v>2296</v>
      </c>
      <c r="G522" s="2">
        <v>76</v>
      </c>
      <c r="H522">
        <v>164</v>
      </c>
      <c r="I522" s="7">
        <v>42177</v>
      </c>
    </row>
    <row r="523" spans="2:9" x14ac:dyDescent="0.3">
      <c r="B523">
        <v>21380</v>
      </c>
      <c r="C523" t="s">
        <v>96</v>
      </c>
      <c r="D523" t="s">
        <v>39</v>
      </c>
      <c r="E523" t="s">
        <v>57</v>
      </c>
      <c r="F523" s="1">
        <v>2226</v>
      </c>
      <c r="G523" s="2">
        <v>222</v>
      </c>
      <c r="H523">
        <v>83</v>
      </c>
      <c r="I523" s="7">
        <v>42178</v>
      </c>
    </row>
    <row r="524" spans="2:9" x14ac:dyDescent="0.3">
      <c r="B524">
        <v>21381</v>
      </c>
      <c r="C524" t="s">
        <v>93</v>
      </c>
      <c r="D524" t="s">
        <v>40</v>
      </c>
      <c r="E524" t="s">
        <v>52</v>
      </c>
      <c r="F524" s="1">
        <v>12355</v>
      </c>
      <c r="G524" s="2">
        <v>43</v>
      </c>
      <c r="H524">
        <v>951</v>
      </c>
      <c r="I524" s="7">
        <v>42179</v>
      </c>
    </row>
    <row r="525" spans="2:9" x14ac:dyDescent="0.3">
      <c r="B525">
        <v>21382</v>
      </c>
      <c r="C525" t="s">
        <v>101</v>
      </c>
      <c r="D525" t="s">
        <v>37</v>
      </c>
      <c r="E525" t="s">
        <v>47</v>
      </c>
      <c r="F525" s="1">
        <v>3416</v>
      </c>
      <c r="G525" s="2">
        <v>97</v>
      </c>
      <c r="H525">
        <v>171</v>
      </c>
      <c r="I525" s="7">
        <v>42180</v>
      </c>
    </row>
    <row r="526" spans="2:9" x14ac:dyDescent="0.3">
      <c r="B526">
        <v>21383</v>
      </c>
      <c r="C526" t="s">
        <v>101</v>
      </c>
      <c r="D526" t="s">
        <v>38</v>
      </c>
      <c r="E526" t="s">
        <v>47</v>
      </c>
      <c r="F526" s="1">
        <v>581</v>
      </c>
      <c r="G526" s="2">
        <v>46</v>
      </c>
      <c r="H526">
        <v>28</v>
      </c>
      <c r="I526" s="7">
        <v>42181</v>
      </c>
    </row>
    <row r="527" spans="2:9" x14ac:dyDescent="0.3">
      <c r="B527">
        <v>21384</v>
      </c>
      <c r="C527" t="s">
        <v>94</v>
      </c>
      <c r="D527" t="s">
        <v>41</v>
      </c>
      <c r="E527" t="s">
        <v>49</v>
      </c>
      <c r="F527" s="1">
        <v>5572</v>
      </c>
      <c r="G527" s="2">
        <v>44</v>
      </c>
      <c r="H527">
        <v>215</v>
      </c>
      <c r="I527" s="7">
        <v>42182</v>
      </c>
    </row>
    <row r="528" spans="2:9" x14ac:dyDescent="0.3">
      <c r="B528">
        <v>21385</v>
      </c>
      <c r="C528" t="s">
        <v>93</v>
      </c>
      <c r="D528" t="s">
        <v>39</v>
      </c>
      <c r="E528" t="s">
        <v>57</v>
      </c>
      <c r="F528" s="1">
        <v>7</v>
      </c>
      <c r="G528" s="2">
        <v>491</v>
      </c>
      <c r="H528">
        <v>1</v>
      </c>
      <c r="I528" s="7">
        <v>42183</v>
      </c>
    </row>
    <row r="529" spans="2:9" x14ac:dyDescent="0.3">
      <c r="B529">
        <v>21386</v>
      </c>
      <c r="C529" t="s">
        <v>99</v>
      </c>
      <c r="D529" t="s">
        <v>40</v>
      </c>
      <c r="E529" t="s">
        <v>65</v>
      </c>
      <c r="F529" s="1">
        <v>2002</v>
      </c>
      <c r="G529" s="2">
        <v>87</v>
      </c>
      <c r="H529">
        <v>126</v>
      </c>
      <c r="I529" s="7">
        <v>42184</v>
      </c>
    </row>
    <row r="530" spans="2:9" x14ac:dyDescent="0.3">
      <c r="B530">
        <v>21387</v>
      </c>
      <c r="C530" t="s">
        <v>97</v>
      </c>
      <c r="D530" t="s">
        <v>37</v>
      </c>
      <c r="E530" t="s">
        <v>59</v>
      </c>
      <c r="F530" s="1">
        <v>574</v>
      </c>
      <c r="G530" s="2">
        <v>38</v>
      </c>
      <c r="H530">
        <v>29</v>
      </c>
      <c r="I530" s="7">
        <v>42185</v>
      </c>
    </row>
    <row r="531" spans="2:9" x14ac:dyDescent="0.3">
      <c r="B531">
        <v>21388</v>
      </c>
      <c r="C531" t="s">
        <v>96</v>
      </c>
      <c r="D531" t="s">
        <v>40</v>
      </c>
      <c r="E531" t="s">
        <v>65</v>
      </c>
      <c r="F531" s="1">
        <v>7966</v>
      </c>
      <c r="G531" s="2">
        <v>89</v>
      </c>
      <c r="H531">
        <v>469</v>
      </c>
      <c r="I531" s="7">
        <v>42186</v>
      </c>
    </row>
    <row r="532" spans="2:9" x14ac:dyDescent="0.3">
      <c r="B532">
        <v>21389</v>
      </c>
      <c r="C532" t="s">
        <v>100</v>
      </c>
      <c r="D532" t="s">
        <v>37</v>
      </c>
      <c r="E532" t="s">
        <v>66</v>
      </c>
      <c r="F532" s="1">
        <v>5600</v>
      </c>
      <c r="G532" s="2">
        <v>224</v>
      </c>
      <c r="H532">
        <v>510</v>
      </c>
      <c r="I532" s="7">
        <v>42187</v>
      </c>
    </row>
    <row r="533" spans="2:9" x14ac:dyDescent="0.3">
      <c r="B533">
        <v>21390</v>
      </c>
      <c r="C533" t="s">
        <v>93</v>
      </c>
      <c r="D533" t="s">
        <v>41</v>
      </c>
      <c r="E533" t="s">
        <v>52</v>
      </c>
      <c r="F533" s="1">
        <v>7560</v>
      </c>
      <c r="G533" s="2">
        <v>179</v>
      </c>
      <c r="H533">
        <v>473</v>
      </c>
      <c r="I533" s="7">
        <v>42188</v>
      </c>
    </row>
    <row r="534" spans="2:9" x14ac:dyDescent="0.3">
      <c r="B534">
        <v>21391</v>
      </c>
      <c r="C534" t="s">
        <v>94</v>
      </c>
      <c r="D534" t="s">
        <v>38</v>
      </c>
      <c r="E534" t="s">
        <v>65</v>
      </c>
      <c r="F534" s="1">
        <v>9926</v>
      </c>
      <c r="G534" s="2">
        <v>60</v>
      </c>
      <c r="H534">
        <v>584</v>
      </c>
      <c r="I534" s="7">
        <v>42189</v>
      </c>
    </row>
    <row r="535" spans="2:9" x14ac:dyDescent="0.3">
      <c r="B535">
        <v>21392</v>
      </c>
      <c r="C535" t="s">
        <v>92</v>
      </c>
      <c r="D535" t="s">
        <v>36</v>
      </c>
      <c r="E535" t="s">
        <v>64</v>
      </c>
      <c r="F535" s="1">
        <v>14</v>
      </c>
      <c r="G535" s="2">
        <v>78</v>
      </c>
      <c r="H535">
        <v>1</v>
      </c>
      <c r="I535" s="7">
        <v>42190</v>
      </c>
    </row>
    <row r="536" spans="2:9" x14ac:dyDescent="0.3">
      <c r="B536">
        <v>21393</v>
      </c>
      <c r="C536" t="s">
        <v>97</v>
      </c>
      <c r="D536" t="s">
        <v>36</v>
      </c>
      <c r="E536" t="s">
        <v>53</v>
      </c>
      <c r="F536" s="1">
        <v>525</v>
      </c>
      <c r="G536" s="2">
        <v>26</v>
      </c>
      <c r="H536">
        <v>59</v>
      </c>
      <c r="I536" s="7">
        <v>42191</v>
      </c>
    </row>
    <row r="537" spans="2:9" x14ac:dyDescent="0.3">
      <c r="B537">
        <v>21394</v>
      </c>
      <c r="C537" t="s">
        <v>99</v>
      </c>
      <c r="D537" t="s">
        <v>39</v>
      </c>
      <c r="E537" t="s">
        <v>56</v>
      </c>
      <c r="F537" s="1">
        <v>8148</v>
      </c>
      <c r="G537" s="2">
        <v>156</v>
      </c>
      <c r="H537">
        <v>582</v>
      </c>
      <c r="I537" s="7">
        <v>42192</v>
      </c>
    </row>
    <row r="538" spans="2:9" x14ac:dyDescent="0.3">
      <c r="B538">
        <v>21395</v>
      </c>
      <c r="C538" t="s">
        <v>96</v>
      </c>
      <c r="D538" t="s">
        <v>38</v>
      </c>
      <c r="E538" t="s">
        <v>55</v>
      </c>
      <c r="F538" s="1">
        <v>10969</v>
      </c>
      <c r="G538" s="2">
        <v>91</v>
      </c>
      <c r="H538">
        <v>458</v>
      </c>
      <c r="I538" s="7">
        <v>42193</v>
      </c>
    </row>
    <row r="539" spans="2:9" x14ac:dyDescent="0.3">
      <c r="B539">
        <v>21396</v>
      </c>
      <c r="C539" t="s">
        <v>94</v>
      </c>
      <c r="D539" t="s">
        <v>40</v>
      </c>
      <c r="E539" t="s">
        <v>61</v>
      </c>
      <c r="F539" s="1">
        <v>1778</v>
      </c>
      <c r="G539" s="2">
        <v>70</v>
      </c>
      <c r="H539">
        <v>72</v>
      </c>
      <c r="I539" s="7">
        <v>42194</v>
      </c>
    </row>
    <row r="540" spans="2:9" x14ac:dyDescent="0.3">
      <c r="B540">
        <v>21397</v>
      </c>
      <c r="C540" t="s">
        <v>99</v>
      </c>
      <c r="D540" t="s">
        <v>37</v>
      </c>
      <c r="E540" t="s">
        <v>68</v>
      </c>
      <c r="F540" s="1">
        <v>658</v>
      </c>
      <c r="G540" s="2">
        <v>15</v>
      </c>
      <c r="H540">
        <v>83</v>
      </c>
      <c r="I540" s="7">
        <v>42195</v>
      </c>
    </row>
    <row r="541" spans="2:9" x14ac:dyDescent="0.3">
      <c r="B541">
        <v>21398</v>
      </c>
      <c r="C541" t="s">
        <v>96</v>
      </c>
      <c r="D541" t="s">
        <v>37</v>
      </c>
      <c r="E541" t="s">
        <v>51</v>
      </c>
      <c r="F541" s="1">
        <v>5152</v>
      </c>
      <c r="G541" s="2">
        <v>184</v>
      </c>
      <c r="H541">
        <v>224</v>
      </c>
      <c r="I541" s="7">
        <v>42196</v>
      </c>
    </row>
    <row r="542" spans="2:9" x14ac:dyDescent="0.3">
      <c r="B542">
        <v>21399</v>
      </c>
      <c r="C542" t="s">
        <v>101</v>
      </c>
      <c r="D542" t="s">
        <v>38</v>
      </c>
      <c r="E542" t="s">
        <v>68</v>
      </c>
      <c r="F542" s="1">
        <v>3507</v>
      </c>
      <c r="G542" s="2">
        <v>116</v>
      </c>
      <c r="H542">
        <v>501</v>
      </c>
      <c r="I542" s="7">
        <v>42197</v>
      </c>
    </row>
    <row r="543" spans="2:9" x14ac:dyDescent="0.3">
      <c r="B543">
        <v>21400</v>
      </c>
      <c r="C543" t="s">
        <v>99</v>
      </c>
      <c r="D543" t="s">
        <v>38</v>
      </c>
      <c r="E543" t="s">
        <v>61</v>
      </c>
      <c r="F543" s="1">
        <v>3815</v>
      </c>
      <c r="G543" s="2">
        <v>148</v>
      </c>
      <c r="H543">
        <v>159</v>
      </c>
      <c r="I543" s="7">
        <v>42198</v>
      </c>
    </row>
    <row r="544" spans="2:9" x14ac:dyDescent="0.3">
      <c r="B544">
        <v>21401</v>
      </c>
      <c r="C544" t="s">
        <v>94</v>
      </c>
      <c r="D544" t="s">
        <v>39</v>
      </c>
      <c r="E544" t="s">
        <v>51</v>
      </c>
      <c r="F544" s="1">
        <v>1862</v>
      </c>
      <c r="G544" s="2">
        <v>285</v>
      </c>
      <c r="H544">
        <v>85</v>
      </c>
      <c r="I544" s="7">
        <v>42199</v>
      </c>
    </row>
    <row r="545" spans="2:9" x14ac:dyDescent="0.3">
      <c r="B545">
        <v>21402</v>
      </c>
      <c r="C545" t="s">
        <v>98</v>
      </c>
      <c r="D545" t="s">
        <v>39</v>
      </c>
      <c r="E545" t="s">
        <v>46</v>
      </c>
      <c r="F545" s="1">
        <v>4123</v>
      </c>
      <c r="G545" s="2">
        <v>167</v>
      </c>
      <c r="H545">
        <v>188</v>
      </c>
      <c r="I545" s="7">
        <v>42200</v>
      </c>
    </row>
    <row r="546" spans="2:9" x14ac:dyDescent="0.3">
      <c r="B546">
        <v>21403</v>
      </c>
      <c r="C546" t="s">
        <v>94</v>
      </c>
      <c r="D546" t="s">
        <v>40</v>
      </c>
      <c r="E546" t="s">
        <v>63</v>
      </c>
      <c r="F546" s="1">
        <v>1883</v>
      </c>
      <c r="G546" s="2">
        <v>125</v>
      </c>
      <c r="H546">
        <v>126</v>
      </c>
      <c r="I546" s="7">
        <v>42201</v>
      </c>
    </row>
    <row r="547" spans="2:9" x14ac:dyDescent="0.3">
      <c r="B547">
        <v>21404</v>
      </c>
      <c r="C547" t="s">
        <v>94</v>
      </c>
      <c r="D547" t="s">
        <v>37</v>
      </c>
      <c r="E547" t="s">
        <v>62</v>
      </c>
      <c r="F547" s="1">
        <v>4116</v>
      </c>
      <c r="G547" s="2">
        <v>254</v>
      </c>
      <c r="H547">
        <v>179</v>
      </c>
      <c r="I547" s="7">
        <v>42202</v>
      </c>
    </row>
    <row r="548" spans="2:9" x14ac:dyDescent="0.3">
      <c r="B548">
        <v>21405</v>
      </c>
      <c r="C548" t="s">
        <v>92</v>
      </c>
      <c r="D548" t="s">
        <v>39</v>
      </c>
      <c r="E548" t="s">
        <v>65</v>
      </c>
      <c r="F548" s="1">
        <v>1729</v>
      </c>
      <c r="G548" s="2">
        <v>37</v>
      </c>
      <c r="H548">
        <v>97</v>
      </c>
      <c r="I548" s="7">
        <v>42203</v>
      </c>
    </row>
    <row r="549" spans="2:9" x14ac:dyDescent="0.3">
      <c r="B549">
        <v>21406</v>
      </c>
      <c r="C549" t="s">
        <v>95</v>
      </c>
      <c r="D549" t="s">
        <v>36</v>
      </c>
      <c r="E549" t="s">
        <v>47</v>
      </c>
      <c r="F549" s="1">
        <v>5096</v>
      </c>
      <c r="G549" s="2">
        <v>323</v>
      </c>
      <c r="H549">
        <v>269</v>
      </c>
      <c r="I549" s="7">
        <v>42204</v>
      </c>
    </row>
    <row r="550" spans="2:9" x14ac:dyDescent="0.3">
      <c r="B550">
        <v>21407</v>
      </c>
      <c r="C550" t="s">
        <v>97</v>
      </c>
      <c r="D550" t="s">
        <v>40</v>
      </c>
      <c r="E550" t="s">
        <v>63</v>
      </c>
      <c r="F550" s="1">
        <v>3997</v>
      </c>
      <c r="G550" s="2">
        <v>420</v>
      </c>
      <c r="H550">
        <v>286</v>
      </c>
      <c r="I550" s="7">
        <v>42205</v>
      </c>
    </row>
    <row r="551" spans="2:9" x14ac:dyDescent="0.3">
      <c r="B551">
        <v>21408</v>
      </c>
      <c r="C551" t="s">
        <v>93</v>
      </c>
      <c r="D551" t="s">
        <v>40</v>
      </c>
      <c r="E551" t="s">
        <v>64</v>
      </c>
      <c r="F551" s="1">
        <v>1246</v>
      </c>
      <c r="G551" s="2">
        <v>31</v>
      </c>
      <c r="H551">
        <v>89</v>
      </c>
      <c r="I551" s="7">
        <v>42206</v>
      </c>
    </row>
    <row r="552" spans="2:9" x14ac:dyDescent="0.3">
      <c r="B552">
        <v>21409</v>
      </c>
      <c r="C552" t="s">
        <v>97</v>
      </c>
      <c r="D552" t="s">
        <v>36</v>
      </c>
      <c r="E552" t="s">
        <v>55</v>
      </c>
      <c r="F552" s="1">
        <v>2240</v>
      </c>
      <c r="G552" s="2">
        <v>214</v>
      </c>
      <c r="H552">
        <v>90</v>
      </c>
      <c r="I552" s="7">
        <v>42207</v>
      </c>
    </row>
    <row r="553" spans="2:9" x14ac:dyDescent="0.3">
      <c r="B553">
        <v>21410</v>
      </c>
      <c r="C553" t="s">
        <v>93</v>
      </c>
      <c r="D553" t="s">
        <v>40</v>
      </c>
      <c r="E553" t="s">
        <v>57</v>
      </c>
      <c r="F553" s="1">
        <v>2149</v>
      </c>
      <c r="G553" s="2">
        <v>371</v>
      </c>
      <c r="H553">
        <v>83</v>
      </c>
      <c r="I553" s="7">
        <v>42221</v>
      </c>
    </row>
    <row r="554" spans="2:9" x14ac:dyDescent="0.3">
      <c r="B554">
        <v>21411</v>
      </c>
      <c r="C554" t="s">
        <v>93</v>
      </c>
      <c r="D554" t="s">
        <v>38</v>
      </c>
      <c r="E554" t="s">
        <v>61</v>
      </c>
      <c r="F554" s="1">
        <v>4137</v>
      </c>
      <c r="G554" s="2">
        <v>272</v>
      </c>
      <c r="H554">
        <v>166</v>
      </c>
      <c r="I554" s="7">
        <v>42222</v>
      </c>
    </row>
    <row r="555" spans="2:9" x14ac:dyDescent="0.3">
      <c r="B555">
        <v>21412</v>
      </c>
      <c r="C555" t="s">
        <v>93</v>
      </c>
      <c r="D555" t="s">
        <v>41</v>
      </c>
      <c r="E555" t="s">
        <v>53</v>
      </c>
      <c r="F555" s="1">
        <v>2492</v>
      </c>
      <c r="G555" s="2">
        <v>67</v>
      </c>
      <c r="H555">
        <v>312</v>
      </c>
      <c r="I555" s="7">
        <v>42223</v>
      </c>
    </row>
    <row r="556" spans="2:9" x14ac:dyDescent="0.3">
      <c r="B556">
        <v>21413</v>
      </c>
      <c r="C556" t="s">
        <v>96</v>
      </c>
      <c r="D556" t="s">
        <v>38</v>
      </c>
      <c r="E556" t="s">
        <v>58</v>
      </c>
      <c r="F556" s="1">
        <v>6349</v>
      </c>
      <c r="G556" s="2">
        <v>16</v>
      </c>
      <c r="H556">
        <v>706</v>
      </c>
      <c r="I556" s="7">
        <v>42224</v>
      </c>
    </row>
    <row r="557" spans="2:9" x14ac:dyDescent="0.3">
      <c r="B557">
        <v>21414</v>
      </c>
      <c r="C557" t="s">
        <v>96</v>
      </c>
      <c r="D557" t="s">
        <v>41</v>
      </c>
      <c r="E557" t="s">
        <v>56</v>
      </c>
      <c r="F557" s="1">
        <v>462</v>
      </c>
      <c r="G557" s="2">
        <v>341</v>
      </c>
      <c r="H557">
        <v>31</v>
      </c>
      <c r="I557" s="7">
        <v>42225</v>
      </c>
    </row>
    <row r="558" spans="2:9" x14ac:dyDescent="0.3">
      <c r="B558">
        <v>21415</v>
      </c>
      <c r="C558" t="s">
        <v>99</v>
      </c>
      <c r="D558" t="s">
        <v>40</v>
      </c>
      <c r="E558" t="s">
        <v>59</v>
      </c>
      <c r="F558" s="1">
        <v>2352</v>
      </c>
      <c r="G558" s="2">
        <v>106</v>
      </c>
      <c r="H558">
        <v>107</v>
      </c>
      <c r="I558" s="7">
        <v>42226</v>
      </c>
    </row>
    <row r="559" spans="2:9" x14ac:dyDescent="0.3">
      <c r="B559">
        <v>21416</v>
      </c>
      <c r="C559" t="s">
        <v>97</v>
      </c>
      <c r="D559" t="s">
        <v>37</v>
      </c>
      <c r="E559" t="s">
        <v>67</v>
      </c>
      <c r="F559" s="1">
        <v>8344</v>
      </c>
      <c r="G559" s="2">
        <v>112</v>
      </c>
      <c r="H559">
        <v>928</v>
      </c>
      <c r="I559" s="7">
        <v>42227</v>
      </c>
    </row>
    <row r="560" spans="2:9" x14ac:dyDescent="0.3">
      <c r="B560">
        <v>21417</v>
      </c>
      <c r="C560" t="s">
        <v>92</v>
      </c>
      <c r="D560" t="s">
        <v>40</v>
      </c>
      <c r="E560" t="s">
        <v>61</v>
      </c>
      <c r="F560" s="1">
        <v>2954</v>
      </c>
      <c r="G560" s="2">
        <v>6</v>
      </c>
      <c r="H560">
        <v>124</v>
      </c>
      <c r="I560" s="7">
        <v>42228</v>
      </c>
    </row>
    <row r="561" spans="2:9" x14ac:dyDescent="0.3">
      <c r="B561">
        <v>21418</v>
      </c>
      <c r="C561" t="s">
        <v>95</v>
      </c>
      <c r="D561" t="s">
        <v>36</v>
      </c>
      <c r="E561" t="s">
        <v>53</v>
      </c>
      <c r="F561" s="1">
        <v>6706</v>
      </c>
      <c r="G561" s="2">
        <v>53</v>
      </c>
      <c r="H561">
        <v>746</v>
      </c>
      <c r="I561" s="7">
        <v>42229</v>
      </c>
    </row>
    <row r="562" spans="2:9" x14ac:dyDescent="0.3">
      <c r="B562">
        <v>21419</v>
      </c>
      <c r="C562" t="s">
        <v>99</v>
      </c>
      <c r="D562" t="s">
        <v>41</v>
      </c>
      <c r="E562" t="s">
        <v>48</v>
      </c>
      <c r="F562" s="1">
        <v>4172</v>
      </c>
      <c r="G562" s="2">
        <v>386</v>
      </c>
      <c r="H562">
        <v>380</v>
      </c>
      <c r="I562" s="7">
        <v>42230</v>
      </c>
    </row>
    <row r="563" spans="2:9" x14ac:dyDescent="0.3">
      <c r="B563">
        <v>21420</v>
      </c>
      <c r="C563" t="s">
        <v>93</v>
      </c>
      <c r="D563" t="s">
        <v>39</v>
      </c>
      <c r="E563" t="s">
        <v>62</v>
      </c>
      <c r="F563" s="1">
        <v>3899</v>
      </c>
      <c r="G563" s="2">
        <v>294</v>
      </c>
      <c r="H563">
        <v>170</v>
      </c>
      <c r="I563" s="7">
        <v>42231</v>
      </c>
    </row>
    <row r="564" spans="2:9" x14ac:dyDescent="0.3">
      <c r="B564">
        <v>21421</v>
      </c>
      <c r="C564" t="s">
        <v>96</v>
      </c>
      <c r="D564" t="s">
        <v>39</v>
      </c>
      <c r="E564" t="s">
        <v>67</v>
      </c>
      <c r="F564" s="1">
        <v>4011</v>
      </c>
      <c r="G564" s="2">
        <v>49</v>
      </c>
      <c r="H564">
        <v>502</v>
      </c>
      <c r="I564" s="7">
        <v>42232</v>
      </c>
    </row>
    <row r="565" spans="2:9" x14ac:dyDescent="0.3">
      <c r="B565">
        <v>21422</v>
      </c>
      <c r="C565" t="s">
        <v>99</v>
      </c>
      <c r="D565" t="s">
        <v>39</v>
      </c>
      <c r="E565" t="s">
        <v>67</v>
      </c>
      <c r="F565" s="1">
        <v>182</v>
      </c>
      <c r="G565" s="2">
        <v>84</v>
      </c>
      <c r="H565">
        <v>26</v>
      </c>
      <c r="I565" s="7">
        <v>42257</v>
      </c>
    </row>
    <row r="566" spans="2:9" x14ac:dyDescent="0.3">
      <c r="B566">
        <v>21423</v>
      </c>
      <c r="C566" t="s">
        <v>100</v>
      </c>
      <c r="D566" t="s">
        <v>38</v>
      </c>
      <c r="E566" t="s">
        <v>61</v>
      </c>
      <c r="F566" s="1">
        <v>3402</v>
      </c>
      <c r="G566" s="2">
        <v>192</v>
      </c>
      <c r="H566">
        <v>131</v>
      </c>
      <c r="I566" s="7">
        <v>42258</v>
      </c>
    </row>
    <row r="567" spans="2:9" x14ac:dyDescent="0.3">
      <c r="B567">
        <v>21424</v>
      </c>
      <c r="C567" t="s">
        <v>98</v>
      </c>
      <c r="D567" t="s">
        <v>38</v>
      </c>
      <c r="E567" t="s">
        <v>48</v>
      </c>
      <c r="F567" s="1">
        <v>2597</v>
      </c>
      <c r="G567" s="2">
        <v>188</v>
      </c>
      <c r="H567">
        <v>325</v>
      </c>
      <c r="I567" s="7">
        <v>42259</v>
      </c>
    </row>
    <row r="568" spans="2:9" x14ac:dyDescent="0.3">
      <c r="B568">
        <v>21425</v>
      </c>
      <c r="C568" t="s">
        <v>100</v>
      </c>
      <c r="D568" t="s">
        <v>37</v>
      </c>
      <c r="E568" t="s">
        <v>67</v>
      </c>
      <c r="F568" s="1">
        <v>2604</v>
      </c>
      <c r="G568" s="2">
        <v>58</v>
      </c>
      <c r="H568">
        <v>372</v>
      </c>
      <c r="I568" s="7">
        <v>42260</v>
      </c>
    </row>
    <row r="569" spans="2:9" x14ac:dyDescent="0.3">
      <c r="B569">
        <v>21426</v>
      </c>
      <c r="C569" t="s">
        <v>96</v>
      </c>
      <c r="D569" t="s">
        <v>39</v>
      </c>
      <c r="E569" t="s">
        <v>66</v>
      </c>
      <c r="F569" s="1">
        <v>2737</v>
      </c>
      <c r="G569" s="2">
        <v>236</v>
      </c>
      <c r="H569">
        <v>211</v>
      </c>
      <c r="I569" s="7">
        <v>42261</v>
      </c>
    </row>
    <row r="570" spans="2:9" x14ac:dyDescent="0.3">
      <c r="B570">
        <v>21427</v>
      </c>
      <c r="C570" t="s">
        <v>98</v>
      </c>
      <c r="D570" t="s">
        <v>36</v>
      </c>
      <c r="E570" t="s">
        <v>68</v>
      </c>
      <c r="F570" s="1">
        <v>1162</v>
      </c>
      <c r="G570" s="2">
        <v>288</v>
      </c>
      <c r="H570">
        <v>166</v>
      </c>
      <c r="I570" s="7">
        <v>42262</v>
      </c>
    </row>
    <row r="571" spans="2:9" x14ac:dyDescent="0.3">
      <c r="B571">
        <v>21428</v>
      </c>
      <c r="C571" t="s">
        <v>92</v>
      </c>
      <c r="D571" t="s">
        <v>37</v>
      </c>
      <c r="E571" t="s">
        <v>64</v>
      </c>
      <c r="F571" s="1">
        <v>10626</v>
      </c>
      <c r="G571" s="2">
        <v>26</v>
      </c>
      <c r="H571">
        <v>759</v>
      </c>
      <c r="I571" s="7">
        <v>42263</v>
      </c>
    </row>
    <row r="572" spans="2:9" x14ac:dyDescent="0.3">
      <c r="B572">
        <v>21429</v>
      </c>
      <c r="C572" t="s">
        <v>100</v>
      </c>
      <c r="D572" t="s">
        <v>38</v>
      </c>
      <c r="E572" t="s">
        <v>59</v>
      </c>
      <c r="F572" s="1">
        <v>2044</v>
      </c>
      <c r="G572" s="2">
        <v>130</v>
      </c>
      <c r="H572">
        <v>98</v>
      </c>
      <c r="I572" s="7">
        <v>42264</v>
      </c>
    </row>
    <row r="573" spans="2:9" x14ac:dyDescent="0.3">
      <c r="B573">
        <v>21430</v>
      </c>
      <c r="C573" t="s">
        <v>92</v>
      </c>
      <c r="D573" t="s">
        <v>41</v>
      </c>
      <c r="E573" t="s">
        <v>62</v>
      </c>
      <c r="F573" s="1">
        <v>7014</v>
      </c>
      <c r="G573" s="2">
        <v>104</v>
      </c>
      <c r="H573">
        <v>305</v>
      </c>
      <c r="I573" s="7">
        <v>42265</v>
      </c>
    </row>
    <row r="574" spans="2:9" x14ac:dyDescent="0.3">
      <c r="B574">
        <v>21431</v>
      </c>
      <c r="C574" t="s">
        <v>98</v>
      </c>
      <c r="D574" t="s">
        <v>41</v>
      </c>
      <c r="E574" t="s">
        <v>47</v>
      </c>
      <c r="F574" s="1">
        <v>8449</v>
      </c>
      <c r="G574" s="2">
        <v>320</v>
      </c>
      <c r="H574">
        <v>423</v>
      </c>
      <c r="I574" s="7">
        <v>42266</v>
      </c>
    </row>
    <row r="575" spans="2:9" x14ac:dyDescent="0.3">
      <c r="B575">
        <v>21432</v>
      </c>
      <c r="C575" t="s">
        <v>97</v>
      </c>
      <c r="D575" t="s">
        <v>36</v>
      </c>
      <c r="E575" t="s">
        <v>51</v>
      </c>
      <c r="F575" s="1">
        <v>11963</v>
      </c>
      <c r="G575" s="2">
        <v>198</v>
      </c>
      <c r="H575">
        <v>479</v>
      </c>
      <c r="I575" s="7">
        <v>42267</v>
      </c>
    </row>
    <row r="576" spans="2:9" x14ac:dyDescent="0.3">
      <c r="B576">
        <v>21433</v>
      </c>
      <c r="C576" t="s">
        <v>96</v>
      </c>
      <c r="D576" t="s">
        <v>41</v>
      </c>
      <c r="E576" t="s">
        <v>67</v>
      </c>
      <c r="F576" s="1">
        <v>2380</v>
      </c>
      <c r="G576" s="2">
        <v>335</v>
      </c>
      <c r="H576">
        <v>298</v>
      </c>
      <c r="I576" s="7">
        <v>42268</v>
      </c>
    </row>
    <row r="577" spans="2:9" x14ac:dyDescent="0.3">
      <c r="B577">
        <v>21434</v>
      </c>
      <c r="C577" t="s">
        <v>94</v>
      </c>
      <c r="D577" t="s">
        <v>40</v>
      </c>
      <c r="E577" t="s">
        <v>56</v>
      </c>
      <c r="F577" s="1">
        <v>5117</v>
      </c>
      <c r="G577" s="2">
        <v>305</v>
      </c>
      <c r="H577">
        <v>342</v>
      </c>
      <c r="I577" s="7">
        <v>42269</v>
      </c>
    </row>
    <row r="578" spans="2:9" x14ac:dyDescent="0.3">
      <c r="B578">
        <v>21435</v>
      </c>
      <c r="C578" t="s">
        <v>97</v>
      </c>
      <c r="D578" t="s">
        <v>36</v>
      </c>
      <c r="E578" t="s">
        <v>60</v>
      </c>
      <c r="F578" s="1">
        <v>1694</v>
      </c>
      <c r="G578" s="2">
        <v>10</v>
      </c>
      <c r="H578">
        <v>68</v>
      </c>
      <c r="I578" s="7">
        <v>42300</v>
      </c>
    </row>
    <row r="579" spans="2:9" x14ac:dyDescent="0.3">
      <c r="B579">
        <v>21436</v>
      </c>
      <c r="C579" t="s">
        <v>93</v>
      </c>
      <c r="D579" t="s">
        <v>41</v>
      </c>
      <c r="E579" t="s">
        <v>68</v>
      </c>
      <c r="F579" s="1">
        <v>11564</v>
      </c>
      <c r="G579" s="2">
        <v>247</v>
      </c>
      <c r="H579">
        <v>1285</v>
      </c>
      <c r="I579" s="7">
        <v>42301</v>
      </c>
    </row>
    <row r="580" spans="2:9" x14ac:dyDescent="0.3">
      <c r="B580">
        <v>21437</v>
      </c>
      <c r="C580" t="s">
        <v>92</v>
      </c>
      <c r="D580" t="s">
        <v>37</v>
      </c>
      <c r="E580" t="s">
        <v>48</v>
      </c>
      <c r="F580" s="1">
        <v>9303</v>
      </c>
      <c r="G580" s="2">
        <v>94</v>
      </c>
      <c r="H580">
        <v>931</v>
      </c>
      <c r="I580" s="7">
        <v>42302</v>
      </c>
    </row>
    <row r="581" spans="2:9" x14ac:dyDescent="0.3">
      <c r="B581">
        <v>21438</v>
      </c>
      <c r="C581" t="s">
        <v>92</v>
      </c>
      <c r="D581" t="s">
        <v>41</v>
      </c>
      <c r="E581" t="s">
        <v>46</v>
      </c>
      <c r="F581" s="1">
        <v>12677</v>
      </c>
      <c r="G581" s="2">
        <v>199</v>
      </c>
      <c r="H581">
        <v>552</v>
      </c>
      <c r="I581" s="7">
        <v>42303</v>
      </c>
    </row>
    <row r="582" spans="2:9" x14ac:dyDescent="0.3">
      <c r="B582">
        <v>21439</v>
      </c>
      <c r="C582" t="s">
        <v>100</v>
      </c>
      <c r="D582" t="s">
        <v>39</v>
      </c>
      <c r="E582" t="s">
        <v>61</v>
      </c>
      <c r="F582" s="1">
        <v>308</v>
      </c>
      <c r="G582" s="2">
        <v>39</v>
      </c>
      <c r="H582">
        <v>13</v>
      </c>
      <c r="I582" s="7">
        <v>42304</v>
      </c>
    </row>
    <row r="583" spans="2:9" x14ac:dyDescent="0.3">
      <c r="B583">
        <v>21440</v>
      </c>
      <c r="C583" t="s">
        <v>95</v>
      </c>
      <c r="D583" t="s">
        <v>36</v>
      </c>
      <c r="E583" t="s">
        <v>46</v>
      </c>
      <c r="F583" s="1">
        <v>10633</v>
      </c>
      <c r="G583" s="2">
        <v>83</v>
      </c>
      <c r="H583">
        <v>444</v>
      </c>
      <c r="I583" s="7">
        <v>42305</v>
      </c>
    </row>
    <row r="584" spans="2:9" x14ac:dyDescent="0.3">
      <c r="B584">
        <v>21441</v>
      </c>
      <c r="C584" t="s">
        <v>99</v>
      </c>
      <c r="D584" t="s">
        <v>39</v>
      </c>
      <c r="E584" t="s">
        <v>66</v>
      </c>
      <c r="F584" s="1">
        <v>4452</v>
      </c>
      <c r="G584" s="2">
        <v>124</v>
      </c>
      <c r="H584">
        <v>405</v>
      </c>
      <c r="I584" s="7">
        <v>42306</v>
      </c>
    </row>
    <row r="585" spans="2:9" x14ac:dyDescent="0.3">
      <c r="B585">
        <v>21442</v>
      </c>
      <c r="C585" t="s">
        <v>97</v>
      </c>
      <c r="D585" t="s">
        <v>38</v>
      </c>
      <c r="E585" t="s">
        <v>63</v>
      </c>
      <c r="F585" s="1">
        <v>10605</v>
      </c>
      <c r="G585" s="2">
        <v>208</v>
      </c>
      <c r="H585">
        <v>707</v>
      </c>
      <c r="I585" s="7">
        <v>42307</v>
      </c>
    </row>
    <row r="586" spans="2:9" x14ac:dyDescent="0.3">
      <c r="B586">
        <v>21443</v>
      </c>
      <c r="C586" t="s">
        <v>95</v>
      </c>
      <c r="D586" t="s">
        <v>39</v>
      </c>
      <c r="E586" t="s">
        <v>52</v>
      </c>
      <c r="F586" s="1">
        <v>8141</v>
      </c>
      <c r="G586" s="2">
        <v>404</v>
      </c>
      <c r="H586">
        <v>509</v>
      </c>
      <c r="I586" s="7">
        <v>42308</v>
      </c>
    </row>
    <row r="587" spans="2:9" x14ac:dyDescent="0.3">
      <c r="B587">
        <v>21444</v>
      </c>
      <c r="C587" t="s">
        <v>96</v>
      </c>
      <c r="D587" t="s">
        <v>41</v>
      </c>
      <c r="E587" t="s">
        <v>49</v>
      </c>
      <c r="F587" s="1">
        <v>665</v>
      </c>
      <c r="G587" s="2">
        <v>352</v>
      </c>
      <c r="H587">
        <v>26</v>
      </c>
      <c r="I587" s="7">
        <v>42309</v>
      </c>
    </row>
    <row r="588" spans="2:9" x14ac:dyDescent="0.3">
      <c r="B588">
        <v>21445</v>
      </c>
      <c r="C588" t="s">
        <v>92</v>
      </c>
      <c r="D588" t="s">
        <v>41</v>
      </c>
      <c r="E588" t="s">
        <v>58</v>
      </c>
      <c r="F588" s="1">
        <v>532</v>
      </c>
      <c r="G588" s="2">
        <v>23</v>
      </c>
      <c r="H588">
        <v>76</v>
      </c>
      <c r="I588" s="7">
        <v>42310</v>
      </c>
    </row>
    <row r="589" spans="2:9" x14ac:dyDescent="0.3">
      <c r="B589">
        <v>21446</v>
      </c>
      <c r="C589" t="s">
        <v>99</v>
      </c>
      <c r="D589" t="s">
        <v>38</v>
      </c>
      <c r="E589" t="s">
        <v>66</v>
      </c>
      <c r="F589" s="1">
        <v>749</v>
      </c>
      <c r="G589" s="2">
        <v>38</v>
      </c>
      <c r="H589">
        <v>63</v>
      </c>
      <c r="I589" s="7">
        <v>42311</v>
      </c>
    </row>
    <row r="590" spans="2:9" x14ac:dyDescent="0.3">
      <c r="B590">
        <v>21447</v>
      </c>
      <c r="C590" t="s">
        <v>94</v>
      </c>
      <c r="D590" t="s">
        <v>39</v>
      </c>
      <c r="E590" t="s">
        <v>62</v>
      </c>
      <c r="F590" s="1">
        <v>2128</v>
      </c>
      <c r="G590" s="2">
        <v>95</v>
      </c>
      <c r="H590">
        <v>82</v>
      </c>
      <c r="I590" s="7">
        <v>42312</v>
      </c>
    </row>
    <row r="591" spans="2:9" x14ac:dyDescent="0.3">
      <c r="B591">
        <v>21448</v>
      </c>
      <c r="C591" t="s">
        <v>93</v>
      </c>
      <c r="D591" t="s">
        <v>38</v>
      </c>
      <c r="E591" t="s">
        <v>53</v>
      </c>
      <c r="F591" s="1">
        <v>15533</v>
      </c>
      <c r="G591" s="2">
        <v>187</v>
      </c>
      <c r="H591">
        <v>2589</v>
      </c>
      <c r="I591" s="7">
        <v>42313</v>
      </c>
    </row>
    <row r="592" spans="2:9" x14ac:dyDescent="0.3">
      <c r="B592">
        <v>21419</v>
      </c>
      <c r="C592" t="s">
        <v>99</v>
      </c>
      <c r="D592" t="s">
        <v>41</v>
      </c>
      <c r="E592" t="s">
        <v>48</v>
      </c>
      <c r="F592" s="1">
        <v>4172</v>
      </c>
      <c r="G592" s="2">
        <v>386</v>
      </c>
      <c r="H592">
        <v>380</v>
      </c>
      <c r="I592" s="7">
        <v>42230</v>
      </c>
    </row>
    <row r="593" spans="2:9" x14ac:dyDescent="0.3">
      <c r="B593">
        <v>21420</v>
      </c>
      <c r="C593" t="s">
        <v>93</v>
      </c>
      <c r="D593" t="s">
        <v>39</v>
      </c>
      <c r="E593" t="s">
        <v>62</v>
      </c>
      <c r="F593" s="1">
        <v>3899</v>
      </c>
      <c r="G593" s="2">
        <v>294</v>
      </c>
      <c r="H593">
        <v>170</v>
      </c>
      <c r="I593" s="7">
        <v>42231</v>
      </c>
    </row>
    <row r="594" spans="2:9" x14ac:dyDescent="0.3">
      <c r="B594">
        <v>21421</v>
      </c>
      <c r="C594" t="s">
        <v>96</v>
      </c>
      <c r="D594" t="s">
        <v>39</v>
      </c>
      <c r="E594" t="s">
        <v>67</v>
      </c>
      <c r="F594" s="1">
        <v>4011</v>
      </c>
      <c r="G594" s="2">
        <v>49</v>
      </c>
      <c r="H594">
        <v>502</v>
      </c>
      <c r="I594" s="7">
        <v>42232</v>
      </c>
    </row>
    <row r="595" spans="2:9" x14ac:dyDescent="0.3">
      <c r="B595">
        <v>21422</v>
      </c>
      <c r="C595" t="s">
        <v>99</v>
      </c>
      <c r="D595" t="s">
        <v>39</v>
      </c>
      <c r="E595" t="s">
        <v>67</v>
      </c>
      <c r="F595" s="1">
        <v>182</v>
      </c>
      <c r="G595" s="2">
        <v>84</v>
      </c>
      <c r="H595">
        <v>26</v>
      </c>
      <c r="I595" s="7">
        <v>42257</v>
      </c>
    </row>
    <row r="596" spans="2:9" x14ac:dyDescent="0.3">
      <c r="B596">
        <v>21423</v>
      </c>
      <c r="C596" t="s">
        <v>100</v>
      </c>
      <c r="D596" t="s">
        <v>38</v>
      </c>
      <c r="E596" t="s">
        <v>61</v>
      </c>
      <c r="F596" s="1">
        <v>3402</v>
      </c>
      <c r="G596" s="2">
        <v>192</v>
      </c>
      <c r="H596">
        <v>131</v>
      </c>
      <c r="I596" s="7">
        <v>42258</v>
      </c>
    </row>
    <row r="597" spans="2:9" x14ac:dyDescent="0.3">
      <c r="B597">
        <v>21424</v>
      </c>
      <c r="C597" t="s">
        <v>98</v>
      </c>
      <c r="D597" t="s">
        <v>38</v>
      </c>
      <c r="E597" t="s">
        <v>48</v>
      </c>
      <c r="F597" s="1">
        <v>2597</v>
      </c>
      <c r="G597" s="2">
        <v>188</v>
      </c>
      <c r="H597">
        <v>325</v>
      </c>
      <c r="I597" s="7">
        <v>42259</v>
      </c>
    </row>
    <row r="598" spans="2:9" x14ac:dyDescent="0.3">
      <c r="B598">
        <v>21425</v>
      </c>
      <c r="C598" t="s">
        <v>100</v>
      </c>
      <c r="D598" t="s">
        <v>37</v>
      </c>
      <c r="E598" t="s">
        <v>67</v>
      </c>
      <c r="F598" s="1">
        <v>2604</v>
      </c>
      <c r="G598" s="2">
        <v>58</v>
      </c>
      <c r="H598">
        <v>372</v>
      </c>
      <c r="I598" s="7">
        <v>42260</v>
      </c>
    </row>
    <row r="599" spans="2:9" x14ac:dyDescent="0.3">
      <c r="B599">
        <v>21426</v>
      </c>
      <c r="C599" t="s">
        <v>96</v>
      </c>
      <c r="D599" t="s">
        <v>39</v>
      </c>
      <c r="E599" t="s">
        <v>66</v>
      </c>
      <c r="F599" s="1">
        <v>2737</v>
      </c>
      <c r="G599" s="2">
        <v>236</v>
      </c>
      <c r="H599">
        <v>211</v>
      </c>
      <c r="I599" s="7">
        <v>42261</v>
      </c>
    </row>
    <row r="600" spans="2:9" x14ac:dyDescent="0.3">
      <c r="B600">
        <v>21427</v>
      </c>
      <c r="C600" t="s">
        <v>98</v>
      </c>
      <c r="D600" t="s">
        <v>36</v>
      </c>
      <c r="E600" t="s">
        <v>68</v>
      </c>
      <c r="F600" s="1">
        <v>1162</v>
      </c>
      <c r="G600" s="2">
        <v>288</v>
      </c>
      <c r="H600">
        <v>166</v>
      </c>
      <c r="I600" s="7">
        <v>42262</v>
      </c>
    </row>
    <row r="601" spans="2:9" x14ac:dyDescent="0.3">
      <c r="B601">
        <v>21428</v>
      </c>
      <c r="C601" t="s">
        <v>92</v>
      </c>
      <c r="D601" t="s">
        <v>37</v>
      </c>
      <c r="E601" t="s">
        <v>64</v>
      </c>
      <c r="F601" s="1">
        <v>10626</v>
      </c>
      <c r="G601" s="2">
        <v>26</v>
      </c>
      <c r="H601">
        <v>759</v>
      </c>
      <c r="I601" s="7">
        <v>42263</v>
      </c>
    </row>
    <row r="602" spans="2:9" x14ac:dyDescent="0.3">
      <c r="B602">
        <v>21429</v>
      </c>
      <c r="C602" t="s">
        <v>100</v>
      </c>
      <c r="D602" t="s">
        <v>38</v>
      </c>
      <c r="E602" t="s">
        <v>59</v>
      </c>
      <c r="F602" s="1">
        <v>2044</v>
      </c>
      <c r="G602" s="2">
        <v>130</v>
      </c>
      <c r="H602">
        <v>98</v>
      </c>
      <c r="I602" s="7">
        <v>42264</v>
      </c>
    </row>
    <row r="603" spans="2:9" x14ac:dyDescent="0.3">
      <c r="B603">
        <v>21430</v>
      </c>
      <c r="C603" t="s">
        <v>92</v>
      </c>
      <c r="D603" t="s">
        <v>41</v>
      </c>
      <c r="E603" t="s">
        <v>62</v>
      </c>
      <c r="F603" s="1">
        <v>7014</v>
      </c>
      <c r="G603" s="2">
        <v>104</v>
      </c>
      <c r="H603">
        <v>305</v>
      </c>
      <c r="I603" s="7">
        <v>42265</v>
      </c>
    </row>
    <row r="604" spans="2:9" x14ac:dyDescent="0.3">
      <c r="B604">
        <v>21431</v>
      </c>
      <c r="C604" t="s">
        <v>98</v>
      </c>
      <c r="D604" t="s">
        <v>41</v>
      </c>
      <c r="E604" t="s">
        <v>47</v>
      </c>
      <c r="F604" s="1">
        <v>8449</v>
      </c>
      <c r="G604" s="2">
        <v>320</v>
      </c>
      <c r="H604">
        <v>423</v>
      </c>
      <c r="I604" s="7">
        <v>42266</v>
      </c>
    </row>
    <row r="605" spans="2:9" x14ac:dyDescent="0.3">
      <c r="B605">
        <v>21432</v>
      </c>
      <c r="C605" t="s">
        <v>97</v>
      </c>
      <c r="D605" t="s">
        <v>36</v>
      </c>
      <c r="E605" t="s">
        <v>51</v>
      </c>
      <c r="F605" s="1">
        <v>11963</v>
      </c>
      <c r="G605" s="2">
        <v>198</v>
      </c>
      <c r="H605">
        <v>479</v>
      </c>
      <c r="I605" s="7">
        <v>42267</v>
      </c>
    </row>
    <row r="606" spans="2:9" x14ac:dyDescent="0.3">
      <c r="B606">
        <v>21433</v>
      </c>
      <c r="C606" t="s">
        <v>96</v>
      </c>
      <c r="D606" t="s">
        <v>41</v>
      </c>
      <c r="E606" t="s">
        <v>67</v>
      </c>
      <c r="F606" s="1">
        <v>2380</v>
      </c>
      <c r="G606" s="2">
        <v>335</v>
      </c>
      <c r="H606">
        <v>298</v>
      </c>
      <c r="I606" s="7">
        <v>42268</v>
      </c>
    </row>
    <row r="607" spans="2:9" x14ac:dyDescent="0.3">
      <c r="B607">
        <v>21434</v>
      </c>
      <c r="C607" t="s">
        <v>94</v>
      </c>
      <c r="D607" t="s">
        <v>40</v>
      </c>
      <c r="E607" t="s">
        <v>56</v>
      </c>
      <c r="F607" s="1">
        <v>5117</v>
      </c>
      <c r="G607" s="2">
        <v>305</v>
      </c>
      <c r="H607">
        <v>342</v>
      </c>
      <c r="I607" s="7">
        <v>42269</v>
      </c>
    </row>
    <row r="608" spans="2:9" x14ac:dyDescent="0.3">
      <c r="B608">
        <v>21435</v>
      </c>
      <c r="C608" t="s">
        <v>97</v>
      </c>
      <c r="D608" t="s">
        <v>36</v>
      </c>
      <c r="E608" t="s">
        <v>60</v>
      </c>
      <c r="F608" s="1">
        <v>1694</v>
      </c>
      <c r="G608" s="2">
        <v>10</v>
      </c>
      <c r="H608">
        <v>68</v>
      </c>
      <c r="I608" s="7">
        <v>42300</v>
      </c>
    </row>
    <row r="609" spans="2:9" x14ac:dyDescent="0.3">
      <c r="B609">
        <v>21436</v>
      </c>
      <c r="C609" t="s">
        <v>93</v>
      </c>
      <c r="D609" t="s">
        <v>41</v>
      </c>
      <c r="E609" t="s">
        <v>68</v>
      </c>
      <c r="F609" s="1">
        <v>11564</v>
      </c>
      <c r="G609" s="2">
        <v>247</v>
      </c>
      <c r="H609">
        <v>1285</v>
      </c>
      <c r="I609" s="7">
        <v>42301</v>
      </c>
    </row>
    <row r="610" spans="2:9" x14ac:dyDescent="0.3">
      <c r="B610">
        <v>21437</v>
      </c>
      <c r="C610" t="s">
        <v>92</v>
      </c>
      <c r="D610" t="s">
        <v>37</v>
      </c>
      <c r="E610" t="s">
        <v>48</v>
      </c>
      <c r="F610" s="1">
        <v>9303</v>
      </c>
      <c r="G610" s="2">
        <v>94</v>
      </c>
      <c r="H610">
        <v>931</v>
      </c>
      <c r="I610" s="7">
        <v>42302</v>
      </c>
    </row>
    <row r="611" spans="2:9" x14ac:dyDescent="0.3">
      <c r="B611">
        <v>21438</v>
      </c>
      <c r="C611" t="s">
        <v>92</v>
      </c>
      <c r="D611" t="s">
        <v>41</v>
      </c>
      <c r="E611" t="s">
        <v>46</v>
      </c>
      <c r="F611" s="1">
        <v>12677</v>
      </c>
      <c r="G611" s="2">
        <v>199</v>
      </c>
      <c r="H611">
        <v>552</v>
      </c>
      <c r="I611" s="7">
        <v>42303</v>
      </c>
    </row>
    <row r="612" spans="2:9" x14ac:dyDescent="0.3">
      <c r="B612">
        <v>21439</v>
      </c>
      <c r="C612" t="s">
        <v>100</v>
      </c>
      <c r="D612" t="s">
        <v>39</v>
      </c>
      <c r="E612" t="s">
        <v>61</v>
      </c>
      <c r="F612" s="1">
        <v>308</v>
      </c>
      <c r="G612" s="2">
        <v>39</v>
      </c>
      <c r="H612">
        <v>13</v>
      </c>
      <c r="I612" s="7">
        <v>42304</v>
      </c>
    </row>
    <row r="613" spans="2:9" x14ac:dyDescent="0.3">
      <c r="B613">
        <v>21440</v>
      </c>
      <c r="C613" t="s">
        <v>95</v>
      </c>
      <c r="D613" t="s">
        <v>36</v>
      </c>
      <c r="E613" t="s">
        <v>46</v>
      </c>
      <c r="F613" s="1">
        <v>10633</v>
      </c>
      <c r="G613" s="2">
        <v>83</v>
      </c>
      <c r="H613">
        <v>444</v>
      </c>
      <c r="I613" s="7">
        <v>42305</v>
      </c>
    </row>
    <row r="614" spans="2:9" x14ac:dyDescent="0.3">
      <c r="B614">
        <v>21441</v>
      </c>
      <c r="C614" t="s">
        <v>99</v>
      </c>
      <c r="D614" t="s">
        <v>39</v>
      </c>
      <c r="E614" t="s">
        <v>66</v>
      </c>
      <c r="F614" s="1">
        <v>4452</v>
      </c>
      <c r="G614" s="2">
        <v>124</v>
      </c>
      <c r="H614">
        <v>405</v>
      </c>
      <c r="I614" s="7">
        <v>42306</v>
      </c>
    </row>
    <row r="615" spans="2:9" x14ac:dyDescent="0.3">
      <c r="B615">
        <v>21442</v>
      </c>
      <c r="C615" t="s">
        <v>97</v>
      </c>
      <c r="D615" t="s">
        <v>38</v>
      </c>
      <c r="E615" t="s">
        <v>63</v>
      </c>
      <c r="F615" s="1">
        <v>10605</v>
      </c>
      <c r="G615" s="2">
        <v>208</v>
      </c>
      <c r="H615">
        <v>707</v>
      </c>
      <c r="I615" s="7">
        <v>42307</v>
      </c>
    </row>
    <row r="616" spans="2:9" x14ac:dyDescent="0.3">
      <c r="B616">
        <v>21443</v>
      </c>
      <c r="C616" t="s">
        <v>95</v>
      </c>
      <c r="D616" t="s">
        <v>39</v>
      </c>
      <c r="E616" t="s">
        <v>52</v>
      </c>
      <c r="F616" s="1">
        <v>8141</v>
      </c>
      <c r="G616" s="2">
        <v>404</v>
      </c>
      <c r="H616">
        <v>509</v>
      </c>
      <c r="I616" s="7">
        <v>42308</v>
      </c>
    </row>
    <row r="617" spans="2:9" x14ac:dyDescent="0.3">
      <c r="B617">
        <v>21444</v>
      </c>
      <c r="C617" t="s">
        <v>96</v>
      </c>
      <c r="D617" t="s">
        <v>41</v>
      </c>
      <c r="E617" t="s">
        <v>49</v>
      </c>
      <c r="F617" s="1">
        <v>665</v>
      </c>
      <c r="G617" s="2">
        <v>352</v>
      </c>
      <c r="H617">
        <v>26</v>
      </c>
      <c r="I617" s="7">
        <v>42309</v>
      </c>
    </row>
    <row r="618" spans="2:9" x14ac:dyDescent="0.3">
      <c r="B618">
        <v>21445</v>
      </c>
      <c r="C618" t="s">
        <v>92</v>
      </c>
      <c r="D618" t="s">
        <v>41</v>
      </c>
      <c r="E618" t="s">
        <v>58</v>
      </c>
      <c r="F618" s="1">
        <v>532</v>
      </c>
      <c r="G618" s="2">
        <v>23</v>
      </c>
      <c r="H618">
        <v>76</v>
      </c>
      <c r="I618" s="7">
        <v>42310</v>
      </c>
    </row>
    <row r="619" spans="2:9" x14ac:dyDescent="0.3">
      <c r="B619">
        <v>21446</v>
      </c>
      <c r="C619" t="s">
        <v>99</v>
      </c>
      <c r="D619" t="s">
        <v>38</v>
      </c>
      <c r="E619" t="s">
        <v>66</v>
      </c>
      <c r="F619" s="1">
        <v>749</v>
      </c>
      <c r="G619" s="2">
        <v>38</v>
      </c>
      <c r="H619">
        <v>63</v>
      </c>
      <c r="I619" s="7">
        <v>42311</v>
      </c>
    </row>
    <row r="620" spans="2:9" x14ac:dyDescent="0.3">
      <c r="B620">
        <v>21447</v>
      </c>
      <c r="C620" t="s">
        <v>94</v>
      </c>
      <c r="D620" t="s">
        <v>39</v>
      </c>
      <c r="E620" t="s">
        <v>62</v>
      </c>
      <c r="F620" s="1">
        <v>2128</v>
      </c>
      <c r="G620" s="2">
        <v>95</v>
      </c>
      <c r="H620">
        <v>82</v>
      </c>
      <c r="I620" s="7">
        <v>42312</v>
      </c>
    </row>
    <row r="621" spans="2:9" x14ac:dyDescent="0.3">
      <c r="B621">
        <v>21448</v>
      </c>
      <c r="C621" t="s">
        <v>93</v>
      </c>
      <c r="D621" t="s">
        <v>38</v>
      </c>
      <c r="E621" t="s">
        <v>53</v>
      </c>
      <c r="F621" s="1">
        <v>15533</v>
      </c>
      <c r="G621" s="2">
        <v>187</v>
      </c>
      <c r="H621">
        <v>2589</v>
      </c>
      <c r="I621" s="7">
        <v>42313</v>
      </c>
    </row>
    <row r="622" spans="2:9" x14ac:dyDescent="0.3">
      <c r="B622">
        <v>21507</v>
      </c>
      <c r="C622" t="s">
        <v>96</v>
      </c>
      <c r="D622" t="s">
        <v>40</v>
      </c>
      <c r="E622" t="s">
        <v>48</v>
      </c>
      <c r="F622" s="1">
        <v>4739</v>
      </c>
      <c r="G622" s="2">
        <v>111</v>
      </c>
      <c r="H622">
        <v>431</v>
      </c>
      <c r="I622" s="7">
        <v>42314</v>
      </c>
    </row>
    <row r="623" spans="2:9" x14ac:dyDescent="0.3">
      <c r="B623">
        <v>21510</v>
      </c>
      <c r="C623" t="s">
        <v>92</v>
      </c>
      <c r="D623" t="s">
        <v>37</v>
      </c>
      <c r="E623" t="s">
        <v>51</v>
      </c>
      <c r="F623" s="1">
        <v>2856</v>
      </c>
      <c r="G623" s="2">
        <v>453</v>
      </c>
      <c r="H623">
        <v>130</v>
      </c>
      <c r="I623" s="7">
        <v>42315</v>
      </c>
    </row>
    <row r="624" spans="2:9" x14ac:dyDescent="0.3">
      <c r="B624">
        <v>21513</v>
      </c>
      <c r="C624" t="s">
        <v>98</v>
      </c>
      <c r="D624" t="s">
        <v>36</v>
      </c>
      <c r="E624" t="s">
        <v>62</v>
      </c>
      <c r="F624" s="1">
        <v>1463</v>
      </c>
      <c r="G624" s="2">
        <v>87</v>
      </c>
      <c r="H624">
        <v>64</v>
      </c>
      <c r="I624" s="7">
        <v>42316</v>
      </c>
    </row>
    <row r="625" spans="2:9" x14ac:dyDescent="0.3">
      <c r="B625">
        <v>21516</v>
      </c>
      <c r="C625" t="s">
        <v>99</v>
      </c>
      <c r="D625" t="s">
        <v>37</v>
      </c>
      <c r="E625" t="s">
        <v>51</v>
      </c>
      <c r="F625" s="1">
        <v>8057</v>
      </c>
      <c r="G625" s="2">
        <v>10</v>
      </c>
      <c r="H625">
        <v>323</v>
      </c>
      <c r="I625" s="7">
        <v>42317</v>
      </c>
    </row>
    <row r="626" spans="2:9" x14ac:dyDescent="0.3">
      <c r="B626">
        <v>21519</v>
      </c>
      <c r="C626" t="s">
        <v>94</v>
      </c>
      <c r="D626" t="s">
        <v>38</v>
      </c>
      <c r="E626" t="s">
        <v>46</v>
      </c>
      <c r="F626" s="1">
        <v>8197</v>
      </c>
      <c r="G626" s="2">
        <v>114</v>
      </c>
      <c r="H626">
        <v>357</v>
      </c>
      <c r="I626" s="7">
        <v>42318</v>
      </c>
    </row>
    <row r="627" spans="2:9" x14ac:dyDescent="0.3">
      <c r="B627">
        <v>21522</v>
      </c>
      <c r="C627" t="s">
        <v>94</v>
      </c>
      <c r="D627" t="s">
        <v>39</v>
      </c>
      <c r="E627" t="s">
        <v>55</v>
      </c>
      <c r="F627" s="1">
        <v>6643</v>
      </c>
      <c r="G627" s="2">
        <v>203</v>
      </c>
      <c r="H627">
        <v>277</v>
      </c>
      <c r="I627" s="7">
        <v>42319</v>
      </c>
    </row>
    <row r="628" spans="2:9" x14ac:dyDescent="0.3">
      <c r="B628">
        <v>21525</v>
      </c>
      <c r="C628" t="s">
        <v>100</v>
      </c>
      <c r="D628" t="s">
        <v>38</v>
      </c>
      <c r="E628" t="s">
        <v>60</v>
      </c>
      <c r="F628" s="1">
        <v>3437</v>
      </c>
      <c r="G628" s="2">
        <v>129</v>
      </c>
      <c r="H628">
        <v>144</v>
      </c>
      <c r="I628" s="7">
        <v>42320</v>
      </c>
    </row>
    <row r="629" spans="2:9" x14ac:dyDescent="0.3">
      <c r="B629">
        <v>21528</v>
      </c>
      <c r="C629" t="s">
        <v>94</v>
      </c>
      <c r="D629" t="s">
        <v>40</v>
      </c>
      <c r="E629" t="s">
        <v>48</v>
      </c>
      <c r="F629" s="1">
        <v>3045</v>
      </c>
      <c r="G629" s="2">
        <v>384</v>
      </c>
      <c r="H629">
        <v>305</v>
      </c>
      <c r="I629" s="7">
        <v>42321</v>
      </c>
    </row>
    <row r="630" spans="2:9" x14ac:dyDescent="0.3">
      <c r="B630">
        <v>21531</v>
      </c>
      <c r="C630" t="s">
        <v>92</v>
      </c>
      <c r="D630" t="s">
        <v>38</v>
      </c>
      <c r="E630" t="s">
        <v>52</v>
      </c>
      <c r="F630" s="1">
        <v>1127</v>
      </c>
      <c r="G630" s="2">
        <v>361</v>
      </c>
      <c r="H630">
        <v>87</v>
      </c>
      <c r="I630" s="7">
        <v>42322</v>
      </c>
    </row>
    <row r="631" spans="2:9" x14ac:dyDescent="0.3">
      <c r="B631">
        <v>21534</v>
      </c>
      <c r="C631" t="s">
        <v>93</v>
      </c>
      <c r="D631" t="s">
        <v>37</v>
      </c>
      <c r="E631" t="s">
        <v>67</v>
      </c>
      <c r="F631" s="1">
        <v>6034</v>
      </c>
      <c r="G631" s="2">
        <v>286</v>
      </c>
      <c r="H631">
        <v>862</v>
      </c>
      <c r="I631" s="7">
        <v>42323</v>
      </c>
    </row>
    <row r="632" spans="2:9" x14ac:dyDescent="0.3">
      <c r="B632">
        <v>21537</v>
      </c>
      <c r="C632" t="s">
        <v>93</v>
      </c>
      <c r="D632" t="s">
        <v>41</v>
      </c>
      <c r="E632" t="s">
        <v>62</v>
      </c>
      <c r="F632" s="1">
        <v>3703</v>
      </c>
      <c r="G632" s="2">
        <v>166</v>
      </c>
      <c r="H632">
        <v>143</v>
      </c>
      <c r="I632" s="7">
        <v>42324</v>
      </c>
    </row>
    <row r="633" spans="2:9" x14ac:dyDescent="0.3">
      <c r="B633">
        <v>21540</v>
      </c>
      <c r="C633" t="s">
        <v>99</v>
      </c>
      <c r="D633" t="s">
        <v>40</v>
      </c>
      <c r="E633" t="s">
        <v>57</v>
      </c>
      <c r="F633" s="1">
        <v>7966</v>
      </c>
      <c r="G633" s="2">
        <v>91</v>
      </c>
      <c r="H633">
        <v>307</v>
      </c>
      <c r="I633" s="7">
        <v>42325</v>
      </c>
    </row>
    <row r="634" spans="2:9" x14ac:dyDescent="0.3">
      <c r="B634">
        <v>21543</v>
      </c>
      <c r="C634" t="s">
        <v>97</v>
      </c>
      <c r="D634" t="s">
        <v>36</v>
      </c>
      <c r="E634" t="s">
        <v>67</v>
      </c>
      <c r="F634" s="1">
        <v>4193</v>
      </c>
      <c r="G634" s="2">
        <v>98</v>
      </c>
      <c r="H634">
        <v>699</v>
      </c>
      <c r="I634" s="7">
        <v>42326</v>
      </c>
    </row>
    <row r="635" spans="2:9" x14ac:dyDescent="0.3">
      <c r="B635">
        <v>21546</v>
      </c>
      <c r="C635" t="s">
        <v>98</v>
      </c>
      <c r="D635" t="s">
        <v>36</v>
      </c>
      <c r="E635" t="s">
        <v>44</v>
      </c>
      <c r="F635" s="1">
        <v>6552</v>
      </c>
      <c r="G635" s="2">
        <v>159</v>
      </c>
      <c r="H635">
        <v>596</v>
      </c>
      <c r="I635" s="7">
        <v>42327</v>
      </c>
    </row>
    <row r="636" spans="2:9" x14ac:dyDescent="0.3">
      <c r="B636">
        <v>21549</v>
      </c>
      <c r="C636" t="s">
        <v>100</v>
      </c>
      <c r="D636" t="s">
        <v>40</v>
      </c>
      <c r="E636" t="s">
        <v>62</v>
      </c>
      <c r="F636" s="1">
        <v>1155</v>
      </c>
      <c r="G636" s="2">
        <v>296</v>
      </c>
      <c r="H636">
        <v>47</v>
      </c>
      <c r="I636" s="7">
        <v>42328</v>
      </c>
    </row>
    <row r="637" spans="2:9" x14ac:dyDescent="0.3">
      <c r="B637">
        <v>21552</v>
      </c>
      <c r="C637" t="s">
        <v>101</v>
      </c>
      <c r="D637" t="s">
        <v>37</v>
      </c>
      <c r="E637" t="s">
        <v>62</v>
      </c>
      <c r="F637" s="1">
        <v>1673</v>
      </c>
      <c r="G637" s="2">
        <v>182</v>
      </c>
      <c r="H637">
        <v>70</v>
      </c>
      <c r="I637" s="7">
        <v>42329</v>
      </c>
    </row>
    <row r="638" spans="2:9" x14ac:dyDescent="0.3">
      <c r="B638">
        <v>21555</v>
      </c>
      <c r="C638" t="s">
        <v>99</v>
      </c>
      <c r="D638" t="s">
        <v>41</v>
      </c>
      <c r="E638" t="s">
        <v>65</v>
      </c>
      <c r="F638" s="1">
        <v>2520</v>
      </c>
      <c r="G638" s="2">
        <v>219</v>
      </c>
      <c r="H638">
        <v>133</v>
      </c>
      <c r="I638" s="7">
        <v>42330</v>
      </c>
    </row>
    <row r="639" spans="2:9" x14ac:dyDescent="0.3">
      <c r="B639">
        <v>21558</v>
      </c>
      <c r="C639" t="s">
        <v>93</v>
      </c>
      <c r="D639" t="s">
        <v>41</v>
      </c>
      <c r="E639" t="s">
        <v>44</v>
      </c>
      <c r="F639" s="1">
        <v>3591</v>
      </c>
      <c r="G639" s="2">
        <v>20</v>
      </c>
      <c r="H639">
        <v>257</v>
      </c>
      <c r="I639" s="7">
        <v>42331</v>
      </c>
    </row>
    <row r="640" spans="2:9" x14ac:dyDescent="0.3">
      <c r="B640">
        <v>21561</v>
      </c>
      <c r="C640" t="s">
        <v>100</v>
      </c>
      <c r="D640" t="s">
        <v>36</v>
      </c>
      <c r="E640" t="s">
        <v>52</v>
      </c>
      <c r="F640" s="1">
        <v>2695</v>
      </c>
      <c r="G640" s="2">
        <v>148</v>
      </c>
      <c r="H640">
        <v>169</v>
      </c>
      <c r="I640" s="7">
        <v>42332</v>
      </c>
    </row>
    <row r="641" spans="2:9" x14ac:dyDescent="0.3">
      <c r="B641">
        <v>21564</v>
      </c>
      <c r="C641" t="s">
        <v>97</v>
      </c>
      <c r="D641" t="s">
        <v>41</v>
      </c>
      <c r="E641" t="s">
        <v>56</v>
      </c>
      <c r="F641" s="1">
        <v>3598</v>
      </c>
      <c r="G641" s="2">
        <v>12</v>
      </c>
      <c r="H641">
        <v>240</v>
      </c>
      <c r="I641" s="7">
        <v>42333</v>
      </c>
    </row>
    <row r="642" spans="2:9" x14ac:dyDescent="0.3">
      <c r="B642">
        <v>21567</v>
      </c>
      <c r="C642" t="s">
        <v>98</v>
      </c>
      <c r="D642" t="s">
        <v>38</v>
      </c>
      <c r="E642" t="s">
        <v>60</v>
      </c>
      <c r="F642" s="1">
        <v>2674</v>
      </c>
      <c r="G642" s="2">
        <v>97</v>
      </c>
      <c r="H642">
        <v>103</v>
      </c>
      <c r="I642" s="7">
        <v>42334</v>
      </c>
    </row>
    <row r="643" spans="2:9" x14ac:dyDescent="0.3">
      <c r="B643">
        <v>30214</v>
      </c>
      <c r="C643" t="s">
        <v>98</v>
      </c>
      <c r="D643" t="s">
        <v>37</v>
      </c>
      <c r="E643" t="s">
        <v>44</v>
      </c>
      <c r="F643" s="1">
        <v>2443</v>
      </c>
      <c r="G643" s="2">
        <v>131</v>
      </c>
      <c r="H643">
        <v>188</v>
      </c>
      <c r="I643" s="7">
        <v>42335</v>
      </c>
    </row>
    <row r="644" spans="2:9" x14ac:dyDescent="0.3">
      <c r="B644">
        <v>30215</v>
      </c>
      <c r="C644" t="s">
        <v>98</v>
      </c>
      <c r="D644" t="s">
        <v>39</v>
      </c>
      <c r="E644" t="s">
        <v>57</v>
      </c>
      <c r="F644" s="1">
        <v>2415</v>
      </c>
      <c r="G644" s="2">
        <v>26</v>
      </c>
      <c r="H644">
        <v>101</v>
      </c>
      <c r="I644" s="7">
        <v>42336</v>
      </c>
    </row>
    <row r="645" spans="2:9" x14ac:dyDescent="0.3">
      <c r="B645">
        <v>30216</v>
      </c>
      <c r="C645" t="s">
        <v>96</v>
      </c>
      <c r="D645" t="s">
        <v>38</v>
      </c>
      <c r="E645" t="s">
        <v>59</v>
      </c>
      <c r="F645" s="1">
        <v>4214</v>
      </c>
      <c r="G645" s="2">
        <v>323</v>
      </c>
      <c r="H645">
        <v>201</v>
      </c>
      <c r="I645" s="7">
        <v>42337</v>
      </c>
    </row>
    <row r="646" spans="2:9" x14ac:dyDescent="0.3">
      <c r="B646">
        <v>30217</v>
      </c>
      <c r="C646" t="s">
        <v>95</v>
      </c>
      <c r="D646" t="s">
        <v>36</v>
      </c>
      <c r="E646" t="s">
        <v>44</v>
      </c>
      <c r="F646" s="1">
        <v>7182</v>
      </c>
      <c r="G646" s="2">
        <v>119</v>
      </c>
      <c r="H646">
        <v>599</v>
      </c>
      <c r="I646" s="7">
        <v>42338</v>
      </c>
    </row>
    <row r="647" spans="2:9" x14ac:dyDescent="0.3">
      <c r="B647">
        <v>30218</v>
      </c>
      <c r="C647" t="s">
        <v>92</v>
      </c>
      <c r="D647" t="s">
        <v>36</v>
      </c>
      <c r="E647" t="s">
        <v>53</v>
      </c>
      <c r="F647" s="1">
        <v>672</v>
      </c>
      <c r="G647" s="2">
        <v>119</v>
      </c>
      <c r="H647">
        <v>75</v>
      </c>
      <c r="I647" s="7">
        <v>42339</v>
      </c>
    </row>
    <row r="648" spans="2:9" x14ac:dyDescent="0.3">
      <c r="B648">
        <v>30219</v>
      </c>
      <c r="C648" t="s">
        <v>101</v>
      </c>
      <c r="D648" t="s">
        <v>38</v>
      </c>
      <c r="E648" t="s">
        <v>51</v>
      </c>
      <c r="F648" s="1">
        <v>5236</v>
      </c>
      <c r="G648" s="2">
        <v>85</v>
      </c>
      <c r="H648">
        <v>238</v>
      </c>
      <c r="I648" s="7">
        <v>42340</v>
      </c>
    </row>
    <row r="649" spans="2:9" x14ac:dyDescent="0.3">
      <c r="B649">
        <v>30220</v>
      </c>
      <c r="C649" t="s">
        <v>98</v>
      </c>
      <c r="D649" t="s">
        <v>38</v>
      </c>
      <c r="E649" t="s">
        <v>47</v>
      </c>
      <c r="F649" s="1">
        <v>2940</v>
      </c>
      <c r="G649" s="2">
        <v>124</v>
      </c>
      <c r="H649">
        <v>140</v>
      </c>
      <c r="I649" s="7">
        <v>42341</v>
      </c>
    </row>
    <row r="650" spans="2:9" x14ac:dyDescent="0.3">
      <c r="B650">
        <v>30221</v>
      </c>
      <c r="C650" t="s">
        <v>94</v>
      </c>
      <c r="D650" t="s">
        <v>41</v>
      </c>
      <c r="E650" t="s">
        <v>62</v>
      </c>
      <c r="F650" s="1">
        <v>2527</v>
      </c>
      <c r="G650" s="2">
        <v>138</v>
      </c>
      <c r="H650">
        <v>98</v>
      </c>
      <c r="I650" s="7">
        <v>42342</v>
      </c>
    </row>
    <row r="651" spans="2:9" x14ac:dyDescent="0.3">
      <c r="B651">
        <v>30222</v>
      </c>
      <c r="C651" t="s">
        <v>101</v>
      </c>
      <c r="D651" t="s">
        <v>39</v>
      </c>
      <c r="E651" t="s">
        <v>56</v>
      </c>
      <c r="F651" s="1">
        <v>735</v>
      </c>
      <c r="G651" s="2">
        <v>331</v>
      </c>
      <c r="H651">
        <v>53</v>
      </c>
      <c r="I651" s="7">
        <v>42343</v>
      </c>
    </row>
    <row r="652" spans="2:9" x14ac:dyDescent="0.3">
      <c r="B652">
        <v>30223</v>
      </c>
      <c r="C652" t="s">
        <v>92</v>
      </c>
      <c r="D652" t="s">
        <v>40</v>
      </c>
      <c r="E652" t="s">
        <v>57</v>
      </c>
      <c r="F652" s="1">
        <v>3829</v>
      </c>
      <c r="G652" s="2">
        <v>6</v>
      </c>
      <c r="H652">
        <v>160</v>
      </c>
      <c r="I652" s="7">
        <v>42344</v>
      </c>
    </row>
    <row r="653" spans="2:9" x14ac:dyDescent="0.3">
      <c r="B653">
        <v>30224</v>
      </c>
      <c r="C653" t="s">
        <v>93</v>
      </c>
      <c r="D653" t="s">
        <v>37</v>
      </c>
      <c r="E653" t="s">
        <v>49</v>
      </c>
      <c r="F653" s="1">
        <v>4431</v>
      </c>
      <c r="G653" s="2">
        <v>120</v>
      </c>
      <c r="H653">
        <v>171</v>
      </c>
      <c r="I653" s="7">
        <v>42345</v>
      </c>
    </row>
    <row r="654" spans="2:9" x14ac:dyDescent="0.3">
      <c r="B654">
        <v>30225</v>
      </c>
      <c r="C654" t="s">
        <v>96</v>
      </c>
      <c r="D654" t="s">
        <v>37</v>
      </c>
      <c r="E654" t="s">
        <v>55</v>
      </c>
      <c r="F654" s="1">
        <v>1428</v>
      </c>
      <c r="G654" s="2">
        <v>105</v>
      </c>
      <c r="H654">
        <v>55</v>
      </c>
      <c r="I654" s="7">
        <v>42346</v>
      </c>
    </row>
    <row r="655" spans="2:9" x14ac:dyDescent="0.3">
      <c r="B655">
        <v>30226</v>
      </c>
      <c r="C655" t="s">
        <v>93</v>
      </c>
      <c r="D655" t="s">
        <v>41</v>
      </c>
      <c r="E655" t="s">
        <v>66</v>
      </c>
      <c r="F655" s="1">
        <v>5201</v>
      </c>
      <c r="G655" s="2">
        <v>126</v>
      </c>
      <c r="H655">
        <v>401</v>
      </c>
      <c r="I655" s="7">
        <v>42347</v>
      </c>
    </row>
    <row r="656" spans="2:9" x14ac:dyDescent="0.3">
      <c r="B656">
        <v>30227</v>
      </c>
      <c r="C656" t="s">
        <v>93</v>
      </c>
      <c r="D656" t="s">
        <v>37</v>
      </c>
      <c r="E656" t="s">
        <v>53</v>
      </c>
      <c r="F656" s="1">
        <v>539</v>
      </c>
      <c r="G656" s="2">
        <v>266</v>
      </c>
      <c r="H656">
        <v>68</v>
      </c>
      <c r="I656" s="7">
        <v>42348</v>
      </c>
    </row>
    <row r="657" spans="2:9" x14ac:dyDescent="0.3">
      <c r="B657">
        <v>42525</v>
      </c>
      <c r="C657" t="s">
        <v>101</v>
      </c>
      <c r="D657" t="s">
        <v>41</v>
      </c>
      <c r="E657" t="s">
        <v>60</v>
      </c>
      <c r="F657" s="1">
        <v>7840</v>
      </c>
      <c r="G657" s="2">
        <v>236</v>
      </c>
      <c r="H657">
        <v>302</v>
      </c>
      <c r="I657" s="7">
        <v>42349</v>
      </c>
    </row>
    <row r="658" spans="2:9" x14ac:dyDescent="0.3">
      <c r="B658">
        <v>42526</v>
      </c>
      <c r="C658" t="s">
        <v>98</v>
      </c>
      <c r="D658" t="s">
        <v>37</v>
      </c>
      <c r="E658" t="s">
        <v>66</v>
      </c>
      <c r="F658" s="1">
        <v>2394</v>
      </c>
      <c r="G658" s="2">
        <v>145</v>
      </c>
      <c r="H658">
        <v>218</v>
      </c>
      <c r="I658" s="7">
        <v>42350</v>
      </c>
    </row>
    <row r="659" spans="2:9" x14ac:dyDescent="0.3">
      <c r="B659">
        <v>42527</v>
      </c>
      <c r="C659" t="s">
        <v>92</v>
      </c>
      <c r="D659" t="s">
        <v>39</v>
      </c>
      <c r="E659" t="s">
        <v>63</v>
      </c>
      <c r="F659" s="1">
        <v>1701</v>
      </c>
      <c r="G659" s="2">
        <v>297</v>
      </c>
      <c r="H659">
        <v>114</v>
      </c>
      <c r="I659" s="7">
        <v>42351</v>
      </c>
    </row>
    <row r="660" spans="2:9" x14ac:dyDescent="0.3">
      <c r="B660">
        <v>42528</v>
      </c>
      <c r="C660" t="s">
        <v>97</v>
      </c>
      <c r="D660" t="s">
        <v>38</v>
      </c>
      <c r="E660" t="s">
        <v>56</v>
      </c>
      <c r="F660" s="1">
        <v>1204</v>
      </c>
      <c r="G660" s="2">
        <v>36</v>
      </c>
      <c r="H660">
        <v>86</v>
      </c>
      <c r="I660" s="7">
        <v>42352</v>
      </c>
    </row>
    <row r="661" spans="2:9" x14ac:dyDescent="0.3">
      <c r="B661">
        <v>42529</v>
      </c>
      <c r="C661" t="s">
        <v>98</v>
      </c>
      <c r="D661" t="s">
        <v>39</v>
      </c>
      <c r="E661" t="s">
        <v>51</v>
      </c>
      <c r="F661" s="1">
        <v>8911</v>
      </c>
      <c r="G661" s="2">
        <v>511</v>
      </c>
      <c r="H661">
        <v>406</v>
      </c>
      <c r="I661" s="7">
        <v>42353</v>
      </c>
    </row>
    <row r="662" spans="2:9" x14ac:dyDescent="0.3">
      <c r="B662">
        <v>42530</v>
      </c>
      <c r="C662" t="s">
        <v>94</v>
      </c>
      <c r="D662" t="s">
        <v>37</v>
      </c>
      <c r="E662" t="s">
        <v>64</v>
      </c>
      <c r="F662" s="1">
        <v>8197</v>
      </c>
      <c r="G662" s="2">
        <v>166</v>
      </c>
      <c r="H662">
        <v>483</v>
      </c>
      <c r="I662" s="7">
        <v>42354</v>
      </c>
    </row>
    <row r="663" spans="2:9" x14ac:dyDescent="0.3">
      <c r="B663">
        <v>42531</v>
      </c>
      <c r="C663" t="s">
        <v>100</v>
      </c>
      <c r="D663" t="s">
        <v>37</v>
      </c>
      <c r="E663" t="s">
        <v>56</v>
      </c>
      <c r="F663" s="1">
        <v>700</v>
      </c>
      <c r="G663" s="2">
        <v>37</v>
      </c>
      <c r="H663">
        <v>50</v>
      </c>
      <c r="I663" s="7">
        <v>42355</v>
      </c>
    </row>
    <row r="664" spans="2:9" x14ac:dyDescent="0.3">
      <c r="B664">
        <v>42532</v>
      </c>
      <c r="C664" t="s">
        <v>95</v>
      </c>
      <c r="D664" t="s">
        <v>41</v>
      </c>
      <c r="E664" t="s">
        <v>59</v>
      </c>
      <c r="F664" s="1">
        <v>2485</v>
      </c>
      <c r="G664" s="2">
        <v>40</v>
      </c>
      <c r="H664">
        <v>119</v>
      </c>
      <c r="I664" s="7">
        <v>42356</v>
      </c>
    </row>
    <row r="665" spans="2:9" x14ac:dyDescent="0.3">
      <c r="B665">
        <v>42533</v>
      </c>
      <c r="C665" t="s">
        <v>96</v>
      </c>
      <c r="D665" t="s">
        <v>38</v>
      </c>
      <c r="E665" t="s">
        <v>46</v>
      </c>
      <c r="F665" s="1">
        <v>3570</v>
      </c>
      <c r="G665" s="2">
        <v>411</v>
      </c>
      <c r="H665">
        <v>156</v>
      </c>
      <c r="I665" s="7">
        <v>42357</v>
      </c>
    </row>
    <row r="666" spans="2:9" x14ac:dyDescent="0.3">
      <c r="B666">
        <v>42534</v>
      </c>
      <c r="C666" t="s">
        <v>93</v>
      </c>
      <c r="D666" t="s">
        <v>40</v>
      </c>
      <c r="E666" t="s">
        <v>65</v>
      </c>
      <c r="F666" s="1">
        <v>1463</v>
      </c>
      <c r="G666" s="2">
        <v>194</v>
      </c>
      <c r="H666">
        <v>77</v>
      </c>
      <c r="I666" s="7">
        <v>42358</v>
      </c>
    </row>
    <row r="667" spans="2:9" x14ac:dyDescent="0.3">
      <c r="B667">
        <v>42535</v>
      </c>
      <c r="C667" t="s">
        <v>99</v>
      </c>
      <c r="D667" t="s">
        <v>41</v>
      </c>
      <c r="E667" t="s">
        <v>64</v>
      </c>
      <c r="F667" s="1">
        <v>5859</v>
      </c>
      <c r="G667" s="2">
        <v>63</v>
      </c>
      <c r="H667">
        <v>367</v>
      </c>
      <c r="I667" s="7">
        <v>42359</v>
      </c>
    </row>
    <row r="668" spans="2:9" x14ac:dyDescent="0.3">
      <c r="B668">
        <v>42536</v>
      </c>
      <c r="C668" t="s">
        <v>92</v>
      </c>
      <c r="D668" t="s">
        <v>41</v>
      </c>
      <c r="E668" t="s">
        <v>44</v>
      </c>
      <c r="F668" s="1">
        <v>5740</v>
      </c>
      <c r="G668" s="2">
        <v>203</v>
      </c>
      <c r="H668">
        <v>410</v>
      </c>
      <c r="I668" s="7">
        <v>42360</v>
      </c>
    </row>
    <row r="669" spans="2:9" x14ac:dyDescent="0.3">
      <c r="B669">
        <v>42537</v>
      </c>
      <c r="C669" t="s">
        <v>100</v>
      </c>
      <c r="D669" t="s">
        <v>40</v>
      </c>
      <c r="E669" t="s">
        <v>49</v>
      </c>
      <c r="F669" s="1">
        <v>6167</v>
      </c>
      <c r="G669" s="2">
        <v>275</v>
      </c>
      <c r="H669">
        <v>238</v>
      </c>
      <c r="I669" s="7">
        <v>42361</v>
      </c>
    </row>
    <row r="670" spans="2:9" x14ac:dyDescent="0.3">
      <c r="B670">
        <v>42538</v>
      </c>
      <c r="C670" t="s">
        <v>97</v>
      </c>
      <c r="D670" t="s">
        <v>38</v>
      </c>
      <c r="E670" t="s">
        <v>44</v>
      </c>
      <c r="F670" s="1">
        <v>2030</v>
      </c>
      <c r="G670" s="2">
        <v>475</v>
      </c>
      <c r="H670">
        <v>145</v>
      </c>
      <c r="I670" s="7">
        <v>42362</v>
      </c>
    </row>
    <row r="671" spans="2:9" x14ac:dyDescent="0.3">
      <c r="F671" s="1"/>
      <c r="G671" s="2"/>
    </row>
    <row r="672" spans="2:9" x14ac:dyDescent="0.3">
      <c r="F672" s="1"/>
      <c r="G672" s="2"/>
    </row>
    <row r="673" spans="6:7" x14ac:dyDescent="0.3">
      <c r="F673" s="1"/>
      <c r="G673" s="2"/>
    </row>
    <row r="674" spans="6:7" x14ac:dyDescent="0.3">
      <c r="F674" s="1"/>
      <c r="G674" s="2"/>
    </row>
    <row r="675" spans="6:7" x14ac:dyDescent="0.3">
      <c r="F675" s="1"/>
      <c r="G675" s="2"/>
    </row>
    <row r="676" spans="6:7" x14ac:dyDescent="0.3">
      <c r="F676" s="1"/>
      <c r="G676" s="2"/>
    </row>
    <row r="677" spans="6:7" x14ac:dyDescent="0.3">
      <c r="F677" s="1"/>
      <c r="G677" s="2"/>
    </row>
    <row r="678" spans="6:7" x14ac:dyDescent="0.3">
      <c r="F678" s="1"/>
      <c r="G678" s="2"/>
    </row>
    <row r="679" spans="6:7" x14ac:dyDescent="0.3">
      <c r="F679" s="1"/>
      <c r="G679" s="2"/>
    </row>
    <row r="680" spans="6:7" x14ac:dyDescent="0.3">
      <c r="F680" s="1"/>
      <c r="G680" s="2"/>
    </row>
    <row r="681" spans="6:7" x14ac:dyDescent="0.3">
      <c r="F681" s="1"/>
      <c r="G681" s="2"/>
    </row>
    <row r="682" spans="6:7" x14ac:dyDescent="0.3">
      <c r="F682" s="1"/>
      <c r="G682" s="2"/>
    </row>
    <row r="683" spans="6:7" x14ac:dyDescent="0.3">
      <c r="F683" s="1"/>
      <c r="G683" s="2"/>
    </row>
    <row r="684" spans="6:7" x14ac:dyDescent="0.3">
      <c r="F684" s="1"/>
      <c r="G684" s="2"/>
    </row>
    <row r="685" spans="6:7" x14ac:dyDescent="0.3">
      <c r="F685" s="1"/>
      <c r="G685" s="2"/>
    </row>
    <row r="686" spans="6:7" x14ac:dyDescent="0.3">
      <c r="F686" s="1"/>
      <c r="G686" s="2"/>
    </row>
    <row r="687" spans="6:7" x14ac:dyDescent="0.3">
      <c r="F687" s="1"/>
      <c r="G687" s="2"/>
    </row>
    <row r="688" spans="6:7" x14ac:dyDescent="0.3">
      <c r="F688" s="1"/>
      <c r="G688" s="2"/>
    </row>
    <row r="689" spans="6:7" x14ac:dyDescent="0.3">
      <c r="F689" s="1"/>
      <c r="G689" s="2"/>
    </row>
    <row r="690" spans="6:7" x14ac:dyDescent="0.3">
      <c r="F690" s="1"/>
      <c r="G690" s="2"/>
    </row>
    <row r="691" spans="6:7" x14ac:dyDescent="0.3">
      <c r="F691" s="1"/>
      <c r="G691" s="2"/>
    </row>
    <row r="692" spans="6:7" x14ac:dyDescent="0.3">
      <c r="F692" s="1"/>
      <c r="G692" s="2"/>
    </row>
    <row r="693" spans="6:7" x14ac:dyDescent="0.3">
      <c r="F693" s="1"/>
      <c r="G693" s="2"/>
    </row>
    <row r="694" spans="6:7" x14ac:dyDescent="0.3">
      <c r="F694" s="1"/>
      <c r="G694" s="2"/>
    </row>
    <row r="695" spans="6:7" x14ac:dyDescent="0.3">
      <c r="F695" s="1"/>
      <c r="G695" s="2"/>
    </row>
    <row r="696" spans="6:7" x14ac:dyDescent="0.3">
      <c r="F696" s="1"/>
      <c r="G696" s="2"/>
    </row>
    <row r="697" spans="6:7" x14ac:dyDescent="0.3">
      <c r="F697" s="1"/>
      <c r="G697" s="2"/>
    </row>
    <row r="698" spans="6:7" x14ac:dyDescent="0.3">
      <c r="F698" s="1"/>
      <c r="G698" s="2"/>
    </row>
    <row r="699" spans="6:7" x14ac:dyDescent="0.3">
      <c r="F699" s="1"/>
      <c r="G699" s="2"/>
    </row>
    <row r="700" spans="6:7" x14ac:dyDescent="0.3">
      <c r="F700" s="1"/>
      <c r="G700" s="2"/>
    </row>
    <row r="701" spans="6:7" x14ac:dyDescent="0.3">
      <c r="F701" s="1"/>
      <c r="G701" s="2"/>
    </row>
    <row r="702" spans="6:7" x14ac:dyDescent="0.3">
      <c r="F702" s="1"/>
      <c r="G702" s="2"/>
    </row>
    <row r="703" spans="6:7" x14ac:dyDescent="0.3">
      <c r="F703" s="1"/>
      <c r="G703" s="2"/>
    </row>
    <row r="704" spans="6:7" x14ac:dyDescent="0.3">
      <c r="F704" s="1"/>
      <c r="G704" s="2"/>
    </row>
    <row r="705" spans="6:7" x14ac:dyDescent="0.3">
      <c r="F705" s="1"/>
      <c r="G705" s="2"/>
    </row>
    <row r="706" spans="6:7" x14ac:dyDescent="0.3">
      <c r="F706" s="1"/>
      <c r="G706" s="2"/>
    </row>
    <row r="707" spans="6:7" x14ac:dyDescent="0.3">
      <c r="F707" s="1"/>
      <c r="G707" s="2"/>
    </row>
    <row r="708" spans="6:7" x14ac:dyDescent="0.3">
      <c r="F708" s="1"/>
      <c r="G708" s="2"/>
    </row>
    <row r="709" spans="6:7" x14ac:dyDescent="0.3">
      <c r="F709" s="1"/>
      <c r="G709" s="2"/>
    </row>
    <row r="710" spans="6:7" x14ac:dyDescent="0.3">
      <c r="F710" s="1"/>
      <c r="G710" s="2"/>
    </row>
    <row r="711" spans="6:7" x14ac:dyDescent="0.3">
      <c r="F711" s="1"/>
      <c r="G711" s="2"/>
    </row>
    <row r="712" spans="6:7" x14ac:dyDescent="0.3">
      <c r="F712" s="1"/>
      <c r="G712" s="2"/>
    </row>
    <row r="713" spans="6:7" x14ac:dyDescent="0.3">
      <c r="F713" s="1"/>
      <c r="G713" s="2"/>
    </row>
    <row r="714" spans="6:7" x14ac:dyDescent="0.3">
      <c r="F714" s="1"/>
      <c r="G714" s="2"/>
    </row>
    <row r="715" spans="6:7" x14ac:dyDescent="0.3">
      <c r="F715" s="1"/>
      <c r="G715" s="2"/>
    </row>
    <row r="716" spans="6:7" x14ac:dyDescent="0.3">
      <c r="F716" s="1"/>
      <c r="G716" s="2"/>
    </row>
    <row r="717" spans="6:7" x14ac:dyDescent="0.3">
      <c r="F717" s="1"/>
      <c r="G717" s="2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G38"/>
  <sheetViews>
    <sheetView topLeftCell="A7" workbookViewId="0">
      <selection activeCell="M19" sqref="M19"/>
    </sheetView>
  </sheetViews>
  <sheetFormatPr defaultRowHeight="14.4" x14ac:dyDescent="0.3"/>
  <cols>
    <col min="1" max="1" width="12.5546875" bestFit="1" customWidth="1"/>
    <col min="2" max="2" width="17.5546875" bestFit="1" customWidth="1"/>
    <col min="3" max="3" width="14.44140625" bestFit="1" customWidth="1"/>
    <col min="4" max="4" width="17.5546875" bestFit="1" customWidth="1"/>
    <col min="5" max="5" width="14.44140625" bestFit="1" customWidth="1"/>
    <col min="6" max="6" width="22.33203125" bestFit="1" customWidth="1"/>
    <col min="7" max="7" width="19.33203125" bestFit="1" customWidth="1"/>
  </cols>
  <sheetData>
    <row r="3" spans="1:7" x14ac:dyDescent="0.3">
      <c r="B3" s="30" t="s">
        <v>15</v>
      </c>
    </row>
    <row r="4" spans="1:7" x14ac:dyDescent="0.3">
      <c r="B4" t="s">
        <v>11</v>
      </c>
      <c r="D4" t="s">
        <v>12</v>
      </c>
      <c r="F4" t="s">
        <v>102</v>
      </c>
      <c r="G4" t="s">
        <v>103</v>
      </c>
    </row>
    <row r="5" spans="1:7" x14ac:dyDescent="0.3">
      <c r="A5" s="30" t="s">
        <v>16</v>
      </c>
      <c r="B5" t="s">
        <v>104</v>
      </c>
      <c r="C5" t="s">
        <v>4</v>
      </c>
      <c r="D5" t="s">
        <v>104</v>
      </c>
      <c r="E5" t="s">
        <v>4</v>
      </c>
    </row>
    <row r="6" spans="1:7" x14ac:dyDescent="0.3">
      <c r="A6" s="31" t="s">
        <v>18</v>
      </c>
      <c r="B6">
        <v>52777.69999999999</v>
      </c>
      <c r="C6">
        <v>87955</v>
      </c>
      <c r="D6">
        <v>75881.299999999988</v>
      </c>
      <c r="E6">
        <v>142940</v>
      </c>
      <c r="F6">
        <v>128658.99999999997</v>
      </c>
      <c r="G6">
        <v>230895</v>
      </c>
    </row>
    <row r="7" spans="1:7" x14ac:dyDescent="0.3">
      <c r="A7" s="31" t="s">
        <v>19</v>
      </c>
      <c r="B7">
        <v>47334.539999999986</v>
      </c>
      <c r="C7">
        <v>97657</v>
      </c>
      <c r="D7">
        <v>107921.19</v>
      </c>
      <c r="E7">
        <v>192745</v>
      </c>
      <c r="F7">
        <v>155255.72999999998</v>
      </c>
      <c r="G7">
        <v>290402</v>
      </c>
    </row>
    <row r="8" spans="1:7" x14ac:dyDescent="0.3">
      <c r="A8" s="31" t="s">
        <v>20</v>
      </c>
      <c r="B8">
        <v>39929.399999999987</v>
      </c>
      <c r="C8">
        <v>66150</v>
      </c>
      <c r="D8">
        <v>116630.02</v>
      </c>
      <c r="E8">
        <v>199241</v>
      </c>
      <c r="F8">
        <v>156559.41999999998</v>
      </c>
      <c r="G8">
        <v>265391</v>
      </c>
    </row>
    <row r="9" spans="1:7" x14ac:dyDescent="0.3">
      <c r="A9" s="31" t="s">
        <v>21</v>
      </c>
      <c r="B9">
        <v>38868.57</v>
      </c>
      <c r="C9">
        <v>65947</v>
      </c>
      <c r="D9">
        <v>92788.54</v>
      </c>
      <c r="E9">
        <v>146888</v>
      </c>
      <c r="F9">
        <v>131657.10999999999</v>
      </c>
      <c r="G9">
        <v>212835</v>
      </c>
    </row>
    <row r="10" spans="1:7" x14ac:dyDescent="0.3">
      <c r="A10" s="31" t="s">
        <v>22</v>
      </c>
      <c r="B10">
        <v>58856.189999999988</v>
      </c>
      <c r="C10">
        <v>93023</v>
      </c>
      <c r="D10">
        <v>47630.269999999982</v>
      </c>
      <c r="E10">
        <v>75166</v>
      </c>
      <c r="F10">
        <v>106486.45999999996</v>
      </c>
      <c r="G10">
        <v>168189</v>
      </c>
    </row>
    <row r="11" spans="1:7" x14ac:dyDescent="0.3">
      <c r="A11" s="31" t="s">
        <v>23</v>
      </c>
      <c r="B11">
        <v>29017.419999999991</v>
      </c>
      <c r="C11">
        <v>78113</v>
      </c>
      <c r="D11">
        <v>53824.65</v>
      </c>
      <c r="E11">
        <v>99372</v>
      </c>
      <c r="F11">
        <v>82842.069999999992</v>
      </c>
      <c r="G11">
        <v>177485</v>
      </c>
    </row>
    <row r="12" spans="1:7" x14ac:dyDescent="0.3">
      <c r="A12" s="31" t="s">
        <v>24</v>
      </c>
      <c r="B12">
        <v>60975.899999999994</v>
      </c>
      <c r="C12">
        <v>116557</v>
      </c>
      <c r="D12">
        <v>59274.36</v>
      </c>
      <c r="E12">
        <v>91910</v>
      </c>
      <c r="F12">
        <v>120250.26</v>
      </c>
      <c r="G12">
        <v>208467</v>
      </c>
    </row>
    <row r="13" spans="1:7" x14ac:dyDescent="0.3">
      <c r="A13" s="31" t="s">
        <v>25</v>
      </c>
      <c r="B13">
        <v>54069.899999999994</v>
      </c>
      <c r="C13">
        <v>83034</v>
      </c>
      <c r="D13">
        <v>22971.529999999995</v>
      </c>
      <c r="E13">
        <v>48027</v>
      </c>
      <c r="F13">
        <v>77041.429999999993</v>
      </c>
      <c r="G13">
        <v>131061</v>
      </c>
    </row>
    <row r="14" spans="1:7" x14ac:dyDescent="0.3">
      <c r="A14" s="31" t="s">
        <v>26</v>
      </c>
      <c r="B14">
        <v>108213.28000000003</v>
      </c>
      <c r="C14">
        <v>156954</v>
      </c>
      <c r="D14">
        <v>33754.89</v>
      </c>
      <c r="E14">
        <v>60277</v>
      </c>
      <c r="F14">
        <v>141968.17000000004</v>
      </c>
      <c r="G14">
        <v>217231</v>
      </c>
    </row>
    <row r="15" spans="1:7" x14ac:dyDescent="0.3">
      <c r="A15" s="31" t="s">
        <v>27</v>
      </c>
      <c r="B15">
        <v>81310.06</v>
      </c>
      <c r="C15">
        <v>124957</v>
      </c>
      <c r="D15">
        <v>46077.03</v>
      </c>
      <c r="E15">
        <v>69377</v>
      </c>
      <c r="F15">
        <v>127387.09</v>
      </c>
      <c r="G15">
        <v>194334</v>
      </c>
    </row>
    <row r="16" spans="1:7" x14ac:dyDescent="0.3">
      <c r="A16" s="31" t="s">
        <v>28</v>
      </c>
      <c r="B16">
        <v>29637.840000000004</v>
      </c>
      <c r="C16">
        <v>52906</v>
      </c>
      <c r="D16">
        <v>60612.97</v>
      </c>
      <c r="E16">
        <v>121779</v>
      </c>
      <c r="F16">
        <v>90250.81</v>
      </c>
      <c r="G16">
        <v>174685</v>
      </c>
    </row>
    <row r="17" spans="1:7" x14ac:dyDescent="0.3">
      <c r="A17" s="31" t="s">
        <v>29</v>
      </c>
      <c r="B17">
        <v>114060.44000000003</v>
      </c>
      <c r="C17">
        <v>188230</v>
      </c>
      <c r="D17">
        <v>49613.689999999981</v>
      </c>
      <c r="E17">
        <v>85799</v>
      </c>
      <c r="F17">
        <v>163674.13</v>
      </c>
      <c r="G17">
        <v>274029</v>
      </c>
    </row>
    <row r="18" spans="1:7" x14ac:dyDescent="0.3">
      <c r="A18" s="31" t="s">
        <v>17</v>
      </c>
      <c r="B18">
        <v>715051.24</v>
      </c>
      <c r="C18">
        <v>1211483</v>
      </c>
      <c r="D18" s="40">
        <v>766980.44</v>
      </c>
      <c r="E18" s="40">
        <v>1333521</v>
      </c>
      <c r="F18">
        <v>1482031.6800000002</v>
      </c>
      <c r="G18">
        <v>2545004</v>
      </c>
    </row>
    <row r="26" spans="1:7" x14ac:dyDescent="0.3">
      <c r="A26" s="34" t="s">
        <v>16</v>
      </c>
      <c r="B26" s="34" t="s">
        <v>11</v>
      </c>
      <c r="C26" s="34" t="s">
        <v>12</v>
      </c>
    </row>
    <row r="27" spans="1:7" x14ac:dyDescent="0.3">
      <c r="A27" s="31" t="s">
        <v>18</v>
      </c>
      <c r="B27" s="39">
        <v>85757.420000000013</v>
      </c>
      <c r="C27" s="39">
        <v>139424.18000000002</v>
      </c>
    </row>
    <row r="28" spans="1:7" x14ac:dyDescent="0.3">
      <c r="A28" s="31" t="s">
        <v>19</v>
      </c>
      <c r="B28" s="39">
        <v>94762.709999999977</v>
      </c>
      <c r="C28" s="39">
        <v>188053.74</v>
      </c>
    </row>
    <row r="29" spans="1:7" x14ac:dyDescent="0.3">
      <c r="A29" s="31" t="s">
        <v>20</v>
      </c>
      <c r="B29" s="39">
        <v>64622.879999999976</v>
      </c>
      <c r="C29" s="39">
        <v>194478.55</v>
      </c>
    </row>
    <row r="30" spans="1:7" x14ac:dyDescent="0.3">
      <c r="A30" s="31" t="s">
        <v>21</v>
      </c>
      <c r="B30" s="39">
        <v>64277.99</v>
      </c>
      <c r="C30" s="39">
        <v>142821.14000000001</v>
      </c>
    </row>
    <row r="31" spans="1:7" x14ac:dyDescent="0.3">
      <c r="A31" s="31" t="s">
        <v>22</v>
      </c>
      <c r="B31" s="39">
        <v>90520.08</v>
      </c>
      <c r="C31" s="39">
        <v>73355.94</v>
      </c>
    </row>
    <row r="32" spans="1:7" x14ac:dyDescent="0.3">
      <c r="A32" s="31" t="s">
        <v>23</v>
      </c>
      <c r="B32" s="39">
        <v>76202.489999999991</v>
      </c>
      <c r="C32" s="39">
        <v>96917.799999999974</v>
      </c>
    </row>
    <row r="33" spans="1:3" x14ac:dyDescent="0.3">
      <c r="A33" s="31" t="s">
        <v>24</v>
      </c>
      <c r="B33" s="39">
        <v>113464.05</v>
      </c>
      <c r="C33" s="39">
        <v>89695.76</v>
      </c>
    </row>
    <row r="34" spans="1:3" x14ac:dyDescent="0.3">
      <c r="A34" s="31" t="s">
        <v>25</v>
      </c>
      <c r="B34" s="39">
        <v>80876.740000000005</v>
      </c>
      <c r="C34" s="39">
        <v>46823.76999999999</v>
      </c>
    </row>
    <row r="35" spans="1:3" x14ac:dyDescent="0.3">
      <c r="A35" s="31" t="s">
        <v>26</v>
      </c>
      <c r="B35" s="39">
        <v>152989.62</v>
      </c>
      <c r="C35" s="39">
        <v>58650.409999999996</v>
      </c>
    </row>
    <row r="36" spans="1:3" x14ac:dyDescent="0.3">
      <c r="A36" s="31" t="s">
        <v>27</v>
      </c>
      <c r="B36" s="39">
        <v>121992.22</v>
      </c>
      <c r="C36" s="39">
        <v>67431.98000000001</v>
      </c>
    </row>
    <row r="37" spans="1:3" x14ac:dyDescent="0.3">
      <c r="A37" s="31" t="s">
        <v>28</v>
      </c>
      <c r="B37" s="39">
        <v>51667.76999999999</v>
      </c>
      <c r="C37" s="39">
        <v>118833.26000000001</v>
      </c>
    </row>
    <row r="38" spans="1:3" x14ac:dyDescent="0.3">
      <c r="A38" s="31" t="s">
        <v>29</v>
      </c>
      <c r="B38" s="39">
        <v>183507.17</v>
      </c>
      <c r="C38" s="39">
        <v>83433.84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E34"/>
  <sheetViews>
    <sheetView topLeftCell="A13" workbookViewId="0">
      <selection activeCell="G39" sqref="G39"/>
    </sheetView>
  </sheetViews>
  <sheetFormatPr defaultRowHeight="14.4" x14ac:dyDescent="0.3"/>
  <cols>
    <col min="1" max="1" width="10.6640625" customWidth="1"/>
    <col min="2" max="2" width="14.33203125" customWidth="1"/>
    <col min="3" max="3" width="17.6640625" customWidth="1"/>
    <col min="4" max="4" width="15.5546875" customWidth="1"/>
    <col min="5" max="5" width="17.6640625" bestFit="1" customWidth="1"/>
    <col min="6" max="6" width="22.44140625" bestFit="1" customWidth="1"/>
    <col min="7" max="7" width="20.33203125" bestFit="1" customWidth="1"/>
  </cols>
  <sheetData>
    <row r="3" spans="1:4" x14ac:dyDescent="0.3">
      <c r="C3" s="30" t="s">
        <v>70</v>
      </c>
    </row>
    <row r="4" spans="1:4" x14ac:dyDescent="0.3">
      <c r="A4" s="30" t="s">
        <v>1</v>
      </c>
      <c r="B4" s="30" t="s">
        <v>42</v>
      </c>
      <c r="C4" t="s">
        <v>105</v>
      </c>
      <c r="D4" t="s">
        <v>14</v>
      </c>
    </row>
    <row r="5" spans="1:4" x14ac:dyDescent="0.3">
      <c r="A5" t="s">
        <v>45</v>
      </c>
      <c r="B5" t="s">
        <v>11</v>
      </c>
      <c r="C5">
        <v>3660.6337209302324</v>
      </c>
      <c r="D5">
        <v>229.68604651162789</v>
      </c>
    </row>
    <row r="6" spans="1:4" x14ac:dyDescent="0.3">
      <c r="B6" t="s">
        <v>12</v>
      </c>
      <c r="C6">
        <v>4631.2531645569625</v>
      </c>
      <c r="D6">
        <v>299.87341772151899</v>
      </c>
    </row>
    <row r="7" spans="1:4" x14ac:dyDescent="0.3">
      <c r="A7" t="s">
        <v>54</v>
      </c>
      <c r="B7" t="s">
        <v>11</v>
      </c>
      <c r="C7">
        <v>3746.75</v>
      </c>
      <c r="D7">
        <v>320.96739130434781</v>
      </c>
    </row>
    <row r="8" spans="1:4" x14ac:dyDescent="0.3">
      <c r="B8" t="s">
        <v>12</v>
      </c>
      <c r="C8">
        <v>3819.4356435643563</v>
      </c>
      <c r="D8">
        <v>320.20792079207922</v>
      </c>
    </row>
    <row r="9" spans="1:4" x14ac:dyDescent="0.3">
      <c r="A9" t="s">
        <v>50</v>
      </c>
      <c r="B9" t="s">
        <v>11</v>
      </c>
      <c r="C9">
        <v>4311.8727272727274</v>
      </c>
      <c r="D9">
        <v>248.6</v>
      </c>
    </row>
    <row r="10" spans="1:4" x14ac:dyDescent="0.3">
      <c r="B10" t="s">
        <v>12</v>
      </c>
      <c r="C10">
        <v>4154.2307692307695</v>
      </c>
      <c r="D10">
        <v>246.23076923076923</v>
      </c>
    </row>
    <row r="11" spans="1:4" x14ac:dyDescent="0.3">
      <c r="A11" t="s">
        <v>17</v>
      </c>
      <c r="C11">
        <v>4039.6888888888889</v>
      </c>
      <c r="D11">
        <v>278.14761904761906</v>
      </c>
    </row>
    <row r="19" spans="1:5" x14ac:dyDescent="0.3">
      <c r="A19" s="46"/>
      <c r="B19" s="46"/>
      <c r="C19" s="46"/>
      <c r="D19" s="46"/>
      <c r="E19" s="46"/>
    </row>
    <row r="20" spans="1:5" x14ac:dyDescent="0.3">
      <c r="A20" s="32" t="s">
        <v>1</v>
      </c>
      <c r="B20" s="32" t="s">
        <v>106</v>
      </c>
      <c r="C20" s="32" t="s">
        <v>107</v>
      </c>
      <c r="D20" s="32" t="s">
        <v>108</v>
      </c>
      <c r="E20" s="32" t="s">
        <v>109</v>
      </c>
    </row>
    <row r="21" spans="1:5" x14ac:dyDescent="0.3">
      <c r="A21" t="s">
        <v>45</v>
      </c>
      <c r="B21" s="43">
        <v>4631.2531645569625</v>
      </c>
      <c r="C21" s="43">
        <v>299.87341772151899</v>
      </c>
      <c r="D21" s="43">
        <v>3660.6337209302324</v>
      </c>
      <c r="E21" s="43">
        <v>229.68604651162789</v>
      </c>
    </row>
    <row r="22" spans="1:5" x14ac:dyDescent="0.3">
      <c r="A22" t="s">
        <v>54</v>
      </c>
      <c r="B22" s="43">
        <v>3819.4356435643563</v>
      </c>
      <c r="C22" s="43">
        <v>320.20792079207922</v>
      </c>
      <c r="D22" s="43">
        <v>3746.75</v>
      </c>
      <c r="E22" s="43">
        <v>320.96739130434781</v>
      </c>
    </row>
    <row r="23" spans="1:5" x14ac:dyDescent="0.3">
      <c r="A23" t="s">
        <v>50</v>
      </c>
      <c r="B23" s="43">
        <v>4154.2307692307695</v>
      </c>
      <c r="C23" s="43">
        <v>246.23076923076923</v>
      </c>
      <c r="D23" s="43">
        <v>4311.8727272727274</v>
      </c>
      <c r="E23" s="43">
        <v>248.6</v>
      </c>
    </row>
    <row r="28" spans="1:5" x14ac:dyDescent="0.3">
      <c r="A28" s="32" t="s">
        <v>42</v>
      </c>
      <c r="B28" s="32" t="s">
        <v>1</v>
      </c>
      <c r="C28" s="32" t="s">
        <v>14</v>
      </c>
      <c r="D28" s="32" t="s">
        <v>105</v>
      </c>
    </row>
    <row r="29" spans="1:5" x14ac:dyDescent="0.3">
      <c r="A29" t="s">
        <v>12</v>
      </c>
      <c r="B29" s="4" t="s">
        <v>45</v>
      </c>
      <c r="C29" s="43">
        <v>299.87341772151899</v>
      </c>
      <c r="D29" s="55">
        <v>4631.2531645569625</v>
      </c>
    </row>
    <row r="30" spans="1:5" x14ac:dyDescent="0.3">
      <c r="B30" s="4" t="s">
        <v>54</v>
      </c>
      <c r="C30" s="43">
        <v>320.20792079207922</v>
      </c>
      <c r="D30" s="55">
        <v>3819.4356435643563</v>
      </c>
    </row>
    <row r="31" spans="1:5" x14ac:dyDescent="0.3">
      <c r="B31" s="4" t="s">
        <v>50</v>
      </c>
      <c r="C31" s="43">
        <v>246.23076923076923</v>
      </c>
      <c r="D31" s="55">
        <v>4154.2307692307695</v>
      </c>
    </row>
    <row r="32" spans="1:5" x14ac:dyDescent="0.3">
      <c r="A32" t="s">
        <v>11</v>
      </c>
      <c r="B32" s="4" t="s">
        <v>45</v>
      </c>
      <c r="C32" s="43">
        <v>229.68604651162789</v>
      </c>
      <c r="D32" s="55">
        <v>3660.6337209302324</v>
      </c>
    </row>
    <row r="33" spans="2:4" x14ac:dyDescent="0.3">
      <c r="B33" s="4" t="s">
        <v>54</v>
      </c>
      <c r="C33" s="43">
        <v>320.96739130434781</v>
      </c>
      <c r="D33" s="55">
        <v>3746.75</v>
      </c>
    </row>
    <row r="34" spans="2:4" x14ac:dyDescent="0.3">
      <c r="B34" s="4" t="s">
        <v>50</v>
      </c>
      <c r="C34" s="43">
        <v>248.6</v>
      </c>
      <c r="D34" s="55">
        <v>4311.8727272727274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631"/>
  <sheetViews>
    <sheetView workbookViewId="0">
      <selection activeCell="K1" sqref="K1"/>
    </sheetView>
  </sheetViews>
  <sheetFormatPr defaultRowHeight="14.4" x14ac:dyDescent="0.3"/>
  <cols>
    <col min="1" max="1" width="6" bestFit="1" customWidth="1"/>
    <col min="2" max="2" width="15.109375" bestFit="1" customWidth="1"/>
    <col min="3" max="3" width="11.5546875" bestFit="1" customWidth="1"/>
    <col min="4" max="4" width="11.5546875" customWidth="1"/>
    <col min="5" max="5" width="20.33203125" bestFit="1" customWidth="1"/>
    <col min="6" max="6" width="8.5546875" bestFit="1" customWidth="1"/>
    <col min="7" max="7" width="8" bestFit="1" customWidth="1"/>
    <col min="8" max="8" width="10.33203125" bestFit="1" customWidth="1"/>
    <col min="9" max="9" width="10.33203125" customWidth="1"/>
    <col min="10" max="10" width="17.6640625" bestFit="1" customWidth="1"/>
    <col min="11" max="11" width="9.44140625" bestFit="1" customWidth="1"/>
    <col min="12" max="12" width="10.88671875" bestFit="1" customWidth="1"/>
    <col min="13" max="13" width="9.88671875" bestFit="1" customWidth="1"/>
    <col min="14" max="14" width="5.88671875" bestFit="1" customWidth="1"/>
    <col min="15" max="15" width="10.5546875" bestFit="1" customWidth="1"/>
  </cols>
  <sheetData>
    <row r="1" spans="1:16" x14ac:dyDescent="0.3">
      <c r="A1" s="4" t="s">
        <v>79</v>
      </c>
      <c r="B1" s="4" t="s">
        <v>80</v>
      </c>
      <c r="C1" s="4" t="s">
        <v>3</v>
      </c>
      <c r="D1" s="4" t="s">
        <v>13</v>
      </c>
      <c r="E1" s="4" t="s">
        <v>0</v>
      </c>
      <c r="F1" s="4" t="s">
        <v>1</v>
      </c>
      <c r="G1" s="5" t="s">
        <v>73</v>
      </c>
      <c r="H1" s="5" t="s">
        <v>110</v>
      </c>
      <c r="I1" s="5" t="s">
        <v>88</v>
      </c>
      <c r="J1" s="5" t="s">
        <v>89</v>
      </c>
      <c r="K1" s="5" t="s">
        <v>85</v>
      </c>
      <c r="L1" s="5" t="s">
        <v>111</v>
      </c>
      <c r="M1" s="5" t="s">
        <v>81</v>
      </c>
      <c r="N1" s="6" t="s">
        <v>82</v>
      </c>
      <c r="O1" s="8" t="s">
        <v>83</v>
      </c>
      <c r="P1" s="4" t="s">
        <v>112</v>
      </c>
    </row>
    <row r="2" spans="1:16" x14ac:dyDescent="0.3">
      <c r="A2">
        <v>10025</v>
      </c>
      <c r="B2" t="s">
        <v>95</v>
      </c>
      <c r="C2" t="s">
        <v>38</v>
      </c>
      <c r="D2" t="str">
        <f>VLOOKUP(C2,Table6[[#All],[Geo]:[Region]],2,0)</f>
        <v>APAC</v>
      </c>
      <c r="E2" t="s">
        <v>52</v>
      </c>
      <c r="F2" t="str">
        <f>VLOOKUP(E2,Table5[[#All],[Product]:[Category]],2,0)</f>
        <v>Bars</v>
      </c>
      <c r="G2" s="1">
        <v>3682</v>
      </c>
      <c r="H2" s="36">
        <f>VLOOKUP(C2,Table6[#All],3,0)</f>
        <v>0.02</v>
      </c>
      <c r="I2" s="37">
        <f>G2*H2</f>
        <v>73.64</v>
      </c>
      <c r="J2" s="37">
        <f>G2*(1-H2)</f>
        <v>3608.36</v>
      </c>
      <c r="K2" s="38">
        <f>P2*N2</f>
        <v>1246.6200000000001</v>
      </c>
      <c r="L2" s="38">
        <f>J2-K2</f>
        <v>2361.7399999999998</v>
      </c>
      <c r="M2" s="2">
        <v>23</v>
      </c>
      <c r="N2">
        <v>263</v>
      </c>
      <c r="O2" s="7">
        <v>41641</v>
      </c>
      <c r="P2">
        <f>VLOOKUP(E2,Table5[#All],3,0)</f>
        <v>4.74</v>
      </c>
    </row>
    <row r="3" spans="1:16" x14ac:dyDescent="0.3">
      <c r="A3">
        <v>10026</v>
      </c>
      <c r="B3" t="s">
        <v>101</v>
      </c>
      <c r="C3" t="s">
        <v>40</v>
      </c>
      <c r="D3" t="str">
        <f>VLOOKUP(C3,Table6[[#All],[Geo]:[Region]],2,0)</f>
        <v>Europe</v>
      </c>
      <c r="E3" t="s">
        <v>68</v>
      </c>
      <c r="F3" t="str">
        <f>VLOOKUP(E3,Table5[[#All],[Product]:[Category]],2,0)</f>
        <v>Bites</v>
      </c>
      <c r="G3" s="1">
        <v>1519</v>
      </c>
      <c r="H3" s="36">
        <f>VLOOKUP(C3,Table6[#All],3,0)</f>
        <v>0.01</v>
      </c>
      <c r="I3" s="37">
        <f t="shared" ref="I3:I66" si="0">G3*H3</f>
        <v>15.19</v>
      </c>
      <c r="J3" s="37">
        <f t="shared" ref="J3:J66" si="1">G3*(1-H3)</f>
        <v>1503.81</v>
      </c>
      <c r="K3" s="38">
        <f t="shared" ref="K3:K66" si="2">P3*N3</f>
        <v>402.8</v>
      </c>
      <c r="L3" s="37">
        <f t="shared" ref="L3:L66" si="3">J3-K3</f>
        <v>1101.01</v>
      </c>
      <c r="M3" s="2">
        <v>113</v>
      </c>
      <c r="N3">
        <v>152</v>
      </c>
      <c r="O3" s="7">
        <v>41642</v>
      </c>
      <c r="P3">
        <f>VLOOKUP(E3,Table5[#All],3,0)</f>
        <v>2.65</v>
      </c>
    </row>
    <row r="4" spans="1:16" x14ac:dyDescent="0.3">
      <c r="A4">
        <v>10027</v>
      </c>
      <c r="B4" t="s">
        <v>98</v>
      </c>
      <c r="C4" t="s">
        <v>41</v>
      </c>
      <c r="D4" t="str">
        <f>VLOOKUP(C4,Table6[[#All],[Geo]:[Region]],2,0)</f>
        <v>Americas</v>
      </c>
      <c r="E4" t="s">
        <v>55</v>
      </c>
      <c r="F4" t="str">
        <f>VLOOKUP(E4,Table5[[#All],[Product]:[Category]],2,0)</f>
        <v>Bars</v>
      </c>
      <c r="G4" s="1">
        <v>4452</v>
      </c>
      <c r="H4" s="36">
        <f>VLOOKUP(C4,Table6[#All],3,0)</f>
        <v>0.03</v>
      </c>
      <c r="I4" s="37">
        <f t="shared" si="0"/>
        <v>133.56</v>
      </c>
      <c r="J4" s="37">
        <f t="shared" si="1"/>
        <v>4318.4399999999996</v>
      </c>
      <c r="K4" s="38">
        <f t="shared" si="2"/>
        <v>907.53000000000009</v>
      </c>
      <c r="L4" s="37">
        <f t="shared" si="3"/>
        <v>3410.9099999999994</v>
      </c>
      <c r="M4" s="2">
        <v>181</v>
      </c>
      <c r="N4">
        <v>179</v>
      </c>
      <c r="O4" s="7">
        <v>41641</v>
      </c>
      <c r="P4">
        <f>VLOOKUP(E4,Table5[#All],3,0)</f>
        <v>5.07</v>
      </c>
    </row>
    <row r="5" spans="1:16" x14ac:dyDescent="0.3">
      <c r="A5">
        <v>10028</v>
      </c>
      <c r="B5" t="s">
        <v>101</v>
      </c>
      <c r="C5" t="s">
        <v>41</v>
      </c>
      <c r="D5" t="str">
        <f>VLOOKUP(C5,Table6[[#All],[Geo]:[Region]],2,0)</f>
        <v>Americas</v>
      </c>
      <c r="E5" t="s">
        <v>59</v>
      </c>
      <c r="F5" t="str">
        <f>VLOOKUP(E5,Table5[[#All],[Product]:[Category]],2,0)</f>
        <v>Bites</v>
      </c>
      <c r="G5" s="1">
        <v>8617</v>
      </c>
      <c r="H5" s="36">
        <f>VLOOKUP(C5,Table6[#All],3,0)</f>
        <v>0.03</v>
      </c>
      <c r="I5" s="37">
        <f t="shared" si="0"/>
        <v>258.51</v>
      </c>
      <c r="J5" s="37">
        <f t="shared" si="1"/>
        <v>8358.49</v>
      </c>
      <c r="K5" s="38">
        <f t="shared" si="2"/>
        <v>2555.8399999999997</v>
      </c>
      <c r="L5" s="37">
        <f t="shared" si="3"/>
        <v>5802.65</v>
      </c>
      <c r="M5" s="2">
        <v>11</v>
      </c>
      <c r="N5">
        <v>392</v>
      </c>
      <c r="O5" s="7">
        <v>41642</v>
      </c>
      <c r="P5">
        <f>VLOOKUP(E5,Table5[#All],3,0)</f>
        <v>6.52</v>
      </c>
    </row>
    <row r="6" spans="1:16" x14ac:dyDescent="0.3">
      <c r="A6">
        <v>10029</v>
      </c>
      <c r="B6" t="s">
        <v>99</v>
      </c>
      <c r="C6" t="s">
        <v>36</v>
      </c>
      <c r="D6" t="str">
        <f>VLOOKUP(C6,Table6[[#All],[Geo]:[Region]],2,0)</f>
        <v>APAC</v>
      </c>
      <c r="E6" t="s">
        <v>57</v>
      </c>
      <c r="F6" t="str">
        <f>VLOOKUP(E6,Table5[[#All],[Product]:[Category]],2,0)</f>
        <v>Bites</v>
      </c>
      <c r="G6" s="1">
        <v>1372</v>
      </c>
      <c r="H6" s="36">
        <f>VLOOKUP(C6,Table6[#All],3,0)</f>
        <v>0.02</v>
      </c>
      <c r="I6" s="37">
        <f t="shared" si="0"/>
        <v>27.44</v>
      </c>
      <c r="J6" s="37">
        <f t="shared" si="1"/>
        <v>1344.56</v>
      </c>
      <c r="K6" s="38">
        <f t="shared" si="2"/>
        <v>175.95999999999998</v>
      </c>
      <c r="L6" s="37">
        <f t="shared" si="3"/>
        <v>1168.5999999999999</v>
      </c>
      <c r="M6" s="2">
        <v>325</v>
      </c>
      <c r="N6">
        <v>53</v>
      </c>
      <c r="O6" s="7">
        <v>41645</v>
      </c>
      <c r="P6">
        <f>VLOOKUP(E6,Table5[#All],3,0)</f>
        <v>3.32</v>
      </c>
    </row>
    <row r="7" spans="1:16" x14ac:dyDescent="0.3">
      <c r="A7">
        <v>10030</v>
      </c>
      <c r="B7" t="s">
        <v>96</v>
      </c>
      <c r="C7" t="s">
        <v>39</v>
      </c>
      <c r="D7" t="str">
        <f>VLOOKUP(C7,Table6[[#All],[Geo]:[Region]],2,0)</f>
        <v>APAC</v>
      </c>
      <c r="E7" t="s">
        <v>55</v>
      </c>
      <c r="F7" t="str">
        <f>VLOOKUP(E7,Table5[[#All],[Product]:[Category]],2,0)</f>
        <v>Bars</v>
      </c>
      <c r="G7" s="1">
        <v>308</v>
      </c>
      <c r="H7" s="36">
        <f>VLOOKUP(C7,Table6[#All],3,0)</f>
        <v>0.03</v>
      </c>
      <c r="I7" s="37">
        <f t="shared" si="0"/>
        <v>9.24</v>
      </c>
      <c r="J7" s="37">
        <f t="shared" si="1"/>
        <v>298.76</v>
      </c>
      <c r="K7" s="38">
        <f t="shared" si="2"/>
        <v>65.91</v>
      </c>
      <c r="L7" s="37">
        <f t="shared" si="3"/>
        <v>232.85</v>
      </c>
      <c r="M7" s="2">
        <v>9</v>
      </c>
      <c r="N7">
        <v>13</v>
      </c>
      <c r="O7" s="7">
        <v>41646</v>
      </c>
      <c r="P7">
        <f>VLOOKUP(E7,Table5[#All],3,0)</f>
        <v>5.07</v>
      </c>
    </row>
    <row r="8" spans="1:16" x14ac:dyDescent="0.3">
      <c r="A8">
        <v>10031</v>
      </c>
      <c r="B8" t="s">
        <v>99</v>
      </c>
      <c r="C8" t="s">
        <v>37</v>
      </c>
      <c r="D8" t="str">
        <f>VLOOKUP(C8,Table6[[#All],[Geo]:[Region]],2,0)</f>
        <v>Americas</v>
      </c>
      <c r="E8" t="s">
        <v>53</v>
      </c>
      <c r="F8" t="str">
        <f>VLOOKUP(E8,Table5[[#All],[Product]:[Category]],2,0)</f>
        <v>Bites</v>
      </c>
      <c r="G8" s="1">
        <v>1435</v>
      </c>
      <c r="H8" s="36">
        <f>VLOOKUP(C8,Table6[#All],3,0)</f>
        <v>0.04</v>
      </c>
      <c r="I8" s="37">
        <f t="shared" si="0"/>
        <v>57.4</v>
      </c>
      <c r="J8" s="37">
        <f t="shared" si="1"/>
        <v>1377.6</v>
      </c>
      <c r="K8" s="38">
        <f t="shared" si="2"/>
        <v>1795.2</v>
      </c>
      <c r="L8" s="37">
        <f t="shared" si="3"/>
        <v>-417.60000000000014</v>
      </c>
      <c r="M8" s="2">
        <v>177</v>
      </c>
      <c r="N8">
        <v>240</v>
      </c>
      <c r="O8" s="7">
        <v>41647</v>
      </c>
      <c r="P8">
        <f>VLOOKUP(E8,Table5[#All],3,0)</f>
        <v>7.48</v>
      </c>
    </row>
    <row r="9" spans="1:16" x14ac:dyDescent="0.3">
      <c r="A9">
        <v>10032</v>
      </c>
      <c r="B9" t="s">
        <v>97</v>
      </c>
      <c r="C9" t="s">
        <v>40</v>
      </c>
      <c r="D9" t="str">
        <f>VLOOKUP(C9,Table6[[#All],[Geo]:[Region]],2,0)</f>
        <v>Europe</v>
      </c>
      <c r="E9" t="s">
        <v>61</v>
      </c>
      <c r="F9" t="str">
        <f>VLOOKUP(E9,Table5[[#All],[Product]:[Category]],2,0)</f>
        <v>Bars</v>
      </c>
      <c r="G9" s="1">
        <v>1862</v>
      </c>
      <c r="H9" s="36">
        <f>VLOOKUP(C9,Table6[#All],3,0)</f>
        <v>0.01</v>
      </c>
      <c r="I9" s="37">
        <f t="shared" si="0"/>
        <v>18.62</v>
      </c>
      <c r="J9" s="37">
        <f t="shared" si="1"/>
        <v>1843.3799999999999</v>
      </c>
      <c r="K9" s="38">
        <f t="shared" si="2"/>
        <v>410.28</v>
      </c>
      <c r="L9" s="37">
        <f t="shared" si="3"/>
        <v>1433.1</v>
      </c>
      <c r="M9" s="2">
        <v>55</v>
      </c>
      <c r="N9">
        <v>78</v>
      </c>
      <c r="O9" s="7">
        <v>41648</v>
      </c>
      <c r="P9">
        <f>VLOOKUP(E9,Table5[#All],3,0)</f>
        <v>5.26</v>
      </c>
    </row>
    <row r="10" spans="1:16" x14ac:dyDescent="0.3">
      <c r="A10">
        <v>10033</v>
      </c>
      <c r="B10" t="s">
        <v>99</v>
      </c>
      <c r="C10" t="s">
        <v>40</v>
      </c>
      <c r="D10" t="str">
        <f>VLOOKUP(C10,Table6[[#All],[Geo]:[Region]],2,0)</f>
        <v>Europe</v>
      </c>
      <c r="E10" t="s">
        <v>67</v>
      </c>
      <c r="F10" t="str">
        <f>VLOOKUP(E10,Table5[[#All],[Product]:[Category]],2,0)</f>
        <v>Bars</v>
      </c>
      <c r="G10" s="1">
        <v>301</v>
      </c>
      <c r="H10" s="36">
        <f>VLOOKUP(C10,Table6[#All],3,0)</f>
        <v>0.01</v>
      </c>
      <c r="I10" s="37">
        <f t="shared" si="0"/>
        <v>3.0100000000000002</v>
      </c>
      <c r="J10" s="37">
        <f t="shared" si="1"/>
        <v>297.99</v>
      </c>
      <c r="K10" s="38">
        <f t="shared" si="2"/>
        <v>262.65000000000003</v>
      </c>
      <c r="L10" s="37">
        <f t="shared" si="3"/>
        <v>35.339999999999975</v>
      </c>
      <c r="M10" s="2">
        <v>290</v>
      </c>
      <c r="N10">
        <v>51</v>
      </c>
      <c r="O10" s="7">
        <v>41649</v>
      </c>
      <c r="P10">
        <f>VLOOKUP(E10,Table5[#All],3,0)</f>
        <v>5.15</v>
      </c>
    </row>
    <row r="11" spans="1:16" x14ac:dyDescent="0.3">
      <c r="A11">
        <v>10034</v>
      </c>
      <c r="B11" t="s">
        <v>101</v>
      </c>
      <c r="C11" t="s">
        <v>39</v>
      </c>
      <c r="D11" t="str">
        <f>VLOOKUP(C11,Table6[[#All],[Geo]:[Region]],2,0)</f>
        <v>APAC</v>
      </c>
      <c r="E11" t="s">
        <v>53</v>
      </c>
      <c r="F11" t="str">
        <f>VLOOKUP(E11,Table5[[#All],[Product]:[Category]],2,0)</f>
        <v>Bites</v>
      </c>
      <c r="G11" s="1">
        <v>1694</v>
      </c>
      <c r="H11" s="36">
        <f>VLOOKUP(C11,Table6[#All],3,0)</f>
        <v>0.03</v>
      </c>
      <c r="I11" s="37">
        <f t="shared" si="0"/>
        <v>50.82</v>
      </c>
      <c r="J11" s="37">
        <f t="shared" si="1"/>
        <v>1643.18</v>
      </c>
      <c r="K11" s="38">
        <f t="shared" si="2"/>
        <v>1413.72</v>
      </c>
      <c r="L11" s="37">
        <f t="shared" si="3"/>
        <v>229.46000000000004</v>
      </c>
      <c r="M11" s="2">
        <v>212</v>
      </c>
      <c r="N11">
        <v>189</v>
      </c>
      <c r="O11" s="7">
        <v>41648</v>
      </c>
      <c r="P11">
        <f>VLOOKUP(E11,Table5[#All],3,0)</f>
        <v>7.48</v>
      </c>
    </row>
    <row r="12" spans="1:16" x14ac:dyDescent="0.3">
      <c r="A12">
        <v>10035</v>
      </c>
      <c r="B12" t="s">
        <v>95</v>
      </c>
      <c r="C12" t="s">
        <v>41</v>
      </c>
      <c r="D12" t="str">
        <f>VLOOKUP(C12,Table6[[#All],[Geo]:[Region]],2,0)</f>
        <v>Americas</v>
      </c>
      <c r="E12" t="s">
        <v>68</v>
      </c>
      <c r="F12" t="str">
        <f>VLOOKUP(E12,Table5[[#All],[Product]:[Category]],2,0)</f>
        <v>Bites</v>
      </c>
      <c r="G12" s="1">
        <v>3794</v>
      </c>
      <c r="H12" s="36">
        <f>VLOOKUP(C12,Table6[#All],3,0)</f>
        <v>0.03</v>
      </c>
      <c r="I12" s="37">
        <f t="shared" si="0"/>
        <v>113.82</v>
      </c>
      <c r="J12" s="37">
        <f t="shared" si="1"/>
        <v>3680.18</v>
      </c>
      <c r="K12" s="38">
        <f t="shared" si="2"/>
        <v>1118.3</v>
      </c>
      <c r="L12" s="37">
        <f t="shared" si="3"/>
        <v>2561.88</v>
      </c>
      <c r="M12" s="2">
        <v>83</v>
      </c>
      <c r="N12">
        <v>422</v>
      </c>
      <c r="O12" s="7">
        <v>41649</v>
      </c>
      <c r="P12">
        <f>VLOOKUP(E12,Table5[#All],3,0)</f>
        <v>2.65</v>
      </c>
    </row>
    <row r="13" spans="1:16" x14ac:dyDescent="0.3">
      <c r="A13">
        <v>11001</v>
      </c>
      <c r="B13" t="s">
        <v>95</v>
      </c>
      <c r="C13" t="s">
        <v>39</v>
      </c>
      <c r="D13" t="str">
        <f>VLOOKUP(C13,Table6[[#All],[Geo]:[Region]],2,0)</f>
        <v>APAC</v>
      </c>
      <c r="E13" t="s">
        <v>62</v>
      </c>
      <c r="F13" t="str">
        <f>VLOOKUP(E13,Table5[[#All],[Product]:[Category]],2,0)</f>
        <v>Bars</v>
      </c>
      <c r="G13" s="1">
        <v>4102</v>
      </c>
      <c r="H13" s="36">
        <f>VLOOKUP(C13,Table6[#All],3,0)</f>
        <v>0.03</v>
      </c>
      <c r="I13" s="37">
        <f t="shared" si="0"/>
        <v>123.06</v>
      </c>
      <c r="J13" s="37">
        <f t="shared" si="1"/>
        <v>3978.94</v>
      </c>
      <c r="K13" s="38">
        <f t="shared" si="2"/>
        <v>1383.67</v>
      </c>
      <c r="L13" s="37">
        <f t="shared" si="3"/>
        <v>2595.27</v>
      </c>
      <c r="M13" s="2">
        <v>98</v>
      </c>
      <c r="N13">
        <v>179</v>
      </c>
      <c r="O13" s="7">
        <v>41652</v>
      </c>
      <c r="P13">
        <f>VLOOKUP(E13,Table5[#All],3,0)</f>
        <v>7.73</v>
      </c>
    </row>
    <row r="14" spans="1:16" x14ac:dyDescent="0.3">
      <c r="A14">
        <v>11022</v>
      </c>
      <c r="B14" t="s">
        <v>97</v>
      </c>
      <c r="C14" t="s">
        <v>41</v>
      </c>
      <c r="D14" t="str">
        <f>VLOOKUP(C14,Table6[[#All],[Geo]:[Region]],2,0)</f>
        <v>Americas</v>
      </c>
      <c r="E14" t="s">
        <v>51</v>
      </c>
      <c r="F14" t="str">
        <f>VLOOKUP(E14,Table5[[#All],[Product]:[Category]],2,0)</f>
        <v>Bars</v>
      </c>
      <c r="G14" s="1">
        <v>833</v>
      </c>
      <c r="H14" s="36">
        <f>VLOOKUP(C14,Table6[#All],3,0)</f>
        <v>0.03</v>
      </c>
      <c r="I14" s="37">
        <f t="shared" si="0"/>
        <v>24.99</v>
      </c>
      <c r="J14" s="37">
        <f t="shared" si="1"/>
        <v>808.01</v>
      </c>
      <c r="K14" s="38">
        <f t="shared" si="2"/>
        <v>134.75</v>
      </c>
      <c r="L14" s="37">
        <f t="shared" si="3"/>
        <v>673.26</v>
      </c>
      <c r="M14" s="2">
        <v>344</v>
      </c>
      <c r="N14">
        <v>35</v>
      </c>
      <c r="O14" s="7">
        <v>41653</v>
      </c>
      <c r="P14">
        <f>VLOOKUP(E14,Table5[#All],3,0)</f>
        <v>3.85</v>
      </c>
    </row>
    <row r="15" spans="1:16" x14ac:dyDescent="0.3">
      <c r="A15">
        <v>11023</v>
      </c>
      <c r="B15" t="s">
        <v>101</v>
      </c>
      <c r="C15" t="s">
        <v>40</v>
      </c>
      <c r="D15" t="str">
        <f>VLOOKUP(C15,Table6[[#All],[Geo]:[Region]],2,0)</f>
        <v>Europe</v>
      </c>
      <c r="E15" t="s">
        <v>61</v>
      </c>
      <c r="F15" t="str">
        <f>VLOOKUP(E15,Table5[[#All],[Product]:[Category]],2,0)</f>
        <v>Bars</v>
      </c>
      <c r="G15" s="1">
        <v>1400</v>
      </c>
      <c r="H15" s="36">
        <f>VLOOKUP(C15,Table6[#All],3,0)</f>
        <v>0.01</v>
      </c>
      <c r="I15" s="37">
        <f t="shared" si="0"/>
        <v>14</v>
      </c>
      <c r="J15" s="37">
        <f t="shared" si="1"/>
        <v>1386</v>
      </c>
      <c r="K15" s="38">
        <f t="shared" si="2"/>
        <v>284.03999999999996</v>
      </c>
      <c r="L15" s="37">
        <f t="shared" si="3"/>
        <v>1101.96</v>
      </c>
      <c r="M15" s="2">
        <v>126</v>
      </c>
      <c r="N15">
        <v>54</v>
      </c>
      <c r="O15" s="7">
        <v>41654</v>
      </c>
      <c r="P15">
        <f>VLOOKUP(E15,Table5[#All],3,0)</f>
        <v>5.26</v>
      </c>
    </row>
    <row r="16" spans="1:16" x14ac:dyDescent="0.3">
      <c r="A16">
        <v>11024</v>
      </c>
      <c r="B16" t="s">
        <v>101</v>
      </c>
      <c r="C16" t="s">
        <v>36</v>
      </c>
      <c r="D16" t="str">
        <f>VLOOKUP(C16,Table6[[#All],[Geo]:[Region]],2,0)</f>
        <v>APAC</v>
      </c>
      <c r="E16" t="s">
        <v>57</v>
      </c>
      <c r="F16" t="str">
        <f>VLOOKUP(E16,Table5[[#All],[Product]:[Category]],2,0)</f>
        <v>Bites</v>
      </c>
      <c r="G16" s="1">
        <v>5551</v>
      </c>
      <c r="H16" s="36">
        <f>VLOOKUP(C16,Table6[#All],3,0)</f>
        <v>0.02</v>
      </c>
      <c r="I16" s="37">
        <f t="shared" si="0"/>
        <v>111.02</v>
      </c>
      <c r="J16" s="37">
        <f t="shared" si="1"/>
        <v>5439.98</v>
      </c>
      <c r="K16" s="38">
        <f t="shared" si="2"/>
        <v>710.48</v>
      </c>
      <c r="L16" s="37">
        <f t="shared" si="3"/>
        <v>4729.5</v>
      </c>
      <c r="M16" s="2">
        <v>49</v>
      </c>
      <c r="N16">
        <v>214</v>
      </c>
      <c r="O16" s="7">
        <v>41655</v>
      </c>
      <c r="P16">
        <f>VLOOKUP(E16,Table5[#All],3,0)</f>
        <v>3.32</v>
      </c>
    </row>
    <row r="17" spans="1:16" x14ac:dyDescent="0.3">
      <c r="A17">
        <v>11025</v>
      </c>
      <c r="B17" t="s">
        <v>93</v>
      </c>
      <c r="C17" t="s">
        <v>38</v>
      </c>
      <c r="D17" t="str">
        <f>VLOOKUP(C17,Table6[[#All],[Geo]:[Region]],2,0)</f>
        <v>APAC</v>
      </c>
      <c r="E17" t="s">
        <v>46</v>
      </c>
      <c r="F17" t="str">
        <f>VLOOKUP(E17,Table5[[#All],[Product]:[Category]],2,0)</f>
        <v>Bars</v>
      </c>
      <c r="G17" s="1">
        <v>770</v>
      </c>
      <c r="H17" s="36">
        <f>VLOOKUP(C17,Table6[#All],3,0)</f>
        <v>0.02</v>
      </c>
      <c r="I17" s="37">
        <f t="shared" si="0"/>
        <v>15.4</v>
      </c>
      <c r="J17" s="37">
        <f t="shared" si="1"/>
        <v>754.6</v>
      </c>
      <c r="K17" s="38">
        <f t="shared" si="2"/>
        <v>128.80000000000001</v>
      </c>
      <c r="L17" s="37">
        <f t="shared" si="3"/>
        <v>625.79999999999995</v>
      </c>
      <c r="M17" s="2">
        <v>529</v>
      </c>
      <c r="N17">
        <v>35</v>
      </c>
      <c r="O17" s="7">
        <v>41656</v>
      </c>
      <c r="P17">
        <f>VLOOKUP(E17,Table5[#All],3,0)</f>
        <v>3.68</v>
      </c>
    </row>
    <row r="18" spans="1:16" x14ac:dyDescent="0.3">
      <c r="A18">
        <v>11026</v>
      </c>
      <c r="B18" t="s">
        <v>92</v>
      </c>
      <c r="C18" t="s">
        <v>41</v>
      </c>
      <c r="D18" t="str">
        <f>VLOOKUP(C18,Table6[[#All],[Geo]:[Region]],2,0)</f>
        <v>Americas</v>
      </c>
      <c r="E18" t="s">
        <v>63</v>
      </c>
      <c r="F18" t="str">
        <f>VLOOKUP(E18,Table5[[#All],[Product]:[Category]],2,0)</f>
        <v>Bars</v>
      </c>
      <c r="G18" s="1">
        <v>4956</v>
      </c>
      <c r="H18" s="36">
        <f>VLOOKUP(C18,Table6[#All],3,0)</f>
        <v>0.03</v>
      </c>
      <c r="I18" s="37">
        <f t="shared" si="0"/>
        <v>148.68</v>
      </c>
      <c r="J18" s="37">
        <f t="shared" si="1"/>
        <v>4807.32</v>
      </c>
      <c r="K18" s="38">
        <f t="shared" si="2"/>
        <v>1773.1999999999998</v>
      </c>
      <c r="L18" s="37">
        <f t="shared" si="3"/>
        <v>3034.12</v>
      </c>
      <c r="M18" s="2">
        <v>204</v>
      </c>
      <c r="N18">
        <v>310</v>
      </c>
      <c r="O18" s="7">
        <v>41655</v>
      </c>
      <c r="P18">
        <f>VLOOKUP(E18,Table5[#All],3,0)</f>
        <v>5.72</v>
      </c>
    </row>
    <row r="19" spans="1:16" x14ac:dyDescent="0.3">
      <c r="A19">
        <v>11027</v>
      </c>
      <c r="B19" t="s">
        <v>96</v>
      </c>
      <c r="C19" t="s">
        <v>38</v>
      </c>
      <c r="D19" t="str">
        <f>VLOOKUP(C19,Table6[[#All],[Geo]:[Region]],2,0)</f>
        <v>APAC</v>
      </c>
      <c r="E19" t="s">
        <v>48</v>
      </c>
      <c r="F19" t="str">
        <f>VLOOKUP(E19,Table5[[#All],[Product]:[Category]],2,0)</f>
        <v>Bars</v>
      </c>
      <c r="G19" s="1">
        <v>1855</v>
      </c>
      <c r="H19" s="36">
        <f>VLOOKUP(C19,Table6[#All],3,0)</f>
        <v>0.02</v>
      </c>
      <c r="I19" s="37">
        <f t="shared" si="0"/>
        <v>37.1</v>
      </c>
      <c r="J19" s="37">
        <f t="shared" si="1"/>
        <v>1817.8999999999999</v>
      </c>
      <c r="K19" s="38">
        <f t="shared" si="2"/>
        <v>786.59999999999991</v>
      </c>
      <c r="L19" s="37">
        <f t="shared" si="3"/>
        <v>1031.3</v>
      </c>
      <c r="M19" s="2">
        <v>580</v>
      </c>
      <c r="N19">
        <v>207</v>
      </c>
      <c r="O19" s="7">
        <v>41656</v>
      </c>
      <c r="P19">
        <f>VLOOKUP(E19,Table5[#All],3,0)</f>
        <v>3.8</v>
      </c>
    </row>
    <row r="20" spans="1:16" x14ac:dyDescent="0.3">
      <c r="A20">
        <v>11028</v>
      </c>
      <c r="B20" t="s">
        <v>101</v>
      </c>
      <c r="C20" t="s">
        <v>41</v>
      </c>
      <c r="D20" t="str">
        <f>VLOOKUP(C20,Table6[[#All],[Geo]:[Region]],2,0)</f>
        <v>Americas</v>
      </c>
      <c r="E20" t="s">
        <v>68</v>
      </c>
      <c r="F20" t="str">
        <f>VLOOKUP(E20,Table5[[#All],[Product]:[Category]],2,0)</f>
        <v>Bites</v>
      </c>
      <c r="G20" s="1">
        <v>343</v>
      </c>
      <c r="H20" s="36">
        <f>VLOOKUP(C20,Table6[#All],3,0)</f>
        <v>0.03</v>
      </c>
      <c r="I20" s="37">
        <f t="shared" si="0"/>
        <v>10.29</v>
      </c>
      <c r="J20" s="37">
        <f t="shared" si="1"/>
        <v>332.71</v>
      </c>
      <c r="K20" s="38">
        <f t="shared" si="2"/>
        <v>92.75</v>
      </c>
      <c r="L20" s="37">
        <f t="shared" si="3"/>
        <v>239.95999999999998</v>
      </c>
      <c r="M20" s="2">
        <v>289</v>
      </c>
      <c r="N20">
        <v>35</v>
      </c>
      <c r="O20" s="7">
        <v>41659</v>
      </c>
      <c r="P20">
        <f>VLOOKUP(E20,Table5[#All],3,0)</f>
        <v>2.65</v>
      </c>
    </row>
    <row r="21" spans="1:16" x14ac:dyDescent="0.3">
      <c r="A21">
        <v>11029</v>
      </c>
      <c r="B21" t="s">
        <v>95</v>
      </c>
      <c r="C21" t="s">
        <v>36</v>
      </c>
      <c r="D21" t="str">
        <f>VLOOKUP(C21,Table6[[#All],[Geo]:[Region]],2,0)</f>
        <v>APAC</v>
      </c>
      <c r="E21" t="s">
        <v>58</v>
      </c>
      <c r="F21" t="str">
        <f>VLOOKUP(E21,Table5[[#All],[Product]:[Category]],2,0)</f>
        <v>Bites</v>
      </c>
      <c r="G21" s="1">
        <v>3668</v>
      </c>
      <c r="H21" s="36">
        <f>VLOOKUP(C21,Table6[#All],3,0)</f>
        <v>0.02</v>
      </c>
      <c r="I21" s="37">
        <f t="shared" si="0"/>
        <v>73.36</v>
      </c>
      <c r="J21" s="37">
        <f t="shared" si="1"/>
        <v>3594.64</v>
      </c>
      <c r="K21" s="38">
        <f t="shared" si="2"/>
        <v>2692.8</v>
      </c>
      <c r="L21" s="37">
        <f t="shared" si="3"/>
        <v>901.83999999999969</v>
      </c>
      <c r="M21" s="2">
        <v>36</v>
      </c>
      <c r="N21">
        <v>612</v>
      </c>
      <c r="O21" s="7">
        <v>41660</v>
      </c>
      <c r="P21">
        <f>VLOOKUP(E21,Table5[#All],3,0)</f>
        <v>4.4000000000000004</v>
      </c>
    </row>
    <row r="22" spans="1:16" x14ac:dyDescent="0.3">
      <c r="A22">
        <v>11030</v>
      </c>
      <c r="B22" t="s">
        <v>92</v>
      </c>
      <c r="C22" t="s">
        <v>39</v>
      </c>
      <c r="D22" t="str">
        <f>VLOOKUP(C22,Table6[[#All],[Geo]:[Region]],2,0)</f>
        <v>APAC</v>
      </c>
      <c r="E22" t="s">
        <v>53</v>
      </c>
      <c r="F22" t="str">
        <f>VLOOKUP(E22,Table5[[#All],[Product]:[Category]],2,0)</f>
        <v>Bites</v>
      </c>
      <c r="G22" s="1">
        <v>6013</v>
      </c>
      <c r="H22" s="36">
        <f>VLOOKUP(C22,Table6[#All],3,0)</f>
        <v>0.03</v>
      </c>
      <c r="I22" s="37">
        <f t="shared" si="0"/>
        <v>180.39</v>
      </c>
      <c r="J22" s="37">
        <f t="shared" si="1"/>
        <v>5832.61</v>
      </c>
      <c r="K22" s="38">
        <f t="shared" si="2"/>
        <v>5624.96</v>
      </c>
      <c r="L22" s="37">
        <f t="shared" si="3"/>
        <v>207.64999999999964</v>
      </c>
      <c r="M22" s="2">
        <v>367</v>
      </c>
      <c r="N22">
        <v>752</v>
      </c>
      <c r="O22" s="7">
        <v>41661</v>
      </c>
      <c r="P22">
        <f>VLOOKUP(E22,Table5[#All],3,0)</f>
        <v>7.48</v>
      </c>
    </row>
    <row r="23" spans="1:16" x14ac:dyDescent="0.3">
      <c r="A23">
        <v>11031</v>
      </c>
      <c r="B23" t="s">
        <v>99</v>
      </c>
      <c r="C23" t="s">
        <v>41</v>
      </c>
      <c r="D23" t="str">
        <f>VLOOKUP(C23,Table6[[#All],[Geo]:[Region]],2,0)</f>
        <v>Americas</v>
      </c>
      <c r="E23" t="s">
        <v>55</v>
      </c>
      <c r="F23" t="str">
        <f>VLOOKUP(E23,Table5[[#All],[Product]:[Category]],2,0)</f>
        <v>Bars</v>
      </c>
      <c r="G23" s="1">
        <v>4837</v>
      </c>
      <c r="H23" s="36">
        <f>VLOOKUP(C23,Table6[#All],3,0)</f>
        <v>0.03</v>
      </c>
      <c r="I23" s="37">
        <f t="shared" si="0"/>
        <v>145.10999999999999</v>
      </c>
      <c r="J23" s="37">
        <f t="shared" si="1"/>
        <v>4691.8899999999994</v>
      </c>
      <c r="K23" s="38">
        <f t="shared" si="2"/>
        <v>948.09</v>
      </c>
      <c r="L23" s="37">
        <f t="shared" si="3"/>
        <v>3743.7999999999993</v>
      </c>
      <c r="M23" s="2">
        <v>177</v>
      </c>
      <c r="N23">
        <v>187</v>
      </c>
      <c r="O23" s="7">
        <v>41662</v>
      </c>
      <c r="P23">
        <f>VLOOKUP(E23,Table5[#All],3,0)</f>
        <v>5.07</v>
      </c>
    </row>
    <row r="24" spans="1:16" x14ac:dyDescent="0.3">
      <c r="A24">
        <v>11032</v>
      </c>
      <c r="B24" t="s">
        <v>98</v>
      </c>
      <c r="C24" t="s">
        <v>38</v>
      </c>
      <c r="D24" t="str">
        <f>VLOOKUP(C24,Table6[[#All],[Geo]:[Region]],2,0)</f>
        <v>APAC</v>
      </c>
      <c r="E24" t="s">
        <v>62</v>
      </c>
      <c r="F24" t="str">
        <f>VLOOKUP(E24,Table5[[#All],[Product]:[Category]],2,0)</f>
        <v>Bars</v>
      </c>
      <c r="G24" s="1">
        <v>4963</v>
      </c>
      <c r="H24" s="36">
        <f>VLOOKUP(C24,Table6[#All],3,0)</f>
        <v>0.02</v>
      </c>
      <c r="I24" s="37">
        <f t="shared" si="0"/>
        <v>99.26</v>
      </c>
      <c r="J24" s="37">
        <f t="shared" si="1"/>
        <v>4863.74</v>
      </c>
      <c r="K24" s="38">
        <f t="shared" si="2"/>
        <v>1538.27</v>
      </c>
      <c r="L24" s="37">
        <f t="shared" si="3"/>
        <v>3325.47</v>
      </c>
      <c r="M24" s="2">
        <v>7</v>
      </c>
      <c r="N24">
        <v>199</v>
      </c>
      <c r="O24" s="7">
        <v>41663</v>
      </c>
      <c r="P24">
        <f>VLOOKUP(E24,Table5[#All],3,0)</f>
        <v>7.73</v>
      </c>
    </row>
    <row r="25" spans="1:16" x14ac:dyDescent="0.3">
      <c r="A25">
        <v>11033</v>
      </c>
      <c r="B25" t="s">
        <v>96</v>
      </c>
      <c r="C25" t="s">
        <v>40</v>
      </c>
      <c r="D25" t="str">
        <f>VLOOKUP(C25,Table6[[#All],[Geo]:[Region]],2,0)</f>
        <v>Europe</v>
      </c>
      <c r="E25" t="s">
        <v>61</v>
      </c>
      <c r="F25" t="str">
        <f>VLOOKUP(E25,Table5[[#All],[Product]:[Category]],2,0)</f>
        <v>Bars</v>
      </c>
      <c r="G25" s="1">
        <v>2702</v>
      </c>
      <c r="H25" s="36">
        <f>VLOOKUP(C25,Table6[#All],3,0)</f>
        <v>0.01</v>
      </c>
      <c r="I25" s="37">
        <f t="shared" si="0"/>
        <v>27.02</v>
      </c>
      <c r="J25" s="37">
        <f t="shared" si="1"/>
        <v>2674.98</v>
      </c>
      <c r="K25" s="38">
        <f t="shared" si="2"/>
        <v>531.26</v>
      </c>
      <c r="L25" s="37">
        <f t="shared" si="3"/>
        <v>2143.7200000000003</v>
      </c>
      <c r="M25" s="2">
        <v>57</v>
      </c>
      <c r="N25">
        <v>101</v>
      </c>
      <c r="O25" s="7">
        <v>41664</v>
      </c>
      <c r="P25">
        <f>VLOOKUP(E25,Table5[#All],3,0)</f>
        <v>5.26</v>
      </c>
    </row>
    <row r="26" spans="1:16" x14ac:dyDescent="0.3">
      <c r="A26">
        <v>11034</v>
      </c>
      <c r="B26" t="s">
        <v>100</v>
      </c>
      <c r="C26" t="s">
        <v>38</v>
      </c>
      <c r="D26" t="str">
        <f>VLOOKUP(C26,Table6[[#All],[Geo]:[Region]],2,0)</f>
        <v>APAC</v>
      </c>
      <c r="E26" t="s">
        <v>47</v>
      </c>
      <c r="F26" t="str">
        <f>VLOOKUP(E26,Table5[[#All],[Product]:[Category]],2,0)</f>
        <v>Bars</v>
      </c>
      <c r="G26" s="1">
        <v>574</v>
      </c>
      <c r="H26" s="36">
        <f>VLOOKUP(C26,Table6[#All],3,0)</f>
        <v>0.02</v>
      </c>
      <c r="I26" s="37">
        <f t="shared" si="0"/>
        <v>11.48</v>
      </c>
      <c r="J26" s="37">
        <f t="shared" si="1"/>
        <v>562.52</v>
      </c>
      <c r="K26" s="38">
        <f t="shared" si="2"/>
        <v>77.28</v>
      </c>
      <c r="L26" s="37">
        <f t="shared" si="3"/>
        <v>485.24</v>
      </c>
      <c r="M26" s="2">
        <v>140</v>
      </c>
      <c r="N26">
        <v>28</v>
      </c>
      <c r="O26" s="7">
        <v>41662</v>
      </c>
      <c r="P26">
        <f>VLOOKUP(E26,Table5[#All],3,0)</f>
        <v>2.76</v>
      </c>
    </row>
    <row r="27" spans="1:16" x14ac:dyDescent="0.3">
      <c r="A27">
        <v>11035</v>
      </c>
      <c r="B27" t="s">
        <v>99</v>
      </c>
      <c r="C27" t="s">
        <v>36</v>
      </c>
      <c r="D27" t="str">
        <f>VLOOKUP(C27,Table6[[#All],[Geo]:[Region]],2,0)</f>
        <v>APAC</v>
      </c>
      <c r="E27" t="s">
        <v>44</v>
      </c>
      <c r="F27" t="str">
        <f>VLOOKUP(E27,Table5[[#All],[Product]:[Category]],2,0)</f>
        <v>Bars</v>
      </c>
      <c r="G27" s="1">
        <v>2702</v>
      </c>
      <c r="H27" s="36">
        <f>VLOOKUP(C27,Table6[#All],3,0)</f>
        <v>0.02</v>
      </c>
      <c r="I27" s="37">
        <f t="shared" si="0"/>
        <v>54.04</v>
      </c>
      <c r="J27" s="37">
        <f t="shared" si="1"/>
        <v>2647.96</v>
      </c>
      <c r="K27" s="38">
        <f t="shared" si="2"/>
        <v>1449.43</v>
      </c>
      <c r="L27" s="37">
        <f t="shared" si="3"/>
        <v>1198.53</v>
      </c>
      <c r="M27" s="2">
        <v>230</v>
      </c>
      <c r="N27">
        <v>193</v>
      </c>
      <c r="O27" s="7">
        <v>41663</v>
      </c>
      <c r="P27">
        <f>VLOOKUP(E27,Table5[#All],3,0)</f>
        <v>7.51</v>
      </c>
    </row>
    <row r="28" spans="1:16" x14ac:dyDescent="0.3">
      <c r="A28">
        <v>11036</v>
      </c>
      <c r="B28" t="s">
        <v>93</v>
      </c>
      <c r="C28" t="s">
        <v>39</v>
      </c>
      <c r="D28" t="str">
        <f>VLOOKUP(C28,Table6[[#All],[Geo]:[Region]],2,0)</f>
        <v>APAC</v>
      </c>
      <c r="E28" t="s">
        <v>67</v>
      </c>
      <c r="F28" t="str">
        <f>VLOOKUP(E28,Table5[[#All],[Product]:[Category]],2,0)</f>
        <v>Bars</v>
      </c>
      <c r="G28" s="1">
        <v>1442</v>
      </c>
      <c r="H28" s="36">
        <f>VLOOKUP(C28,Table6[#All],3,0)</f>
        <v>0.03</v>
      </c>
      <c r="I28" s="37">
        <f t="shared" si="0"/>
        <v>43.26</v>
      </c>
      <c r="J28" s="37">
        <f t="shared" si="1"/>
        <v>1398.74</v>
      </c>
      <c r="K28" s="38">
        <f t="shared" si="2"/>
        <v>1060.9000000000001</v>
      </c>
      <c r="L28" s="37">
        <f t="shared" si="3"/>
        <v>337.83999999999992</v>
      </c>
      <c r="M28" s="2">
        <v>295</v>
      </c>
      <c r="N28">
        <v>206</v>
      </c>
      <c r="O28" s="7">
        <v>41667</v>
      </c>
      <c r="P28">
        <f>VLOOKUP(E28,Table5[#All],3,0)</f>
        <v>5.15</v>
      </c>
    </row>
    <row r="29" spans="1:16" x14ac:dyDescent="0.3">
      <c r="A29">
        <v>11037</v>
      </c>
      <c r="B29" t="s">
        <v>92</v>
      </c>
      <c r="C29" t="s">
        <v>41</v>
      </c>
      <c r="D29" t="str">
        <f>VLOOKUP(C29,Table6[[#All],[Geo]:[Region]],2,0)</f>
        <v>Americas</v>
      </c>
      <c r="E29" t="s">
        <v>55</v>
      </c>
      <c r="F29" t="str">
        <f>VLOOKUP(E29,Table5[[#All],[Product]:[Category]],2,0)</f>
        <v>Bars</v>
      </c>
      <c r="G29" s="1">
        <v>1127</v>
      </c>
      <c r="H29" s="36">
        <f>VLOOKUP(C29,Table6[#All],3,0)</f>
        <v>0.03</v>
      </c>
      <c r="I29" s="37">
        <f t="shared" si="0"/>
        <v>33.81</v>
      </c>
      <c r="J29" s="37">
        <f t="shared" si="1"/>
        <v>1093.19</v>
      </c>
      <c r="K29" s="38">
        <f t="shared" si="2"/>
        <v>233.22000000000003</v>
      </c>
      <c r="L29" s="37">
        <f t="shared" si="3"/>
        <v>859.97</v>
      </c>
      <c r="M29" s="2">
        <v>466</v>
      </c>
      <c r="N29">
        <v>46</v>
      </c>
      <c r="O29" s="7">
        <v>41668</v>
      </c>
      <c r="P29">
        <f>VLOOKUP(E29,Table5[#All],3,0)</f>
        <v>5.07</v>
      </c>
    </row>
    <row r="30" spans="1:16" x14ac:dyDescent="0.3">
      <c r="A30">
        <v>11038</v>
      </c>
      <c r="B30" t="s">
        <v>95</v>
      </c>
      <c r="C30" t="s">
        <v>38</v>
      </c>
      <c r="D30" t="str">
        <f>VLOOKUP(C30,Table6[[#All],[Geo]:[Region]],2,0)</f>
        <v>APAC</v>
      </c>
      <c r="E30" t="s">
        <v>57</v>
      </c>
      <c r="F30" t="str">
        <f>VLOOKUP(E30,Table5[[#All],[Product]:[Category]],2,0)</f>
        <v>Bites</v>
      </c>
      <c r="G30" s="1">
        <v>665</v>
      </c>
      <c r="H30" s="36">
        <f>VLOOKUP(C30,Table6[#All],3,0)</f>
        <v>0.02</v>
      </c>
      <c r="I30" s="37">
        <f t="shared" si="0"/>
        <v>13.3</v>
      </c>
      <c r="J30" s="37">
        <f t="shared" si="1"/>
        <v>651.69999999999993</v>
      </c>
      <c r="K30" s="38">
        <f t="shared" si="2"/>
        <v>83</v>
      </c>
      <c r="L30" s="37">
        <f t="shared" si="3"/>
        <v>568.69999999999993</v>
      </c>
      <c r="M30" s="2">
        <v>96</v>
      </c>
      <c r="N30">
        <v>25</v>
      </c>
      <c r="O30" s="7">
        <v>41669</v>
      </c>
      <c r="P30">
        <f>VLOOKUP(E30,Table5[#All],3,0)</f>
        <v>3.32</v>
      </c>
    </row>
    <row r="31" spans="1:16" x14ac:dyDescent="0.3">
      <c r="A31">
        <v>11039</v>
      </c>
      <c r="B31" t="s">
        <v>93</v>
      </c>
      <c r="C31" t="s">
        <v>41</v>
      </c>
      <c r="D31" t="str">
        <f>VLOOKUP(C31,Table6[[#All],[Geo]:[Region]],2,0)</f>
        <v>Americas</v>
      </c>
      <c r="E31" t="s">
        <v>55</v>
      </c>
      <c r="F31" t="str">
        <f>VLOOKUP(E31,Table5[[#All],[Product]:[Category]],2,0)</f>
        <v>Bars</v>
      </c>
      <c r="G31" s="1">
        <v>4039</v>
      </c>
      <c r="H31" s="36">
        <f>VLOOKUP(C31,Table6[#All],3,0)</f>
        <v>0.03</v>
      </c>
      <c r="I31" s="37">
        <f t="shared" si="0"/>
        <v>121.17</v>
      </c>
      <c r="J31" s="37">
        <f t="shared" si="1"/>
        <v>3917.83</v>
      </c>
      <c r="K31" s="38">
        <f t="shared" si="2"/>
        <v>892.32</v>
      </c>
      <c r="L31" s="37">
        <f t="shared" si="3"/>
        <v>3025.5099999999998</v>
      </c>
      <c r="M31" s="2">
        <v>112</v>
      </c>
      <c r="N31">
        <v>176</v>
      </c>
      <c r="O31" s="7">
        <v>41670</v>
      </c>
      <c r="P31">
        <f>VLOOKUP(E31,Table5[#All],3,0)</f>
        <v>5.07</v>
      </c>
    </row>
    <row r="32" spans="1:16" x14ac:dyDescent="0.3">
      <c r="A32">
        <v>11040</v>
      </c>
      <c r="B32" t="s">
        <v>95</v>
      </c>
      <c r="C32" t="s">
        <v>39</v>
      </c>
      <c r="D32" t="str">
        <f>VLOOKUP(C32,Table6[[#All],[Geo]:[Region]],2,0)</f>
        <v>APAC</v>
      </c>
      <c r="E32" t="s">
        <v>67</v>
      </c>
      <c r="F32" t="str">
        <f>VLOOKUP(E32,Table5[[#All],[Product]:[Category]],2,0)</f>
        <v>Bars</v>
      </c>
      <c r="G32" s="1">
        <v>2205</v>
      </c>
      <c r="H32" s="36">
        <f>VLOOKUP(C32,Table6[#All],3,0)</f>
        <v>0.03</v>
      </c>
      <c r="I32" s="37">
        <f t="shared" si="0"/>
        <v>66.149999999999991</v>
      </c>
      <c r="J32" s="37">
        <f t="shared" si="1"/>
        <v>2138.85</v>
      </c>
      <c r="K32" s="38">
        <f t="shared" si="2"/>
        <v>1622.25</v>
      </c>
      <c r="L32" s="37">
        <f t="shared" si="3"/>
        <v>516.59999999999991</v>
      </c>
      <c r="M32" s="2">
        <v>31</v>
      </c>
      <c r="N32">
        <v>315</v>
      </c>
      <c r="O32" s="7">
        <v>41669</v>
      </c>
      <c r="P32">
        <f>VLOOKUP(E32,Table5[#All],3,0)</f>
        <v>5.15</v>
      </c>
    </row>
    <row r="33" spans="1:16" x14ac:dyDescent="0.3">
      <c r="A33">
        <v>11041</v>
      </c>
      <c r="B33" t="s">
        <v>100</v>
      </c>
      <c r="C33" t="s">
        <v>36</v>
      </c>
      <c r="D33" t="str">
        <f>VLOOKUP(C33,Table6[[#All],[Geo]:[Region]],2,0)</f>
        <v>APAC</v>
      </c>
      <c r="E33" t="s">
        <v>47</v>
      </c>
      <c r="F33" t="str">
        <f>VLOOKUP(E33,Table5[[#All],[Product]:[Category]],2,0)</f>
        <v>Bars</v>
      </c>
      <c r="G33" s="1">
        <v>4172</v>
      </c>
      <c r="H33" s="36">
        <f>VLOOKUP(C33,Table6[#All],3,0)</f>
        <v>0.02</v>
      </c>
      <c r="I33" s="37">
        <f t="shared" si="0"/>
        <v>83.44</v>
      </c>
      <c r="J33" s="37">
        <f t="shared" si="1"/>
        <v>4088.56</v>
      </c>
      <c r="K33" s="38">
        <f t="shared" si="2"/>
        <v>576.83999999999992</v>
      </c>
      <c r="L33" s="37">
        <f t="shared" si="3"/>
        <v>3511.7200000000003</v>
      </c>
      <c r="M33" s="2">
        <v>73</v>
      </c>
      <c r="N33">
        <v>209</v>
      </c>
      <c r="O33" s="7">
        <v>41670</v>
      </c>
      <c r="P33">
        <f>VLOOKUP(E33,Table5[#All],3,0)</f>
        <v>2.76</v>
      </c>
    </row>
    <row r="34" spans="1:16" x14ac:dyDescent="0.3">
      <c r="A34">
        <v>11042</v>
      </c>
      <c r="B34" t="s">
        <v>94</v>
      </c>
      <c r="C34" t="s">
        <v>37</v>
      </c>
      <c r="D34" t="str">
        <f>VLOOKUP(C34,Table6[[#All],[Geo]:[Region]],2,0)</f>
        <v>Americas</v>
      </c>
      <c r="E34" t="s">
        <v>44</v>
      </c>
      <c r="F34" t="str">
        <f>VLOOKUP(E34,Table5[[#All],[Product]:[Category]],2,0)</f>
        <v>Bars</v>
      </c>
      <c r="G34" s="1">
        <v>8778</v>
      </c>
      <c r="H34" s="36">
        <f>VLOOKUP(C34,Table6[#All],3,0)</f>
        <v>0.04</v>
      </c>
      <c r="I34" s="37">
        <f t="shared" si="0"/>
        <v>351.12</v>
      </c>
      <c r="J34" s="37">
        <f t="shared" si="1"/>
        <v>8426.8799999999992</v>
      </c>
      <c r="K34" s="38">
        <f t="shared" si="2"/>
        <v>5992.98</v>
      </c>
      <c r="L34" s="37">
        <f t="shared" si="3"/>
        <v>2433.8999999999996</v>
      </c>
      <c r="M34" s="2">
        <v>69</v>
      </c>
      <c r="N34">
        <v>798</v>
      </c>
      <c r="O34" s="7">
        <v>41673</v>
      </c>
      <c r="P34">
        <f>VLOOKUP(E34,Table5[#All],3,0)</f>
        <v>7.51</v>
      </c>
    </row>
    <row r="35" spans="1:16" x14ac:dyDescent="0.3">
      <c r="A35">
        <v>11043</v>
      </c>
      <c r="B35" t="s">
        <v>99</v>
      </c>
      <c r="C35" t="s">
        <v>41</v>
      </c>
      <c r="D35" t="str">
        <f>VLOOKUP(C35,Table6[[#All],[Geo]:[Region]],2,0)</f>
        <v>Americas</v>
      </c>
      <c r="E35" t="s">
        <v>53</v>
      </c>
      <c r="F35" t="str">
        <f>VLOOKUP(E35,Table5[[#All],[Product]:[Category]],2,0)</f>
        <v>Bites</v>
      </c>
      <c r="G35" s="1">
        <v>4858</v>
      </c>
      <c r="H35" s="36">
        <f>VLOOKUP(C35,Table6[#All],3,0)</f>
        <v>0.03</v>
      </c>
      <c r="I35" s="37">
        <f t="shared" si="0"/>
        <v>145.73999999999998</v>
      </c>
      <c r="J35" s="37">
        <f t="shared" si="1"/>
        <v>4712.26</v>
      </c>
      <c r="K35" s="38">
        <f t="shared" si="2"/>
        <v>4547.84</v>
      </c>
      <c r="L35" s="37">
        <f t="shared" si="3"/>
        <v>164.42000000000007</v>
      </c>
      <c r="M35" s="2">
        <v>8</v>
      </c>
      <c r="N35">
        <v>608</v>
      </c>
      <c r="O35" s="7">
        <v>41674</v>
      </c>
      <c r="P35">
        <f>VLOOKUP(E35,Table5[#All],3,0)</f>
        <v>7.48</v>
      </c>
    </row>
    <row r="36" spans="1:16" x14ac:dyDescent="0.3">
      <c r="A36">
        <v>11044</v>
      </c>
      <c r="B36" t="s">
        <v>96</v>
      </c>
      <c r="C36" t="s">
        <v>39</v>
      </c>
      <c r="D36" t="str">
        <f>VLOOKUP(C36,Table6[[#All],[Geo]:[Region]],2,0)</f>
        <v>APAC</v>
      </c>
      <c r="E36" t="s">
        <v>44</v>
      </c>
      <c r="F36" t="str">
        <f>VLOOKUP(E36,Table5[[#All],[Product]:[Category]],2,0)</f>
        <v>Bars</v>
      </c>
      <c r="G36" s="1">
        <v>6636</v>
      </c>
      <c r="H36" s="36">
        <f>VLOOKUP(C36,Table6[#All],3,0)</f>
        <v>0.03</v>
      </c>
      <c r="I36" s="37">
        <f t="shared" si="0"/>
        <v>199.07999999999998</v>
      </c>
      <c r="J36" s="37">
        <f t="shared" si="1"/>
        <v>6436.92</v>
      </c>
      <c r="K36" s="38">
        <f t="shared" si="2"/>
        <v>3559.74</v>
      </c>
      <c r="L36" s="37">
        <f t="shared" si="3"/>
        <v>2877.1800000000003</v>
      </c>
      <c r="M36" s="2">
        <v>414</v>
      </c>
      <c r="N36">
        <v>474</v>
      </c>
      <c r="O36" s="7">
        <v>41675</v>
      </c>
      <c r="P36">
        <f>VLOOKUP(E36,Table5[#All],3,0)</f>
        <v>7.51</v>
      </c>
    </row>
    <row r="37" spans="1:16" x14ac:dyDescent="0.3">
      <c r="A37">
        <v>11045</v>
      </c>
      <c r="B37" t="s">
        <v>97</v>
      </c>
      <c r="C37" t="s">
        <v>37</v>
      </c>
      <c r="D37" t="str">
        <f>VLOOKUP(C37,Table6[[#All],[Geo]:[Region]],2,0)</f>
        <v>Americas</v>
      </c>
      <c r="E37" t="s">
        <v>49</v>
      </c>
      <c r="F37" t="str">
        <f>VLOOKUP(E37,Table5[[#All],[Product]:[Category]],2,0)</f>
        <v>Drinks</v>
      </c>
      <c r="G37" s="1">
        <v>2975</v>
      </c>
      <c r="H37" s="36">
        <f>VLOOKUP(C37,Table6[#All],3,0)</f>
        <v>0.04</v>
      </c>
      <c r="I37" s="37">
        <f t="shared" si="0"/>
        <v>119</v>
      </c>
      <c r="J37" s="37">
        <f t="shared" si="1"/>
        <v>2856</v>
      </c>
      <c r="K37" s="38">
        <f t="shared" si="2"/>
        <v>1138.83</v>
      </c>
      <c r="L37" s="37">
        <f t="shared" si="3"/>
        <v>1717.17</v>
      </c>
      <c r="M37" s="2">
        <v>62</v>
      </c>
      <c r="N37">
        <v>119</v>
      </c>
      <c r="O37" s="7">
        <v>41676</v>
      </c>
      <c r="P37">
        <f>VLOOKUP(E37,Table5[#All],3,0)</f>
        <v>9.57</v>
      </c>
    </row>
    <row r="38" spans="1:16" x14ac:dyDescent="0.3">
      <c r="A38">
        <v>11046</v>
      </c>
      <c r="B38" t="s">
        <v>97</v>
      </c>
      <c r="C38" t="s">
        <v>37</v>
      </c>
      <c r="D38" t="str">
        <f>VLOOKUP(C38,Table6[[#All],[Geo]:[Region]],2,0)</f>
        <v>Americas</v>
      </c>
      <c r="E38" t="s">
        <v>62</v>
      </c>
      <c r="F38" t="str">
        <f>VLOOKUP(E38,Table5[[#All],[Product]:[Category]],2,0)</f>
        <v>Bars</v>
      </c>
      <c r="G38" s="1">
        <v>6384</v>
      </c>
      <c r="H38" s="36">
        <f>VLOOKUP(C38,Table6[#All],3,0)</f>
        <v>0.04</v>
      </c>
      <c r="I38" s="37">
        <f t="shared" si="0"/>
        <v>255.36</v>
      </c>
      <c r="J38" s="37">
        <f t="shared" si="1"/>
        <v>6128.6399999999994</v>
      </c>
      <c r="K38" s="38">
        <f t="shared" si="2"/>
        <v>2148.94</v>
      </c>
      <c r="L38" s="37">
        <f t="shared" si="3"/>
        <v>3979.6999999999994</v>
      </c>
      <c r="M38" s="2">
        <v>59</v>
      </c>
      <c r="N38">
        <v>278</v>
      </c>
      <c r="O38" s="7">
        <v>41677</v>
      </c>
      <c r="P38">
        <f>VLOOKUP(E38,Table5[#All],3,0)</f>
        <v>7.73</v>
      </c>
    </row>
    <row r="39" spans="1:16" x14ac:dyDescent="0.3">
      <c r="A39">
        <v>11047</v>
      </c>
      <c r="B39" t="s">
        <v>98</v>
      </c>
      <c r="C39" t="s">
        <v>40</v>
      </c>
      <c r="D39" t="str">
        <f>VLOOKUP(C39,Table6[[#All],[Geo]:[Region]],2,0)</f>
        <v>Europe</v>
      </c>
      <c r="E39" t="s">
        <v>68</v>
      </c>
      <c r="F39" t="str">
        <f>VLOOKUP(E39,Table5[[#All],[Product]:[Category]],2,0)</f>
        <v>Bites</v>
      </c>
      <c r="G39" s="1">
        <v>420</v>
      </c>
      <c r="H39" s="36">
        <f>VLOOKUP(C39,Table6[#All],3,0)</f>
        <v>0.01</v>
      </c>
      <c r="I39" s="37">
        <f t="shared" si="0"/>
        <v>4.2</v>
      </c>
      <c r="J39" s="37">
        <f t="shared" si="1"/>
        <v>415.8</v>
      </c>
      <c r="K39" s="38">
        <f t="shared" si="2"/>
        <v>124.55</v>
      </c>
      <c r="L39" s="37">
        <f t="shared" si="3"/>
        <v>291.25</v>
      </c>
      <c r="M39" s="2">
        <v>28</v>
      </c>
      <c r="N39">
        <v>47</v>
      </c>
      <c r="O39" s="7">
        <v>41678</v>
      </c>
      <c r="P39">
        <f>VLOOKUP(E39,Table5[#All],3,0)</f>
        <v>2.65</v>
      </c>
    </row>
    <row r="40" spans="1:16" x14ac:dyDescent="0.3">
      <c r="A40">
        <v>11048</v>
      </c>
      <c r="B40" t="s">
        <v>96</v>
      </c>
      <c r="C40" t="s">
        <v>41</v>
      </c>
      <c r="D40" t="str">
        <f>VLOOKUP(C40,Table6[[#All],[Geo]:[Region]],2,0)</f>
        <v>Americas</v>
      </c>
      <c r="E40" t="s">
        <v>48</v>
      </c>
      <c r="F40" t="str">
        <f>VLOOKUP(E40,Table5[[#All],[Product]:[Category]],2,0)</f>
        <v>Bars</v>
      </c>
      <c r="G40" s="1">
        <v>6405</v>
      </c>
      <c r="H40" s="36">
        <f>VLOOKUP(C40,Table6[#All],3,0)</f>
        <v>0.03</v>
      </c>
      <c r="I40" s="37">
        <f t="shared" si="0"/>
        <v>192.15</v>
      </c>
      <c r="J40" s="37">
        <f t="shared" si="1"/>
        <v>6212.8499999999995</v>
      </c>
      <c r="K40" s="38">
        <f t="shared" si="2"/>
        <v>2705.6</v>
      </c>
      <c r="L40" s="37">
        <f t="shared" si="3"/>
        <v>3507.2499999999995</v>
      </c>
      <c r="M40" s="2">
        <v>106</v>
      </c>
      <c r="N40">
        <v>712</v>
      </c>
      <c r="O40" s="7">
        <v>41679</v>
      </c>
      <c r="P40">
        <f>VLOOKUP(E40,Table5[#All],3,0)</f>
        <v>3.8</v>
      </c>
    </row>
    <row r="41" spans="1:16" x14ac:dyDescent="0.3">
      <c r="A41">
        <v>11049</v>
      </c>
      <c r="B41" t="s">
        <v>94</v>
      </c>
      <c r="C41" t="s">
        <v>41</v>
      </c>
      <c r="D41" t="str">
        <f>VLOOKUP(C41,Table6[[#All],[Geo]:[Region]],2,0)</f>
        <v>Americas</v>
      </c>
      <c r="E41" t="s">
        <v>67</v>
      </c>
      <c r="F41" t="str">
        <f>VLOOKUP(E41,Table5[[#All],[Product]:[Category]],2,0)</f>
        <v>Bars</v>
      </c>
      <c r="G41" s="1">
        <v>11802</v>
      </c>
      <c r="H41" s="36">
        <f>VLOOKUP(C41,Table6[#All],3,0)</f>
        <v>0.03</v>
      </c>
      <c r="I41" s="37">
        <f t="shared" si="0"/>
        <v>354.06</v>
      </c>
      <c r="J41" s="37">
        <f t="shared" si="1"/>
        <v>11447.94</v>
      </c>
      <c r="K41" s="38">
        <f t="shared" si="2"/>
        <v>10130.050000000001</v>
      </c>
      <c r="L41" s="37">
        <f t="shared" si="3"/>
        <v>1317.8899999999994</v>
      </c>
      <c r="M41" s="2">
        <v>286</v>
      </c>
      <c r="N41">
        <v>1967</v>
      </c>
      <c r="O41" s="7">
        <v>41680</v>
      </c>
      <c r="P41">
        <f>VLOOKUP(E41,Table5[#All],3,0)</f>
        <v>5.15</v>
      </c>
    </row>
    <row r="42" spans="1:16" x14ac:dyDescent="0.3">
      <c r="A42">
        <v>11050</v>
      </c>
      <c r="B42" t="s">
        <v>100</v>
      </c>
      <c r="C42" t="s">
        <v>41</v>
      </c>
      <c r="D42" t="str">
        <f>VLOOKUP(C42,Table6[[#All],[Geo]:[Region]],2,0)</f>
        <v>Americas</v>
      </c>
      <c r="E42" t="s">
        <v>61</v>
      </c>
      <c r="F42" t="str">
        <f>VLOOKUP(E42,Table5[[#All],[Product]:[Category]],2,0)</f>
        <v>Bars</v>
      </c>
      <c r="G42" s="1">
        <v>4466</v>
      </c>
      <c r="H42" s="36">
        <f>VLOOKUP(C42,Table6[#All],3,0)</f>
        <v>0.03</v>
      </c>
      <c r="I42" s="37">
        <f t="shared" si="0"/>
        <v>133.97999999999999</v>
      </c>
      <c r="J42" s="37">
        <f t="shared" si="1"/>
        <v>4332.0199999999995</v>
      </c>
      <c r="K42" s="38">
        <f t="shared" si="2"/>
        <v>983.62</v>
      </c>
      <c r="L42" s="37">
        <f t="shared" si="3"/>
        <v>3348.3999999999996</v>
      </c>
      <c r="M42" s="2">
        <v>377</v>
      </c>
      <c r="N42">
        <v>187</v>
      </c>
      <c r="O42" s="7">
        <v>41677</v>
      </c>
      <c r="P42">
        <f>VLOOKUP(E42,Table5[#All],3,0)</f>
        <v>5.26</v>
      </c>
    </row>
    <row r="43" spans="1:16" x14ac:dyDescent="0.3">
      <c r="A43">
        <v>11051</v>
      </c>
      <c r="B43" t="s">
        <v>97</v>
      </c>
      <c r="C43" t="s">
        <v>36</v>
      </c>
      <c r="D43" t="str">
        <f>VLOOKUP(C43,Table6[[#All],[Geo]:[Region]],2,0)</f>
        <v>APAC</v>
      </c>
      <c r="E43" t="s">
        <v>66</v>
      </c>
      <c r="F43" t="str">
        <f>VLOOKUP(E43,Table5[[#All],[Product]:[Category]],2,0)</f>
        <v>Drinks</v>
      </c>
      <c r="G43" s="1">
        <v>1372</v>
      </c>
      <c r="H43" s="36">
        <f>VLOOKUP(C43,Table6[#All],3,0)</f>
        <v>0.02</v>
      </c>
      <c r="I43" s="37">
        <f t="shared" si="0"/>
        <v>27.44</v>
      </c>
      <c r="J43" s="37">
        <f t="shared" si="1"/>
        <v>1344.56</v>
      </c>
      <c r="K43" s="38">
        <f t="shared" si="2"/>
        <v>1371.72</v>
      </c>
      <c r="L43" s="37">
        <f t="shared" si="3"/>
        <v>-27.160000000000082</v>
      </c>
      <c r="M43" s="2">
        <v>317</v>
      </c>
      <c r="N43">
        <v>138</v>
      </c>
      <c r="O43" s="7">
        <v>41678</v>
      </c>
      <c r="P43">
        <f>VLOOKUP(E43,Table5[#All],3,0)</f>
        <v>9.94</v>
      </c>
    </row>
    <row r="44" spans="1:16" x14ac:dyDescent="0.3">
      <c r="A44">
        <v>11052</v>
      </c>
      <c r="B44" t="s">
        <v>96</v>
      </c>
      <c r="C44" t="s">
        <v>36</v>
      </c>
      <c r="D44" t="str">
        <f>VLOOKUP(C44,Table6[[#All],[Geo]:[Region]],2,0)</f>
        <v>APAC</v>
      </c>
      <c r="E44" t="s">
        <v>53</v>
      </c>
      <c r="F44" t="str">
        <f>VLOOKUP(E44,Table5[[#All],[Product]:[Category]],2,0)</f>
        <v>Bites</v>
      </c>
      <c r="G44" s="1">
        <v>3122</v>
      </c>
      <c r="H44" s="36">
        <f>VLOOKUP(C44,Table6[#All],3,0)</f>
        <v>0.02</v>
      </c>
      <c r="I44" s="37">
        <f t="shared" si="0"/>
        <v>62.440000000000005</v>
      </c>
      <c r="J44" s="37">
        <f t="shared" si="1"/>
        <v>3059.56</v>
      </c>
      <c r="K44" s="38">
        <f t="shared" si="2"/>
        <v>2595.56</v>
      </c>
      <c r="L44" s="37">
        <f t="shared" si="3"/>
        <v>464</v>
      </c>
      <c r="M44" s="2">
        <v>55</v>
      </c>
      <c r="N44">
        <v>347</v>
      </c>
      <c r="O44" s="7">
        <v>41679</v>
      </c>
      <c r="P44">
        <f>VLOOKUP(E44,Table5[#All],3,0)</f>
        <v>7.48</v>
      </c>
    </row>
    <row r="45" spans="1:16" x14ac:dyDescent="0.3">
      <c r="A45">
        <v>11053</v>
      </c>
      <c r="B45" t="s">
        <v>94</v>
      </c>
      <c r="C45" t="s">
        <v>36</v>
      </c>
      <c r="D45" t="str">
        <f>VLOOKUP(C45,Table6[[#All],[Geo]:[Region]],2,0)</f>
        <v>APAC</v>
      </c>
      <c r="E45" t="s">
        <v>55</v>
      </c>
      <c r="F45" t="str">
        <f>VLOOKUP(E45,Table5[[#All],[Product]:[Category]],2,0)</f>
        <v>Bars</v>
      </c>
      <c r="G45" s="1">
        <v>8155</v>
      </c>
      <c r="H45" s="36">
        <f>VLOOKUP(C45,Table6[#All],3,0)</f>
        <v>0.02</v>
      </c>
      <c r="I45" s="37">
        <f t="shared" si="0"/>
        <v>163.1</v>
      </c>
      <c r="J45" s="37">
        <f t="shared" si="1"/>
        <v>7991.9</v>
      </c>
      <c r="K45" s="38">
        <f t="shared" si="2"/>
        <v>1723.8000000000002</v>
      </c>
      <c r="L45" s="37">
        <f t="shared" si="3"/>
        <v>6268.0999999999995</v>
      </c>
      <c r="M45" s="2">
        <v>324</v>
      </c>
      <c r="N45">
        <v>340</v>
      </c>
      <c r="O45" s="7">
        <v>41680</v>
      </c>
      <c r="P45">
        <f>VLOOKUP(E45,Table5[#All],3,0)</f>
        <v>5.07</v>
      </c>
    </row>
    <row r="46" spans="1:16" x14ac:dyDescent="0.3">
      <c r="A46">
        <v>11054</v>
      </c>
      <c r="B46" t="s">
        <v>96</v>
      </c>
      <c r="C46" t="s">
        <v>37</v>
      </c>
      <c r="D46" t="str">
        <f>VLOOKUP(C46,Table6[[#All],[Geo]:[Region]],2,0)</f>
        <v>Americas</v>
      </c>
      <c r="E46" t="s">
        <v>56</v>
      </c>
      <c r="F46" t="str">
        <f>VLOOKUP(E46,Table5[[#All],[Product]:[Category]],2,0)</f>
        <v>Drinks</v>
      </c>
      <c r="G46" s="1">
        <v>10087</v>
      </c>
      <c r="H46" s="36">
        <f>VLOOKUP(C46,Table6[#All],3,0)</f>
        <v>0.04</v>
      </c>
      <c r="I46" s="37">
        <f t="shared" si="0"/>
        <v>403.48</v>
      </c>
      <c r="J46" s="37">
        <f t="shared" si="1"/>
        <v>9683.52</v>
      </c>
      <c r="K46" s="38">
        <f t="shared" si="2"/>
        <v>4576.3999999999996</v>
      </c>
      <c r="L46" s="37">
        <f t="shared" si="3"/>
        <v>5107.1200000000008</v>
      </c>
      <c r="M46" s="2">
        <v>124</v>
      </c>
      <c r="N46">
        <v>673</v>
      </c>
      <c r="O46" s="7">
        <v>41685</v>
      </c>
      <c r="P46">
        <f>VLOOKUP(E46,Table5[#All],3,0)</f>
        <v>6.8</v>
      </c>
    </row>
    <row r="47" spans="1:16" x14ac:dyDescent="0.3">
      <c r="A47">
        <v>11055</v>
      </c>
      <c r="B47" t="s">
        <v>101</v>
      </c>
      <c r="C47" t="s">
        <v>38</v>
      </c>
      <c r="D47" t="str">
        <f>VLOOKUP(C47,Table6[[#All],[Geo]:[Region]],2,0)</f>
        <v>APAC</v>
      </c>
      <c r="E47" t="s">
        <v>61</v>
      </c>
      <c r="F47" t="str">
        <f>VLOOKUP(E47,Table5[[#All],[Product]:[Category]],2,0)</f>
        <v>Bars</v>
      </c>
      <c r="G47" s="1">
        <v>9926</v>
      </c>
      <c r="H47" s="36">
        <f>VLOOKUP(C47,Table6[#All],3,0)</f>
        <v>0.02</v>
      </c>
      <c r="I47" s="37">
        <f t="shared" si="0"/>
        <v>198.52</v>
      </c>
      <c r="J47" s="37">
        <f t="shared" si="1"/>
        <v>9727.48</v>
      </c>
      <c r="K47" s="38">
        <f t="shared" si="2"/>
        <v>2009.32</v>
      </c>
      <c r="L47" s="37">
        <f t="shared" si="3"/>
        <v>7718.16</v>
      </c>
      <c r="M47" s="2">
        <v>114</v>
      </c>
      <c r="N47">
        <v>382</v>
      </c>
      <c r="O47" s="7">
        <v>41686</v>
      </c>
      <c r="P47">
        <f>VLOOKUP(E47,Table5[#All],3,0)</f>
        <v>5.26</v>
      </c>
    </row>
    <row r="48" spans="1:16" x14ac:dyDescent="0.3">
      <c r="A48">
        <v>11056</v>
      </c>
      <c r="B48" t="s">
        <v>92</v>
      </c>
      <c r="C48" t="s">
        <v>39</v>
      </c>
      <c r="D48" t="str">
        <f>VLOOKUP(C48,Table6[[#All],[Geo]:[Region]],2,0)</f>
        <v>APAC</v>
      </c>
      <c r="E48" t="s">
        <v>61</v>
      </c>
      <c r="F48" t="str">
        <f>VLOOKUP(E48,Table5[[#All],[Product]:[Category]],2,0)</f>
        <v>Bars</v>
      </c>
      <c r="G48" s="1">
        <v>3605</v>
      </c>
      <c r="H48" s="36">
        <f>VLOOKUP(C48,Table6[#All],3,0)</f>
        <v>0.03</v>
      </c>
      <c r="I48" s="37">
        <f t="shared" si="0"/>
        <v>108.14999999999999</v>
      </c>
      <c r="J48" s="37">
        <f t="shared" si="1"/>
        <v>3496.85</v>
      </c>
      <c r="K48" s="38">
        <f t="shared" si="2"/>
        <v>704.83999999999992</v>
      </c>
      <c r="L48" s="37">
        <f t="shared" si="3"/>
        <v>2792.01</v>
      </c>
      <c r="M48" s="2">
        <v>138</v>
      </c>
      <c r="N48">
        <v>134</v>
      </c>
      <c r="O48" s="7">
        <v>41687</v>
      </c>
      <c r="P48">
        <f>VLOOKUP(E48,Table5[#All],3,0)</f>
        <v>5.26</v>
      </c>
    </row>
    <row r="49" spans="1:16" x14ac:dyDescent="0.3">
      <c r="A49">
        <v>11057</v>
      </c>
      <c r="B49" t="s">
        <v>100</v>
      </c>
      <c r="C49" t="s">
        <v>41</v>
      </c>
      <c r="D49" t="str">
        <f>VLOOKUP(C49,Table6[[#All],[Geo]:[Region]],2,0)</f>
        <v>Americas</v>
      </c>
      <c r="E49" t="s">
        <v>44</v>
      </c>
      <c r="F49" t="str">
        <f>VLOOKUP(E49,Table5[[#All],[Product]:[Category]],2,0)</f>
        <v>Bars</v>
      </c>
      <c r="G49" s="1">
        <v>1736</v>
      </c>
      <c r="H49" s="36">
        <f>VLOOKUP(C49,Table6[#All],3,0)</f>
        <v>0.03</v>
      </c>
      <c r="I49" s="37">
        <f t="shared" si="0"/>
        <v>52.08</v>
      </c>
      <c r="J49" s="37">
        <f t="shared" si="1"/>
        <v>1683.9199999999998</v>
      </c>
      <c r="K49" s="38">
        <f t="shared" si="2"/>
        <v>1006.3399999999999</v>
      </c>
      <c r="L49" s="37">
        <f t="shared" si="3"/>
        <v>677.57999999999993</v>
      </c>
      <c r="M49" s="2">
        <v>71</v>
      </c>
      <c r="N49">
        <v>134</v>
      </c>
      <c r="O49" s="7">
        <v>41688</v>
      </c>
      <c r="P49">
        <f>VLOOKUP(E49,Table5[#All],3,0)</f>
        <v>7.51</v>
      </c>
    </row>
    <row r="50" spans="1:16" x14ac:dyDescent="0.3">
      <c r="A50">
        <v>11058</v>
      </c>
      <c r="B50" t="s">
        <v>98</v>
      </c>
      <c r="C50" t="s">
        <v>40</v>
      </c>
      <c r="D50" t="str">
        <f>VLOOKUP(C50,Table6[[#All],[Geo]:[Region]],2,0)</f>
        <v>Europe</v>
      </c>
      <c r="E50" t="s">
        <v>47</v>
      </c>
      <c r="F50" t="str">
        <f>VLOOKUP(E50,Table5[[#All],[Product]:[Category]],2,0)</f>
        <v>Bars</v>
      </c>
      <c r="G50" s="1">
        <v>791</v>
      </c>
      <c r="H50" s="36">
        <f>VLOOKUP(C50,Table6[#All],3,0)</f>
        <v>0.01</v>
      </c>
      <c r="I50" s="37">
        <f t="shared" si="0"/>
        <v>7.91</v>
      </c>
      <c r="J50" s="37">
        <f t="shared" si="1"/>
        <v>783.09</v>
      </c>
      <c r="K50" s="38">
        <f t="shared" si="2"/>
        <v>115.91999999999999</v>
      </c>
      <c r="L50" s="37">
        <f t="shared" si="3"/>
        <v>667.17000000000007</v>
      </c>
      <c r="M50" s="2">
        <v>290</v>
      </c>
      <c r="N50">
        <v>42</v>
      </c>
      <c r="O50" s="7">
        <v>41689</v>
      </c>
      <c r="P50">
        <f>VLOOKUP(E50,Table5[#All],3,0)</f>
        <v>2.76</v>
      </c>
    </row>
    <row r="51" spans="1:16" x14ac:dyDescent="0.3">
      <c r="A51">
        <v>11059</v>
      </c>
      <c r="B51" t="s">
        <v>100</v>
      </c>
      <c r="C51" t="s">
        <v>36</v>
      </c>
      <c r="D51" t="str">
        <f>VLOOKUP(C51,Table6[[#All],[Geo]:[Region]],2,0)</f>
        <v>APAC</v>
      </c>
      <c r="E51" t="s">
        <v>48</v>
      </c>
      <c r="F51" t="str">
        <f>VLOOKUP(E51,Table5[[#All],[Product]:[Category]],2,0)</f>
        <v>Bars</v>
      </c>
      <c r="G51" s="1">
        <v>5509</v>
      </c>
      <c r="H51" s="36">
        <f>VLOOKUP(C51,Table6[#All],3,0)</f>
        <v>0.02</v>
      </c>
      <c r="I51" s="37">
        <f t="shared" si="0"/>
        <v>110.18</v>
      </c>
      <c r="J51" s="37">
        <f t="shared" si="1"/>
        <v>5398.82</v>
      </c>
      <c r="K51" s="38">
        <f t="shared" si="2"/>
        <v>1903.8</v>
      </c>
      <c r="L51" s="37">
        <f t="shared" si="3"/>
        <v>3495.0199999999995</v>
      </c>
      <c r="M51" s="2">
        <v>310</v>
      </c>
      <c r="N51">
        <v>501</v>
      </c>
      <c r="O51" s="7">
        <v>41690</v>
      </c>
      <c r="P51">
        <f>VLOOKUP(E51,Table5[#All],3,0)</f>
        <v>3.8</v>
      </c>
    </row>
    <row r="52" spans="1:16" x14ac:dyDescent="0.3">
      <c r="A52">
        <v>11060</v>
      </c>
      <c r="B52" t="s">
        <v>94</v>
      </c>
      <c r="C52" t="s">
        <v>40</v>
      </c>
      <c r="D52" t="str">
        <f>VLOOKUP(C52,Table6[[#All],[Geo]:[Region]],2,0)</f>
        <v>Europe</v>
      </c>
      <c r="E52" t="s">
        <v>47</v>
      </c>
      <c r="F52" t="str">
        <f>VLOOKUP(E52,Table5[[#All],[Product]:[Category]],2,0)</f>
        <v>Bars</v>
      </c>
      <c r="G52" s="1">
        <v>630</v>
      </c>
      <c r="H52" s="36">
        <f>VLOOKUP(C52,Table6[#All],3,0)</f>
        <v>0.01</v>
      </c>
      <c r="I52" s="37">
        <f t="shared" si="0"/>
        <v>6.3</v>
      </c>
      <c r="J52" s="37">
        <f t="shared" si="1"/>
        <v>623.70000000000005</v>
      </c>
      <c r="K52" s="38">
        <f t="shared" si="2"/>
        <v>88.32</v>
      </c>
      <c r="L52" s="37">
        <f t="shared" si="3"/>
        <v>535.38000000000011</v>
      </c>
      <c r="M52" s="2">
        <v>329</v>
      </c>
      <c r="N52">
        <v>32</v>
      </c>
      <c r="O52" s="7">
        <v>41691</v>
      </c>
      <c r="P52">
        <f>VLOOKUP(E52,Table5[#All],3,0)</f>
        <v>2.76</v>
      </c>
    </row>
    <row r="53" spans="1:16" x14ac:dyDescent="0.3">
      <c r="A53">
        <v>11061</v>
      </c>
      <c r="B53" t="s">
        <v>95</v>
      </c>
      <c r="C53" t="s">
        <v>36</v>
      </c>
      <c r="D53" t="str">
        <f>VLOOKUP(C53,Table6[[#All],[Geo]:[Region]],2,0)</f>
        <v>APAC</v>
      </c>
      <c r="E53" t="s">
        <v>48</v>
      </c>
      <c r="F53" t="str">
        <f>VLOOKUP(E53,Table5[[#All],[Product]:[Category]],2,0)</f>
        <v>Bars</v>
      </c>
      <c r="G53" s="1">
        <v>5985</v>
      </c>
      <c r="H53" s="36">
        <f>VLOOKUP(C53,Table6[#All],3,0)</f>
        <v>0.02</v>
      </c>
      <c r="I53" s="37">
        <f t="shared" si="0"/>
        <v>119.7</v>
      </c>
      <c r="J53" s="37">
        <f t="shared" si="1"/>
        <v>5865.3</v>
      </c>
      <c r="K53" s="38">
        <f t="shared" si="2"/>
        <v>2846.2</v>
      </c>
      <c r="L53" s="37">
        <f t="shared" si="3"/>
        <v>3019.1000000000004</v>
      </c>
      <c r="M53" s="2">
        <v>103</v>
      </c>
      <c r="N53">
        <v>749</v>
      </c>
      <c r="O53" s="7">
        <v>41703</v>
      </c>
      <c r="P53">
        <f>VLOOKUP(E53,Table5[#All],3,0)</f>
        <v>3.8</v>
      </c>
    </row>
    <row r="54" spans="1:16" x14ac:dyDescent="0.3">
      <c r="A54">
        <v>11062</v>
      </c>
      <c r="B54" t="s">
        <v>92</v>
      </c>
      <c r="C54" t="s">
        <v>37</v>
      </c>
      <c r="D54" t="str">
        <f>VLOOKUP(C54,Table6[[#All],[Geo]:[Region]],2,0)</f>
        <v>Americas</v>
      </c>
      <c r="E54" t="s">
        <v>61</v>
      </c>
      <c r="F54" t="str">
        <f>VLOOKUP(E54,Table5[[#All],[Product]:[Category]],2,0)</f>
        <v>Bars</v>
      </c>
      <c r="G54" s="1">
        <v>637</v>
      </c>
      <c r="H54" s="36">
        <f>VLOOKUP(C54,Table6[#All],3,0)</f>
        <v>0.04</v>
      </c>
      <c r="I54" s="37">
        <f t="shared" si="0"/>
        <v>25.48</v>
      </c>
      <c r="J54" s="37">
        <f t="shared" si="1"/>
        <v>611.52</v>
      </c>
      <c r="K54" s="38">
        <f t="shared" si="2"/>
        <v>126.24</v>
      </c>
      <c r="L54" s="37">
        <f t="shared" si="3"/>
        <v>485.28</v>
      </c>
      <c r="M54" s="2">
        <v>8</v>
      </c>
      <c r="N54">
        <v>24</v>
      </c>
      <c r="O54" s="7">
        <v>41704</v>
      </c>
      <c r="P54">
        <f>VLOOKUP(E54,Table5[#All],3,0)</f>
        <v>5.26</v>
      </c>
    </row>
    <row r="55" spans="1:16" x14ac:dyDescent="0.3">
      <c r="A55">
        <v>11063</v>
      </c>
      <c r="B55" t="s">
        <v>101</v>
      </c>
      <c r="C55" t="s">
        <v>41</v>
      </c>
      <c r="D55" t="str">
        <f>VLOOKUP(C55,Table6[[#All],[Geo]:[Region]],2,0)</f>
        <v>Americas</v>
      </c>
      <c r="E55" t="s">
        <v>62</v>
      </c>
      <c r="F55" t="str">
        <f>VLOOKUP(E55,Table5[[#All],[Product]:[Category]],2,0)</f>
        <v>Bars</v>
      </c>
      <c r="G55" s="1">
        <v>3283</v>
      </c>
      <c r="H55" s="36">
        <f>VLOOKUP(C55,Table6[#All],3,0)</f>
        <v>0.03</v>
      </c>
      <c r="I55" s="37">
        <f t="shared" si="0"/>
        <v>98.49</v>
      </c>
      <c r="J55" s="37">
        <f t="shared" si="1"/>
        <v>3184.5099999999998</v>
      </c>
      <c r="K55" s="38">
        <f t="shared" si="2"/>
        <v>1059.01</v>
      </c>
      <c r="L55" s="37">
        <f t="shared" si="3"/>
        <v>2125.5</v>
      </c>
      <c r="M55" s="2">
        <v>142</v>
      </c>
      <c r="N55">
        <v>137</v>
      </c>
      <c r="O55" s="7">
        <v>41705</v>
      </c>
      <c r="P55">
        <f>VLOOKUP(E55,Table5[#All],3,0)</f>
        <v>7.73</v>
      </c>
    </row>
    <row r="56" spans="1:16" x14ac:dyDescent="0.3">
      <c r="A56">
        <v>11064</v>
      </c>
      <c r="B56" t="s">
        <v>98</v>
      </c>
      <c r="C56" t="s">
        <v>38</v>
      </c>
      <c r="D56" t="str">
        <f>VLOOKUP(C56,Table6[[#All],[Geo]:[Region]],2,0)</f>
        <v>APAC</v>
      </c>
      <c r="E56" t="s">
        <v>65</v>
      </c>
      <c r="F56" t="str">
        <f>VLOOKUP(E56,Table5[[#All],[Product]:[Category]],2,0)</f>
        <v>Bites</v>
      </c>
      <c r="G56" s="1">
        <v>4088</v>
      </c>
      <c r="H56" s="36">
        <f>VLOOKUP(C56,Table6[#All],3,0)</f>
        <v>0.02</v>
      </c>
      <c r="I56" s="37">
        <f t="shared" si="0"/>
        <v>81.760000000000005</v>
      </c>
      <c r="J56" s="37">
        <f t="shared" si="1"/>
        <v>4006.24</v>
      </c>
      <c r="K56" s="38">
        <f t="shared" si="2"/>
        <v>1290.24</v>
      </c>
      <c r="L56" s="37">
        <f t="shared" si="3"/>
        <v>2716</v>
      </c>
      <c r="M56" s="2">
        <v>240</v>
      </c>
      <c r="N56">
        <v>256</v>
      </c>
      <c r="O56" s="7">
        <v>41706</v>
      </c>
      <c r="P56">
        <f>VLOOKUP(E56,Table5[#All],3,0)</f>
        <v>5.04</v>
      </c>
    </row>
    <row r="57" spans="1:16" x14ac:dyDescent="0.3">
      <c r="A57">
        <v>11065</v>
      </c>
      <c r="B57" t="s">
        <v>94</v>
      </c>
      <c r="C57" t="s">
        <v>40</v>
      </c>
      <c r="D57" t="str">
        <f>VLOOKUP(C57,Table6[[#All],[Geo]:[Region]],2,0)</f>
        <v>Europe</v>
      </c>
      <c r="E57" t="s">
        <v>49</v>
      </c>
      <c r="F57" t="str">
        <f>VLOOKUP(E57,Table5[[#All],[Product]:[Category]],2,0)</f>
        <v>Drinks</v>
      </c>
      <c r="G57" s="1">
        <v>4046</v>
      </c>
      <c r="H57" s="36">
        <f>VLOOKUP(C57,Table6[#All],3,0)</f>
        <v>0.01</v>
      </c>
      <c r="I57" s="37">
        <f t="shared" si="0"/>
        <v>40.46</v>
      </c>
      <c r="J57" s="37">
        <f t="shared" si="1"/>
        <v>4005.54</v>
      </c>
      <c r="K57" s="38">
        <f t="shared" si="2"/>
        <v>1435.5</v>
      </c>
      <c r="L57" s="37">
        <f t="shared" si="3"/>
        <v>2570.04</v>
      </c>
      <c r="M57" s="2">
        <v>43</v>
      </c>
      <c r="N57">
        <v>150</v>
      </c>
      <c r="O57" s="7">
        <v>41707</v>
      </c>
      <c r="P57">
        <f>VLOOKUP(E57,Table5[#All],3,0)</f>
        <v>9.57</v>
      </c>
    </row>
    <row r="58" spans="1:16" x14ac:dyDescent="0.3">
      <c r="A58">
        <v>11066</v>
      </c>
      <c r="B58" t="s">
        <v>98</v>
      </c>
      <c r="C58" t="s">
        <v>37</v>
      </c>
      <c r="D58" t="str">
        <f>VLOOKUP(C58,Table6[[#All],[Geo]:[Region]],2,0)</f>
        <v>Americas</v>
      </c>
      <c r="E58" t="s">
        <v>59</v>
      </c>
      <c r="F58" t="str">
        <f>VLOOKUP(E58,Table5[[#All],[Product]:[Category]],2,0)</f>
        <v>Bites</v>
      </c>
      <c r="G58" s="1">
        <v>3171</v>
      </c>
      <c r="H58" s="36">
        <f>VLOOKUP(C58,Table6[#All],3,0)</f>
        <v>0.04</v>
      </c>
      <c r="I58" s="37">
        <f t="shared" si="0"/>
        <v>126.84</v>
      </c>
      <c r="J58" s="37">
        <f t="shared" si="1"/>
        <v>3044.16</v>
      </c>
      <c r="K58" s="38">
        <f t="shared" si="2"/>
        <v>945.4</v>
      </c>
      <c r="L58" s="37">
        <f t="shared" si="3"/>
        <v>2098.7599999999998</v>
      </c>
      <c r="M58" s="2">
        <v>95</v>
      </c>
      <c r="N58">
        <v>145</v>
      </c>
      <c r="O58" s="7">
        <v>41708</v>
      </c>
      <c r="P58">
        <f>VLOOKUP(E58,Table5[#All],3,0)</f>
        <v>6.52</v>
      </c>
    </row>
    <row r="59" spans="1:16" x14ac:dyDescent="0.3">
      <c r="A59">
        <v>11067</v>
      </c>
      <c r="B59" t="s">
        <v>94</v>
      </c>
      <c r="C59" t="s">
        <v>39</v>
      </c>
      <c r="D59" t="str">
        <f>VLOOKUP(C59,Table6[[#All],[Geo]:[Region]],2,0)</f>
        <v>APAC</v>
      </c>
      <c r="E59" t="s">
        <v>48</v>
      </c>
      <c r="F59" t="str">
        <f>VLOOKUP(E59,Table5[[#All],[Product]:[Category]],2,0)</f>
        <v>Bars</v>
      </c>
      <c r="G59" s="1">
        <v>7252</v>
      </c>
      <c r="H59" s="36">
        <f>VLOOKUP(C59,Table6[#All],3,0)</f>
        <v>0.03</v>
      </c>
      <c r="I59" s="37">
        <f t="shared" si="0"/>
        <v>217.56</v>
      </c>
      <c r="J59" s="37">
        <f t="shared" si="1"/>
        <v>7034.44</v>
      </c>
      <c r="K59" s="38">
        <f t="shared" si="2"/>
        <v>2758.7999999999997</v>
      </c>
      <c r="L59" s="37">
        <f t="shared" si="3"/>
        <v>4275.6399999999994</v>
      </c>
      <c r="M59" s="2">
        <v>317</v>
      </c>
      <c r="N59">
        <v>726</v>
      </c>
      <c r="O59" s="7">
        <v>41709</v>
      </c>
      <c r="P59">
        <f>VLOOKUP(E59,Table5[#All],3,0)</f>
        <v>3.8</v>
      </c>
    </row>
    <row r="60" spans="1:16" x14ac:dyDescent="0.3">
      <c r="A60">
        <v>11068</v>
      </c>
      <c r="B60" t="s">
        <v>97</v>
      </c>
      <c r="C60" t="s">
        <v>41</v>
      </c>
      <c r="D60" t="str">
        <f>VLOOKUP(C60,Table6[[#All],[Geo]:[Region]],2,0)</f>
        <v>Americas</v>
      </c>
      <c r="E60" t="s">
        <v>62</v>
      </c>
      <c r="F60" t="str">
        <f>VLOOKUP(E60,Table5[[#All],[Product]:[Category]],2,0)</f>
        <v>Bars</v>
      </c>
      <c r="G60" s="1">
        <v>2086</v>
      </c>
      <c r="H60" s="36">
        <f>VLOOKUP(C60,Table6[#All],3,0)</f>
        <v>0.03</v>
      </c>
      <c r="I60" s="37">
        <f t="shared" si="0"/>
        <v>62.58</v>
      </c>
      <c r="J60" s="37">
        <f t="shared" si="1"/>
        <v>2023.4199999999998</v>
      </c>
      <c r="K60" s="38">
        <f t="shared" si="2"/>
        <v>672.51</v>
      </c>
      <c r="L60" s="37">
        <f t="shared" si="3"/>
        <v>1350.9099999999999</v>
      </c>
      <c r="M60" s="2">
        <v>83</v>
      </c>
      <c r="N60">
        <v>87</v>
      </c>
      <c r="O60" s="7">
        <v>41710</v>
      </c>
      <c r="P60">
        <f>VLOOKUP(E60,Table5[#All],3,0)</f>
        <v>7.73</v>
      </c>
    </row>
    <row r="61" spans="1:16" x14ac:dyDescent="0.3">
      <c r="A61">
        <v>11069</v>
      </c>
      <c r="B61" t="s">
        <v>99</v>
      </c>
      <c r="C61" t="s">
        <v>40</v>
      </c>
      <c r="D61" t="str">
        <f>VLOOKUP(C61,Table6[[#All],[Geo]:[Region]],2,0)</f>
        <v>Europe</v>
      </c>
      <c r="E61" t="s">
        <v>68</v>
      </c>
      <c r="F61" t="str">
        <f>VLOOKUP(E61,Table5[[#All],[Product]:[Category]],2,0)</f>
        <v>Bites</v>
      </c>
      <c r="G61" s="1">
        <v>2415</v>
      </c>
      <c r="H61" s="36">
        <f>VLOOKUP(C61,Table6[#All],3,0)</f>
        <v>0.01</v>
      </c>
      <c r="I61" s="37">
        <f t="shared" si="0"/>
        <v>24.150000000000002</v>
      </c>
      <c r="J61" s="37">
        <f t="shared" si="1"/>
        <v>2390.85</v>
      </c>
      <c r="K61" s="38">
        <f t="shared" si="2"/>
        <v>641.29999999999995</v>
      </c>
      <c r="L61" s="37">
        <f t="shared" si="3"/>
        <v>1749.55</v>
      </c>
      <c r="M61" s="2">
        <v>50</v>
      </c>
      <c r="N61">
        <v>242</v>
      </c>
      <c r="O61" s="7">
        <v>41711</v>
      </c>
      <c r="P61">
        <f>VLOOKUP(E61,Table5[#All],3,0)</f>
        <v>2.65</v>
      </c>
    </row>
    <row r="62" spans="1:16" x14ac:dyDescent="0.3">
      <c r="A62">
        <v>11070</v>
      </c>
      <c r="B62" t="s">
        <v>92</v>
      </c>
      <c r="C62" t="s">
        <v>41</v>
      </c>
      <c r="D62" t="str">
        <f>VLOOKUP(C62,Table6[[#All],[Geo]:[Region]],2,0)</f>
        <v>Americas</v>
      </c>
      <c r="E62" t="s">
        <v>67</v>
      </c>
      <c r="F62" t="str">
        <f>VLOOKUP(E62,Table5[[#All],[Product]:[Category]],2,0)</f>
        <v>Bars</v>
      </c>
      <c r="G62" s="1">
        <v>3066</v>
      </c>
      <c r="H62" s="36">
        <f>VLOOKUP(C62,Table6[#All],3,0)</f>
        <v>0.03</v>
      </c>
      <c r="I62" s="37">
        <f t="shared" si="0"/>
        <v>91.97999999999999</v>
      </c>
      <c r="J62" s="37">
        <f t="shared" si="1"/>
        <v>2974.02</v>
      </c>
      <c r="K62" s="38">
        <f t="shared" si="2"/>
        <v>1756.15</v>
      </c>
      <c r="L62" s="37">
        <f t="shared" si="3"/>
        <v>1217.8699999999999</v>
      </c>
      <c r="M62" s="2">
        <v>315</v>
      </c>
      <c r="N62">
        <v>341</v>
      </c>
      <c r="O62" s="7">
        <v>41712</v>
      </c>
      <c r="P62">
        <f>VLOOKUP(E62,Table5[#All],3,0)</f>
        <v>5.15</v>
      </c>
    </row>
    <row r="63" spans="1:16" x14ac:dyDescent="0.3">
      <c r="A63">
        <v>11071</v>
      </c>
      <c r="B63" t="s">
        <v>94</v>
      </c>
      <c r="C63" t="s">
        <v>37</v>
      </c>
      <c r="D63" t="str">
        <f>VLOOKUP(C63,Table6[[#All],[Geo]:[Region]],2,0)</f>
        <v>Americas</v>
      </c>
      <c r="E63" t="s">
        <v>56</v>
      </c>
      <c r="F63" t="str">
        <f>VLOOKUP(E63,Table5[[#All],[Product]:[Category]],2,0)</f>
        <v>Drinks</v>
      </c>
      <c r="G63" s="1">
        <v>3458</v>
      </c>
      <c r="H63" s="36">
        <f>VLOOKUP(C63,Table6[#All],3,0)</f>
        <v>0.04</v>
      </c>
      <c r="I63" s="37">
        <f t="shared" si="0"/>
        <v>138.32</v>
      </c>
      <c r="J63" s="37">
        <f t="shared" si="1"/>
        <v>3319.68</v>
      </c>
      <c r="K63" s="38">
        <f t="shared" si="2"/>
        <v>1679.6</v>
      </c>
      <c r="L63" s="37">
        <f t="shared" si="3"/>
        <v>1640.08</v>
      </c>
      <c r="M63" s="2">
        <v>148</v>
      </c>
      <c r="N63">
        <v>247</v>
      </c>
      <c r="O63" s="7">
        <v>41713</v>
      </c>
      <c r="P63">
        <f>VLOOKUP(E63,Table5[#All],3,0)</f>
        <v>6.8</v>
      </c>
    </row>
    <row r="64" spans="1:16" x14ac:dyDescent="0.3">
      <c r="A64">
        <v>11072</v>
      </c>
      <c r="B64" t="s">
        <v>97</v>
      </c>
      <c r="C64" t="s">
        <v>38</v>
      </c>
      <c r="D64" t="str">
        <f>VLOOKUP(C64,Table6[[#All],[Geo]:[Region]],2,0)</f>
        <v>APAC</v>
      </c>
      <c r="E64" t="s">
        <v>68</v>
      </c>
      <c r="F64" t="str">
        <f>VLOOKUP(E64,Table5[[#All],[Product]:[Category]],2,0)</f>
        <v>Bites</v>
      </c>
      <c r="G64" s="1">
        <v>1204</v>
      </c>
      <c r="H64" s="36">
        <f>VLOOKUP(C64,Table6[#All],3,0)</f>
        <v>0.02</v>
      </c>
      <c r="I64" s="37">
        <f t="shared" si="0"/>
        <v>24.080000000000002</v>
      </c>
      <c r="J64" s="37">
        <f t="shared" si="1"/>
        <v>1179.92</v>
      </c>
      <c r="K64" s="38">
        <f t="shared" si="2"/>
        <v>455.8</v>
      </c>
      <c r="L64" s="37">
        <f t="shared" si="3"/>
        <v>724.12000000000012</v>
      </c>
      <c r="M64" s="2">
        <v>79</v>
      </c>
      <c r="N64">
        <v>172</v>
      </c>
      <c r="O64" s="7">
        <v>41714</v>
      </c>
      <c r="P64">
        <f>VLOOKUP(E64,Table5[#All],3,0)</f>
        <v>2.65</v>
      </c>
    </row>
    <row r="65" spans="1:16" x14ac:dyDescent="0.3">
      <c r="A65">
        <v>11073</v>
      </c>
      <c r="B65" t="s">
        <v>98</v>
      </c>
      <c r="C65" t="s">
        <v>36</v>
      </c>
      <c r="D65" t="str">
        <f>VLOOKUP(C65,Table6[[#All],[Geo]:[Region]],2,0)</f>
        <v>APAC</v>
      </c>
      <c r="E65" t="s">
        <v>56</v>
      </c>
      <c r="F65" t="str">
        <f>VLOOKUP(E65,Table5[[#All],[Product]:[Category]],2,0)</f>
        <v>Drinks</v>
      </c>
      <c r="G65" s="1">
        <v>8008</v>
      </c>
      <c r="H65" s="36">
        <f>VLOOKUP(C65,Table6[#All],3,0)</f>
        <v>0.02</v>
      </c>
      <c r="I65" s="37">
        <f t="shared" si="0"/>
        <v>160.16</v>
      </c>
      <c r="J65" s="37">
        <f t="shared" si="1"/>
        <v>7847.84</v>
      </c>
      <c r="K65" s="38">
        <f t="shared" si="2"/>
        <v>4542.3999999999996</v>
      </c>
      <c r="L65" s="37">
        <f t="shared" si="3"/>
        <v>3305.4400000000005</v>
      </c>
      <c r="M65" s="2">
        <v>95</v>
      </c>
      <c r="N65">
        <v>668</v>
      </c>
      <c r="O65" s="7">
        <v>41715</v>
      </c>
      <c r="P65">
        <f>VLOOKUP(E65,Table5[#All],3,0)</f>
        <v>6.8</v>
      </c>
    </row>
    <row r="66" spans="1:16" x14ac:dyDescent="0.3">
      <c r="A66">
        <v>11074</v>
      </c>
      <c r="B66" t="s">
        <v>96</v>
      </c>
      <c r="C66" t="s">
        <v>41</v>
      </c>
      <c r="D66" t="str">
        <f>VLOOKUP(C66,Table6[[#All],[Geo]:[Region]],2,0)</f>
        <v>Americas</v>
      </c>
      <c r="E66" t="s">
        <v>53</v>
      </c>
      <c r="F66" t="str">
        <f>VLOOKUP(E66,Table5[[#All],[Product]:[Category]],2,0)</f>
        <v>Bites</v>
      </c>
      <c r="G66" s="1">
        <v>392</v>
      </c>
      <c r="H66" s="36">
        <f>VLOOKUP(C66,Table6[#All],3,0)</f>
        <v>0.03</v>
      </c>
      <c r="I66" s="37">
        <f t="shared" si="0"/>
        <v>11.76</v>
      </c>
      <c r="J66" s="37">
        <f t="shared" si="1"/>
        <v>380.24</v>
      </c>
      <c r="K66" s="38">
        <f t="shared" si="2"/>
        <v>366.52000000000004</v>
      </c>
      <c r="L66" s="37">
        <f t="shared" si="3"/>
        <v>13.71999999999997</v>
      </c>
      <c r="M66" s="2">
        <v>303</v>
      </c>
      <c r="N66">
        <v>49</v>
      </c>
      <c r="O66" s="7">
        <v>41716</v>
      </c>
      <c r="P66">
        <f>VLOOKUP(E66,Table5[#All],3,0)</f>
        <v>7.48</v>
      </c>
    </row>
    <row r="67" spans="1:16" x14ac:dyDescent="0.3">
      <c r="A67">
        <v>11075</v>
      </c>
      <c r="B67" t="s">
        <v>94</v>
      </c>
      <c r="C67" t="s">
        <v>40</v>
      </c>
      <c r="D67" t="str">
        <f>VLOOKUP(C67,Table6[[#All],[Geo]:[Region]],2,0)</f>
        <v>Europe</v>
      </c>
      <c r="E67" t="s">
        <v>57</v>
      </c>
      <c r="F67" t="str">
        <f>VLOOKUP(E67,Table5[[#All],[Product]:[Category]],2,0)</f>
        <v>Bites</v>
      </c>
      <c r="G67" s="1">
        <v>5348</v>
      </c>
      <c r="H67" s="36">
        <f>VLOOKUP(C67,Table6[#All],3,0)</f>
        <v>0.01</v>
      </c>
      <c r="I67" s="37">
        <f t="shared" ref="I67:I130" si="4">G67*H67</f>
        <v>53.480000000000004</v>
      </c>
      <c r="J67" s="37">
        <f t="shared" ref="J67:J130" si="5">G67*(1-H67)</f>
        <v>5294.5199999999995</v>
      </c>
      <c r="K67" s="38">
        <f t="shared" ref="K67:K130" si="6">P67*N67</f>
        <v>683.92</v>
      </c>
      <c r="L67" s="37">
        <f t="shared" ref="L67:L130" si="7">J67-K67</f>
        <v>4610.5999999999995</v>
      </c>
      <c r="M67" s="2">
        <v>113</v>
      </c>
      <c r="N67">
        <v>206</v>
      </c>
      <c r="O67" s="7">
        <v>41717</v>
      </c>
      <c r="P67">
        <f>VLOOKUP(E67,Table5[#All],3,0)</f>
        <v>3.32</v>
      </c>
    </row>
    <row r="68" spans="1:16" x14ac:dyDescent="0.3">
      <c r="A68">
        <v>11076</v>
      </c>
      <c r="B68" t="s">
        <v>96</v>
      </c>
      <c r="C68" t="s">
        <v>36</v>
      </c>
      <c r="D68" t="str">
        <f>VLOOKUP(C68,Table6[[#All],[Geo]:[Region]],2,0)</f>
        <v>APAC</v>
      </c>
      <c r="E68" t="s">
        <v>58</v>
      </c>
      <c r="F68" t="str">
        <f>VLOOKUP(E68,Table5[[#All],[Product]:[Category]],2,0)</f>
        <v>Bites</v>
      </c>
      <c r="G68" s="1">
        <v>1099</v>
      </c>
      <c r="H68" s="36">
        <f>VLOOKUP(C68,Table6[#All],3,0)</f>
        <v>0.02</v>
      </c>
      <c r="I68" s="37">
        <f t="shared" si="4"/>
        <v>21.98</v>
      </c>
      <c r="J68" s="37">
        <f t="shared" si="5"/>
        <v>1077.02</v>
      </c>
      <c r="K68" s="38">
        <f t="shared" si="6"/>
        <v>809.6</v>
      </c>
      <c r="L68" s="37">
        <f t="shared" si="7"/>
        <v>267.41999999999996</v>
      </c>
      <c r="M68" s="2">
        <v>398</v>
      </c>
      <c r="N68">
        <v>184</v>
      </c>
      <c r="O68" s="7">
        <v>41718</v>
      </c>
      <c r="P68">
        <f>VLOOKUP(E68,Table5[#All],3,0)</f>
        <v>4.4000000000000004</v>
      </c>
    </row>
    <row r="69" spans="1:16" x14ac:dyDescent="0.3">
      <c r="A69">
        <v>11077</v>
      </c>
      <c r="B69" t="s">
        <v>98</v>
      </c>
      <c r="C69" t="s">
        <v>38</v>
      </c>
      <c r="D69" t="str">
        <f>VLOOKUP(C69,Table6[[#All],[Geo]:[Region]],2,0)</f>
        <v>APAC</v>
      </c>
      <c r="E69" t="s">
        <v>51</v>
      </c>
      <c r="F69" t="str">
        <f>VLOOKUP(E69,Table5[[#All],[Product]:[Category]],2,0)</f>
        <v>Bars</v>
      </c>
      <c r="G69" s="1">
        <v>3836</v>
      </c>
      <c r="H69" s="36">
        <f>VLOOKUP(C69,Table6[#All],3,0)</f>
        <v>0.02</v>
      </c>
      <c r="I69" s="37">
        <f t="shared" si="4"/>
        <v>76.72</v>
      </c>
      <c r="J69" s="37">
        <f t="shared" si="5"/>
        <v>3759.2799999999997</v>
      </c>
      <c r="K69" s="38">
        <f t="shared" si="6"/>
        <v>673.75</v>
      </c>
      <c r="L69" s="37">
        <f t="shared" si="7"/>
        <v>3085.5299999999997</v>
      </c>
      <c r="M69" s="2">
        <v>195</v>
      </c>
      <c r="N69">
        <v>175</v>
      </c>
      <c r="O69" s="7">
        <v>41719</v>
      </c>
      <c r="P69">
        <f>VLOOKUP(E69,Table5[#All],3,0)</f>
        <v>3.85</v>
      </c>
    </row>
    <row r="70" spans="1:16" x14ac:dyDescent="0.3">
      <c r="A70">
        <v>11078</v>
      </c>
      <c r="B70" t="s">
        <v>92</v>
      </c>
      <c r="C70" t="s">
        <v>36</v>
      </c>
      <c r="D70" t="str">
        <f>VLOOKUP(C70,Table6[[#All],[Geo]:[Region]],2,0)</f>
        <v>APAC</v>
      </c>
      <c r="E70" t="s">
        <v>59</v>
      </c>
      <c r="F70" t="str">
        <f>VLOOKUP(E70,Table5[[#All],[Product]:[Category]],2,0)</f>
        <v>Bites</v>
      </c>
      <c r="G70" s="1">
        <v>2828</v>
      </c>
      <c r="H70" s="36">
        <f>VLOOKUP(C70,Table6[#All],3,0)</f>
        <v>0.02</v>
      </c>
      <c r="I70" s="37">
        <f t="shared" si="4"/>
        <v>56.56</v>
      </c>
      <c r="J70" s="37">
        <f t="shared" si="5"/>
        <v>2771.44</v>
      </c>
      <c r="K70" s="38">
        <f t="shared" si="6"/>
        <v>971.4799999999999</v>
      </c>
      <c r="L70" s="37">
        <f t="shared" si="7"/>
        <v>1799.96</v>
      </c>
      <c r="M70" s="2">
        <v>188</v>
      </c>
      <c r="N70">
        <v>149</v>
      </c>
      <c r="O70" s="7">
        <v>41720</v>
      </c>
      <c r="P70">
        <f>VLOOKUP(E70,Table5[#All],3,0)</f>
        <v>6.52</v>
      </c>
    </row>
    <row r="71" spans="1:16" x14ac:dyDescent="0.3">
      <c r="A71">
        <v>11079</v>
      </c>
      <c r="B71" t="s">
        <v>97</v>
      </c>
      <c r="C71" t="s">
        <v>39</v>
      </c>
      <c r="D71" t="str">
        <f>VLOOKUP(C71,Table6[[#All],[Geo]:[Region]],2,0)</f>
        <v>APAC</v>
      </c>
      <c r="E71" t="s">
        <v>46</v>
      </c>
      <c r="F71" t="str">
        <f>VLOOKUP(E71,Table5[[#All],[Product]:[Category]],2,0)</f>
        <v>Bars</v>
      </c>
      <c r="G71" s="1">
        <v>1610</v>
      </c>
      <c r="H71" s="36">
        <f>VLOOKUP(C71,Table6[#All],3,0)</f>
        <v>0.03</v>
      </c>
      <c r="I71" s="37">
        <f t="shared" si="4"/>
        <v>48.3</v>
      </c>
      <c r="J71" s="37">
        <f t="shared" si="5"/>
        <v>1561.7</v>
      </c>
      <c r="K71" s="38">
        <f t="shared" si="6"/>
        <v>283.36</v>
      </c>
      <c r="L71" s="37">
        <f t="shared" si="7"/>
        <v>1278.3400000000001</v>
      </c>
      <c r="M71" s="2">
        <v>149</v>
      </c>
      <c r="N71">
        <v>77</v>
      </c>
      <c r="O71" s="7">
        <v>41721</v>
      </c>
      <c r="P71">
        <f>VLOOKUP(E71,Table5[#All],3,0)</f>
        <v>3.68</v>
      </c>
    </row>
    <row r="72" spans="1:16" x14ac:dyDescent="0.3">
      <c r="A72">
        <v>11080</v>
      </c>
      <c r="B72" t="s">
        <v>95</v>
      </c>
      <c r="C72" t="s">
        <v>36</v>
      </c>
      <c r="D72" t="str">
        <f>VLOOKUP(C72,Table6[[#All],[Geo]:[Region]],2,0)</f>
        <v>APAC</v>
      </c>
      <c r="E72" t="s">
        <v>62</v>
      </c>
      <c r="F72" t="str">
        <f>VLOOKUP(E72,Table5[[#All],[Product]:[Category]],2,0)</f>
        <v>Bars</v>
      </c>
      <c r="G72" s="1">
        <v>2338</v>
      </c>
      <c r="H72" s="36">
        <f>VLOOKUP(C72,Table6[#All],3,0)</f>
        <v>0.02</v>
      </c>
      <c r="I72" s="37">
        <f t="shared" si="4"/>
        <v>46.76</v>
      </c>
      <c r="J72" s="37">
        <f t="shared" si="5"/>
        <v>2291.2399999999998</v>
      </c>
      <c r="K72" s="38">
        <f t="shared" si="6"/>
        <v>695.7</v>
      </c>
      <c r="L72" s="37">
        <f t="shared" si="7"/>
        <v>1595.5399999999997</v>
      </c>
      <c r="M72" s="2">
        <v>132</v>
      </c>
      <c r="N72">
        <v>90</v>
      </c>
      <c r="O72" s="7">
        <v>41722</v>
      </c>
      <c r="P72">
        <f>VLOOKUP(E72,Table5[#All],3,0)</f>
        <v>7.73</v>
      </c>
    </row>
    <row r="73" spans="1:16" x14ac:dyDescent="0.3">
      <c r="A73">
        <v>11081</v>
      </c>
      <c r="B73" t="s">
        <v>96</v>
      </c>
      <c r="C73" t="s">
        <v>37</v>
      </c>
      <c r="D73" t="str">
        <f>VLOOKUP(C73,Table6[[#All],[Geo]:[Region]],2,0)</f>
        <v>Americas</v>
      </c>
      <c r="E73" t="s">
        <v>44</v>
      </c>
      <c r="F73" t="str">
        <f>VLOOKUP(E73,Table5[[#All],[Product]:[Category]],2,0)</f>
        <v>Bars</v>
      </c>
      <c r="G73" s="1">
        <v>3458</v>
      </c>
      <c r="H73" s="36">
        <f>VLOOKUP(C73,Table6[#All],3,0)</f>
        <v>0.04</v>
      </c>
      <c r="I73" s="37">
        <f t="shared" si="4"/>
        <v>138.32</v>
      </c>
      <c r="J73" s="37">
        <f t="shared" si="5"/>
        <v>3319.68</v>
      </c>
      <c r="K73" s="38">
        <f t="shared" si="6"/>
        <v>1854.97</v>
      </c>
      <c r="L73" s="37">
        <f t="shared" si="7"/>
        <v>1464.7099999999998</v>
      </c>
      <c r="M73" s="2">
        <v>264</v>
      </c>
      <c r="N73">
        <v>247</v>
      </c>
      <c r="O73" s="7">
        <v>41732</v>
      </c>
      <c r="P73">
        <f>VLOOKUP(E73,Table5[#All],3,0)</f>
        <v>7.51</v>
      </c>
    </row>
    <row r="74" spans="1:16" x14ac:dyDescent="0.3">
      <c r="A74">
        <v>11082</v>
      </c>
      <c r="B74" t="s">
        <v>100</v>
      </c>
      <c r="C74" t="s">
        <v>40</v>
      </c>
      <c r="D74" t="str">
        <f>VLOOKUP(C74,Table6[[#All],[Geo]:[Region]],2,0)</f>
        <v>Europe</v>
      </c>
      <c r="E74" t="s">
        <v>66</v>
      </c>
      <c r="F74" t="str">
        <f>VLOOKUP(E74,Table5[[#All],[Product]:[Category]],2,0)</f>
        <v>Drinks</v>
      </c>
      <c r="G74" s="1">
        <v>5845</v>
      </c>
      <c r="H74" s="36">
        <f>VLOOKUP(C74,Table6[#All],3,0)</f>
        <v>0.01</v>
      </c>
      <c r="I74" s="37">
        <f t="shared" si="4"/>
        <v>58.45</v>
      </c>
      <c r="J74" s="37">
        <f t="shared" si="5"/>
        <v>5786.55</v>
      </c>
      <c r="K74" s="38">
        <f t="shared" si="6"/>
        <v>4850.7199999999993</v>
      </c>
      <c r="L74" s="37">
        <f t="shared" si="7"/>
        <v>935.83000000000084</v>
      </c>
      <c r="M74" s="2">
        <v>144</v>
      </c>
      <c r="N74">
        <v>488</v>
      </c>
      <c r="O74" s="7">
        <v>41733</v>
      </c>
      <c r="P74">
        <f>VLOOKUP(E74,Table5[#All],3,0)</f>
        <v>9.94</v>
      </c>
    </row>
    <row r="75" spans="1:16" x14ac:dyDescent="0.3">
      <c r="A75">
        <v>11083</v>
      </c>
      <c r="B75" t="s">
        <v>101</v>
      </c>
      <c r="C75" t="s">
        <v>39</v>
      </c>
      <c r="D75" t="str">
        <f>VLOOKUP(C75,Table6[[#All],[Geo]:[Region]],2,0)</f>
        <v>APAC</v>
      </c>
      <c r="E75" t="s">
        <v>59</v>
      </c>
      <c r="F75" t="str">
        <f>VLOOKUP(E75,Table5[[#All],[Product]:[Category]],2,0)</f>
        <v>Bites</v>
      </c>
      <c r="G75" s="1">
        <v>9114</v>
      </c>
      <c r="H75" s="36">
        <f>VLOOKUP(C75,Table6[#All],3,0)</f>
        <v>0.03</v>
      </c>
      <c r="I75" s="37">
        <f t="shared" si="4"/>
        <v>273.42</v>
      </c>
      <c r="J75" s="37">
        <f t="shared" si="5"/>
        <v>8840.58</v>
      </c>
      <c r="K75" s="38">
        <f t="shared" si="6"/>
        <v>2705.7999999999997</v>
      </c>
      <c r="L75" s="37">
        <f t="shared" si="7"/>
        <v>6134.7800000000007</v>
      </c>
      <c r="M75" s="2">
        <v>174</v>
      </c>
      <c r="N75">
        <v>415</v>
      </c>
      <c r="O75" s="7">
        <v>41734</v>
      </c>
      <c r="P75">
        <f>VLOOKUP(E75,Table5[#All],3,0)</f>
        <v>6.52</v>
      </c>
    </row>
    <row r="76" spans="1:16" x14ac:dyDescent="0.3">
      <c r="A76">
        <v>11084</v>
      </c>
      <c r="B76" t="s">
        <v>99</v>
      </c>
      <c r="C76" t="s">
        <v>38</v>
      </c>
      <c r="D76" t="str">
        <f>VLOOKUP(C76,Table6[[#All],[Geo]:[Region]],2,0)</f>
        <v>APAC</v>
      </c>
      <c r="E76" t="s">
        <v>55</v>
      </c>
      <c r="F76" t="str">
        <f>VLOOKUP(E76,Table5[[#All],[Product]:[Category]],2,0)</f>
        <v>Bars</v>
      </c>
      <c r="G76" s="1">
        <v>10269</v>
      </c>
      <c r="H76" s="36">
        <f>VLOOKUP(C76,Table6[#All],3,0)</f>
        <v>0.02</v>
      </c>
      <c r="I76" s="37">
        <f t="shared" si="4"/>
        <v>205.38</v>
      </c>
      <c r="J76" s="37">
        <f t="shared" si="5"/>
        <v>10063.619999999999</v>
      </c>
      <c r="K76" s="38">
        <f t="shared" si="6"/>
        <v>2266.29</v>
      </c>
      <c r="L76" s="37">
        <f t="shared" si="7"/>
        <v>7797.329999999999</v>
      </c>
      <c r="M76" s="2">
        <v>204</v>
      </c>
      <c r="N76">
        <v>447</v>
      </c>
      <c r="O76" s="7">
        <v>41735</v>
      </c>
      <c r="P76">
        <f>VLOOKUP(E76,Table5[#All],3,0)</f>
        <v>5.07</v>
      </c>
    </row>
    <row r="77" spans="1:16" x14ac:dyDescent="0.3">
      <c r="A77">
        <v>11085</v>
      </c>
      <c r="B77" t="s">
        <v>97</v>
      </c>
      <c r="C77" t="s">
        <v>36</v>
      </c>
      <c r="D77" t="str">
        <f>VLOOKUP(C77,Table6[[#All],[Geo]:[Region]],2,0)</f>
        <v>APAC</v>
      </c>
      <c r="E77" t="s">
        <v>58</v>
      </c>
      <c r="F77" t="str">
        <f>VLOOKUP(E77,Table5[[#All],[Product]:[Category]],2,0)</f>
        <v>Bites</v>
      </c>
      <c r="G77" s="1">
        <v>5439</v>
      </c>
      <c r="H77" s="36">
        <f>VLOOKUP(C77,Table6[#All],3,0)</f>
        <v>0.02</v>
      </c>
      <c r="I77" s="37">
        <f t="shared" si="4"/>
        <v>108.78</v>
      </c>
      <c r="J77" s="37">
        <f t="shared" si="5"/>
        <v>5330.22</v>
      </c>
      <c r="K77" s="38">
        <f t="shared" si="6"/>
        <v>2662</v>
      </c>
      <c r="L77" s="37">
        <f t="shared" si="7"/>
        <v>2668.2200000000003</v>
      </c>
      <c r="M77" s="2">
        <v>201</v>
      </c>
      <c r="N77">
        <v>605</v>
      </c>
      <c r="O77" s="7">
        <v>41736</v>
      </c>
      <c r="P77">
        <f>VLOOKUP(E77,Table5[#All],3,0)</f>
        <v>4.4000000000000004</v>
      </c>
    </row>
    <row r="78" spans="1:16" x14ac:dyDescent="0.3">
      <c r="A78">
        <v>11086</v>
      </c>
      <c r="B78" t="s">
        <v>100</v>
      </c>
      <c r="C78" t="s">
        <v>38</v>
      </c>
      <c r="D78" t="str">
        <f>VLOOKUP(C78,Table6[[#All],[Geo]:[Region]],2,0)</f>
        <v>APAC</v>
      </c>
      <c r="E78" t="s">
        <v>68</v>
      </c>
      <c r="F78" t="str">
        <f>VLOOKUP(E78,Table5[[#All],[Product]:[Category]],2,0)</f>
        <v>Bites</v>
      </c>
      <c r="G78" s="1">
        <v>441</v>
      </c>
      <c r="H78" s="36">
        <f>VLOOKUP(C78,Table6[#All],3,0)</f>
        <v>0.02</v>
      </c>
      <c r="I78" s="37">
        <f t="shared" si="4"/>
        <v>8.82</v>
      </c>
      <c r="J78" s="37">
        <f t="shared" si="5"/>
        <v>432.18</v>
      </c>
      <c r="K78" s="38">
        <f t="shared" si="6"/>
        <v>166.95</v>
      </c>
      <c r="L78" s="37">
        <f t="shared" si="7"/>
        <v>265.23</v>
      </c>
      <c r="M78" s="2">
        <v>183</v>
      </c>
      <c r="N78">
        <v>63</v>
      </c>
      <c r="O78" s="7">
        <v>41737</v>
      </c>
      <c r="P78">
        <f>VLOOKUP(E78,Table5[#All],3,0)</f>
        <v>2.65</v>
      </c>
    </row>
    <row r="79" spans="1:16" x14ac:dyDescent="0.3">
      <c r="A79">
        <v>11087</v>
      </c>
      <c r="B79" t="s">
        <v>95</v>
      </c>
      <c r="C79" t="s">
        <v>38</v>
      </c>
      <c r="D79" t="str">
        <f>VLOOKUP(C79,Table6[[#All],[Geo]:[Region]],2,0)</f>
        <v>APAC</v>
      </c>
      <c r="E79" t="s">
        <v>61</v>
      </c>
      <c r="F79" t="str">
        <f>VLOOKUP(E79,Table5[[#All],[Product]:[Category]],2,0)</f>
        <v>Bars</v>
      </c>
      <c r="G79" s="1">
        <v>791</v>
      </c>
      <c r="H79" s="36">
        <f>VLOOKUP(C79,Table6[#All],3,0)</f>
        <v>0.02</v>
      </c>
      <c r="I79" s="37">
        <f t="shared" si="4"/>
        <v>15.82</v>
      </c>
      <c r="J79" s="37">
        <f t="shared" si="5"/>
        <v>775.18</v>
      </c>
      <c r="K79" s="38">
        <f t="shared" si="6"/>
        <v>168.32</v>
      </c>
      <c r="L79" s="37">
        <f t="shared" si="7"/>
        <v>606.8599999999999</v>
      </c>
      <c r="M79" s="2">
        <v>49</v>
      </c>
      <c r="N79">
        <v>32</v>
      </c>
      <c r="O79" s="7">
        <v>41738</v>
      </c>
      <c r="P79">
        <f>VLOOKUP(E79,Table5[#All],3,0)</f>
        <v>5.26</v>
      </c>
    </row>
    <row r="80" spans="1:16" x14ac:dyDescent="0.3">
      <c r="A80">
        <v>11088</v>
      </c>
      <c r="B80" t="s">
        <v>97</v>
      </c>
      <c r="C80" t="s">
        <v>39</v>
      </c>
      <c r="D80" t="str">
        <f>VLOOKUP(C80,Table6[[#All],[Geo]:[Region]],2,0)</f>
        <v>APAC</v>
      </c>
      <c r="E80" t="s">
        <v>57</v>
      </c>
      <c r="F80" t="str">
        <f>VLOOKUP(E80,Table5[[#All],[Product]:[Category]],2,0)</f>
        <v>Bites</v>
      </c>
      <c r="G80" s="1">
        <v>8652</v>
      </c>
      <c r="H80" s="36">
        <f>VLOOKUP(C80,Table6[#All],3,0)</f>
        <v>0.03</v>
      </c>
      <c r="I80" s="37">
        <f t="shared" si="4"/>
        <v>259.56</v>
      </c>
      <c r="J80" s="37">
        <f t="shared" si="5"/>
        <v>8392.44</v>
      </c>
      <c r="K80" s="38">
        <f t="shared" si="6"/>
        <v>1152.04</v>
      </c>
      <c r="L80" s="37">
        <f t="shared" si="7"/>
        <v>7240.4000000000005</v>
      </c>
      <c r="M80" s="2">
        <v>282</v>
      </c>
      <c r="N80">
        <v>347</v>
      </c>
      <c r="O80" s="7">
        <v>41739</v>
      </c>
      <c r="P80">
        <f>VLOOKUP(E80,Table5[#All],3,0)</f>
        <v>3.32</v>
      </c>
    </row>
    <row r="81" spans="1:16" x14ac:dyDescent="0.3">
      <c r="A81">
        <v>11089</v>
      </c>
      <c r="B81" t="s">
        <v>100</v>
      </c>
      <c r="C81" t="s">
        <v>39</v>
      </c>
      <c r="D81" t="str">
        <f>VLOOKUP(C81,Table6[[#All],[Geo]:[Region]],2,0)</f>
        <v>APAC</v>
      </c>
      <c r="E81" t="s">
        <v>65</v>
      </c>
      <c r="F81" t="str">
        <f>VLOOKUP(E81,Table5[[#All],[Product]:[Category]],2,0)</f>
        <v>Bites</v>
      </c>
      <c r="G81" s="1">
        <v>7049</v>
      </c>
      <c r="H81" s="36">
        <f>VLOOKUP(C81,Table6[#All],3,0)</f>
        <v>0.03</v>
      </c>
      <c r="I81" s="37">
        <f t="shared" si="4"/>
        <v>211.47</v>
      </c>
      <c r="J81" s="37">
        <f t="shared" si="5"/>
        <v>6837.53</v>
      </c>
      <c r="K81" s="38">
        <f t="shared" si="6"/>
        <v>1869.84</v>
      </c>
      <c r="L81" s="37">
        <f t="shared" si="7"/>
        <v>4967.6899999999996</v>
      </c>
      <c r="M81" s="2">
        <v>17</v>
      </c>
      <c r="N81">
        <v>371</v>
      </c>
      <c r="O81" s="7">
        <v>41740</v>
      </c>
      <c r="P81">
        <f>VLOOKUP(E81,Table5[#All],3,0)</f>
        <v>5.04</v>
      </c>
    </row>
    <row r="82" spans="1:16" x14ac:dyDescent="0.3">
      <c r="A82">
        <v>11090</v>
      </c>
      <c r="B82" t="s">
        <v>97</v>
      </c>
      <c r="C82" t="s">
        <v>41</v>
      </c>
      <c r="D82" t="str">
        <f>VLOOKUP(C82,Table6[[#All],[Geo]:[Region]],2,0)</f>
        <v>Americas</v>
      </c>
      <c r="E82" t="s">
        <v>49</v>
      </c>
      <c r="F82" t="str">
        <f>VLOOKUP(E82,Table5[[#All],[Product]:[Category]],2,0)</f>
        <v>Drinks</v>
      </c>
      <c r="G82" s="1">
        <v>6139</v>
      </c>
      <c r="H82" s="36">
        <f>VLOOKUP(C82,Table6[#All],3,0)</f>
        <v>0.03</v>
      </c>
      <c r="I82" s="37">
        <f t="shared" si="4"/>
        <v>184.17</v>
      </c>
      <c r="J82" s="37">
        <f t="shared" si="5"/>
        <v>5954.83</v>
      </c>
      <c r="K82" s="38">
        <f t="shared" si="6"/>
        <v>2268.09</v>
      </c>
      <c r="L82" s="37">
        <f t="shared" si="7"/>
        <v>3686.74</v>
      </c>
      <c r="M82" s="2">
        <v>128</v>
      </c>
      <c r="N82">
        <v>237</v>
      </c>
      <c r="O82" s="7">
        <v>41741</v>
      </c>
      <c r="P82">
        <f>VLOOKUP(E82,Table5[#All],3,0)</f>
        <v>9.57</v>
      </c>
    </row>
    <row r="83" spans="1:16" x14ac:dyDescent="0.3">
      <c r="A83">
        <v>11091</v>
      </c>
      <c r="B83" t="s">
        <v>96</v>
      </c>
      <c r="C83" t="s">
        <v>38</v>
      </c>
      <c r="D83" t="str">
        <f>VLOOKUP(C83,Table6[[#All],[Geo]:[Region]],2,0)</f>
        <v>APAC</v>
      </c>
      <c r="E83" t="s">
        <v>64</v>
      </c>
      <c r="F83" t="str">
        <f>VLOOKUP(E83,Table5[[#All],[Product]:[Category]],2,0)</f>
        <v>Bites</v>
      </c>
      <c r="G83" s="1">
        <v>2044</v>
      </c>
      <c r="H83" s="36">
        <f>VLOOKUP(C83,Table6[#All],3,0)</f>
        <v>0.02</v>
      </c>
      <c r="I83" s="37">
        <f t="shared" si="4"/>
        <v>40.880000000000003</v>
      </c>
      <c r="J83" s="37">
        <f t="shared" si="5"/>
        <v>2003.12</v>
      </c>
      <c r="K83" s="38">
        <f t="shared" si="6"/>
        <v>1436.16</v>
      </c>
      <c r="L83" s="37">
        <f t="shared" si="7"/>
        <v>566.95999999999981</v>
      </c>
      <c r="M83" s="2">
        <v>378</v>
      </c>
      <c r="N83">
        <v>128</v>
      </c>
      <c r="O83" s="7">
        <v>41742</v>
      </c>
      <c r="P83">
        <f>VLOOKUP(E83,Table5[#All],3,0)</f>
        <v>11.22</v>
      </c>
    </row>
    <row r="84" spans="1:16" x14ac:dyDescent="0.3">
      <c r="A84">
        <v>11092</v>
      </c>
      <c r="B84" t="s">
        <v>101</v>
      </c>
      <c r="C84" t="s">
        <v>39</v>
      </c>
      <c r="D84" t="str">
        <f>VLOOKUP(C84,Table6[[#All],[Geo]:[Region]],2,0)</f>
        <v>APAC</v>
      </c>
      <c r="E84" t="s">
        <v>46</v>
      </c>
      <c r="F84" t="str">
        <f>VLOOKUP(E84,Table5[[#All],[Product]:[Category]],2,0)</f>
        <v>Bars</v>
      </c>
      <c r="G84" s="1">
        <v>2982</v>
      </c>
      <c r="H84" s="36">
        <f>VLOOKUP(C84,Table6[#All],3,0)</f>
        <v>0.03</v>
      </c>
      <c r="I84" s="37">
        <f t="shared" si="4"/>
        <v>89.46</v>
      </c>
      <c r="J84" s="37">
        <f t="shared" si="5"/>
        <v>2892.54</v>
      </c>
      <c r="K84" s="38">
        <f t="shared" si="6"/>
        <v>522.56000000000006</v>
      </c>
      <c r="L84" s="37">
        <f t="shared" si="7"/>
        <v>2369.98</v>
      </c>
      <c r="M84" s="2">
        <v>242</v>
      </c>
      <c r="N84">
        <v>142</v>
      </c>
      <c r="O84" s="7">
        <v>41743</v>
      </c>
      <c r="P84">
        <f>VLOOKUP(E84,Table5[#All],3,0)</f>
        <v>3.68</v>
      </c>
    </row>
    <row r="85" spans="1:16" x14ac:dyDescent="0.3">
      <c r="A85">
        <v>11093</v>
      </c>
      <c r="B85" t="s">
        <v>92</v>
      </c>
      <c r="C85" t="s">
        <v>38</v>
      </c>
      <c r="D85" t="str">
        <f>VLOOKUP(C85,Table6[[#All],[Geo]:[Region]],2,0)</f>
        <v>APAC</v>
      </c>
      <c r="E85" t="s">
        <v>53</v>
      </c>
      <c r="F85" t="str">
        <f>VLOOKUP(E85,Table5[[#All],[Product]:[Category]],2,0)</f>
        <v>Bites</v>
      </c>
      <c r="G85" s="1">
        <v>3724</v>
      </c>
      <c r="H85" s="36">
        <f>VLOOKUP(C85,Table6[#All],3,0)</f>
        <v>0.02</v>
      </c>
      <c r="I85" s="37">
        <f t="shared" si="4"/>
        <v>74.48</v>
      </c>
      <c r="J85" s="37">
        <f t="shared" si="5"/>
        <v>3649.52</v>
      </c>
      <c r="K85" s="38">
        <f t="shared" si="6"/>
        <v>3485.6800000000003</v>
      </c>
      <c r="L85" s="37">
        <f t="shared" si="7"/>
        <v>163.83999999999969</v>
      </c>
      <c r="M85" s="2">
        <v>564</v>
      </c>
      <c r="N85">
        <v>466</v>
      </c>
      <c r="O85" s="7">
        <v>41744</v>
      </c>
      <c r="P85">
        <f>VLOOKUP(E85,Table5[#All],3,0)</f>
        <v>7.48</v>
      </c>
    </row>
    <row r="86" spans="1:16" x14ac:dyDescent="0.3">
      <c r="A86">
        <v>11094</v>
      </c>
      <c r="B86" t="s">
        <v>92</v>
      </c>
      <c r="C86" t="s">
        <v>37</v>
      </c>
      <c r="D86" t="str">
        <f>VLOOKUP(C86,Table6[[#All],[Geo]:[Region]],2,0)</f>
        <v>Americas</v>
      </c>
      <c r="E86" t="s">
        <v>62</v>
      </c>
      <c r="F86" t="str">
        <f>VLOOKUP(E86,Table5[[#All],[Product]:[Category]],2,0)</f>
        <v>Bars</v>
      </c>
      <c r="G86" s="1">
        <v>2814</v>
      </c>
      <c r="H86" s="36">
        <f>VLOOKUP(C86,Table6[#All],3,0)</f>
        <v>0.04</v>
      </c>
      <c r="I86" s="37">
        <f t="shared" si="4"/>
        <v>112.56</v>
      </c>
      <c r="J86" s="37">
        <f t="shared" si="5"/>
        <v>2701.44</v>
      </c>
      <c r="K86" s="38">
        <f t="shared" si="6"/>
        <v>950.79000000000008</v>
      </c>
      <c r="L86" s="37">
        <f t="shared" si="7"/>
        <v>1750.65</v>
      </c>
      <c r="M86" s="2">
        <v>76</v>
      </c>
      <c r="N86">
        <v>123</v>
      </c>
      <c r="O86" s="7">
        <v>41763</v>
      </c>
      <c r="P86">
        <f>VLOOKUP(E86,Table5[#All],3,0)</f>
        <v>7.73</v>
      </c>
    </row>
    <row r="87" spans="1:16" x14ac:dyDescent="0.3">
      <c r="A87">
        <v>11095</v>
      </c>
      <c r="B87" t="s">
        <v>97</v>
      </c>
      <c r="C87" t="s">
        <v>36</v>
      </c>
      <c r="D87" t="str">
        <f>VLOOKUP(C87,Table6[[#All],[Geo]:[Region]],2,0)</f>
        <v>APAC</v>
      </c>
      <c r="E87" t="s">
        <v>48</v>
      </c>
      <c r="F87" t="str">
        <f>VLOOKUP(E87,Table5[[#All],[Product]:[Category]],2,0)</f>
        <v>Bars</v>
      </c>
      <c r="G87" s="1">
        <v>5236</v>
      </c>
      <c r="H87" s="36">
        <f>VLOOKUP(C87,Table6[#All],3,0)</f>
        <v>0.02</v>
      </c>
      <c r="I87" s="37">
        <f t="shared" si="4"/>
        <v>104.72</v>
      </c>
      <c r="J87" s="37">
        <f t="shared" si="5"/>
        <v>5131.28</v>
      </c>
      <c r="K87" s="38">
        <f t="shared" si="6"/>
        <v>1808.8</v>
      </c>
      <c r="L87" s="37">
        <f t="shared" si="7"/>
        <v>3322.4799999999996</v>
      </c>
      <c r="M87" s="2">
        <v>12</v>
      </c>
      <c r="N87">
        <v>476</v>
      </c>
      <c r="O87" s="7">
        <v>41764</v>
      </c>
      <c r="P87">
        <f>VLOOKUP(E87,Table5[#All],3,0)</f>
        <v>3.8</v>
      </c>
    </row>
    <row r="88" spans="1:16" x14ac:dyDescent="0.3">
      <c r="A88">
        <v>11096</v>
      </c>
      <c r="B88" t="s">
        <v>101</v>
      </c>
      <c r="C88" t="s">
        <v>38</v>
      </c>
      <c r="D88" t="str">
        <f>VLOOKUP(C88,Table6[[#All],[Geo]:[Region]],2,0)</f>
        <v>APAC</v>
      </c>
      <c r="E88" t="s">
        <v>62</v>
      </c>
      <c r="F88" t="str">
        <f>VLOOKUP(E88,Table5[[#All],[Product]:[Category]],2,0)</f>
        <v>Bars</v>
      </c>
      <c r="G88" s="1">
        <v>7133</v>
      </c>
      <c r="H88" s="36">
        <f>VLOOKUP(C88,Table6[#All],3,0)</f>
        <v>0.02</v>
      </c>
      <c r="I88" s="37">
        <f t="shared" si="4"/>
        <v>142.66</v>
      </c>
      <c r="J88" s="37">
        <f t="shared" si="5"/>
        <v>6990.34</v>
      </c>
      <c r="K88" s="38">
        <f t="shared" si="6"/>
        <v>2210.7800000000002</v>
      </c>
      <c r="L88" s="37">
        <f t="shared" si="7"/>
        <v>4779.5599999999995</v>
      </c>
      <c r="M88" s="2">
        <v>52</v>
      </c>
      <c r="N88">
        <v>286</v>
      </c>
      <c r="O88" s="7">
        <v>41765</v>
      </c>
      <c r="P88">
        <f>VLOOKUP(E88,Table5[#All],3,0)</f>
        <v>7.73</v>
      </c>
    </row>
    <row r="89" spans="1:16" x14ac:dyDescent="0.3">
      <c r="A89">
        <v>11097</v>
      </c>
      <c r="B89" t="s">
        <v>93</v>
      </c>
      <c r="C89" t="s">
        <v>37</v>
      </c>
      <c r="D89" t="str">
        <f>VLOOKUP(C89,Table6[[#All],[Geo]:[Region]],2,0)</f>
        <v>Americas</v>
      </c>
      <c r="E89" t="s">
        <v>62</v>
      </c>
      <c r="F89" t="str">
        <f>VLOOKUP(E89,Table5[[#All],[Product]:[Category]],2,0)</f>
        <v>Bars</v>
      </c>
      <c r="G89" s="1">
        <v>1393</v>
      </c>
      <c r="H89" s="36">
        <f>VLOOKUP(C89,Table6[#All],3,0)</f>
        <v>0.04</v>
      </c>
      <c r="I89" s="37">
        <f t="shared" si="4"/>
        <v>55.72</v>
      </c>
      <c r="J89" s="37">
        <f t="shared" si="5"/>
        <v>1337.28</v>
      </c>
      <c r="K89" s="38">
        <f t="shared" si="6"/>
        <v>471.53000000000003</v>
      </c>
      <c r="L89" s="37">
        <f t="shared" si="7"/>
        <v>865.75</v>
      </c>
      <c r="M89" s="2">
        <v>333</v>
      </c>
      <c r="N89">
        <v>61</v>
      </c>
      <c r="O89" s="7">
        <v>41766</v>
      </c>
      <c r="P89">
        <f>VLOOKUP(E89,Table5[#All],3,0)</f>
        <v>7.73</v>
      </c>
    </row>
    <row r="90" spans="1:16" x14ac:dyDescent="0.3">
      <c r="A90">
        <v>11098</v>
      </c>
      <c r="B90" t="s">
        <v>92</v>
      </c>
      <c r="C90" t="s">
        <v>37</v>
      </c>
      <c r="D90" t="str">
        <f>VLOOKUP(C90,Table6[[#All],[Geo]:[Region]],2,0)</f>
        <v>Americas</v>
      </c>
      <c r="E90" t="s">
        <v>67</v>
      </c>
      <c r="F90" t="str">
        <f>VLOOKUP(E90,Table5[[#All],[Product]:[Category]],2,0)</f>
        <v>Bars</v>
      </c>
      <c r="G90" s="1">
        <v>3696</v>
      </c>
      <c r="H90" s="36">
        <f>VLOOKUP(C90,Table6[#All],3,0)</f>
        <v>0.04</v>
      </c>
      <c r="I90" s="37">
        <f t="shared" si="4"/>
        <v>147.84</v>
      </c>
      <c r="J90" s="37">
        <f t="shared" si="5"/>
        <v>3548.16</v>
      </c>
      <c r="K90" s="38">
        <f t="shared" si="6"/>
        <v>3172.4</v>
      </c>
      <c r="L90" s="37">
        <f t="shared" si="7"/>
        <v>375.75999999999976</v>
      </c>
      <c r="M90" s="2">
        <v>46</v>
      </c>
      <c r="N90">
        <v>616</v>
      </c>
      <c r="O90" s="7">
        <v>41767</v>
      </c>
      <c r="P90">
        <f>VLOOKUP(E90,Table5[#All],3,0)</f>
        <v>5.15</v>
      </c>
    </row>
    <row r="91" spans="1:16" x14ac:dyDescent="0.3">
      <c r="A91">
        <v>11099</v>
      </c>
      <c r="B91" t="s">
        <v>99</v>
      </c>
      <c r="C91" t="s">
        <v>41</v>
      </c>
      <c r="D91" t="str">
        <f>VLOOKUP(C91,Table6[[#All],[Geo]:[Region]],2,0)</f>
        <v>Americas</v>
      </c>
      <c r="E91" t="s">
        <v>57</v>
      </c>
      <c r="F91" t="str">
        <f>VLOOKUP(E91,Table5[[#All],[Product]:[Category]],2,0)</f>
        <v>Bites</v>
      </c>
      <c r="G91" s="1">
        <v>5684</v>
      </c>
      <c r="H91" s="36">
        <f>VLOOKUP(C91,Table6[#All],3,0)</f>
        <v>0.03</v>
      </c>
      <c r="I91" s="37">
        <f t="shared" si="4"/>
        <v>170.51999999999998</v>
      </c>
      <c r="J91" s="37">
        <f t="shared" si="5"/>
        <v>5513.48</v>
      </c>
      <c r="K91" s="38">
        <f t="shared" si="6"/>
        <v>727.07999999999993</v>
      </c>
      <c r="L91" s="37">
        <f t="shared" si="7"/>
        <v>4786.3999999999996</v>
      </c>
      <c r="M91" s="2">
        <v>17</v>
      </c>
      <c r="N91">
        <v>219</v>
      </c>
      <c r="O91" s="7">
        <v>41768</v>
      </c>
      <c r="P91">
        <f>VLOOKUP(E91,Table5[#All],3,0)</f>
        <v>3.32</v>
      </c>
    </row>
    <row r="92" spans="1:16" x14ac:dyDescent="0.3">
      <c r="A92">
        <v>11100</v>
      </c>
      <c r="B92" t="s">
        <v>94</v>
      </c>
      <c r="C92" t="s">
        <v>37</v>
      </c>
      <c r="D92" t="str">
        <f>VLOOKUP(C92,Table6[[#All],[Geo]:[Region]],2,0)</f>
        <v>Americas</v>
      </c>
      <c r="E92" t="s">
        <v>46</v>
      </c>
      <c r="F92" t="str">
        <f>VLOOKUP(E92,Table5[[#All],[Product]:[Category]],2,0)</f>
        <v>Bars</v>
      </c>
      <c r="G92" s="1">
        <v>4487</v>
      </c>
      <c r="H92" s="36">
        <f>VLOOKUP(C92,Table6[#All],3,0)</f>
        <v>0.04</v>
      </c>
      <c r="I92" s="37">
        <f t="shared" si="4"/>
        <v>179.48</v>
      </c>
      <c r="J92" s="37">
        <f t="shared" si="5"/>
        <v>4307.5199999999995</v>
      </c>
      <c r="K92" s="38">
        <f t="shared" si="6"/>
        <v>688.16000000000008</v>
      </c>
      <c r="L92" s="37">
        <f t="shared" si="7"/>
        <v>3619.3599999999997</v>
      </c>
      <c r="M92" s="2">
        <v>140</v>
      </c>
      <c r="N92">
        <v>187</v>
      </c>
      <c r="O92" s="7">
        <v>41769</v>
      </c>
      <c r="P92">
        <f>VLOOKUP(E92,Table5[#All],3,0)</f>
        <v>3.68</v>
      </c>
    </row>
    <row r="93" spans="1:16" x14ac:dyDescent="0.3">
      <c r="A93">
        <v>11101</v>
      </c>
      <c r="B93" t="s">
        <v>100</v>
      </c>
      <c r="C93" t="s">
        <v>41</v>
      </c>
      <c r="D93" t="str">
        <f>VLOOKUP(C93,Table6[[#All],[Geo]:[Region]],2,0)</f>
        <v>Americas</v>
      </c>
      <c r="E93" t="s">
        <v>47</v>
      </c>
      <c r="F93" t="str">
        <f>VLOOKUP(E93,Table5[[#All],[Product]:[Category]],2,0)</f>
        <v>Bars</v>
      </c>
      <c r="G93" s="1">
        <v>3535</v>
      </c>
      <c r="H93" s="36">
        <f>VLOOKUP(C93,Table6[#All],3,0)</f>
        <v>0.03</v>
      </c>
      <c r="I93" s="37">
        <f t="shared" si="4"/>
        <v>106.05</v>
      </c>
      <c r="J93" s="37">
        <f t="shared" si="5"/>
        <v>3428.95</v>
      </c>
      <c r="K93" s="38">
        <f t="shared" si="6"/>
        <v>444.35999999999996</v>
      </c>
      <c r="L93" s="37">
        <f t="shared" si="7"/>
        <v>2984.5899999999997</v>
      </c>
      <c r="M93" s="2">
        <v>130</v>
      </c>
      <c r="N93">
        <v>161</v>
      </c>
      <c r="O93" s="7">
        <v>41770</v>
      </c>
      <c r="P93">
        <f>VLOOKUP(E93,Table5[#All],3,0)</f>
        <v>2.76</v>
      </c>
    </row>
    <row r="94" spans="1:16" x14ac:dyDescent="0.3">
      <c r="A94">
        <v>11102</v>
      </c>
      <c r="B94" t="s">
        <v>95</v>
      </c>
      <c r="C94" t="s">
        <v>40</v>
      </c>
      <c r="D94" t="str">
        <f>VLOOKUP(C94,Table6[[#All],[Geo]:[Region]],2,0)</f>
        <v>Europe</v>
      </c>
      <c r="E94" t="s">
        <v>58</v>
      </c>
      <c r="F94" t="str">
        <f>VLOOKUP(E94,Table5[[#All],[Product]:[Category]],2,0)</f>
        <v>Bites</v>
      </c>
      <c r="G94" s="1">
        <v>5243</v>
      </c>
      <c r="H94" s="36">
        <f>VLOOKUP(C94,Table6[#All],3,0)</f>
        <v>0.01</v>
      </c>
      <c r="I94" s="37">
        <f t="shared" si="4"/>
        <v>52.43</v>
      </c>
      <c r="J94" s="37">
        <f t="shared" si="5"/>
        <v>5190.57</v>
      </c>
      <c r="K94" s="38">
        <f t="shared" si="6"/>
        <v>3295.6000000000004</v>
      </c>
      <c r="L94" s="37">
        <f t="shared" si="7"/>
        <v>1894.9699999999993</v>
      </c>
      <c r="M94" s="2">
        <v>237</v>
      </c>
      <c r="N94">
        <v>749</v>
      </c>
      <c r="O94" s="7">
        <v>41763</v>
      </c>
      <c r="P94">
        <f>VLOOKUP(E94,Table5[#All],3,0)</f>
        <v>4.4000000000000004</v>
      </c>
    </row>
    <row r="95" spans="1:16" x14ac:dyDescent="0.3">
      <c r="A95">
        <v>11103</v>
      </c>
      <c r="B95" t="s">
        <v>96</v>
      </c>
      <c r="C95" t="s">
        <v>36</v>
      </c>
      <c r="D95" t="str">
        <f>VLOOKUP(C95,Table6[[#All],[Geo]:[Region]],2,0)</f>
        <v>APAC</v>
      </c>
      <c r="E95" t="s">
        <v>65</v>
      </c>
      <c r="F95" t="str">
        <f>VLOOKUP(E95,Table5[[#All],[Product]:[Category]],2,0)</f>
        <v>Bites</v>
      </c>
      <c r="G95" s="1">
        <v>5488</v>
      </c>
      <c r="H95" s="36">
        <f>VLOOKUP(C95,Table6[#All],3,0)</f>
        <v>0.02</v>
      </c>
      <c r="I95" s="37">
        <f t="shared" si="4"/>
        <v>109.76</v>
      </c>
      <c r="J95" s="37">
        <f t="shared" si="5"/>
        <v>5378.24</v>
      </c>
      <c r="K95" s="38">
        <f t="shared" si="6"/>
        <v>1728.72</v>
      </c>
      <c r="L95" s="37">
        <f t="shared" si="7"/>
        <v>3649.5199999999995</v>
      </c>
      <c r="M95" s="2">
        <v>9</v>
      </c>
      <c r="N95">
        <v>343</v>
      </c>
      <c r="O95" s="7">
        <v>41764</v>
      </c>
      <c r="P95">
        <f>VLOOKUP(E95,Table5[#All],3,0)</f>
        <v>5.04</v>
      </c>
    </row>
    <row r="96" spans="1:16" x14ac:dyDescent="0.3">
      <c r="A96">
        <v>11104</v>
      </c>
      <c r="B96" t="s">
        <v>94</v>
      </c>
      <c r="C96" t="s">
        <v>37</v>
      </c>
      <c r="D96" t="str">
        <f>VLOOKUP(C96,Table6[[#All],[Geo]:[Region]],2,0)</f>
        <v>Americas</v>
      </c>
      <c r="E96" t="s">
        <v>49</v>
      </c>
      <c r="F96" t="str">
        <f>VLOOKUP(E96,Table5[[#All],[Product]:[Category]],2,0)</f>
        <v>Drinks</v>
      </c>
      <c r="G96" s="1">
        <v>6258</v>
      </c>
      <c r="H96" s="36">
        <f>VLOOKUP(C96,Table6[#All],3,0)</f>
        <v>0.04</v>
      </c>
      <c r="I96" s="37">
        <f t="shared" si="4"/>
        <v>250.32</v>
      </c>
      <c r="J96" s="37">
        <f t="shared" si="5"/>
        <v>6007.6799999999994</v>
      </c>
      <c r="K96" s="38">
        <f t="shared" si="6"/>
        <v>2220.2400000000002</v>
      </c>
      <c r="L96" s="37">
        <f t="shared" si="7"/>
        <v>3787.4399999999991</v>
      </c>
      <c r="M96" s="2">
        <v>228</v>
      </c>
      <c r="N96">
        <v>232</v>
      </c>
      <c r="O96" s="7">
        <v>41765</v>
      </c>
      <c r="P96">
        <f>VLOOKUP(E96,Table5[#All],3,0)</f>
        <v>9.57</v>
      </c>
    </row>
    <row r="97" spans="1:16" x14ac:dyDescent="0.3">
      <c r="A97">
        <v>11105</v>
      </c>
      <c r="B97" t="s">
        <v>93</v>
      </c>
      <c r="C97" t="s">
        <v>40</v>
      </c>
      <c r="D97" t="str">
        <f>VLOOKUP(C97,Table6[[#All],[Geo]:[Region]],2,0)</f>
        <v>Europe</v>
      </c>
      <c r="E97" t="s">
        <v>48</v>
      </c>
      <c r="F97" t="str">
        <f>VLOOKUP(E97,Table5[[#All],[Product]:[Category]],2,0)</f>
        <v>Bars</v>
      </c>
      <c r="G97" s="1">
        <v>9611</v>
      </c>
      <c r="H97" s="36">
        <f>VLOOKUP(C97,Table6[#All],3,0)</f>
        <v>0.01</v>
      </c>
      <c r="I97" s="37">
        <f t="shared" si="4"/>
        <v>96.11</v>
      </c>
      <c r="J97" s="37">
        <f t="shared" si="5"/>
        <v>9514.89</v>
      </c>
      <c r="K97" s="38">
        <f t="shared" si="6"/>
        <v>3321.2</v>
      </c>
      <c r="L97" s="37">
        <f t="shared" si="7"/>
        <v>6193.69</v>
      </c>
      <c r="M97" s="2">
        <v>202</v>
      </c>
      <c r="N97">
        <v>874</v>
      </c>
      <c r="O97" s="7">
        <v>41766</v>
      </c>
      <c r="P97">
        <f>VLOOKUP(E97,Table5[#All],3,0)</f>
        <v>3.8</v>
      </c>
    </row>
    <row r="98" spans="1:16" x14ac:dyDescent="0.3">
      <c r="A98">
        <v>11106</v>
      </c>
      <c r="B98" t="s">
        <v>97</v>
      </c>
      <c r="C98" t="s">
        <v>37</v>
      </c>
      <c r="D98" t="str">
        <f>VLOOKUP(C98,Table6[[#All],[Geo]:[Region]],2,0)</f>
        <v>Americas</v>
      </c>
      <c r="E98" t="s">
        <v>60</v>
      </c>
      <c r="F98" t="str">
        <f>VLOOKUP(E98,Table5[[#All],[Product]:[Category]],2,0)</f>
        <v>Drinks</v>
      </c>
      <c r="G98" s="1">
        <v>3717</v>
      </c>
      <c r="H98" s="36">
        <f>VLOOKUP(C98,Table6[#All],3,0)</f>
        <v>0.04</v>
      </c>
      <c r="I98" s="37">
        <f t="shared" si="4"/>
        <v>148.68</v>
      </c>
      <c r="J98" s="37">
        <f t="shared" si="5"/>
        <v>3568.3199999999997</v>
      </c>
      <c r="K98" s="38">
        <f t="shared" si="6"/>
        <v>411.84</v>
      </c>
      <c r="L98" s="37">
        <f t="shared" si="7"/>
        <v>3156.4799999999996</v>
      </c>
      <c r="M98" s="2">
        <v>453</v>
      </c>
      <c r="N98">
        <v>143</v>
      </c>
      <c r="O98" s="7">
        <v>41767</v>
      </c>
      <c r="P98">
        <f>VLOOKUP(E98,Table5[#All],3,0)</f>
        <v>2.88</v>
      </c>
    </row>
    <row r="99" spans="1:16" x14ac:dyDescent="0.3">
      <c r="A99">
        <v>11107</v>
      </c>
      <c r="B99" t="s">
        <v>101</v>
      </c>
      <c r="C99" t="s">
        <v>37</v>
      </c>
      <c r="D99" t="str">
        <f>VLOOKUP(C99,Table6[[#All],[Geo]:[Region]],2,0)</f>
        <v>Americas</v>
      </c>
      <c r="E99" t="s">
        <v>44</v>
      </c>
      <c r="F99" t="str">
        <f>VLOOKUP(E99,Table5[[#All],[Product]:[Category]],2,0)</f>
        <v>Bars</v>
      </c>
      <c r="G99" s="1">
        <v>119</v>
      </c>
      <c r="H99" s="36">
        <f>VLOOKUP(C99,Table6[#All],3,0)</f>
        <v>0.04</v>
      </c>
      <c r="I99" s="37">
        <f t="shared" si="4"/>
        <v>4.76</v>
      </c>
      <c r="J99" s="37">
        <f t="shared" si="5"/>
        <v>114.24</v>
      </c>
      <c r="K99" s="38">
        <f t="shared" si="6"/>
        <v>75.099999999999994</v>
      </c>
      <c r="L99" s="37">
        <f t="shared" si="7"/>
        <v>39.14</v>
      </c>
      <c r="M99" s="2">
        <v>76</v>
      </c>
      <c r="N99">
        <v>10</v>
      </c>
      <c r="O99" s="7">
        <v>41768</v>
      </c>
      <c r="P99">
        <f>VLOOKUP(E99,Table5[#All],3,0)</f>
        <v>7.51</v>
      </c>
    </row>
    <row r="100" spans="1:16" x14ac:dyDescent="0.3">
      <c r="A100">
        <v>11108</v>
      </c>
      <c r="B100" t="s">
        <v>101</v>
      </c>
      <c r="C100" t="s">
        <v>36</v>
      </c>
      <c r="D100" t="str">
        <f>VLOOKUP(C100,Table6[[#All],[Geo]:[Region]],2,0)</f>
        <v>APAC</v>
      </c>
      <c r="E100" t="s">
        <v>65</v>
      </c>
      <c r="F100" t="str">
        <f>VLOOKUP(E100,Table5[[#All],[Product]:[Category]],2,0)</f>
        <v>Bites</v>
      </c>
      <c r="G100" s="1">
        <v>2590</v>
      </c>
      <c r="H100" s="36">
        <f>VLOOKUP(C100,Table6[#All],3,0)</f>
        <v>0.02</v>
      </c>
      <c r="I100" s="37">
        <f t="shared" si="4"/>
        <v>51.800000000000004</v>
      </c>
      <c r="J100" s="37">
        <f t="shared" si="5"/>
        <v>2538.1999999999998</v>
      </c>
      <c r="K100" s="38">
        <f t="shared" si="6"/>
        <v>771.12</v>
      </c>
      <c r="L100" s="37">
        <f t="shared" si="7"/>
        <v>1767.08</v>
      </c>
      <c r="M100" s="2">
        <v>233</v>
      </c>
      <c r="N100">
        <v>153</v>
      </c>
      <c r="O100" s="7">
        <v>41769</v>
      </c>
      <c r="P100">
        <f>VLOOKUP(E100,Table5[#All],3,0)</f>
        <v>5.04</v>
      </c>
    </row>
    <row r="101" spans="1:16" x14ac:dyDescent="0.3">
      <c r="A101">
        <v>11109</v>
      </c>
      <c r="B101" t="s">
        <v>100</v>
      </c>
      <c r="C101" t="s">
        <v>37</v>
      </c>
      <c r="D101" t="str">
        <f>VLOOKUP(C101,Table6[[#All],[Geo]:[Region]],2,0)</f>
        <v>Americas</v>
      </c>
      <c r="E101" t="s">
        <v>49</v>
      </c>
      <c r="F101" t="str">
        <f>VLOOKUP(E101,Table5[[#All],[Product]:[Category]],2,0)</f>
        <v>Drinks</v>
      </c>
      <c r="G101" s="1">
        <v>9975</v>
      </c>
      <c r="H101" s="36">
        <f>VLOOKUP(C101,Table6[#All],3,0)</f>
        <v>0.04</v>
      </c>
      <c r="I101" s="37">
        <f t="shared" si="4"/>
        <v>399</v>
      </c>
      <c r="J101" s="37">
        <f t="shared" si="5"/>
        <v>9576</v>
      </c>
      <c r="K101" s="38">
        <f t="shared" si="6"/>
        <v>3818.4300000000003</v>
      </c>
      <c r="L101" s="37">
        <f t="shared" si="7"/>
        <v>5757.57</v>
      </c>
      <c r="M101" s="2">
        <v>18</v>
      </c>
      <c r="N101">
        <v>399</v>
      </c>
      <c r="O101" s="7">
        <v>41770</v>
      </c>
      <c r="P101">
        <f>VLOOKUP(E101,Table5[#All],3,0)</f>
        <v>9.57</v>
      </c>
    </row>
    <row r="102" spans="1:16" x14ac:dyDescent="0.3">
      <c r="A102">
        <v>11110</v>
      </c>
      <c r="B102" t="s">
        <v>100</v>
      </c>
      <c r="C102" t="s">
        <v>38</v>
      </c>
      <c r="D102" t="str">
        <f>VLOOKUP(C102,Table6[[#All],[Geo]:[Region]],2,0)</f>
        <v>APAC</v>
      </c>
      <c r="E102" t="s">
        <v>46</v>
      </c>
      <c r="F102" t="str">
        <f>VLOOKUP(E102,Table5[[#All],[Product]:[Category]],2,0)</f>
        <v>Bars</v>
      </c>
      <c r="G102" s="1">
        <v>3031</v>
      </c>
      <c r="H102" s="36">
        <f>VLOOKUP(C102,Table6[#All],3,0)</f>
        <v>0.02</v>
      </c>
      <c r="I102" s="37">
        <f t="shared" si="4"/>
        <v>60.620000000000005</v>
      </c>
      <c r="J102" s="37">
        <f t="shared" si="5"/>
        <v>2970.38</v>
      </c>
      <c r="K102" s="38">
        <f t="shared" si="6"/>
        <v>467.36</v>
      </c>
      <c r="L102" s="37">
        <f t="shared" si="7"/>
        <v>2503.02</v>
      </c>
      <c r="M102" s="2">
        <v>108</v>
      </c>
      <c r="N102">
        <v>127</v>
      </c>
      <c r="O102" s="7">
        <v>41770</v>
      </c>
      <c r="P102">
        <f>VLOOKUP(E102,Table5[#All],3,0)</f>
        <v>3.68</v>
      </c>
    </row>
    <row r="103" spans="1:16" x14ac:dyDescent="0.3">
      <c r="A103">
        <v>11111</v>
      </c>
      <c r="B103" t="s">
        <v>99</v>
      </c>
      <c r="C103" t="s">
        <v>39</v>
      </c>
      <c r="D103" t="str">
        <f>VLOOKUP(C103,Table6[[#All],[Geo]:[Region]],2,0)</f>
        <v>APAC</v>
      </c>
      <c r="E103" t="s">
        <v>64</v>
      </c>
      <c r="F103" t="str">
        <f>VLOOKUP(E103,Table5[[#All],[Product]:[Category]],2,0)</f>
        <v>Bites</v>
      </c>
      <c r="G103" s="1">
        <v>4963</v>
      </c>
      <c r="H103" s="36">
        <f>VLOOKUP(C103,Table6[#All],3,0)</f>
        <v>0.03</v>
      </c>
      <c r="I103" s="37">
        <f t="shared" si="4"/>
        <v>148.88999999999999</v>
      </c>
      <c r="J103" s="37">
        <f t="shared" si="5"/>
        <v>4814.1099999999997</v>
      </c>
      <c r="K103" s="38">
        <f t="shared" si="6"/>
        <v>3983.1000000000004</v>
      </c>
      <c r="L103" s="37">
        <f t="shared" si="7"/>
        <v>831.00999999999931</v>
      </c>
      <c r="M103" s="2">
        <v>51</v>
      </c>
      <c r="N103">
        <v>355</v>
      </c>
      <c r="O103" s="7">
        <v>41771</v>
      </c>
      <c r="P103">
        <f>VLOOKUP(E103,Table5[#All],3,0)</f>
        <v>11.22</v>
      </c>
    </row>
    <row r="104" spans="1:16" x14ac:dyDescent="0.3">
      <c r="A104">
        <v>11112</v>
      </c>
      <c r="B104" t="s">
        <v>97</v>
      </c>
      <c r="C104" t="s">
        <v>36</v>
      </c>
      <c r="D104" t="str">
        <f>VLOOKUP(C104,Table6[[#All],[Geo]:[Region]],2,0)</f>
        <v>APAC</v>
      </c>
      <c r="E104" t="s">
        <v>47</v>
      </c>
      <c r="F104" t="str">
        <f>VLOOKUP(E104,Table5[[#All],[Product]:[Category]],2,0)</f>
        <v>Bars</v>
      </c>
      <c r="G104" s="1">
        <v>6706</v>
      </c>
      <c r="H104" s="36">
        <f>VLOOKUP(C104,Table6[#All],3,0)</f>
        <v>0.02</v>
      </c>
      <c r="I104" s="37">
        <f t="shared" si="4"/>
        <v>134.12</v>
      </c>
      <c r="J104" s="37">
        <f t="shared" si="5"/>
        <v>6571.88</v>
      </c>
      <c r="K104" s="38">
        <f t="shared" si="6"/>
        <v>927.3599999999999</v>
      </c>
      <c r="L104" s="37">
        <f t="shared" si="7"/>
        <v>5644.52</v>
      </c>
      <c r="M104" s="2">
        <v>190</v>
      </c>
      <c r="N104">
        <v>336</v>
      </c>
      <c r="O104" s="7">
        <v>41772</v>
      </c>
      <c r="P104">
        <f>VLOOKUP(E104,Table5[#All],3,0)</f>
        <v>2.76</v>
      </c>
    </row>
    <row r="105" spans="1:16" x14ac:dyDescent="0.3">
      <c r="A105">
        <v>11113</v>
      </c>
      <c r="B105" t="s">
        <v>101</v>
      </c>
      <c r="C105" t="s">
        <v>38</v>
      </c>
      <c r="D105" t="str">
        <f>VLOOKUP(C105,Table6[[#All],[Geo]:[Region]],2,0)</f>
        <v>APAC</v>
      </c>
      <c r="E105" t="s">
        <v>60</v>
      </c>
      <c r="F105" t="str">
        <f>VLOOKUP(E105,Table5[[#All],[Product]:[Category]],2,0)</f>
        <v>Drinks</v>
      </c>
      <c r="G105" s="1">
        <v>1344</v>
      </c>
      <c r="H105" s="36">
        <f>VLOOKUP(C105,Table6[#All],3,0)</f>
        <v>0.02</v>
      </c>
      <c r="I105" s="37">
        <f t="shared" si="4"/>
        <v>26.88</v>
      </c>
      <c r="J105" s="37">
        <f t="shared" si="5"/>
        <v>1317.12</v>
      </c>
      <c r="K105" s="38">
        <f t="shared" si="6"/>
        <v>169.92</v>
      </c>
      <c r="L105" s="37">
        <f t="shared" si="7"/>
        <v>1147.1999999999998</v>
      </c>
      <c r="M105" s="2">
        <v>73</v>
      </c>
      <c r="N105">
        <v>59</v>
      </c>
      <c r="O105" s="7">
        <v>41773</v>
      </c>
      <c r="P105">
        <f>VLOOKUP(E105,Table5[#All],3,0)</f>
        <v>2.88</v>
      </c>
    </row>
    <row r="106" spans="1:16" x14ac:dyDescent="0.3">
      <c r="A106">
        <v>11114</v>
      </c>
      <c r="B106" t="s">
        <v>92</v>
      </c>
      <c r="C106" t="s">
        <v>38</v>
      </c>
      <c r="D106" t="str">
        <f>VLOOKUP(C106,Table6[[#All],[Geo]:[Region]],2,0)</f>
        <v>APAC</v>
      </c>
      <c r="E106" t="s">
        <v>57</v>
      </c>
      <c r="F106" t="str">
        <f>VLOOKUP(E106,Table5[[#All],[Product]:[Category]],2,0)</f>
        <v>Bites</v>
      </c>
      <c r="G106" s="1">
        <v>4179</v>
      </c>
      <c r="H106" s="36">
        <f>VLOOKUP(C106,Table6[#All],3,0)</f>
        <v>0.02</v>
      </c>
      <c r="I106" s="37">
        <f t="shared" si="4"/>
        <v>83.58</v>
      </c>
      <c r="J106" s="37">
        <f t="shared" si="5"/>
        <v>4095.42</v>
      </c>
      <c r="K106" s="38">
        <f t="shared" si="6"/>
        <v>557.76</v>
      </c>
      <c r="L106" s="37">
        <f t="shared" si="7"/>
        <v>3537.66</v>
      </c>
      <c r="M106" s="2">
        <v>261</v>
      </c>
      <c r="N106">
        <v>168</v>
      </c>
      <c r="O106" s="7">
        <v>41795</v>
      </c>
      <c r="P106">
        <f>VLOOKUP(E106,Table5[#All],3,0)</f>
        <v>3.32</v>
      </c>
    </row>
    <row r="107" spans="1:16" x14ac:dyDescent="0.3">
      <c r="A107">
        <v>11115</v>
      </c>
      <c r="B107" t="s">
        <v>101</v>
      </c>
      <c r="C107" t="s">
        <v>41</v>
      </c>
      <c r="D107" t="str">
        <f>VLOOKUP(C107,Table6[[#All],[Geo]:[Region]],2,0)</f>
        <v>Americas</v>
      </c>
      <c r="E107" t="s">
        <v>67</v>
      </c>
      <c r="F107" t="str">
        <f>VLOOKUP(E107,Table5[[#All],[Product]:[Category]],2,0)</f>
        <v>Bars</v>
      </c>
      <c r="G107" s="1">
        <v>1442</v>
      </c>
      <c r="H107" s="36">
        <f>VLOOKUP(C107,Table6[#All],3,0)</f>
        <v>0.03</v>
      </c>
      <c r="I107" s="37">
        <f t="shared" si="4"/>
        <v>43.26</v>
      </c>
      <c r="J107" s="37">
        <f t="shared" si="5"/>
        <v>1398.74</v>
      </c>
      <c r="K107" s="38">
        <f t="shared" si="6"/>
        <v>1060.9000000000001</v>
      </c>
      <c r="L107" s="37">
        <f t="shared" si="7"/>
        <v>337.83999999999992</v>
      </c>
      <c r="M107" s="2">
        <v>178</v>
      </c>
      <c r="N107">
        <v>206</v>
      </c>
      <c r="O107" s="7">
        <v>41796</v>
      </c>
      <c r="P107">
        <f>VLOOKUP(E107,Table5[#All],3,0)</f>
        <v>5.15</v>
      </c>
    </row>
    <row r="108" spans="1:16" x14ac:dyDescent="0.3">
      <c r="A108">
        <v>11116</v>
      </c>
      <c r="B108" t="s">
        <v>99</v>
      </c>
      <c r="C108" t="s">
        <v>41</v>
      </c>
      <c r="D108" t="str">
        <f>VLOOKUP(C108,Table6[[#All],[Geo]:[Region]],2,0)</f>
        <v>Americas</v>
      </c>
      <c r="E108" t="s">
        <v>62</v>
      </c>
      <c r="F108" t="str">
        <f>VLOOKUP(E108,Table5[[#All],[Product]:[Category]],2,0)</f>
        <v>Bars</v>
      </c>
      <c r="G108" s="1">
        <v>1715</v>
      </c>
      <c r="H108" s="36">
        <f>VLOOKUP(C108,Table6[#All],3,0)</f>
        <v>0.03</v>
      </c>
      <c r="I108" s="37">
        <f t="shared" si="4"/>
        <v>51.449999999999996</v>
      </c>
      <c r="J108" s="37">
        <f t="shared" si="5"/>
        <v>1663.55</v>
      </c>
      <c r="K108" s="38">
        <f t="shared" si="6"/>
        <v>533.37</v>
      </c>
      <c r="L108" s="37">
        <f t="shared" si="7"/>
        <v>1130.1799999999998</v>
      </c>
      <c r="M108" s="2">
        <v>165</v>
      </c>
      <c r="N108">
        <v>69</v>
      </c>
      <c r="O108" s="7">
        <v>41797</v>
      </c>
      <c r="P108">
        <f>VLOOKUP(E108,Table5[#All],3,0)</f>
        <v>7.73</v>
      </c>
    </row>
    <row r="109" spans="1:16" x14ac:dyDescent="0.3">
      <c r="A109">
        <v>13275</v>
      </c>
      <c r="B109" t="s">
        <v>93</v>
      </c>
      <c r="C109" t="s">
        <v>38</v>
      </c>
      <c r="D109" t="str">
        <f>VLOOKUP(C109,Table6[[#All],[Geo]:[Region]],2,0)</f>
        <v>APAC</v>
      </c>
      <c r="E109" t="s">
        <v>56</v>
      </c>
      <c r="F109" t="str">
        <f>VLOOKUP(E109,Table5[[#All],[Product]:[Category]],2,0)</f>
        <v>Drinks</v>
      </c>
      <c r="G109" s="1">
        <v>2716</v>
      </c>
      <c r="H109" s="36">
        <f>VLOOKUP(C109,Table6[#All],3,0)</f>
        <v>0.02</v>
      </c>
      <c r="I109" s="37">
        <f t="shared" si="4"/>
        <v>54.32</v>
      </c>
      <c r="J109" s="37">
        <f t="shared" si="5"/>
        <v>2661.68</v>
      </c>
      <c r="K109" s="38">
        <f t="shared" si="6"/>
        <v>1421.2</v>
      </c>
      <c r="L109" s="37">
        <f t="shared" si="7"/>
        <v>1240.4799999999998</v>
      </c>
      <c r="M109" s="2">
        <v>94</v>
      </c>
      <c r="N109">
        <v>209</v>
      </c>
      <c r="O109" s="7">
        <v>41798</v>
      </c>
      <c r="P109">
        <f>VLOOKUP(E109,Table5[#All],3,0)</f>
        <v>6.8</v>
      </c>
    </row>
    <row r="110" spans="1:16" x14ac:dyDescent="0.3">
      <c r="A110">
        <v>13276</v>
      </c>
      <c r="B110" t="s">
        <v>97</v>
      </c>
      <c r="C110" t="s">
        <v>38</v>
      </c>
      <c r="D110" t="str">
        <f>VLOOKUP(C110,Table6[[#All],[Geo]:[Region]],2,0)</f>
        <v>APAC</v>
      </c>
      <c r="E110" t="s">
        <v>46</v>
      </c>
      <c r="F110" t="str">
        <f>VLOOKUP(E110,Table5[[#All],[Product]:[Category]],2,0)</f>
        <v>Bars</v>
      </c>
      <c r="G110" s="1">
        <v>2807</v>
      </c>
      <c r="H110" s="36">
        <f>VLOOKUP(C110,Table6[#All],3,0)</f>
        <v>0.02</v>
      </c>
      <c r="I110" s="37">
        <f t="shared" si="4"/>
        <v>56.14</v>
      </c>
      <c r="J110" s="37">
        <f t="shared" si="5"/>
        <v>2750.86</v>
      </c>
      <c r="K110" s="38">
        <f t="shared" si="6"/>
        <v>471.04</v>
      </c>
      <c r="L110" s="37">
        <f t="shared" si="7"/>
        <v>2279.8200000000002</v>
      </c>
      <c r="M110" s="2">
        <v>319</v>
      </c>
      <c r="N110">
        <v>128</v>
      </c>
      <c r="O110" s="7">
        <v>41799</v>
      </c>
      <c r="P110">
        <f>VLOOKUP(E110,Table5[#All],3,0)</f>
        <v>3.68</v>
      </c>
    </row>
    <row r="111" spans="1:16" x14ac:dyDescent="0.3">
      <c r="A111">
        <v>13277</v>
      </c>
      <c r="B111" t="s">
        <v>99</v>
      </c>
      <c r="C111" t="s">
        <v>40</v>
      </c>
      <c r="D111" t="str">
        <f>VLOOKUP(C111,Table6[[#All],[Geo]:[Region]],2,0)</f>
        <v>Europe</v>
      </c>
      <c r="E111" t="s">
        <v>44</v>
      </c>
      <c r="F111" t="str">
        <f>VLOOKUP(E111,Table5[[#All],[Product]:[Category]],2,0)</f>
        <v>Bars</v>
      </c>
      <c r="G111" s="1">
        <v>315</v>
      </c>
      <c r="H111" s="36">
        <f>VLOOKUP(C111,Table6[#All],3,0)</f>
        <v>0.01</v>
      </c>
      <c r="I111" s="37">
        <f t="shared" si="4"/>
        <v>3.15</v>
      </c>
      <c r="J111" s="37">
        <f t="shared" si="5"/>
        <v>311.85000000000002</v>
      </c>
      <c r="K111" s="38">
        <f t="shared" si="6"/>
        <v>217.79</v>
      </c>
      <c r="L111" s="37">
        <f t="shared" si="7"/>
        <v>94.060000000000031</v>
      </c>
      <c r="M111" s="2">
        <v>141</v>
      </c>
      <c r="N111">
        <v>29</v>
      </c>
      <c r="O111" s="7">
        <v>41800</v>
      </c>
      <c r="P111">
        <f>VLOOKUP(E111,Table5[#All],3,0)</f>
        <v>7.51</v>
      </c>
    </row>
    <row r="112" spans="1:16" x14ac:dyDescent="0.3">
      <c r="A112">
        <v>13278</v>
      </c>
      <c r="B112" t="s">
        <v>96</v>
      </c>
      <c r="C112" t="s">
        <v>39</v>
      </c>
      <c r="D112" t="str">
        <f>VLOOKUP(C112,Table6[[#All],[Geo]:[Region]],2,0)</f>
        <v>APAC</v>
      </c>
      <c r="E112" t="s">
        <v>64</v>
      </c>
      <c r="F112" t="str">
        <f>VLOOKUP(E112,Table5[[#All],[Product]:[Category]],2,0)</f>
        <v>Bites</v>
      </c>
      <c r="G112" s="1">
        <v>6958</v>
      </c>
      <c r="H112" s="36">
        <f>VLOOKUP(C112,Table6[#All],3,0)</f>
        <v>0.03</v>
      </c>
      <c r="I112" s="37">
        <f t="shared" si="4"/>
        <v>208.73999999999998</v>
      </c>
      <c r="J112" s="37">
        <f t="shared" si="5"/>
        <v>6749.26</v>
      </c>
      <c r="K112" s="38">
        <f t="shared" si="6"/>
        <v>5206.08</v>
      </c>
      <c r="L112" s="37">
        <f t="shared" si="7"/>
        <v>1543.1800000000003</v>
      </c>
      <c r="M112" s="2">
        <v>48</v>
      </c>
      <c r="N112">
        <v>464</v>
      </c>
      <c r="O112" s="7">
        <v>41801</v>
      </c>
      <c r="P112">
        <f>VLOOKUP(E112,Table5[#All],3,0)</f>
        <v>11.22</v>
      </c>
    </row>
    <row r="113" spans="1:16" x14ac:dyDescent="0.3">
      <c r="A113">
        <v>13279</v>
      </c>
      <c r="B113" t="s">
        <v>95</v>
      </c>
      <c r="C113" t="s">
        <v>37</v>
      </c>
      <c r="D113" t="str">
        <f>VLOOKUP(C113,Table6[[#All],[Geo]:[Region]],2,0)</f>
        <v>Americas</v>
      </c>
      <c r="E113" t="s">
        <v>66</v>
      </c>
      <c r="F113" t="str">
        <f>VLOOKUP(E113,Table5[[#All],[Product]:[Category]],2,0)</f>
        <v>Drinks</v>
      </c>
      <c r="G113" s="1">
        <v>5418</v>
      </c>
      <c r="H113" s="36">
        <f>VLOOKUP(C113,Table6[#All],3,0)</f>
        <v>0.04</v>
      </c>
      <c r="I113" s="37">
        <f t="shared" si="4"/>
        <v>216.72</v>
      </c>
      <c r="J113" s="37">
        <f t="shared" si="5"/>
        <v>5201.28</v>
      </c>
      <c r="K113" s="38">
        <f t="shared" si="6"/>
        <v>4900.42</v>
      </c>
      <c r="L113" s="37">
        <f t="shared" si="7"/>
        <v>300.85999999999967</v>
      </c>
      <c r="M113" s="2">
        <v>357</v>
      </c>
      <c r="N113">
        <v>493</v>
      </c>
      <c r="O113" s="7">
        <v>41802</v>
      </c>
      <c r="P113">
        <f>VLOOKUP(E113,Table5[#All],3,0)</f>
        <v>9.94</v>
      </c>
    </row>
    <row r="114" spans="1:16" x14ac:dyDescent="0.3">
      <c r="A114">
        <v>13280</v>
      </c>
      <c r="B114" t="s">
        <v>101</v>
      </c>
      <c r="C114" t="s">
        <v>37</v>
      </c>
      <c r="D114" t="str">
        <f>VLOOKUP(C114,Table6[[#All],[Geo]:[Region]],2,0)</f>
        <v>Americas</v>
      </c>
      <c r="E114" t="s">
        <v>60</v>
      </c>
      <c r="F114" t="str">
        <f>VLOOKUP(E114,Table5[[#All],[Product]:[Category]],2,0)</f>
        <v>Drinks</v>
      </c>
      <c r="G114" s="1">
        <v>511</v>
      </c>
      <c r="H114" s="36">
        <f>VLOOKUP(C114,Table6[#All],3,0)</f>
        <v>0.04</v>
      </c>
      <c r="I114" s="37">
        <f t="shared" si="4"/>
        <v>20.440000000000001</v>
      </c>
      <c r="J114" s="37">
        <f t="shared" si="5"/>
        <v>490.56</v>
      </c>
      <c r="K114" s="38">
        <f t="shared" si="6"/>
        <v>66.239999999999995</v>
      </c>
      <c r="L114" s="37">
        <f t="shared" si="7"/>
        <v>424.32</v>
      </c>
      <c r="M114" s="2">
        <v>133</v>
      </c>
      <c r="N114">
        <v>23</v>
      </c>
      <c r="O114" s="7">
        <v>41803</v>
      </c>
      <c r="P114">
        <f>VLOOKUP(E114,Table5[#All],3,0)</f>
        <v>2.88</v>
      </c>
    </row>
    <row r="115" spans="1:16" x14ac:dyDescent="0.3">
      <c r="A115">
        <v>13281</v>
      </c>
      <c r="B115" t="s">
        <v>98</v>
      </c>
      <c r="C115" t="s">
        <v>37</v>
      </c>
      <c r="D115" t="str">
        <f>VLOOKUP(C115,Table6[[#All],[Geo]:[Region]],2,0)</f>
        <v>Americas</v>
      </c>
      <c r="E115" t="s">
        <v>61</v>
      </c>
      <c r="F115" t="str">
        <f>VLOOKUP(E115,Table5[[#All],[Product]:[Category]],2,0)</f>
        <v>Bars</v>
      </c>
      <c r="G115" s="1">
        <v>4921</v>
      </c>
      <c r="H115" s="36">
        <f>VLOOKUP(C115,Table6[#All],3,0)</f>
        <v>0.04</v>
      </c>
      <c r="I115" s="37">
        <f t="shared" si="4"/>
        <v>196.84</v>
      </c>
      <c r="J115" s="37">
        <f t="shared" si="5"/>
        <v>4724.16</v>
      </c>
      <c r="K115" s="38">
        <f t="shared" si="6"/>
        <v>999.4</v>
      </c>
      <c r="L115" s="37">
        <f t="shared" si="7"/>
        <v>3724.7599999999998</v>
      </c>
      <c r="M115" s="2">
        <v>81</v>
      </c>
      <c r="N115">
        <v>190</v>
      </c>
      <c r="O115" s="7">
        <v>41804</v>
      </c>
      <c r="P115">
        <f>VLOOKUP(E115,Table5[#All],3,0)</f>
        <v>5.26</v>
      </c>
    </row>
    <row r="116" spans="1:16" x14ac:dyDescent="0.3">
      <c r="A116">
        <v>13282</v>
      </c>
      <c r="B116" t="s">
        <v>100</v>
      </c>
      <c r="C116" t="s">
        <v>38</v>
      </c>
      <c r="D116" t="str">
        <f>VLOOKUP(C116,Table6[[#All],[Geo]:[Region]],2,0)</f>
        <v>APAC</v>
      </c>
      <c r="E116" t="s">
        <v>53</v>
      </c>
      <c r="F116" t="str">
        <f>VLOOKUP(E116,Table5[[#All],[Product]:[Category]],2,0)</f>
        <v>Bites</v>
      </c>
      <c r="G116" s="1">
        <v>9653</v>
      </c>
      <c r="H116" s="36">
        <f>VLOOKUP(C116,Table6[#All],3,0)</f>
        <v>0.02</v>
      </c>
      <c r="I116" s="37">
        <f t="shared" si="4"/>
        <v>193.06</v>
      </c>
      <c r="J116" s="37">
        <f t="shared" si="5"/>
        <v>9459.94</v>
      </c>
      <c r="K116" s="38">
        <f t="shared" si="6"/>
        <v>9028.36</v>
      </c>
      <c r="L116" s="37">
        <f t="shared" si="7"/>
        <v>431.57999999999993</v>
      </c>
      <c r="M116" s="2">
        <v>139</v>
      </c>
      <c r="N116">
        <v>1207</v>
      </c>
      <c r="O116" s="7">
        <v>41805</v>
      </c>
      <c r="P116">
        <f>VLOOKUP(E116,Table5[#All],3,0)</f>
        <v>7.48</v>
      </c>
    </row>
    <row r="117" spans="1:16" x14ac:dyDescent="0.3">
      <c r="A117">
        <v>13283</v>
      </c>
      <c r="B117" t="s">
        <v>94</v>
      </c>
      <c r="C117" t="s">
        <v>37</v>
      </c>
      <c r="D117" t="str">
        <f>VLOOKUP(C117,Table6[[#All],[Geo]:[Region]],2,0)</f>
        <v>Americas</v>
      </c>
      <c r="E117" t="s">
        <v>66</v>
      </c>
      <c r="F117" t="str">
        <f>VLOOKUP(E117,Table5[[#All],[Product]:[Category]],2,0)</f>
        <v>Drinks</v>
      </c>
      <c r="G117" s="1">
        <v>4753</v>
      </c>
      <c r="H117" s="36">
        <f>VLOOKUP(C117,Table6[#All],3,0)</f>
        <v>0.04</v>
      </c>
      <c r="I117" s="37">
        <f t="shared" si="4"/>
        <v>190.12</v>
      </c>
      <c r="J117" s="37">
        <f t="shared" si="5"/>
        <v>4562.88</v>
      </c>
      <c r="K117" s="38">
        <f t="shared" si="6"/>
        <v>3946.18</v>
      </c>
      <c r="L117" s="37">
        <f t="shared" si="7"/>
        <v>616.70000000000027</v>
      </c>
      <c r="M117" s="2">
        <v>42</v>
      </c>
      <c r="N117">
        <v>397</v>
      </c>
      <c r="O117" s="7">
        <v>41806</v>
      </c>
      <c r="P117">
        <f>VLOOKUP(E117,Table5[#All],3,0)</f>
        <v>9.94</v>
      </c>
    </row>
    <row r="118" spans="1:16" x14ac:dyDescent="0.3">
      <c r="A118">
        <v>13284</v>
      </c>
      <c r="B118" t="s">
        <v>98</v>
      </c>
      <c r="C118" t="s">
        <v>40</v>
      </c>
      <c r="D118" t="str">
        <f>VLOOKUP(C118,Table6[[#All],[Geo]:[Region]],2,0)</f>
        <v>Europe</v>
      </c>
      <c r="E118" t="s">
        <v>52</v>
      </c>
      <c r="F118" t="str">
        <f>VLOOKUP(E118,Table5[[#All],[Product]:[Category]],2,0)</f>
        <v>Bars</v>
      </c>
      <c r="G118" s="1">
        <v>5355</v>
      </c>
      <c r="H118" s="36">
        <f>VLOOKUP(C118,Table6[#All],3,0)</f>
        <v>0.01</v>
      </c>
      <c r="I118" s="37">
        <f t="shared" si="4"/>
        <v>53.550000000000004</v>
      </c>
      <c r="J118" s="37">
        <f t="shared" si="5"/>
        <v>5301.45</v>
      </c>
      <c r="K118" s="38">
        <f t="shared" si="6"/>
        <v>1815.42</v>
      </c>
      <c r="L118" s="37">
        <f t="shared" si="7"/>
        <v>3486.0299999999997</v>
      </c>
      <c r="M118" s="2">
        <v>214</v>
      </c>
      <c r="N118">
        <v>383</v>
      </c>
      <c r="O118" s="7">
        <v>41807</v>
      </c>
      <c r="P118">
        <f>VLOOKUP(E118,Table5[#All],3,0)</f>
        <v>4.74</v>
      </c>
    </row>
    <row r="119" spans="1:16" x14ac:dyDescent="0.3">
      <c r="A119">
        <v>13285</v>
      </c>
      <c r="B119" t="s">
        <v>101</v>
      </c>
      <c r="C119" t="s">
        <v>40</v>
      </c>
      <c r="D119" t="str">
        <f>VLOOKUP(C119,Table6[[#All],[Geo]:[Region]],2,0)</f>
        <v>Europe</v>
      </c>
      <c r="E119" t="s">
        <v>63</v>
      </c>
      <c r="F119" t="str">
        <f>VLOOKUP(E119,Table5[[#All],[Product]:[Category]],2,0)</f>
        <v>Bars</v>
      </c>
      <c r="G119" s="1">
        <v>5873</v>
      </c>
      <c r="H119" s="36">
        <f>VLOOKUP(C119,Table6[#All],3,0)</f>
        <v>0.01</v>
      </c>
      <c r="I119" s="37">
        <f t="shared" si="4"/>
        <v>58.730000000000004</v>
      </c>
      <c r="J119" s="37">
        <f t="shared" si="5"/>
        <v>5814.2699999999995</v>
      </c>
      <c r="K119" s="38">
        <f t="shared" si="6"/>
        <v>2402.4</v>
      </c>
      <c r="L119" s="37">
        <f t="shared" si="7"/>
        <v>3411.8699999999994</v>
      </c>
      <c r="M119" s="2">
        <v>181</v>
      </c>
      <c r="N119">
        <v>420</v>
      </c>
      <c r="O119" s="7">
        <v>41808</v>
      </c>
      <c r="P119">
        <f>VLOOKUP(E119,Table5[#All],3,0)</f>
        <v>5.72</v>
      </c>
    </row>
    <row r="120" spans="1:16" x14ac:dyDescent="0.3">
      <c r="A120">
        <v>13286</v>
      </c>
      <c r="B120" t="s">
        <v>97</v>
      </c>
      <c r="C120" t="s">
        <v>40</v>
      </c>
      <c r="D120" t="str">
        <f>VLOOKUP(C120,Table6[[#All],[Geo]:[Region]],2,0)</f>
        <v>Europe</v>
      </c>
      <c r="E120" t="s">
        <v>53</v>
      </c>
      <c r="F120" t="str">
        <f>VLOOKUP(E120,Table5[[#All],[Product]:[Category]],2,0)</f>
        <v>Bites</v>
      </c>
      <c r="G120" s="1">
        <v>7623</v>
      </c>
      <c r="H120" s="36">
        <f>VLOOKUP(C120,Table6[#All],3,0)</f>
        <v>0.01</v>
      </c>
      <c r="I120" s="37">
        <f t="shared" si="4"/>
        <v>76.23</v>
      </c>
      <c r="J120" s="37">
        <f t="shared" si="5"/>
        <v>7546.7699999999995</v>
      </c>
      <c r="K120" s="38">
        <f t="shared" si="6"/>
        <v>7128.4400000000005</v>
      </c>
      <c r="L120" s="37">
        <f t="shared" si="7"/>
        <v>418.32999999999902</v>
      </c>
      <c r="M120" s="2">
        <v>12</v>
      </c>
      <c r="N120">
        <v>953</v>
      </c>
      <c r="O120" s="7">
        <v>41801</v>
      </c>
      <c r="P120">
        <f>VLOOKUP(E120,Table5[#All],3,0)</f>
        <v>7.48</v>
      </c>
    </row>
    <row r="121" spans="1:16" x14ac:dyDescent="0.3">
      <c r="A121">
        <v>13287</v>
      </c>
      <c r="B121" t="s">
        <v>100</v>
      </c>
      <c r="C121" t="s">
        <v>41</v>
      </c>
      <c r="D121" t="str">
        <f>VLOOKUP(C121,Table6[[#All],[Geo]:[Region]],2,0)</f>
        <v>Americas</v>
      </c>
      <c r="E121" t="s">
        <v>66</v>
      </c>
      <c r="F121" t="str">
        <f>VLOOKUP(E121,Table5[[#All],[Product]:[Category]],2,0)</f>
        <v>Drinks</v>
      </c>
      <c r="G121" s="1">
        <v>924</v>
      </c>
      <c r="H121" s="36">
        <f>VLOOKUP(C121,Table6[#All],3,0)</f>
        <v>0.03</v>
      </c>
      <c r="I121" s="37">
        <f t="shared" si="4"/>
        <v>27.72</v>
      </c>
      <c r="J121" s="37">
        <f t="shared" si="5"/>
        <v>896.28</v>
      </c>
      <c r="K121" s="38">
        <f t="shared" si="6"/>
        <v>924.42</v>
      </c>
      <c r="L121" s="37">
        <f t="shared" si="7"/>
        <v>-28.139999999999986</v>
      </c>
      <c r="M121" s="2">
        <v>19</v>
      </c>
      <c r="N121">
        <v>93</v>
      </c>
      <c r="O121" s="7">
        <v>41802</v>
      </c>
      <c r="P121">
        <f>VLOOKUP(E121,Table5[#All],3,0)</f>
        <v>9.94</v>
      </c>
    </row>
    <row r="122" spans="1:16" x14ac:dyDescent="0.3">
      <c r="A122">
        <v>13288</v>
      </c>
      <c r="B122" t="s">
        <v>96</v>
      </c>
      <c r="C122" t="s">
        <v>36</v>
      </c>
      <c r="D122" t="str">
        <f>VLOOKUP(C122,Table6[[#All],[Geo]:[Region]],2,0)</f>
        <v>APAC</v>
      </c>
      <c r="E122" t="s">
        <v>61</v>
      </c>
      <c r="F122" t="str">
        <f>VLOOKUP(E122,Table5[[#All],[Product]:[Category]],2,0)</f>
        <v>Bars</v>
      </c>
      <c r="G122" s="1">
        <v>686</v>
      </c>
      <c r="H122" s="36">
        <f>VLOOKUP(C122,Table6[#All],3,0)</f>
        <v>0.02</v>
      </c>
      <c r="I122" s="37">
        <f t="shared" si="4"/>
        <v>13.72</v>
      </c>
      <c r="J122" s="37">
        <f t="shared" si="5"/>
        <v>672.28</v>
      </c>
      <c r="K122" s="38">
        <f t="shared" si="6"/>
        <v>147.28</v>
      </c>
      <c r="L122" s="37">
        <f t="shared" si="7"/>
        <v>525</v>
      </c>
      <c r="M122" s="2">
        <v>189</v>
      </c>
      <c r="N122">
        <v>28</v>
      </c>
      <c r="O122" s="7">
        <v>41803</v>
      </c>
      <c r="P122">
        <f>VLOOKUP(E122,Table5[#All],3,0)</f>
        <v>5.26</v>
      </c>
    </row>
    <row r="123" spans="1:16" x14ac:dyDescent="0.3">
      <c r="A123">
        <v>13289</v>
      </c>
      <c r="B123" t="s">
        <v>98</v>
      </c>
      <c r="C123" t="s">
        <v>37</v>
      </c>
      <c r="D123" t="str">
        <f>VLOOKUP(C123,Table6[[#All],[Geo]:[Region]],2,0)</f>
        <v>Americas</v>
      </c>
      <c r="E123" t="s">
        <v>55</v>
      </c>
      <c r="F123" t="str">
        <f>VLOOKUP(E123,Table5[[#All],[Product]:[Category]],2,0)</f>
        <v>Bars</v>
      </c>
      <c r="G123" s="1">
        <v>1974</v>
      </c>
      <c r="H123" s="36">
        <f>VLOOKUP(C123,Table6[#All],3,0)</f>
        <v>0.04</v>
      </c>
      <c r="I123" s="37">
        <f t="shared" si="4"/>
        <v>78.960000000000008</v>
      </c>
      <c r="J123" s="37">
        <f t="shared" si="5"/>
        <v>1895.04</v>
      </c>
      <c r="K123" s="38">
        <f t="shared" si="6"/>
        <v>400.53000000000003</v>
      </c>
      <c r="L123" s="37">
        <f t="shared" si="7"/>
        <v>1494.51</v>
      </c>
      <c r="M123" s="2">
        <v>174</v>
      </c>
      <c r="N123">
        <v>79</v>
      </c>
      <c r="O123" s="7">
        <v>41804</v>
      </c>
      <c r="P123">
        <f>VLOOKUP(E123,Table5[#All],3,0)</f>
        <v>5.07</v>
      </c>
    </row>
    <row r="124" spans="1:16" x14ac:dyDescent="0.3">
      <c r="A124">
        <v>13290</v>
      </c>
      <c r="B124" t="s">
        <v>99</v>
      </c>
      <c r="C124" t="s">
        <v>36</v>
      </c>
      <c r="D124" t="str">
        <f>VLOOKUP(C124,Table6[[#All],[Geo]:[Region]],2,0)</f>
        <v>APAC</v>
      </c>
      <c r="E124" t="s">
        <v>59</v>
      </c>
      <c r="F124" t="str">
        <f>VLOOKUP(E124,Table5[[#All],[Product]:[Category]],2,0)</f>
        <v>Bites</v>
      </c>
      <c r="G124" s="1">
        <v>1610</v>
      </c>
      <c r="H124" s="36">
        <f>VLOOKUP(C124,Table6[#All],3,0)</f>
        <v>0.02</v>
      </c>
      <c r="I124" s="37">
        <f t="shared" si="4"/>
        <v>32.200000000000003</v>
      </c>
      <c r="J124" s="37">
        <f t="shared" si="5"/>
        <v>1577.8</v>
      </c>
      <c r="K124" s="38">
        <f t="shared" si="6"/>
        <v>482.47999999999996</v>
      </c>
      <c r="L124" s="37">
        <f t="shared" si="7"/>
        <v>1095.32</v>
      </c>
      <c r="M124" s="2">
        <v>9</v>
      </c>
      <c r="N124">
        <v>74</v>
      </c>
      <c r="O124" s="7">
        <v>41805</v>
      </c>
      <c r="P124">
        <f>VLOOKUP(E124,Table5[#All],3,0)</f>
        <v>6.52</v>
      </c>
    </row>
    <row r="125" spans="1:16" x14ac:dyDescent="0.3">
      <c r="A125">
        <v>13291</v>
      </c>
      <c r="B125" t="s">
        <v>95</v>
      </c>
      <c r="C125" t="s">
        <v>36</v>
      </c>
      <c r="D125" t="str">
        <f>VLOOKUP(C125,Table6[[#All],[Geo]:[Region]],2,0)</f>
        <v>APAC</v>
      </c>
      <c r="E125" t="s">
        <v>49</v>
      </c>
      <c r="F125" t="str">
        <f>VLOOKUP(E125,Table5[[#All],[Product]:[Category]],2,0)</f>
        <v>Drinks</v>
      </c>
      <c r="G125" s="1">
        <v>882</v>
      </c>
      <c r="H125" s="36">
        <f>VLOOKUP(C125,Table6[#All],3,0)</f>
        <v>0.02</v>
      </c>
      <c r="I125" s="37">
        <f t="shared" si="4"/>
        <v>17.64</v>
      </c>
      <c r="J125" s="37">
        <f t="shared" si="5"/>
        <v>864.36</v>
      </c>
      <c r="K125" s="38">
        <f t="shared" si="6"/>
        <v>325.38</v>
      </c>
      <c r="L125" s="37">
        <f t="shared" si="7"/>
        <v>538.98</v>
      </c>
      <c r="M125" s="2">
        <v>188</v>
      </c>
      <c r="N125">
        <v>34</v>
      </c>
      <c r="O125" s="7">
        <v>41806</v>
      </c>
      <c r="P125">
        <f>VLOOKUP(E125,Table5[#All],3,0)</f>
        <v>9.57</v>
      </c>
    </row>
    <row r="126" spans="1:16" x14ac:dyDescent="0.3">
      <c r="A126">
        <v>13292</v>
      </c>
      <c r="B126" t="s">
        <v>101</v>
      </c>
      <c r="C126" t="s">
        <v>39</v>
      </c>
      <c r="D126" t="str">
        <f>VLOOKUP(C126,Table6[[#All],[Geo]:[Region]],2,0)</f>
        <v>APAC</v>
      </c>
      <c r="E126" t="s">
        <v>64</v>
      </c>
      <c r="F126" t="str">
        <f>VLOOKUP(E126,Table5[[#All],[Product]:[Category]],2,0)</f>
        <v>Bites</v>
      </c>
      <c r="G126" s="1">
        <v>7798</v>
      </c>
      <c r="H126" s="36">
        <f>VLOOKUP(C126,Table6[#All],3,0)</f>
        <v>0.03</v>
      </c>
      <c r="I126" s="37">
        <f t="shared" si="4"/>
        <v>233.94</v>
      </c>
      <c r="J126" s="37">
        <f t="shared" si="5"/>
        <v>7564.0599999999995</v>
      </c>
      <c r="K126" s="38">
        <f t="shared" si="6"/>
        <v>5149.9800000000005</v>
      </c>
      <c r="L126" s="37">
        <f t="shared" si="7"/>
        <v>2414.079999999999</v>
      </c>
      <c r="M126" s="2">
        <v>90</v>
      </c>
      <c r="N126">
        <v>459</v>
      </c>
      <c r="O126" s="7">
        <v>41807</v>
      </c>
      <c r="P126">
        <f>VLOOKUP(E126,Table5[#All],3,0)</f>
        <v>11.22</v>
      </c>
    </row>
    <row r="127" spans="1:16" x14ac:dyDescent="0.3">
      <c r="A127">
        <v>13293</v>
      </c>
      <c r="B127" t="s">
        <v>96</v>
      </c>
      <c r="C127" t="s">
        <v>41</v>
      </c>
      <c r="D127" t="str">
        <f>VLOOKUP(C127,Table6[[#All],[Geo]:[Region]],2,0)</f>
        <v>Americas</v>
      </c>
      <c r="E127" t="s">
        <v>44</v>
      </c>
      <c r="F127" t="str">
        <f>VLOOKUP(E127,Table5[[#All],[Product]:[Category]],2,0)</f>
        <v>Bars</v>
      </c>
      <c r="G127" s="1">
        <v>5299</v>
      </c>
      <c r="H127" s="36">
        <f>VLOOKUP(C127,Table6[#All],3,0)</f>
        <v>0.03</v>
      </c>
      <c r="I127" s="37">
        <f t="shared" si="4"/>
        <v>158.97</v>
      </c>
      <c r="J127" s="37">
        <f t="shared" si="5"/>
        <v>5140.03</v>
      </c>
      <c r="K127" s="38">
        <f t="shared" si="6"/>
        <v>2846.29</v>
      </c>
      <c r="L127" s="37">
        <f t="shared" si="7"/>
        <v>2293.7399999999998</v>
      </c>
      <c r="M127" s="2">
        <v>119</v>
      </c>
      <c r="N127">
        <v>379</v>
      </c>
      <c r="O127" s="7">
        <v>41822</v>
      </c>
      <c r="P127">
        <f>VLOOKUP(E127,Table5[#All],3,0)</f>
        <v>7.51</v>
      </c>
    </row>
    <row r="128" spans="1:16" x14ac:dyDescent="0.3">
      <c r="A128">
        <v>13294</v>
      </c>
      <c r="B128" t="s">
        <v>92</v>
      </c>
      <c r="C128" t="s">
        <v>41</v>
      </c>
      <c r="D128" t="str">
        <f>VLOOKUP(C128,Table6[[#All],[Geo]:[Region]],2,0)</f>
        <v>Americas</v>
      </c>
      <c r="E128" t="s">
        <v>60</v>
      </c>
      <c r="F128" t="str">
        <f>VLOOKUP(E128,Table5[[#All],[Product]:[Category]],2,0)</f>
        <v>Drinks</v>
      </c>
      <c r="G128" s="1">
        <v>3045</v>
      </c>
      <c r="H128" s="36">
        <f>VLOOKUP(C128,Table6[#All],3,0)</f>
        <v>0.03</v>
      </c>
      <c r="I128" s="37">
        <f t="shared" si="4"/>
        <v>91.35</v>
      </c>
      <c r="J128" s="37">
        <f t="shared" si="5"/>
        <v>2953.65</v>
      </c>
      <c r="K128" s="38">
        <f t="shared" si="6"/>
        <v>365.76</v>
      </c>
      <c r="L128" s="37">
        <f t="shared" si="7"/>
        <v>2587.8900000000003</v>
      </c>
      <c r="M128" s="2">
        <v>288</v>
      </c>
      <c r="N128">
        <v>127</v>
      </c>
      <c r="O128" s="7">
        <v>41823</v>
      </c>
      <c r="P128">
        <f>VLOOKUP(E128,Table5[#All],3,0)</f>
        <v>2.88</v>
      </c>
    </row>
    <row r="129" spans="1:16" x14ac:dyDescent="0.3">
      <c r="A129">
        <v>13295</v>
      </c>
      <c r="B129" t="s">
        <v>93</v>
      </c>
      <c r="C129" t="s">
        <v>39</v>
      </c>
      <c r="D129" t="str">
        <f>VLOOKUP(C129,Table6[[#All],[Geo]:[Region]],2,0)</f>
        <v>APAC</v>
      </c>
      <c r="E129" t="s">
        <v>63</v>
      </c>
      <c r="F129" t="str">
        <f>VLOOKUP(E129,Table5[[#All],[Product]:[Category]],2,0)</f>
        <v>Bars</v>
      </c>
      <c r="G129" s="1">
        <v>1687</v>
      </c>
      <c r="H129" s="36">
        <f>VLOOKUP(C129,Table6[#All],3,0)</f>
        <v>0.03</v>
      </c>
      <c r="I129" s="37">
        <f t="shared" si="4"/>
        <v>50.61</v>
      </c>
      <c r="J129" s="37">
        <f t="shared" si="5"/>
        <v>1636.3899999999999</v>
      </c>
      <c r="K129" s="38">
        <f t="shared" si="6"/>
        <v>743.6</v>
      </c>
      <c r="L129" s="37">
        <f t="shared" si="7"/>
        <v>892.78999999999985</v>
      </c>
      <c r="M129" s="2">
        <v>248</v>
      </c>
      <c r="N129">
        <v>130</v>
      </c>
      <c r="O129" s="7">
        <v>41824</v>
      </c>
      <c r="P129">
        <f>VLOOKUP(E129,Table5[#All],3,0)</f>
        <v>5.72</v>
      </c>
    </row>
    <row r="130" spans="1:16" x14ac:dyDescent="0.3">
      <c r="A130">
        <v>13296</v>
      </c>
      <c r="B130" t="s">
        <v>92</v>
      </c>
      <c r="C130" t="s">
        <v>38</v>
      </c>
      <c r="D130" t="str">
        <f>VLOOKUP(C130,Table6[[#All],[Geo]:[Region]],2,0)</f>
        <v>APAC</v>
      </c>
      <c r="E130" t="s">
        <v>56</v>
      </c>
      <c r="F130" t="str">
        <f>VLOOKUP(E130,Table5[[#All],[Product]:[Category]],2,0)</f>
        <v>Drinks</v>
      </c>
      <c r="G130" s="1">
        <v>1407</v>
      </c>
      <c r="H130" s="36">
        <f>VLOOKUP(C130,Table6[#All],3,0)</f>
        <v>0.02</v>
      </c>
      <c r="I130" s="37">
        <f t="shared" si="4"/>
        <v>28.14</v>
      </c>
      <c r="J130" s="37">
        <f t="shared" si="5"/>
        <v>1378.86</v>
      </c>
      <c r="K130" s="38">
        <f t="shared" si="6"/>
        <v>639.19999999999993</v>
      </c>
      <c r="L130" s="37">
        <f t="shared" si="7"/>
        <v>739.66</v>
      </c>
      <c r="M130" s="2">
        <v>93</v>
      </c>
      <c r="N130">
        <v>94</v>
      </c>
      <c r="O130" s="7">
        <v>41825</v>
      </c>
      <c r="P130">
        <f>VLOOKUP(E130,Table5[#All],3,0)</f>
        <v>6.8</v>
      </c>
    </row>
    <row r="131" spans="1:16" x14ac:dyDescent="0.3">
      <c r="A131">
        <v>13297</v>
      </c>
      <c r="B131" t="s">
        <v>96</v>
      </c>
      <c r="C131" t="s">
        <v>41</v>
      </c>
      <c r="D131" t="str">
        <f>VLOOKUP(C131,Table6[[#All],[Geo]:[Region]],2,0)</f>
        <v>Americas</v>
      </c>
      <c r="E131" t="s">
        <v>66</v>
      </c>
      <c r="F131" t="str">
        <f>VLOOKUP(E131,Table5[[#All],[Product]:[Category]],2,0)</f>
        <v>Drinks</v>
      </c>
      <c r="G131" s="1">
        <v>11095</v>
      </c>
      <c r="H131" s="36">
        <f>VLOOKUP(C131,Table6[#All],3,0)</f>
        <v>0.03</v>
      </c>
      <c r="I131" s="37">
        <f t="shared" ref="I131:I194" si="8">G131*H131</f>
        <v>332.84999999999997</v>
      </c>
      <c r="J131" s="37">
        <f t="shared" ref="J131:J194" si="9">G131*(1-H131)</f>
        <v>10762.15</v>
      </c>
      <c r="K131" s="38">
        <f t="shared" ref="K131:K194" si="10">P131*N131</f>
        <v>8488.76</v>
      </c>
      <c r="L131" s="37">
        <f t="shared" ref="L131:L194" si="11">J131-K131</f>
        <v>2273.3899999999994</v>
      </c>
      <c r="M131" s="2">
        <v>211</v>
      </c>
      <c r="N131">
        <v>854</v>
      </c>
      <c r="O131" s="7">
        <v>41826</v>
      </c>
      <c r="P131">
        <f>VLOOKUP(E131,Table5[#All],3,0)</f>
        <v>9.94</v>
      </c>
    </row>
    <row r="132" spans="1:16" x14ac:dyDescent="0.3">
      <c r="A132">
        <v>13298</v>
      </c>
      <c r="B132" t="s">
        <v>92</v>
      </c>
      <c r="C132" t="s">
        <v>36</v>
      </c>
      <c r="D132" t="str">
        <f>VLOOKUP(C132,Table6[[#All],[Geo]:[Region]],2,0)</f>
        <v>APAC</v>
      </c>
      <c r="E132" t="s">
        <v>51</v>
      </c>
      <c r="F132" t="str">
        <f>VLOOKUP(E132,Table5[[#All],[Product]:[Category]],2,0)</f>
        <v>Bars</v>
      </c>
      <c r="G132" s="1">
        <v>6860</v>
      </c>
      <c r="H132" s="36">
        <f>VLOOKUP(C132,Table6[#All],3,0)</f>
        <v>0.02</v>
      </c>
      <c r="I132" s="37">
        <f t="shared" si="8"/>
        <v>137.20000000000002</v>
      </c>
      <c r="J132" s="37">
        <f t="shared" si="9"/>
        <v>6722.8</v>
      </c>
      <c r="K132" s="38">
        <f t="shared" si="10"/>
        <v>1201.2</v>
      </c>
      <c r="L132" s="37">
        <f t="shared" si="11"/>
        <v>5521.6</v>
      </c>
      <c r="M132" s="2">
        <v>268</v>
      </c>
      <c r="N132">
        <v>312</v>
      </c>
      <c r="O132" s="7">
        <v>41827</v>
      </c>
      <c r="P132">
        <f>VLOOKUP(E132,Table5[#All],3,0)</f>
        <v>3.85</v>
      </c>
    </row>
    <row r="133" spans="1:16" x14ac:dyDescent="0.3">
      <c r="A133">
        <v>13299</v>
      </c>
      <c r="B133" t="s">
        <v>94</v>
      </c>
      <c r="C133" t="s">
        <v>36</v>
      </c>
      <c r="D133" t="str">
        <f>VLOOKUP(C133,Table6[[#All],[Geo]:[Region]],2,0)</f>
        <v>APAC</v>
      </c>
      <c r="E133" t="s">
        <v>64</v>
      </c>
      <c r="F133" t="str">
        <f>VLOOKUP(E133,Table5[[#All],[Product]:[Category]],2,0)</f>
        <v>Bites</v>
      </c>
      <c r="G133" s="1">
        <v>3094</v>
      </c>
      <c r="H133" s="36">
        <f>VLOOKUP(C133,Table6[#All],3,0)</f>
        <v>0.02</v>
      </c>
      <c r="I133" s="37">
        <f t="shared" si="8"/>
        <v>61.88</v>
      </c>
      <c r="J133" s="37">
        <f t="shared" si="9"/>
        <v>3032.12</v>
      </c>
      <c r="K133" s="38">
        <f t="shared" si="10"/>
        <v>2479.6200000000003</v>
      </c>
      <c r="L133" s="37">
        <f t="shared" si="11"/>
        <v>552.49999999999955</v>
      </c>
      <c r="M133" s="2">
        <v>249</v>
      </c>
      <c r="N133">
        <v>221</v>
      </c>
      <c r="O133" s="7">
        <v>41828</v>
      </c>
      <c r="P133">
        <f>VLOOKUP(E133,Table5[#All],3,0)</f>
        <v>11.22</v>
      </c>
    </row>
    <row r="134" spans="1:16" x14ac:dyDescent="0.3">
      <c r="A134">
        <v>13300</v>
      </c>
      <c r="B134" t="s">
        <v>98</v>
      </c>
      <c r="C134" t="s">
        <v>38</v>
      </c>
      <c r="D134" t="str">
        <f>VLOOKUP(C134,Table6[[#All],[Geo]:[Region]],2,0)</f>
        <v>APAC</v>
      </c>
      <c r="E134" t="s">
        <v>46</v>
      </c>
      <c r="F134" t="str">
        <f>VLOOKUP(E134,Table5[[#All],[Product]:[Category]],2,0)</f>
        <v>Bars</v>
      </c>
      <c r="G134" s="1">
        <v>3507</v>
      </c>
      <c r="H134" s="36">
        <f>VLOOKUP(C134,Table6[#All],3,0)</f>
        <v>0.02</v>
      </c>
      <c r="I134" s="37">
        <f t="shared" si="8"/>
        <v>70.14</v>
      </c>
      <c r="J134" s="37">
        <f t="shared" si="9"/>
        <v>3436.86</v>
      </c>
      <c r="K134" s="38">
        <f t="shared" si="10"/>
        <v>540.96</v>
      </c>
      <c r="L134" s="37">
        <f t="shared" si="11"/>
        <v>2895.9</v>
      </c>
      <c r="M134" s="2">
        <v>298</v>
      </c>
      <c r="N134">
        <v>147</v>
      </c>
      <c r="O134" s="7">
        <v>41829</v>
      </c>
      <c r="P134">
        <f>VLOOKUP(E134,Table5[#All],3,0)</f>
        <v>3.68</v>
      </c>
    </row>
    <row r="135" spans="1:16" x14ac:dyDescent="0.3">
      <c r="A135">
        <v>13301</v>
      </c>
      <c r="B135" t="s">
        <v>97</v>
      </c>
      <c r="C135" t="s">
        <v>37</v>
      </c>
      <c r="D135" t="str">
        <f>VLOOKUP(C135,Table6[[#All],[Geo]:[Region]],2,0)</f>
        <v>Americas</v>
      </c>
      <c r="E135" t="s">
        <v>44</v>
      </c>
      <c r="F135" t="str">
        <f>VLOOKUP(E135,Table5[[#All],[Product]:[Category]],2,0)</f>
        <v>Bars</v>
      </c>
      <c r="G135" s="1">
        <v>1078</v>
      </c>
      <c r="H135" s="36">
        <f>VLOOKUP(C135,Table6[#All],3,0)</f>
        <v>0.04</v>
      </c>
      <c r="I135" s="37">
        <f t="shared" si="8"/>
        <v>43.12</v>
      </c>
      <c r="J135" s="37">
        <f t="shared" si="9"/>
        <v>1034.8799999999999</v>
      </c>
      <c r="K135" s="38">
        <f t="shared" si="10"/>
        <v>675.9</v>
      </c>
      <c r="L135" s="37">
        <f t="shared" si="11"/>
        <v>358.9799999999999</v>
      </c>
      <c r="M135" s="2">
        <v>194</v>
      </c>
      <c r="N135">
        <v>90</v>
      </c>
      <c r="O135" s="7">
        <v>41830</v>
      </c>
      <c r="P135">
        <f>VLOOKUP(E135,Table5[#All],3,0)</f>
        <v>7.51</v>
      </c>
    </row>
    <row r="136" spans="1:16" x14ac:dyDescent="0.3">
      <c r="A136">
        <v>13302</v>
      </c>
      <c r="B136" t="s">
        <v>99</v>
      </c>
      <c r="C136" t="s">
        <v>36</v>
      </c>
      <c r="D136" t="str">
        <f>VLOOKUP(C136,Table6[[#All],[Geo]:[Region]],2,0)</f>
        <v>APAC</v>
      </c>
      <c r="E136" t="s">
        <v>47</v>
      </c>
      <c r="F136" t="str">
        <f>VLOOKUP(E136,Table5[[#All],[Product]:[Category]],2,0)</f>
        <v>Bars</v>
      </c>
      <c r="G136" s="1">
        <v>3129</v>
      </c>
      <c r="H136" s="36">
        <f>VLOOKUP(C136,Table6[#All],3,0)</f>
        <v>0.02</v>
      </c>
      <c r="I136" s="37">
        <f t="shared" si="8"/>
        <v>62.58</v>
      </c>
      <c r="J136" s="37">
        <f t="shared" si="9"/>
        <v>3066.42</v>
      </c>
      <c r="K136" s="38">
        <f t="shared" si="10"/>
        <v>433.32</v>
      </c>
      <c r="L136" s="37">
        <f t="shared" si="11"/>
        <v>2633.1</v>
      </c>
      <c r="M136" s="2">
        <v>6</v>
      </c>
      <c r="N136">
        <v>157</v>
      </c>
      <c r="O136" s="7">
        <v>41831</v>
      </c>
      <c r="P136">
        <f>VLOOKUP(E136,Table5[#All],3,0)</f>
        <v>2.76</v>
      </c>
    </row>
    <row r="137" spans="1:16" x14ac:dyDescent="0.3">
      <c r="A137">
        <v>13303</v>
      </c>
      <c r="B137" t="s">
        <v>93</v>
      </c>
      <c r="C137" t="s">
        <v>40</v>
      </c>
      <c r="D137" t="str">
        <f>VLOOKUP(C137,Table6[[#All],[Geo]:[Region]],2,0)</f>
        <v>Europe</v>
      </c>
      <c r="E137" t="s">
        <v>58</v>
      </c>
      <c r="F137" t="str">
        <f>VLOOKUP(E137,Table5[[#All],[Product]:[Category]],2,0)</f>
        <v>Bites</v>
      </c>
      <c r="G137" s="1">
        <v>7287</v>
      </c>
      <c r="H137" s="36">
        <f>VLOOKUP(C137,Table6[#All],3,0)</f>
        <v>0.01</v>
      </c>
      <c r="I137" s="37">
        <f t="shared" si="8"/>
        <v>72.87</v>
      </c>
      <c r="J137" s="37">
        <f t="shared" si="9"/>
        <v>7214.13</v>
      </c>
      <c r="K137" s="38">
        <f t="shared" si="10"/>
        <v>3564.0000000000005</v>
      </c>
      <c r="L137" s="37">
        <f t="shared" si="11"/>
        <v>3650.1299999999997</v>
      </c>
      <c r="M137" s="2">
        <v>386</v>
      </c>
      <c r="N137">
        <v>810</v>
      </c>
      <c r="O137" s="7">
        <v>41832</v>
      </c>
      <c r="P137">
        <f>VLOOKUP(E137,Table5[#All],3,0)</f>
        <v>4.4000000000000004</v>
      </c>
    </row>
    <row r="138" spans="1:16" x14ac:dyDescent="0.3">
      <c r="A138">
        <v>13304</v>
      </c>
      <c r="B138" t="s">
        <v>92</v>
      </c>
      <c r="C138" t="s">
        <v>40</v>
      </c>
      <c r="D138" t="str">
        <f>VLOOKUP(C138,Table6[[#All],[Geo]:[Region]],2,0)</f>
        <v>Europe</v>
      </c>
      <c r="E138" t="s">
        <v>56</v>
      </c>
      <c r="F138" t="str">
        <f>VLOOKUP(E138,Table5[[#All],[Product]:[Category]],2,0)</f>
        <v>Drinks</v>
      </c>
      <c r="G138" s="1">
        <v>6937</v>
      </c>
      <c r="H138" s="36">
        <f>VLOOKUP(C138,Table6[#All],3,0)</f>
        <v>0.01</v>
      </c>
      <c r="I138" s="37">
        <f t="shared" si="8"/>
        <v>69.37</v>
      </c>
      <c r="J138" s="37">
        <f t="shared" si="9"/>
        <v>6867.63</v>
      </c>
      <c r="K138" s="38">
        <f t="shared" si="10"/>
        <v>3937.2</v>
      </c>
      <c r="L138" s="37">
        <f t="shared" si="11"/>
        <v>2930.4300000000003</v>
      </c>
      <c r="M138" s="2">
        <v>161</v>
      </c>
      <c r="N138">
        <v>579</v>
      </c>
      <c r="O138" s="7">
        <v>41828</v>
      </c>
      <c r="P138">
        <f>VLOOKUP(E138,Table5[#All],3,0)</f>
        <v>6.8</v>
      </c>
    </row>
    <row r="139" spans="1:16" x14ac:dyDescent="0.3">
      <c r="A139">
        <v>13305</v>
      </c>
      <c r="B139" t="s">
        <v>92</v>
      </c>
      <c r="C139" t="s">
        <v>36</v>
      </c>
      <c r="D139" t="str">
        <f>VLOOKUP(C139,Table6[[#All],[Geo]:[Region]],2,0)</f>
        <v>APAC</v>
      </c>
      <c r="E139" t="s">
        <v>57</v>
      </c>
      <c r="F139" t="str">
        <f>VLOOKUP(E139,Table5[[#All],[Product]:[Category]],2,0)</f>
        <v>Bites</v>
      </c>
      <c r="G139" s="1">
        <v>2513</v>
      </c>
      <c r="H139" s="36">
        <f>VLOOKUP(C139,Table6[#All],3,0)</f>
        <v>0.02</v>
      </c>
      <c r="I139" s="37">
        <f t="shared" si="8"/>
        <v>50.26</v>
      </c>
      <c r="J139" s="37">
        <f t="shared" si="9"/>
        <v>2462.7399999999998</v>
      </c>
      <c r="K139" s="38">
        <f t="shared" si="10"/>
        <v>348.59999999999997</v>
      </c>
      <c r="L139" s="37">
        <f t="shared" si="11"/>
        <v>2114.14</v>
      </c>
      <c r="M139" s="2">
        <v>471</v>
      </c>
      <c r="N139">
        <v>105</v>
      </c>
      <c r="O139" s="7">
        <v>41829</v>
      </c>
      <c r="P139">
        <f>VLOOKUP(E139,Table5[#All],3,0)</f>
        <v>3.32</v>
      </c>
    </row>
    <row r="140" spans="1:16" x14ac:dyDescent="0.3">
      <c r="A140">
        <v>13306</v>
      </c>
      <c r="B140" t="s">
        <v>98</v>
      </c>
      <c r="C140" t="s">
        <v>37</v>
      </c>
      <c r="D140" t="str">
        <f>VLOOKUP(C140,Table6[[#All],[Geo]:[Region]],2,0)</f>
        <v>Americas</v>
      </c>
      <c r="E140" t="s">
        <v>47</v>
      </c>
      <c r="F140" t="str">
        <f>VLOOKUP(E140,Table5[[#All],[Product]:[Category]],2,0)</f>
        <v>Bars</v>
      </c>
      <c r="G140" s="1">
        <v>8064</v>
      </c>
      <c r="H140" s="36">
        <f>VLOOKUP(C140,Table6[#All],3,0)</f>
        <v>0.04</v>
      </c>
      <c r="I140" s="37">
        <f t="shared" si="8"/>
        <v>322.56</v>
      </c>
      <c r="J140" s="37">
        <f t="shared" si="9"/>
        <v>7741.44</v>
      </c>
      <c r="K140" s="38">
        <f t="shared" si="10"/>
        <v>1012.92</v>
      </c>
      <c r="L140" s="37">
        <f t="shared" si="11"/>
        <v>6728.5199999999995</v>
      </c>
      <c r="M140" s="2">
        <v>8</v>
      </c>
      <c r="N140">
        <v>367</v>
      </c>
      <c r="O140" s="7">
        <v>41830</v>
      </c>
      <c r="P140">
        <f>VLOOKUP(E140,Table5[#All],3,0)</f>
        <v>2.76</v>
      </c>
    </row>
    <row r="141" spans="1:16" x14ac:dyDescent="0.3">
      <c r="A141">
        <v>13307</v>
      </c>
      <c r="B141" t="s">
        <v>101</v>
      </c>
      <c r="C141" t="s">
        <v>40</v>
      </c>
      <c r="D141" t="str">
        <f>VLOOKUP(C141,Table6[[#All],[Geo]:[Region]],2,0)</f>
        <v>Europe</v>
      </c>
      <c r="E141" t="s">
        <v>46</v>
      </c>
      <c r="F141" t="str">
        <f>VLOOKUP(E141,Table5[[#All],[Product]:[Category]],2,0)</f>
        <v>Bars</v>
      </c>
      <c r="G141" s="1">
        <v>1596</v>
      </c>
      <c r="H141" s="36">
        <f>VLOOKUP(C141,Table6[#All],3,0)</f>
        <v>0.01</v>
      </c>
      <c r="I141" s="37">
        <f t="shared" si="8"/>
        <v>15.96</v>
      </c>
      <c r="J141" s="37">
        <f t="shared" si="9"/>
        <v>1580.04</v>
      </c>
      <c r="K141" s="38">
        <f t="shared" si="10"/>
        <v>279.68</v>
      </c>
      <c r="L141" s="37">
        <f t="shared" si="11"/>
        <v>1300.3599999999999</v>
      </c>
      <c r="M141" s="2">
        <v>84</v>
      </c>
      <c r="N141">
        <v>76</v>
      </c>
      <c r="O141" s="7">
        <v>41831</v>
      </c>
      <c r="P141">
        <f>VLOOKUP(E141,Table5[#All],3,0)</f>
        <v>3.68</v>
      </c>
    </row>
    <row r="142" spans="1:16" x14ac:dyDescent="0.3">
      <c r="A142">
        <v>13308</v>
      </c>
      <c r="B142" t="s">
        <v>100</v>
      </c>
      <c r="C142" t="s">
        <v>40</v>
      </c>
      <c r="D142" t="str">
        <f>VLOOKUP(C142,Table6[[#All],[Geo]:[Region]],2,0)</f>
        <v>Europe</v>
      </c>
      <c r="E142" t="s">
        <v>61</v>
      </c>
      <c r="F142" t="str">
        <f>VLOOKUP(E142,Table5[[#All],[Product]:[Category]],2,0)</f>
        <v>Bars</v>
      </c>
      <c r="G142" s="1">
        <v>2527</v>
      </c>
      <c r="H142" s="36">
        <f>VLOOKUP(C142,Table6[#All],3,0)</f>
        <v>0.01</v>
      </c>
      <c r="I142" s="37">
        <f t="shared" si="8"/>
        <v>25.27</v>
      </c>
      <c r="J142" s="37">
        <f t="shared" si="9"/>
        <v>2501.73</v>
      </c>
      <c r="K142" s="38">
        <f t="shared" si="10"/>
        <v>536.52</v>
      </c>
      <c r="L142" s="37">
        <f t="shared" si="11"/>
        <v>1965.21</v>
      </c>
      <c r="M142" s="2">
        <v>301</v>
      </c>
      <c r="N142">
        <v>102</v>
      </c>
      <c r="O142" s="7">
        <v>41832</v>
      </c>
      <c r="P142">
        <f>VLOOKUP(E142,Table5[#All],3,0)</f>
        <v>5.26</v>
      </c>
    </row>
    <row r="143" spans="1:16" x14ac:dyDescent="0.3">
      <c r="A143">
        <v>13309</v>
      </c>
      <c r="B143" t="s">
        <v>101</v>
      </c>
      <c r="C143" t="s">
        <v>41</v>
      </c>
      <c r="D143" t="str">
        <f>VLOOKUP(C143,Table6[[#All],[Geo]:[Region]],2,0)</f>
        <v>Americas</v>
      </c>
      <c r="E143" t="s">
        <v>66</v>
      </c>
      <c r="F143" t="str">
        <f>VLOOKUP(E143,Table5[[#All],[Product]:[Category]],2,0)</f>
        <v>Drinks</v>
      </c>
      <c r="G143" s="1">
        <v>4067</v>
      </c>
      <c r="H143" s="36">
        <f>VLOOKUP(C143,Table6[#All],3,0)</f>
        <v>0.03</v>
      </c>
      <c r="I143" s="37">
        <f t="shared" si="8"/>
        <v>122.00999999999999</v>
      </c>
      <c r="J143" s="37">
        <f t="shared" si="9"/>
        <v>3944.99</v>
      </c>
      <c r="K143" s="38">
        <f t="shared" si="10"/>
        <v>3111.22</v>
      </c>
      <c r="L143" s="37">
        <f t="shared" si="11"/>
        <v>833.77</v>
      </c>
      <c r="M143" s="2">
        <v>361</v>
      </c>
      <c r="N143">
        <v>313</v>
      </c>
      <c r="O143" s="7">
        <v>41833</v>
      </c>
      <c r="P143">
        <f>VLOOKUP(E143,Table5[#All],3,0)</f>
        <v>9.94</v>
      </c>
    </row>
    <row r="144" spans="1:16" x14ac:dyDescent="0.3">
      <c r="A144">
        <v>13310</v>
      </c>
      <c r="B144" t="s">
        <v>100</v>
      </c>
      <c r="C144" t="s">
        <v>41</v>
      </c>
      <c r="D144" t="str">
        <f>VLOOKUP(C144,Table6[[#All],[Geo]:[Region]],2,0)</f>
        <v>Americas</v>
      </c>
      <c r="E144" t="s">
        <v>56</v>
      </c>
      <c r="F144" t="str">
        <f>VLOOKUP(E144,Table5[[#All],[Product]:[Category]],2,0)</f>
        <v>Drinks</v>
      </c>
      <c r="G144" s="1">
        <v>7091</v>
      </c>
      <c r="H144" s="36">
        <f>VLOOKUP(C144,Table6[#All],3,0)</f>
        <v>0.03</v>
      </c>
      <c r="I144" s="37">
        <f t="shared" si="8"/>
        <v>212.73</v>
      </c>
      <c r="J144" s="37">
        <f t="shared" si="9"/>
        <v>6878.2699999999995</v>
      </c>
      <c r="K144" s="38">
        <f t="shared" si="10"/>
        <v>3216.4</v>
      </c>
      <c r="L144" s="37">
        <f t="shared" si="11"/>
        <v>3661.8699999999994</v>
      </c>
      <c r="M144" s="2">
        <v>122</v>
      </c>
      <c r="N144">
        <v>473</v>
      </c>
      <c r="O144" s="7">
        <v>41834</v>
      </c>
      <c r="P144">
        <f>VLOOKUP(E144,Table5[#All],3,0)</f>
        <v>6.8</v>
      </c>
    </row>
    <row r="145" spans="1:16" x14ac:dyDescent="0.3">
      <c r="A145">
        <v>13311</v>
      </c>
      <c r="B145" t="s">
        <v>94</v>
      </c>
      <c r="C145" t="s">
        <v>37</v>
      </c>
      <c r="D145" t="str">
        <f>VLOOKUP(C145,Table6[[#All],[Geo]:[Region]],2,0)</f>
        <v>Americas</v>
      </c>
      <c r="E145" t="s">
        <v>61</v>
      </c>
      <c r="F145" t="str">
        <f>VLOOKUP(E145,Table5[[#All],[Product]:[Category]],2,0)</f>
        <v>Bars</v>
      </c>
      <c r="G145" s="1">
        <v>3514</v>
      </c>
      <c r="H145" s="36">
        <f>VLOOKUP(C145,Table6[#All],3,0)</f>
        <v>0.04</v>
      </c>
      <c r="I145" s="37">
        <f t="shared" si="8"/>
        <v>140.56</v>
      </c>
      <c r="J145" s="37">
        <f t="shared" si="9"/>
        <v>3373.44</v>
      </c>
      <c r="K145" s="38">
        <f t="shared" si="10"/>
        <v>741.66</v>
      </c>
      <c r="L145" s="37">
        <f t="shared" si="11"/>
        <v>2631.78</v>
      </c>
      <c r="M145" s="2">
        <v>100</v>
      </c>
      <c r="N145">
        <v>141</v>
      </c>
      <c r="O145" s="7">
        <v>41835</v>
      </c>
      <c r="P145">
        <f>VLOOKUP(E145,Table5[#All],3,0)</f>
        <v>5.26</v>
      </c>
    </row>
    <row r="146" spans="1:16" x14ac:dyDescent="0.3">
      <c r="A146">
        <v>13312</v>
      </c>
      <c r="B146" t="s">
        <v>98</v>
      </c>
      <c r="C146" t="s">
        <v>39</v>
      </c>
      <c r="D146" t="str">
        <f>VLOOKUP(C146,Table6[[#All],[Geo]:[Region]],2,0)</f>
        <v>APAC</v>
      </c>
      <c r="E146" t="s">
        <v>68</v>
      </c>
      <c r="F146" t="str">
        <f>VLOOKUP(E146,Table5[[#All],[Product]:[Category]],2,0)</f>
        <v>Bites</v>
      </c>
      <c r="G146" s="1">
        <v>5278</v>
      </c>
      <c r="H146" s="36">
        <f>VLOOKUP(C146,Table6[#All],3,0)</f>
        <v>0.03</v>
      </c>
      <c r="I146" s="37">
        <f t="shared" si="8"/>
        <v>158.34</v>
      </c>
      <c r="J146" s="37">
        <f t="shared" si="9"/>
        <v>5119.66</v>
      </c>
      <c r="K146" s="38">
        <f t="shared" si="10"/>
        <v>1998.1</v>
      </c>
      <c r="L146" s="37">
        <f t="shared" si="11"/>
        <v>3121.56</v>
      </c>
      <c r="M146" s="2">
        <v>38</v>
      </c>
      <c r="N146">
        <v>754</v>
      </c>
      <c r="O146" s="7">
        <v>41836</v>
      </c>
      <c r="P146">
        <f>VLOOKUP(E146,Table5[#All],3,0)</f>
        <v>2.65</v>
      </c>
    </row>
    <row r="147" spans="1:16" x14ac:dyDescent="0.3">
      <c r="A147">
        <v>13313</v>
      </c>
      <c r="B147" t="s">
        <v>101</v>
      </c>
      <c r="C147" t="s">
        <v>37</v>
      </c>
      <c r="D147" t="str">
        <f>VLOOKUP(C147,Table6[[#All],[Geo]:[Region]],2,0)</f>
        <v>Americas</v>
      </c>
      <c r="E147" t="s">
        <v>53</v>
      </c>
      <c r="F147" t="str">
        <f>VLOOKUP(E147,Table5[[#All],[Product]:[Category]],2,0)</f>
        <v>Bites</v>
      </c>
      <c r="G147" s="1">
        <v>7966</v>
      </c>
      <c r="H147" s="36">
        <f>VLOOKUP(C147,Table6[#All],3,0)</f>
        <v>0.04</v>
      </c>
      <c r="I147" s="37">
        <f t="shared" si="8"/>
        <v>318.64</v>
      </c>
      <c r="J147" s="37">
        <f t="shared" si="9"/>
        <v>7647.36</v>
      </c>
      <c r="K147" s="38">
        <f t="shared" si="10"/>
        <v>6627.2800000000007</v>
      </c>
      <c r="L147" s="37">
        <f t="shared" si="11"/>
        <v>1020.079999999999</v>
      </c>
      <c r="M147" s="2">
        <v>509</v>
      </c>
      <c r="N147">
        <v>886</v>
      </c>
      <c r="O147" s="7">
        <v>41832</v>
      </c>
      <c r="P147">
        <f>VLOOKUP(E147,Table5[#All],3,0)</f>
        <v>7.48</v>
      </c>
    </row>
    <row r="148" spans="1:16" x14ac:dyDescent="0.3">
      <c r="A148">
        <v>13314</v>
      </c>
      <c r="B148" t="s">
        <v>95</v>
      </c>
      <c r="C148" t="s">
        <v>39</v>
      </c>
      <c r="D148" t="str">
        <f>VLOOKUP(C148,Table6[[#All],[Geo]:[Region]],2,0)</f>
        <v>APAC</v>
      </c>
      <c r="E148" t="s">
        <v>46</v>
      </c>
      <c r="F148" t="str">
        <f>VLOOKUP(E148,Table5[[#All],[Product]:[Category]],2,0)</f>
        <v>Bars</v>
      </c>
      <c r="G148" s="1">
        <v>9597</v>
      </c>
      <c r="H148" s="36">
        <f>VLOOKUP(C148,Table6[#All],3,0)</f>
        <v>0.03</v>
      </c>
      <c r="I148" s="37">
        <f t="shared" si="8"/>
        <v>287.90999999999997</v>
      </c>
      <c r="J148" s="37">
        <f t="shared" si="9"/>
        <v>9309.09</v>
      </c>
      <c r="K148" s="38">
        <f t="shared" si="10"/>
        <v>1538.24</v>
      </c>
      <c r="L148" s="37">
        <f t="shared" si="11"/>
        <v>7770.85</v>
      </c>
      <c r="M148" s="2">
        <v>19</v>
      </c>
      <c r="N148">
        <v>418</v>
      </c>
      <c r="O148" s="7">
        <v>41833</v>
      </c>
      <c r="P148">
        <f>VLOOKUP(E148,Table5[#All],3,0)</f>
        <v>3.68</v>
      </c>
    </row>
    <row r="149" spans="1:16" x14ac:dyDescent="0.3">
      <c r="A149">
        <v>13315</v>
      </c>
      <c r="B149" t="s">
        <v>99</v>
      </c>
      <c r="C149" t="s">
        <v>38</v>
      </c>
      <c r="D149" t="str">
        <f>VLOOKUP(C149,Table6[[#All],[Geo]:[Region]],2,0)</f>
        <v>APAC</v>
      </c>
      <c r="E149" t="s">
        <v>59</v>
      </c>
      <c r="F149" t="str">
        <f>VLOOKUP(E149,Table5[[#All],[Product]:[Category]],2,0)</f>
        <v>Bites</v>
      </c>
      <c r="G149" s="1">
        <v>3794</v>
      </c>
      <c r="H149" s="36">
        <f>VLOOKUP(C149,Table6[#All],3,0)</f>
        <v>0.02</v>
      </c>
      <c r="I149" s="37">
        <f t="shared" si="8"/>
        <v>75.88</v>
      </c>
      <c r="J149" s="37">
        <f t="shared" si="9"/>
        <v>3718.12</v>
      </c>
      <c r="K149" s="38">
        <f t="shared" si="10"/>
        <v>1127.96</v>
      </c>
      <c r="L149" s="37">
        <f t="shared" si="11"/>
        <v>2590.16</v>
      </c>
      <c r="M149" s="2">
        <v>335</v>
      </c>
      <c r="N149">
        <v>173</v>
      </c>
      <c r="O149" s="7">
        <v>41834</v>
      </c>
      <c r="P149">
        <f>VLOOKUP(E149,Table5[#All],3,0)</f>
        <v>6.52</v>
      </c>
    </row>
    <row r="150" spans="1:16" x14ac:dyDescent="0.3">
      <c r="A150">
        <v>13316</v>
      </c>
      <c r="B150" t="s">
        <v>93</v>
      </c>
      <c r="C150" t="s">
        <v>39</v>
      </c>
      <c r="D150" t="str">
        <f>VLOOKUP(C150,Table6[[#All],[Geo]:[Region]],2,0)</f>
        <v>APAC</v>
      </c>
      <c r="E150" t="s">
        <v>53</v>
      </c>
      <c r="F150" t="str">
        <f>VLOOKUP(E150,Table5[[#All],[Product]:[Category]],2,0)</f>
        <v>Bites</v>
      </c>
      <c r="G150" s="1">
        <v>4914</v>
      </c>
      <c r="H150" s="36">
        <f>VLOOKUP(C150,Table6[#All],3,0)</f>
        <v>0.03</v>
      </c>
      <c r="I150" s="37">
        <f t="shared" si="8"/>
        <v>147.41999999999999</v>
      </c>
      <c r="J150" s="37">
        <f t="shared" si="9"/>
        <v>4766.58</v>
      </c>
      <c r="K150" s="38">
        <f t="shared" si="10"/>
        <v>5250.96</v>
      </c>
      <c r="L150" s="37">
        <f t="shared" si="11"/>
        <v>-484.38000000000011</v>
      </c>
      <c r="M150" s="2">
        <v>214</v>
      </c>
      <c r="N150">
        <v>702</v>
      </c>
      <c r="O150" s="7">
        <v>41835</v>
      </c>
      <c r="P150">
        <f>VLOOKUP(E150,Table5[#All],3,0)</f>
        <v>7.48</v>
      </c>
    </row>
    <row r="151" spans="1:16" x14ac:dyDescent="0.3">
      <c r="A151">
        <v>13317</v>
      </c>
      <c r="B151" t="s">
        <v>92</v>
      </c>
      <c r="C151" t="s">
        <v>39</v>
      </c>
      <c r="D151" t="str">
        <f>VLOOKUP(C151,Table6[[#All],[Geo]:[Region]],2,0)</f>
        <v>APAC</v>
      </c>
      <c r="E151" t="s">
        <v>67</v>
      </c>
      <c r="F151" t="str">
        <f>VLOOKUP(E151,Table5[[#All],[Product]:[Category]],2,0)</f>
        <v>Bars</v>
      </c>
      <c r="G151" s="1">
        <v>1211</v>
      </c>
      <c r="H151" s="36">
        <f>VLOOKUP(C151,Table6[#All],3,0)</f>
        <v>0.03</v>
      </c>
      <c r="I151" s="37">
        <f t="shared" si="8"/>
        <v>36.33</v>
      </c>
      <c r="J151" s="37">
        <f t="shared" si="9"/>
        <v>1174.67</v>
      </c>
      <c r="K151" s="38">
        <f t="shared" si="10"/>
        <v>782.80000000000007</v>
      </c>
      <c r="L151" s="37">
        <f t="shared" si="11"/>
        <v>391.87</v>
      </c>
      <c r="M151" s="2">
        <v>116</v>
      </c>
      <c r="N151">
        <v>152</v>
      </c>
      <c r="O151" s="7">
        <v>41836</v>
      </c>
      <c r="P151">
        <f>VLOOKUP(E151,Table5[#All],3,0)</f>
        <v>5.15</v>
      </c>
    </row>
    <row r="152" spans="1:16" x14ac:dyDescent="0.3">
      <c r="A152">
        <v>13318</v>
      </c>
      <c r="B152" t="s">
        <v>97</v>
      </c>
      <c r="C152" t="s">
        <v>38</v>
      </c>
      <c r="D152" t="str">
        <f>VLOOKUP(C152,Table6[[#All],[Geo]:[Region]],2,0)</f>
        <v>APAC</v>
      </c>
      <c r="E152" t="s">
        <v>48</v>
      </c>
      <c r="F152" t="str">
        <f>VLOOKUP(E152,Table5[[#All],[Product]:[Category]],2,0)</f>
        <v>Bars</v>
      </c>
      <c r="G152" s="1">
        <v>4347</v>
      </c>
      <c r="H152" s="36">
        <f>VLOOKUP(C152,Table6[#All],3,0)</f>
        <v>0.02</v>
      </c>
      <c r="I152" s="37">
        <f t="shared" si="8"/>
        <v>86.94</v>
      </c>
      <c r="J152" s="37">
        <f t="shared" si="9"/>
        <v>4260.0599999999995</v>
      </c>
      <c r="K152" s="38">
        <f t="shared" si="10"/>
        <v>1835.3999999999999</v>
      </c>
      <c r="L152" s="37">
        <f t="shared" si="11"/>
        <v>2424.66</v>
      </c>
      <c r="M152" s="2">
        <v>170</v>
      </c>
      <c r="N152">
        <v>483</v>
      </c>
      <c r="O152" s="7">
        <v>41852</v>
      </c>
      <c r="P152">
        <f>VLOOKUP(E152,Table5[#All],3,0)</f>
        <v>3.8</v>
      </c>
    </row>
    <row r="153" spans="1:16" x14ac:dyDescent="0.3">
      <c r="A153">
        <v>13319</v>
      </c>
      <c r="B153" t="s">
        <v>93</v>
      </c>
      <c r="C153" t="s">
        <v>41</v>
      </c>
      <c r="D153" t="str">
        <f>VLOOKUP(C153,Table6[[#All],[Geo]:[Region]],2,0)</f>
        <v>Americas</v>
      </c>
      <c r="E153" t="s">
        <v>57</v>
      </c>
      <c r="F153" t="str">
        <f>VLOOKUP(E153,Table5[[#All],[Product]:[Category]],2,0)</f>
        <v>Bites</v>
      </c>
      <c r="G153" s="1">
        <v>2261</v>
      </c>
      <c r="H153" s="36">
        <f>VLOOKUP(C153,Table6[#All],3,0)</f>
        <v>0.03</v>
      </c>
      <c r="I153" s="37">
        <f t="shared" si="8"/>
        <v>67.83</v>
      </c>
      <c r="J153" s="37">
        <f t="shared" si="9"/>
        <v>2193.17</v>
      </c>
      <c r="K153" s="38">
        <f t="shared" si="10"/>
        <v>288.83999999999997</v>
      </c>
      <c r="L153" s="37">
        <f t="shared" si="11"/>
        <v>1904.3300000000002</v>
      </c>
      <c r="M153" s="2">
        <v>18</v>
      </c>
      <c r="N153">
        <v>87</v>
      </c>
      <c r="O153" s="7">
        <v>41853</v>
      </c>
      <c r="P153">
        <f>VLOOKUP(E153,Table5[#All],3,0)</f>
        <v>3.32</v>
      </c>
    </row>
    <row r="154" spans="1:16" x14ac:dyDescent="0.3">
      <c r="A154">
        <v>13320</v>
      </c>
      <c r="B154" t="s">
        <v>95</v>
      </c>
      <c r="C154" t="s">
        <v>40</v>
      </c>
      <c r="D154" t="str">
        <f>VLOOKUP(C154,Table6[[#All],[Geo]:[Region]],2,0)</f>
        <v>Europe</v>
      </c>
      <c r="E154" t="s">
        <v>56</v>
      </c>
      <c r="F154" t="str">
        <f>VLOOKUP(E154,Table5[[#All],[Product]:[Category]],2,0)</f>
        <v>Drinks</v>
      </c>
      <c r="G154" s="1">
        <v>5145</v>
      </c>
      <c r="H154" s="36">
        <f>VLOOKUP(C154,Table6[#All],3,0)</f>
        <v>0.01</v>
      </c>
      <c r="I154" s="37">
        <f t="shared" si="8"/>
        <v>51.45</v>
      </c>
      <c r="J154" s="37">
        <f t="shared" si="9"/>
        <v>5093.55</v>
      </c>
      <c r="K154" s="38">
        <f t="shared" si="10"/>
        <v>2692.7999999999997</v>
      </c>
      <c r="L154" s="37">
        <f t="shared" si="11"/>
        <v>2400.7500000000005</v>
      </c>
      <c r="M154" s="2">
        <v>354</v>
      </c>
      <c r="N154">
        <v>396</v>
      </c>
      <c r="O154" s="7">
        <v>41854</v>
      </c>
      <c r="P154">
        <f>VLOOKUP(E154,Table5[#All],3,0)</f>
        <v>6.8</v>
      </c>
    </row>
    <row r="155" spans="1:16" x14ac:dyDescent="0.3">
      <c r="A155">
        <v>13321</v>
      </c>
      <c r="B155" t="s">
        <v>92</v>
      </c>
      <c r="C155" t="s">
        <v>41</v>
      </c>
      <c r="D155" t="str">
        <f>VLOOKUP(C155,Table6[[#All],[Geo]:[Region]],2,0)</f>
        <v>Americas</v>
      </c>
      <c r="E155" t="s">
        <v>53</v>
      </c>
      <c r="F155" t="str">
        <f>VLOOKUP(E155,Table5[[#All],[Product]:[Category]],2,0)</f>
        <v>Bites</v>
      </c>
      <c r="G155" s="1">
        <v>5243</v>
      </c>
      <c r="H155" s="36">
        <f>VLOOKUP(C155,Table6[#All],3,0)</f>
        <v>0.03</v>
      </c>
      <c r="I155" s="37">
        <f t="shared" si="8"/>
        <v>157.29</v>
      </c>
      <c r="J155" s="37">
        <f t="shared" si="9"/>
        <v>5085.71</v>
      </c>
      <c r="K155" s="38">
        <f t="shared" si="10"/>
        <v>4360.84</v>
      </c>
      <c r="L155" s="37">
        <f t="shared" si="11"/>
        <v>724.86999999999989</v>
      </c>
      <c r="M155" s="2">
        <v>9</v>
      </c>
      <c r="N155">
        <v>583</v>
      </c>
      <c r="O155" s="7">
        <v>41855</v>
      </c>
      <c r="P155">
        <f>VLOOKUP(E155,Table5[#All],3,0)</f>
        <v>7.48</v>
      </c>
    </row>
    <row r="156" spans="1:16" x14ac:dyDescent="0.3">
      <c r="A156">
        <v>13322</v>
      </c>
      <c r="B156" t="s">
        <v>101</v>
      </c>
      <c r="C156" t="s">
        <v>39</v>
      </c>
      <c r="D156" t="str">
        <f>VLOOKUP(C156,Table6[[#All],[Geo]:[Region]],2,0)</f>
        <v>APAC</v>
      </c>
      <c r="E156" t="s">
        <v>68</v>
      </c>
      <c r="F156" t="str">
        <f>VLOOKUP(E156,Table5[[#All],[Product]:[Category]],2,0)</f>
        <v>Bites</v>
      </c>
      <c r="G156" s="1">
        <v>3381</v>
      </c>
      <c r="H156" s="36">
        <f>VLOOKUP(C156,Table6[#All],3,0)</f>
        <v>0.03</v>
      </c>
      <c r="I156" s="37">
        <f t="shared" si="8"/>
        <v>101.42999999999999</v>
      </c>
      <c r="J156" s="37">
        <f t="shared" si="9"/>
        <v>3279.5699999999997</v>
      </c>
      <c r="K156" s="38">
        <f t="shared" si="10"/>
        <v>996.4</v>
      </c>
      <c r="L156" s="37">
        <f t="shared" si="11"/>
        <v>2283.1699999999996</v>
      </c>
      <c r="M156" s="2">
        <v>241</v>
      </c>
      <c r="N156">
        <v>376</v>
      </c>
      <c r="O156" s="7">
        <v>41856</v>
      </c>
      <c r="P156">
        <f>VLOOKUP(E156,Table5[#All],3,0)</f>
        <v>2.65</v>
      </c>
    </row>
    <row r="157" spans="1:16" x14ac:dyDescent="0.3">
      <c r="A157">
        <v>13323</v>
      </c>
      <c r="B157" t="s">
        <v>99</v>
      </c>
      <c r="C157" t="s">
        <v>41</v>
      </c>
      <c r="D157" t="str">
        <f>VLOOKUP(C157,Table6[[#All],[Geo]:[Region]],2,0)</f>
        <v>Americas</v>
      </c>
      <c r="E157" t="s">
        <v>46</v>
      </c>
      <c r="F157" t="str">
        <f>VLOOKUP(E157,Table5[[#All],[Product]:[Category]],2,0)</f>
        <v>Bars</v>
      </c>
      <c r="G157" s="1">
        <v>2646</v>
      </c>
      <c r="H157" s="36">
        <f>VLOOKUP(C157,Table6[#All],3,0)</f>
        <v>0.03</v>
      </c>
      <c r="I157" s="37">
        <f t="shared" si="8"/>
        <v>79.38</v>
      </c>
      <c r="J157" s="37">
        <f t="shared" si="9"/>
        <v>2566.62</v>
      </c>
      <c r="K157" s="38">
        <f t="shared" si="10"/>
        <v>408.48</v>
      </c>
      <c r="L157" s="37">
        <f t="shared" si="11"/>
        <v>2158.14</v>
      </c>
      <c r="M157" s="2">
        <v>80</v>
      </c>
      <c r="N157">
        <v>111</v>
      </c>
      <c r="O157" s="7">
        <v>41857</v>
      </c>
      <c r="P157">
        <f>VLOOKUP(E157,Table5[#All],3,0)</f>
        <v>3.68</v>
      </c>
    </row>
    <row r="158" spans="1:16" x14ac:dyDescent="0.3">
      <c r="A158">
        <v>13324</v>
      </c>
      <c r="B158" t="s">
        <v>96</v>
      </c>
      <c r="C158" t="s">
        <v>37</v>
      </c>
      <c r="D158" t="str">
        <f>VLOOKUP(C158,Table6[[#All],[Geo]:[Region]],2,0)</f>
        <v>Americas</v>
      </c>
      <c r="E158" t="s">
        <v>59</v>
      </c>
      <c r="F158" t="str">
        <f>VLOOKUP(E158,Table5[[#All],[Product]:[Category]],2,0)</f>
        <v>Bites</v>
      </c>
      <c r="G158" s="1">
        <v>1743</v>
      </c>
      <c r="H158" s="36">
        <f>VLOOKUP(C158,Table6[#All],3,0)</f>
        <v>0.04</v>
      </c>
      <c r="I158" s="37">
        <f t="shared" si="8"/>
        <v>69.72</v>
      </c>
      <c r="J158" s="37">
        <f t="shared" si="9"/>
        <v>1673.28</v>
      </c>
      <c r="K158" s="38">
        <f t="shared" si="10"/>
        <v>521.59999999999991</v>
      </c>
      <c r="L158" s="37">
        <f t="shared" si="11"/>
        <v>1151.68</v>
      </c>
      <c r="M158" s="2">
        <v>364</v>
      </c>
      <c r="N158">
        <v>80</v>
      </c>
      <c r="O158" s="7">
        <v>41858</v>
      </c>
      <c r="P158">
        <f>VLOOKUP(E158,Table5[#All],3,0)</f>
        <v>6.52</v>
      </c>
    </row>
    <row r="159" spans="1:16" x14ac:dyDescent="0.3">
      <c r="A159">
        <v>13325</v>
      </c>
      <c r="B159" t="s">
        <v>101</v>
      </c>
      <c r="C159" t="s">
        <v>36</v>
      </c>
      <c r="D159" t="str">
        <f>VLOOKUP(C159,Table6[[#All],[Geo]:[Region]],2,0)</f>
        <v>APAC</v>
      </c>
      <c r="E159" t="s">
        <v>44</v>
      </c>
      <c r="F159" t="str">
        <f>VLOOKUP(E159,Table5[[#All],[Product]:[Category]],2,0)</f>
        <v>Bars</v>
      </c>
      <c r="G159" s="1">
        <v>2373</v>
      </c>
      <c r="H159" s="36">
        <f>VLOOKUP(C159,Table6[#All],3,0)</f>
        <v>0.02</v>
      </c>
      <c r="I159" s="37">
        <f t="shared" si="8"/>
        <v>47.46</v>
      </c>
      <c r="J159" s="37">
        <f t="shared" si="9"/>
        <v>2325.54</v>
      </c>
      <c r="K159" s="38">
        <f t="shared" si="10"/>
        <v>1276.7</v>
      </c>
      <c r="L159" s="37">
        <f t="shared" si="11"/>
        <v>1048.8399999999999</v>
      </c>
      <c r="M159" s="2">
        <v>17</v>
      </c>
      <c r="N159">
        <v>170</v>
      </c>
      <c r="O159" s="7">
        <v>41859</v>
      </c>
      <c r="P159">
        <f>VLOOKUP(E159,Table5[#All],3,0)</f>
        <v>7.51</v>
      </c>
    </row>
    <row r="160" spans="1:16" x14ac:dyDescent="0.3">
      <c r="A160">
        <v>13326</v>
      </c>
      <c r="B160" t="s">
        <v>98</v>
      </c>
      <c r="C160" t="s">
        <v>39</v>
      </c>
      <c r="D160" t="str">
        <f>VLOOKUP(C160,Table6[[#All],[Geo]:[Region]],2,0)</f>
        <v>APAC</v>
      </c>
      <c r="E160" t="s">
        <v>61</v>
      </c>
      <c r="F160" t="str">
        <f>VLOOKUP(E160,Table5[[#All],[Product]:[Category]],2,0)</f>
        <v>Bars</v>
      </c>
      <c r="G160" s="1">
        <v>1253</v>
      </c>
      <c r="H160" s="36">
        <f>VLOOKUP(C160,Table6[#All],3,0)</f>
        <v>0.03</v>
      </c>
      <c r="I160" s="37">
        <f t="shared" si="8"/>
        <v>37.589999999999996</v>
      </c>
      <c r="J160" s="37">
        <f t="shared" si="9"/>
        <v>1215.4099999999999</v>
      </c>
      <c r="K160" s="38">
        <f t="shared" si="10"/>
        <v>278.77999999999997</v>
      </c>
      <c r="L160" s="37">
        <f t="shared" si="11"/>
        <v>936.62999999999988</v>
      </c>
      <c r="M160" s="2">
        <v>146</v>
      </c>
      <c r="N160">
        <v>53</v>
      </c>
      <c r="O160" s="7">
        <v>41860</v>
      </c>
      <c r="P160">
        <f>VLOOKUP(E160,Table5[#All],3,0)</f>
        <v>5.26</v>
      </c>
    </row>
    <row r="161" spans="1:16" x14ac:dyDescent="0.3">
      <c r="A161">
        <v>13327</v>
      </c>
      <c r="B161" t="s">
        <v>100</v>
      </c>
      <c r="C161" t="s">
        <v>37</v>
      </c>
      <c r="D161" t="str">
        <f>VLOOKUP(C161,Table6[[#All],[Geo]:[Region]],2,0)</f>
        <v>Americas</v>
      </c>
      <c r="E161" t="s">
        <v>47</v>
      </c>
      <c r="F161" t="str">
        <f>VLOOKUP(E161,Table5[[#All],[Product]:[Category]],2,0)</f>
        <v>Bars</v>
      </c>
      <c r="G161" s="1">
        <v>9023</v>
      </c>
      <c r="H161" s="36">
        <f>VLOOKUP(C161,Table6[#All],3,0)</f>
        <v>0.04</v>
      </c>
      <c r="I161" s="37">
        <f t="shared" si="8"/>
        <v>360.92</v>
      </c>
      <c r="J161" s="37">
        <f t="shared" si="9"/>
        <v>8662.08</v>
      </c>
      <c r="K161" s="38">
        <f t="shared" si="10"/>
        <v>1134.3599999999999</v>
      </c>
      <c r="L161" s="37">
        <f t="shared" si="11"/>
        <v>7527.72</v>
      </c>
      <c r="M161" s="2">
        <v>39</v>
      </c>
      <c r="N161">
        <v>411</v>
      </c>
      <c r="O161" s="7">
        <v>41861</v>
      </c>
      <c r="P161">
        <f>VLOOKUP(E161,Table5[#All],3,0)</f>
        <v>2.76</v>
      </c>
    </row>
    <row r="162" spans="1:16" x14ac:dyDescent="0.3">
      <c r="A162">
        <v>13328</v>
      </c>
      <c r="B162" t="s">
        <v>100</v>
      </c>
      <c r="C162" t="s">
        <v>39</v>
      </c>
      <c r="D162" t="str">
        <f>VLOOKUP(C162,Table6[[#All],[Geo]:[Region]],2,0)</f>
        <v>APAC</v>
      </c>
      <c r="E162" t="s">
        <v>60</v>
      </c>
      <c r="F162" t="str">
        <f>VLOOKUP(E162,Table5[[#All],[Product]:[Category]],2,0)</f>
        <v>Drinks</v>
      </c>
      <c r="G162" s="1">
        <v>1568</v>
      </c>
      <c r="H162" s="36">
        <f>VLOOKUP(C162,Table6[#All],3,0)</f>
        <v>0.03</v>
      </c>
      <c r="I162" s="37">
        <f t="shared" si="8"/>
        <v>47.04</v>
      </c>
      <c r="J162" s="37">
        <f t="shared" si="9"/>
        <v>1520.96</v>
      </c>
      <c r="K162" s="38">
        <f t="shared" si="10"/>
        <v>198.72</v>
      </c>
      <c r="L162" s="37">
        <f t="shared" si="11"/>
        <v>1322.24</v>
      </c>
      <c r="M162" s="2">
        <v>25</v>
      </c>
      <c r="N162">
        <v>69</v>
      </c>
      <c r="O162" s="7">
        <v>41862</v>
      </c>
      <c r="P162">
        <f>VLOOKUP(E162,Table5[#All],3,0)</f>
        <v>2.88</v>
      </c>
    </row>
    <row r="163" spans="1:16" x14ac:dyDescent="0.3">
      <c r="A163">
        <v>13329</v>
      </c>
      <c r="B163" t="s">
        <v>95</v>
      </c>
      <c r="C163" t="s">
        <v>38</v>
      </c>
      <c r="D163" t="str">
        <f>VLOOKUP(C163,Table6[[#All],[Geo]:[Region]],2,0)</f>
        <v>APAC</v>
      </c>
      <c r="E163" t="s">
        <v>47</v>
      </c>
      <c r="F163" t="str">
        <f>VLOOKUP(E163,Table5[[#All],[Product]:[Category]],2,0)</f>
        <v>Bars</v>
      </c>
      <c r="G163" s="1">
        <v>4746</v>
      </c>
      <c r="H163" s="36">
        <f>VLOOKUP(C163,Table6[#All],3,0)</f>
        <v>0.02</v>
      </c>
      <c r="I163" s="37">
        <f t="shared" si="8"/>
        <v>94.92</v>
      </c>
      <c r="J163" s="37">
        <f t="shared" si="9"/>
        <v>4651.08</v>
      </c>
      <c r="K163" s="38">
        <f t="shared" si="10"/>
        <v>656.88</v>
      </c>
      <c r="L163" s="37">
        <f t="shared" si="11"/>
        <v>3994.2</v>
      </c>
      <c r="M163" s="2">
        <v>291</v>
      </c>
      <c r="N163">
        <v>238</v>
      </c>
      <c r="O163" s="7">
        <v>41863</v>
      </c>
      <c r="P163">
        <f>VLOOKUP(E163,Table5[#All],3,0)</f>
        <v>2.76</v>
      </c>
    </row>
    <row r="164" spans="1:16" x14ac:dyDescent="0.3">
      <c r="A164">
        <v>13330</v>
      </c>
      <c r="B164" t="s">
        <v>96</v>
      </c>
      <c r="C164" t="s">
        <v>41</v>
      </c>
      <c r="D164" t="str">
        <f>VLOOKUP(C164,Table6[[#All],[Geo]:[Region]],2,0)</f>
        <v>Americas</v>
      </c>
      <c r="E164" t="s">
        <v>68</v>
      </c>
      <c r="F164" t="str">
        <f>VLOOKUP(E164,Table5[[#All],[Product]:[Category]],2,0)</f>
        <v>Bites</v>
      </c>
      <c r="G164" s="1">
        <v>3010</v>
      </c>
      <c r="H164" s="36">
        <f>VLOOKUP(C164,Table6[#All],3,0)</f>
        <v>0.03</v>
      </c>
      <c r="I164" s="37">
        <f t="shared" si="8"/>
        <v>90.3</v>
      </c>
      <c r="J164" s="37">
        <f t="shared" si="9"/>
        <v>2919.7</v>
      </c>
      <c r="K164" s="38">
        <f t="shared" si="10"/>
        <v>887.75</v>
      </c>
      <c r="L164" s="37">
        <f t="shared" si="11"/>
        <v>2031.9499999999998</v>
      </c>
      <c r="M164" s="2">
        <v>199</v>
      </c>
      <c r="N164">
        <v>335</v>
      </c>
      <c r="O164" s="7">
        <v>41864</v>
      </c>
      <c r="P164">
        <f>VLOOKUP(E164,Table5[#All],3,0)</f>
        <v>2.65</v>
      </c>
    </row>
    <row r="165" spans="1:16" x14ac:dyDescent="0.3">
      <c r="A165">
        <v>13331</v>
      </c>
      <c r="B165" t="s">
        <v>101</v>
      </c>
      <c r="C165" t="s">
        <v>38</v>
      </c>
      <c r="D165" t="str">
        <f>VLOOKUP(C165,Table6[[#All],[Geo]:[Region]],2,0)</f>
        <v>APAC</v>
      </c>
      <c r="E165" t="s">
        <v>44</v>
      </c>
      <c r="F165" t="str">
        <f>VLOOKUP(E165,Table5[[#All],[Product]:[Category]],2,0)</f>
        <v>Bars</v>
      </c>
      <c r="G165" s="1">
        <v>392</v>
      </c>
      <c r="H165" s="36">
        <f>VLOOKUP(C165,Table6[#All],3,0)</f>
        <v>0.02</v>
      </c>
      <c r="I165" s="37">
        <f t="shared" si="8"/>
        <v>7.84</v>
      </c>
      <c r="J165" s="37">
        <f t="shared" si="9"/>
        <v>384.15999999999997</v>
      </c>
      <c r="K165" s="38">
        <f t="shared" si="10"/>
        <v>232.81</v>
      </c>
      <c r="L165" s="37">
        <f t="shared" si="11"/>
        <v>151.34999999999997</v>
      </c>
      <c r="M165" s="2">
        <v>136</v>
      </c>
      <c r="N165">
        <v>31</v>
      </c>
      <c r="O165" s="7">
        <v>41865</v>
      </c>
      <c r="P165">
        <f>VLOOKUP(E165,Table5[#All],3,0)</f>
        <v>7.51</v>
      </c>
    </row>
    <row r="166" spans="1:16" x14ac:dyDescent="0.3">
      <c r="A166">
        <v>13332</v>
      </c>
      <c r="B166" t="s">
        <v>100</v>
      </c>
      <c r="C166" t="s">
        <v>39</v>
      </c>
      <c r="D166" t="str">
        <f>VLOOKUP(C166,Table6[[#All],[Geo]:[Region]],2,0)</f>
        <v>APAC</v>
      </c>
      <c r="E166" t="s">
        <v>63</v>
      </c>
      <c r="F166" t="str">
        <f>VLOOKUP(E166,Table5[[#All],[Product]:[Category]],2,0)</f>
        <v>Bars</v>
      </c>
      <c r="G166" s="1">
        <v>966</v>
      </c>
      <c r="H166" s="36">
        <f>VLOOKUP(C166,Table6[#All],3,0)</f>
        <v>0.03</v>
      </c>
      <c r="I166" s="37">
        <f t="shared" si="8"/>
        <v>28.98</v>
      </c>
      <c r="J166" s="37">
        <f t="shared" si="9"/>
        <v>937.02</v>
      </c>
      <c r="K166" s="38">
        <f t="shared" si="10"/>
        <v>371.8</v>
      </c>
      <c r="L166" s="37">
        <f t="shared" si="11"/>
        <v>565.22</v>
      </c>
      <c r="M166" s="2">
        <v>135</v>
      </c>
      <c r="N166">
        <v>65</v>
      </c>
      <c r="O166" s="7">
        <v>41866</v>
      </c>
      <c r="P166">
        <f>VLOOKUP(E166,Table5[#All],3,0)</f>
        <v>5.72</v>
      </c>
    </row>
    <row r="167" spans="1:16" x14ac:dyDescent="0.3">
      <c r="A167">
        <v>13333</v>
      </c>
      <c r="B167" t="s">
        <v>95</v>
      </c>
      <c r="C167" t="s">
        <v>37</v>
      </c>
      <c r="D167" t="str">
        <f>VLOOKUP(C167,Table6[[#All],[Geo]:[Region]],2,0)</f>
        <v>Americas</v>
      </c>
      <c r="E167" t="s">
        <v>63</v>
      </c>
      <c r="F167" t="str">
        <f>VLOOKUP(E167,Table5[[#All],[Product]:[Category]],2,0)</f>
        <v>Bars</v>
      </c>
      <c r="G167" s="1">
        <v>2030</v>
      </c>
      <c r="H167" s="36">
        <f>VLOOKUP(C167,Table6[#All],3,0)</f>
        <v>0.04</v>
      </c>
      <c r="I167" s="37">
        <f t="shared" si="8"/>
        <v>81.2</v>
      </c>
      <c r="J167" s="37">
        <f t="shared" si="9"/>
        <v>1948.8</v>
      </c>
      <c r="K167" s="38">
        <f t="shared" si="10"/>
        <v>726.43999999999994</v>
      </c>
      <c r="L167" s="37">
        <f t="shared" si="11"/>
        <v>1222.3600000000001</v>
      </c>
      <c r="M167" s="2">
        <v>190</v>
      </c>
      <c r="N167">
        <v>127</v>
      </c>
      <c r="O167" s="7">
        <v>41867</v>
      </c>
      <c r="P167">
        <f>VLOOKUP(E167,Table5[#All],3,0)</f>
        <v>5.72</v>
      </c>
    </row>
    <row r="168" spans="1:16" x14ac:dyDescent="0.3">
      <c r="A168">
        <v>13334</v>
      </c>
      <c r="B168" t="s">
        <v>96</v>
      </c>
      <c r="C168" t="s">
        <v>37</v>
      </c>
      <c r="D168" t="str">
        <f>VLOOKUP(C168,Table6[[#All],[Geo]:[Region]],2,0)</f>
        <v>Americas</v>
      </c>
      <c r="E168" t="s">
        <v>47</v>
      </c>
      <c r="F168" t="str">
        <f>VLOOKUP(E168,Table5[[#All],[Product]:[Category]],2,0)</f>
        <v>Bars</v>
      </c>
      <c r="G168" s="1">
        <v>2058</v>
      </c>
      <c r="H168" s="36">
        <f>VLOOKUP(C168,Table6[#All],3,0)</f>
        <v>0.04</v>
      </c>
      <c r="I168" s="37">
        <f t="shared" si="8"/>
        <v>82.320000000000007</v>
      </c>
      <c r="J168" s="37">
        <f t="shared" si="9"/>
        <v>1975.6799999999998</v>
      </c>
      <c r="K168" s="38">
        <f t="shared" si="10"/>
        <v>284.27999999999997</v>
      </c>
      <c r="L168" s="37">
        <f t="shared" si="11"/>
        <v>1691.3999999999999</v>
      </c>
      <c r="M168" s="2">
        <v>3</v>
      </c>
      <c r="N168">
        <v>103</v>
      </c>
      <c r="O168" s="7">
        <v>41868</v>
      </c>
      <c r="P168">
        <f>VLOOKUP(E168,Table5[#All],3,0)</f>
        <v>2.76</v>
      </c>
    </row>
    <row r="169" spans="1:16" x14ac:dyDescent="0.3">
      <c r="A169">
        <v>13335</v>
      </c>
      <c r="B169" t="s">
        <v>99</v>
      </c>
      <c r="C169" t="s">
        <v>36</v>
      </c>
      <c r="D169" t="str">
        <f>VLOOKUP(C169,Table6[[#All],[Geo]:[Region]],2,0)</f>
        <v>APAC</v>
      </c>
      <c r="E169" t="s">
        <v>63</v>
      </c>
      <c r="F169" t="str">
        <f>VLOOKUP(E169,Table5[[#All],[Product]:[Category]],2,0)</f>
        <v>Bars</v>
      </c>
      <c r="G169" s="1">
        <v>1414</v>
      </c>
      <c r="H169" s="36">
        <f>VLOOKUP(C169,Table6[#All],3,0)</f>
        <v>0.02</v>
      </c>
      <c r="I169" s="37">
        <f t="shared" si="8"/>
        <v>28.28</v>
      </c>
      <c r="J169" s="37">
        <f t="shared" si="9"/>
        <v>1385.72</v>
      </c>
      <c r="K169" s="38">
        <f t="shared" si="10"/>
        <v>623.48</v>
      </c>
      <c r="L169" s="37">
        <f t="shared" si="11"/>
        <v>762.24</v>
      </c>
      <c r="M169" s="2">
        <v>52</v>
      </c>
      <c r="N169">
        <v>109</v>
      </c>
      <c r="O169" s="7">
        <v>41869</v>
      </c>
      <c r="P169">
        <f>VLOOKUP(E169,Table5[#All],3,0)</f>
        <v>5.72</v>
      </c>
    </row>
    <row r="170" spans="1:16" x14ac:dyDescent="0.3">
      <c r="A170">
        <v>13336</v>
      </c>
      <c r="B170" t="s">
        <v>94</v>
      </c>
      <c r="C170" t="s">
        <v>38</v>
      </c>
      <c r="D170" t="str">
        <f>VLOOKUP(C170,Table6[[#All],[Geo]:[Region]],2,0)</f>
        <v>APAC</v>
      </c>
      <c r="E170" t="s">
        <v>62</v>
      </c>
      <c r="F170" t="str">
        <f>VLOOKUP(E170,Table5[[#All],[Product]:[Category]],2,0)</f>
        <v>Bars</v>
      </c>
      <c r="G170" s="1">
        <v>1694</v>
      </c>
      <c r="H170" s="36">
        <f>VLOOKUP(C170,Table6[#All],3,0)</f>
        <v>0.02</v>
      </c>
      <c r="I170" s="37">
        <f t="shared" si="8"/>
        <v>33.880000000000003</v>
      </c>
      <c r="J170" s="37">
        <f t="shared" si="9"/>
        <v>1660.12</v>
      </c>
      <c r="K170" s="38">
        <f t="shared" si="10"/>
        <v>510.18</v>
      </c>
      <c r="L170" s="37">
        <f t="shared" si="11"/>
        <v>1149.9399999999998</v>
      </c>
      <c r="M170" s="2">
        <v>96</v>
      </c>
      <c r="N170">
        <v>66</v>
      </c>
      <c r="O170" s="7">
        <v>41870</v>
      </c>
      <c r="P170">
        <f>VLOOKUP(E170,Table5[#All],3,0)</f>
        <v>7.73</v>
      </c>
    </row>
    <row r="171" spans="1:16" x14ac:dyDescent="0.3">
      <c r="A171">
        <v>13337</v>
      </c>
      <c r="B171" t="s">
        <v>94</v>
      </c>
      <c r="C171" t="s">
        <v>39</v>
      </c>
      <c r="D171" t="str">
        <f>VLOOKUP(C171,Table6[[#All],[Geo]:[Region]],2,0)</f>
        <v>APAC</v>
      </c>
      <c r="E171" t="s">
        <v>47</v>
      </c>
      <c r="F171" t="str">
        <f>VLOOKUP(E171,Table5[[#All],[Product]:[Category]],2,0)</f>
        <v>Bars</v>
      </c>
      <c r="G171" s="1">
        <v>7805</v>
      </c>
      <c r="H171" s="36">
        <f>VLOOKUP(C171,Table6[#All],3,0)</f>
        <v>0.03</v>
      </c>
      <c r="I171" s="37">
        <f t="shared" si="8"/>
        <v>234.14999999999998</v>
      </c>
      <c r="J171" s="37">
        <f t="shared" si="9"/>
        <v>7570.8499999999995</v>
      </c>
      <c r="K171" s="38">
        <f t="shared" si="10"/>
        <v>1026.72</v>
      </c>
      <c r="L171" s="37">
        <f t="shared" si="11"/>
        <v>6544.1299999999992</v>
      </c>
      <c r="M171" s="2">
        <v>70</v>
      </c>
      <c r="N171">
        <v>372</v>
      </c>
      <c r="O171" s="7">
        <v>41871</v>
      </c>
      <c r="P171">
        <f>VLOOKUP(E171,Table5[#All],3,0)</f>
        <v>2.76</v>
      </c>
    </row>
    <row r="172" spans="1:16" x14ac:dyDescent="0.3">
      <c r="A172">
        <v>13338</v>
      </c>
      <c r="B172" t="s">
        <v>95</v>
      </c>
      <c r="C172" t="s">
        <v>37</v>
      </c>
      <c r="D172" t="str">
        <f>VLOOKUP(C172,Table6[[#All],[Geo]:[Region]],2,0)</f>
        <v>Americas</v>
      </c>
      <c r="E172" t="s">
        <v>53</v>
      </c>
      <c r="F172" t="str">
        <f>VLOOKUP(E172,Table5[[#All],[Product]:[Category]],2,0)</f>
        <v>Bites</v>
      </c>
      <c r="G172" s="1">
        <v>1113</v>
      </c>
      <c r="H172" s="36">
        <f>VLOOKUP(C172,Table6[#All],3,0)</f>
        <v>0.04</v>
      </c>
      <c r="I172" s="37">
        <f t="shared" si="8"/>
        <v>44.52</v>
      </c>
      <c r="J172" s="37">
        <f t="shared" si="9"/>
        <v>1068.48</v>
      </c>
      <c r="K172" s="38">
        <f t="shared" si="10"/>
        <v>1047.2</v>
      </c>
      <c r="L172" s="37">
        <f t="shared" si="11"/>
        <v>21.279999999999973</v>
      </c>
      <c r="M172" s="2">
        <v>95</v>
      </c>
      <c r="N172">
        <v>140</v>
      </c>
      <c r="O172" s="7">
        <v>41867</v>
      </c>
      <c r="P172">
        <f>VLOOKUP(E172,Table5[#All],3,0)</f>
        <v>7.48</v>
      </c>
    </row>
    <row r="173" spans="1:16" x14ac:dyDescent="0.3">
      <c r="A173">
        <v>13339</v>
      </c>
      <c r="B173" t="s">
        <v>96</v>
      </c>
      <c r="C173" t="s">
        <v>36</v>
      </c>
      <c r="D173" t="str">
        <f>VLOOKUP(C173,Table6[[#All],[Geo]:[Region]],2,0)</f>
        <v>APAC</v>
      </c>
      <c r="E173" t="s">
        <v>48</v>
      </c>
      <c r="F173" t="str">
        <f>VLOOKUP(E173,Table5[[#All],[Product]:[Category]],2,0)</f>
        <v>Bars</v>
      </c>
      <c r="G173" s="1">
        <v>4788</v>
      </c>
      <c r="H173" s="36">
        <f>VLOOKUP(C173,Table6[#All],3,0)</f>
        <v>0.02</v>
      </c>
      <c r="I173" s="37">
        <f t="shared" si="8"/>
        <v>95.76</v>
      </c>
      <c r="J173" s="37">
        <f t="shared" si="9"/>
        <v>4692.24</v>
      </c>
      <c r="K173" s="38">
        <f t="shared" si="10"/>
        <v>1820.1999999999998</v>
      </c>
      <c r="L173" s="37">
        <f t="shared" si="11"/>
        <v>2872.04</v>
      </c>
      <c r="M173" s="2">
        <v>235</v>
      </c>
      <c r="N173">
        <v>479</v>
      </c>
      <c r="O173" s="7">
        <v>41868</v>
      </c>
      <c r="P173">
        <f>VLOOKUP(E173,Table5[#All],3,0)</f>
        <v>3.8</v>
      </c>
    </row>
    <row r="174" spans="1:16" x14ac:dyDescent="0.3">
      <c r="A174">
        <v>13340</v>
      </c>
      <c r="B174" t="s">
        <v>101</v>
      </c>
      <c r="C174" t="s">
        <v>40</v>
      </c>
      <c r="D174" t="str">
        <f>VLOOKUP(C174,Table6[[#All],[Geo]:[Region]],2,0)</f>
        <v>Europe</v>
      </c>
      <c r="E174" t="s">
        <v>47</v>
      </c>
      <c r="F174" t="str">
        <f>VLOOKUP(E174,Table5[[#All],[Product]:[Category]],2,0)</f>
        <v>Bars</v>
      </c>
      <c r="G174" s="1">
        <v>6328</v>
      </c>
      <c r="H174" s="36">
        <f>VLOOKUP(C174,Table6[#All],3,0)</f>
        <v>0.01</v>
      </c>
      <c r="I174" s="37">
        <f t="shared" si="8"/>
        <v>63.28</v>
      </c>
      <c r="J174" s="37">
        <f t="shared" si="9"/>
        <v>6264.72</v>
      </c>
      <c r="K174" s="38">
        <f t="shared" si="10"/>
        <v>833.52</v>
      </c>
      <c r="L174" s="37">
        <f t="shared" si="11"/>
        <v>5431.2000000000007</v>
      </c>
      <c r="M174" s="2">
        <v>2</v>
      </c>
      <c r="N174">
        <v>302</v>
      </c>
      <c r="O174" s="7">
        <v>41869</v>
      </c>
      <c r="P174">
        <f>VLOOKUP(E174,Table5[#All],3,0)</f>
        <v>2.76</v>
      </c>
    </row>
    <row r="175" spans="1:16" x14ac:dyDescent="0.3">
      <c r="A175">
        <v>13341</v>
      </c>
      <c r="B175" t="s">
        <v>94</v>
      </c>
      <c r="C175" t="s">
        <v>38</v>
      </c>
      <c r="D175" t="str">
        <f>VLOOKUP(C175,Table6[[#All],[Geo]:[Region]],2,0)</f>
        <v>APAC</v>
      </c>
      <c r="E175" t="s">
        <v>56</v>
      </c>
      <c r="F175" t="str">
        <f>VLOOKUP(E175,Table5[[#All],[Product]:[Category]],2,0)</f>
        <v>Drinks</v>
      </c>
      <c r="G175" s="1">
        <v>6370</v>
      </c>
      <c r="H175" s="36">
        <f>VLOOKUP(C175,Table6[#All],3,0)</f>
        <v>0.02</v>
      </c>
      <c r="I175" s="37">
        <f t="shared" si="8"/>
        <v>127.4</v>
      </c>
      <c r="J175" s="37">
        <f t="shared" si="9"/>
        <v>6242.5999999999995</v>
      </c>
      <c r="K175" s="38">
        <f t="shared" si="10"/>
        <v>3332</v>
      </c>
      <c r="L175" s="37">
        <f t="shared" si="11"/>
        <v>2910.5999999999995</v>
      </c>
      <c r="M175" s="2">
        <v>285</v>
      </c>
      <c r="N175">
        <v>490</v>
      </c>
      <c r="O175" s="7">
        <v>41870</v>
      </c>
      <c r="P175">
        <f>VLOOKUP(E175,Table5[#All],3,0)</f>
        <v>6.8</v>
      </c>
    </row>
    <row r="176" spans="1:16" x14ac:dyDescent="0.3">
      <c r="A176">
        <v>13342</v>
      </c>
      <c r="B176" t="s">
        <v>101</v>
      </c>
      <c r="C176" t="s">
        <v>36</v>
      </c>
      <c r="D176" t="str">
        <f>VLOOKUP(C176,Table6[[#All],[Geo]:[Region]],2,0)</f>
        <v>APAC</v>
      </c>
      <c r="E176" t="s">
        <v>61</v>
      </c>
      <c r="F176" t="str">
        <f>VLOOKUP(E176,Table5[[#All],[Product]:[Category]],2,0)</f>
        <v>Bars</v>
      </c>
      <c r="G176" s="1">
        <v>273</v>
      </c>
      <c r="H176" s="36">
        <f>VLOOKUP(C176,Table6[#All],3,0)</f>
        <v>0.02</v>
      </c>
      <c r="I176" s="37">
        <f t="shared" si="8"/>
        <v>5.46</v>
      </c>
      <c r="J176" s="37">
        <f t="shared" si="9"/>
        <v>267.54000000000002</v>
      </c>
      <c r="K176" s="38">
        <f t="shared" si="10"/>
        <v>57.86</v>
      </c>
      <c r="L176" s="37">
        <f t="shared" si="11"/>
        <v>209.68</v>
      </c>
      <c r="M176" s="2">
        <v>268</v>
      </c>
      <c r="N176">
        <v>11</v>
      </c>
      <c r="O176" s="7">
        <v>41871</v>
      </c>
      <c r="P176">
        <f>VLOOKUP(E176,Table5[#All],3,0)</f>
        <v>5.26</v>
      </c>
    </row>
    <row r="177" spans="1:16" x14ac:dyDescent="0.3">
      <c r="A177">
        <v>13343</v>
      </c>
      <c r="B177" t="s">
        <v>100</v>
      </c>
      <c r="C177" t="s">
        <v>39</v>
      </c>
      <c r="D177" t="str">
        <f>VLOOKUP(C177,Table6[[#All],[Geo]:[Region]],2,0)</f>
        <v>APAC</v>
      </c>
      <c r="E177" t="s">
        <v>68</v>
      </c>
      <c r="F177" t="str">
        <f>VLOOKUP(E177,Table5[[#All],[Product]:[Category]],2,0)</f>
        <v>Bites</v>
      </c>
      <c r="G177" s="1">
        <v>1064</v>
      </c>
      <c r="H177" s="36">
        <f>VLOOKUP(C177,Table6[#All],3,0)</f>
        <v>0.03</v>
      </c>
      <c r="I177" s="37">
        <f t="shared" si="8"/>
        <v>31.919999999999998</v>
      </c>
      <c r="J177" s="37">
        <f t="shared" si="9"/>
        <v>1032.08</v>
      </c>
      <c r="K177" s="38">
        <f t="shared" si="10"/>
        <v>402.8</v>
      </c>
      <c r="L177" s="37">
        <f t="shared" si="11"/>
        <v>629.28</v>
      </c>
      <c r="M177" s="2">
        <v>64</v>
      </c>
      <c r="N177">
        <v>152</v>
      </c>
      <c r="O177" s="7">
        <v>41877</v>
      </c>
      <c r="P177">
        <f>VLOOKUP(E177,Table5[#All],3,0)</f>
        <v>2.65</v>
      </c>
    </row>
    <row r="178" spans="1:16" x14ac:dyDescent="0.3">
      <c r="A178">
        <v>13344</v>
      </c>
      <c r="B178" t="s">
        <v>101</v>
      </c>
      <c r="C178" t="s">
        <v>36</v>
      </c>
      <c r="D178" t="str">
        <f>VLOOKUP(C178,Table6[[#All],[Geo]:[Region]],2,0)</f>
        <v>APAC</v>
      </c>
      <c r="E178" t="s">
        <v>52</v>
      </c>
      <c r="F178" t="str">
        <f>VLOOKUP(E178,Table5[[#All],[Product]:[Category]],2,0)</f>
        <v>Bars</v>
      </c>
      <c r="G178" s="1">
        <v>4116</v>
      </c>
      <c r="H178" s="36">
        <f>VLOOKUP(C178,Table6[#All],3,0)</f>
        <v>0.02</v>
      </c>
      <c r="I178" s="37">
        <f t="shared" si="8"/>
        <v>82.320000000000007</v>
      </c>
      <c r="J178" s="37">
        <f t="shared" si="9"/>
        <v>4033.68</v>
      </c>
      <c r="K178" s="38">
        <f t="shared" si="10"/>
        <v>1303.5</v>
      </c>
      <c r="L178" s="37">
        <f t="shared" si="11"/>
        <v>2730.18</v>
      </c>
      <c r="M178" s="2">
        <v>233</v>
      </c>
      <c r="N178">
        <v>275</v>
      </c>
      <c r="O178" s="7">
        <v>41885</v>
      </c>
      <c r="P178">
        <f>VLOOKUP(E178,Table5[#All],3,0)</f>
        <v>4.74</v>
      </c>
    </row>
    <row r="179" spans="1:16" x14ac:dyDescent="0.3">
      <c r="A179">
        <v>13345</v>
      </c>
      <c r="B179" t="s">
        <v>95</v>
      </c>
      <c r="C179" t="s">
        <v>39</v>
      </c>
      <c r="D179" t="str">
        <f>VLOOKUP(C179,Table6[[#All],[Geo]:[Region]],2,0)</f>
        <v>APAC</v>
      </c>
      <c r="E179" t="s">
        <v>58</v>
      </c>
      <c r="F179" t="str">
        <f>VLOOKUP(E179,Table5[[#All],[Product]:[Category]],2,0)</f>
        <v>Bites</v>
      </c>
      <c r="G179" s="1">
        <v>7735</v>
      </c>
      <c r="H179" s="36">
        <f>VLOOKUP(C179,Table6[#All],3,0)</f>
        <v>0.03</v>
      </c>
      <c r="I179" s="37">
        <f t="shared" si="8"/>
        <v>232.04999999999998</v>
      </c>
      <c r="J179" s="37">
        <f t="shared" si="9"/>
        <v>7502.95</v>
      </c>
      <c r="K179" s="38">
        <f t="shared" si="10"/>
        <v>3784.0000000000005</v>
      </c>
      <c r="L179" s="37">
        <f t="shared" si="11"/>
        <v>3718.9499999999994</v>
      </c>
      <c r="M179" s="2">
        <v>198</v>
      </c>
      <c r="N179">
        <v>860</v>
      </c>
      <c r="O179" s="7">
        <v>41886</v>
      </c>
      <c r="P179">
        <f>VLOOKUP(E179,Table5[#All],3,0)</f>
        <v>4.4000000000000004</v>
      </c>
    </row>
    <row r="180" spans="1:16" x14ac:dyDescent="0.3">
      <c r="A180">
        <v>13346</v>
      </c>
      <c r="B180" t="s">
        <v>95</v>
      </c>
      <c r="C180" t="s">
        <v>39</v>
      </c>
      <c r="D180" t="str">
        <f>VLOOKUP(C180,Table6[[#All],[Geo]:[Region]],2,0)</f>
        <v>APAC</v>
      </c>
      <c r="E180" t="s">
        <v>44</v>
      </c>
      <c r="F180" t="str">
        <f>VLOOKUP(E180,Table5[[#All],[Product]:[Category]],2,0)</f>
        <v>Bars</v>
      </c>
      <c r="G180" s="1">
        <v>1036</v>
      </c>
      <c r="H180" s="36">
        <f>VLOOKUP(C180,Table6[#All],3,0)</f>
        <v>0.03</v>
      </c>
      <c r="I180" s="37">
        <f t="shared" si="8"/>
        <v>31.08</v>
      </c>
      <c r="J180" s="37">
        <f t="shared" si="9"/>
        <v>1004.92</v>
      </c>
      <c r="K180" s="38">
        <f t="shared" si="10"/>
        <v>653.37</v>
      </c>
      <c r="L180" s="37">
        <f t="shared" si="11"/>
        <v>351.54999999999995</v>
      </c>
      <c r="M180" s="2">
        <v>69</v>
      </c>
      <c r="N180">
        <v>87</v>
      </c>
      <c r="O180" s="7">
        <v>41887</v>
      </c>
      <c r="P180">
        <f>VLOOKUP(E180,Table5[#All],3,0)</f>
        <v>7.51</v>
      </c>
    </row>
    <row r="181" spans="1:16" x14ac:dyDescent="0.3">
      <c r="A181">
        <v>13347</v>
      </c>
      <c r="B181" t="s">
        <v>93</v>
      </c>
      <c r="C181" t="s">
        <v>37</v>
      </c>
      <c r="D181" t="str">
        <f>VLOOKUP(C181,Table6[[#All],[Geo]:[Region]],2,0)</f>
        <v>Americas</v>
      </c>
      <c r="E181" t="s">
        <v>51</v>
      </c>
      <c r="F181" t="str">
        <f>VLOOKUP(E181,Table5[[#All],[Product]:[Category]],2,0)</f>
        <v>Bars</v>
      </c>
      <c r="G181" s="1">
        <v>1295</v>
      </c>
      <c r="H181" s="36">
        <f>VLOOKUP(C181,Table6[#All],3,0)</f>
        <v>0.04</v>
      </c>
      <c r="I181" s="37">
        <f t="shared" si="8"/>
        <v>51.800000000000004</v>
      </c>
      <c r="J181" s="37">
        <f t="shared" si="9"/>
        <v>1243.2</v>
      </c>
      <c r="K181" s="38">
        <f t="shared" si="10"/>
        <v>219.45000000000002</v>
      </c>
      <c r="L181" s="37">
        <f t="shared" si="11"/>
        <v>1023.75</v>
      </c>
      <c r="M181" s="2">
        <v>24</v>
      </c>
      <c r="N181">
        <v>57</v>
      </c>
      <c r="O181" s="7">
        <v>41888</v>
      </c>
      <c r="P181">
        <f>VLOOKUP(E181,Table5[#All],3,0)</f>
        <v>3.85</v>
      </c>
    </row>
    <row r="182" spans="1:16" x14ac:dyDescent="0.3">
      <c r="A182">
        <v>13348</v>
      </c>
      <c r="B182" t="s">
        <v>92</v>
      </c>
      <c r="C182" t="s">
        <v>40</v>
      </c>
      <c r="D182" t="str">
        <f>VLOOKUP(C182,Table6[[#All],[Geo]:[Region]],2,0)</f>
        <v>Europe</v>
      </c>
      <c r="E182" t="s">
        <v>60</v>
      </c>
      <c r="F182" t="str">
        <f>VLOOKUP(E182,Table5[[#All],[Product]:[Category]],2,0)</f>
        <v>Drinks</v>
      </c>
      <c r="G182" s="1">
        <v>812</v>
      </c>
      <c r="H182" s="36">
        <f>VLOOKUP(C182,Table6[#All],3,0)</f>
        <v>0.01</v>
      </c>
      <c r="I182" s="37">
        <f t="shared" si="8"/>
        <v>8.120000000000001</v>
      </c>
      <c r="J182" s="37">
        <f t="shared" si="9"/>
        <v>803.88</v>
      </c>
      <c r="K182" s="38">
        <f t="shared" si="10"/>
        <v>95.039999999999992</v>
      </c>
      <c r="L182" s="37">
        <f t="shared" si="11"/>
        <v>708.84</v>
      </c>
      <c r="M182" s="2">
        <v>204</v>
      </c>
      <c r="N182">
        <v>33</v>
      </c>
      <c r="O182" s="7">
        <v>41889</v>
      </c>
      <c r="P182">
        <f>VLOOKUP(E182,Table5[#All],3,0)</f>
        <v>2.88</v>
      </c>
    </row>
    <row r="183" spans="1:16" x14ac:dyDescent="0.3">
      <c r="A183">
        <v>13349</v>
      </c>
      <c r="B183" t="s">
        <v>100</v>
      </c>
      <c r="C183" t="s">
        <v>36</v>
      </c>
      <c r="D183" t="str">
        <f>VLOOKUP(C183,Table6[[#All],[Geo]:[Region]],2,0)</f>
        <v>APAC</v>
      </c>
      <c r="E183" t="s">
        <v>46</v>
      </c>
      <c r="F183" t="str">
        <f>VLOOKUP(E183,Table5[[#All],[Product]:[Category]],2,0)</f>
        <v>Bars</v>
      </c>
      <c r="G183" s="1">
        <v>5670</v>
      </c>
      <c r="H183" s="36">
        <f>VLOOKUP(C183,Table6[#All],3,0)</f>
        <v>0.02</v>
      </c>
      <c r="I183" s="37">
        <f t="shared" si="8"/>
        <v>113.4</v>
      </c>
      <c r="J183" s="37">
        <f t="shared" si="9"/>
        <v>5556.5999999999995</v>
      </c>
      <c r="K183" s="38">
        <f t="shared" si="10"/>
        <v>993.6</v>
      </c>
      <c r="L183" s="37">
        <f t="shared" si="11"/>
        <v>4562.9999999999991</v>
      </c>
      <c r="M183" s="2">
        <v>66</v>
      </c>
      <c r="N183">
        <v>270</v>
      </c>
      <c r="O183" s="7">
        <v>41890</v>
      </c>
      <c r="P183">
        <f>VLOOKUP(E183,Table5[#All],3,0)</f>
        <v>3.68</v>
      </c>
    </row>
    <row r="184" spans="1:16" x14ac:dyDescent="0.3">
      <c r="A184">
        <v>13350</v>
      </c>
      <c r="B184" t="s">
        <v>101</v>
      </c>
      <c r="C184" t="s">
        <v>41</v>
      </c>
      <c r="D184" t="str">
        <f>VLOOKUP(C184,Table6[[#All],[Geo]:[Region]],2,0)</f>
        <v>Americas</v>
      </c>
      <c r="E184" t="s">
        <v>52</v>
      </c>
      <c r="F184" t="str">
        <f>VLOOKUP(E184,Table5[[#All],[Product]:[Category]],2,0)</f>
        <v>Bars</v>
      </c>
      <c r="G184" s="1">
        <v>8190</v>
      </c>
      <c r="H184" s="36">
        <f>VLOOKUP(C184,Table6[#All],3,0)</f>
        <v>0.03</v>
      </c>
      <c r="I184" s="37">
        <f t="shared" si="8"/>
        <v>245.7</v>
      </c>
      <c r="J184" s="37">
        <f t="shared" si="9"/>
        <v>7944.3</v>
      </c>
      <c r="K184" s="38">
        <f t="shared" si="10"/>
        <v>2588.04</v>
      </c>
      <c r="L184" s="37">
        <f t="shared" si="11"/>
        <v>5356.26</v>
      </c>
      <c r="M184" s="2">
        <v>138</v>
      </c>
      <c r="N184">
        <v>546</v>
      </c>
      <c r="O184" s="7">
        <v>41891</v>
      </c>
      <c r="P184">
        <f>VLOOKUP(E184,Table5[#All],3,0)</f>
        <v>4.74</v>
      </c>
    </row>
    <row r="185" spans="1:16" x14ac:dyDescent="0.3">
      <c r="A185">
        <v>13351</v>
      </c>
      <c r="B185" t="s">
        <v>92</v>
      </c>
      <c r="C185" t="s">
        <v>41</v>
      </c>
      <c r="D185" t="str">
        <f>VLOOKUP(C185,Table6[[#All],[Geo]:[Region]],2,0)</f>
        <v>Americas</v>
      </c>
      <c r="E185" t="s">
        <v>65</v>
      </c>
      <c r="F185" t="str">
        <f>VLOOKUP(E185,Table5[[#All],[Product]:[Category]],2,0)</f>
        <v>Bites</v>
      </c>
      <c r="G185" s="1">
        <v>7574</v>
      </c>
      <c r="H185" s="36">
        <f>VLOOKUP(C185,Table6[#All],3,0)</f>
        <v>0.03</v>
      </c>
      <c r="I185" s="37">
        <f t="shared" si="8"/>
        <v>227.22</v>
      </c>
      <c r="J185" s="37">
        <f t="shared" si="9"/>
        <v>7346.78</v>
      </c>
      <c r="K185" s="38">
        <f t="shared" si="10"/>
        <v>2121.84</v>
      </c>
      <c r="L185" s="37">
        <f t="shared" si="11"/>
        <v>5224.9399999999996</v>
      </c>
      <c r="M185" s="2">
        <v>231</v>
      </c>
      <c r="N185">
        <v>421</v>
      </c>
      <c r="O185" s="7">
        <v>41892</v>
      </c>
      <c r="P185">
        <f>VLOOKUP(E185,Table5[#All],3,0)</f>
        <v>5.04</v>
      </c>
    </row>
    <row r="186" spans="1:16" x14ac:dyDescent="0.3">
      <c r="A186">
        <v>13352</v>
      </c>
      <c r="B186" t="s">
        <v>99</v>
      </c>
      <c r="C186" t="s">
        <v>41</v>
      </c>
      <c r="D186" t="str">
        <f>VLOOKUP(C186,Table6[[#All],[Geo]:[Region]],2,0)</f>
        <v>Americas</v>
      </c>
      <c r="E186" t="s">
        <v>51</v>
      </c>
      <c r="F186" t="str">
        <f>VLOOKUP(E186,Table5[[#All],[Product]:[Category]],2,0)</f>
        <v>Bars</v>
      </c>
      <c r="G186" s="1">
        <v>10290</v>
      </c>
      <c r="H186" s="36">
        <f>VLOOKUP(C186,Table6[#All],3,0)</f>
        <v>0.03</v>
      </c>
      <c r="I186" s="37">
        <f t="shared" si="8"/>
        <v>308.7</v>
      </c>
      <c r="J186" s="37">
        <f t="shared" si="9"/>
        <v>9981.2999999999993</v>
      </c>
      <c r="K186" s="38">
        <f t="shared" si="10"/>
        <v>1724.8</v>
      </c>
      <c r="L186" s="37">
        <f t="shared" si="11"/>
        <v>8256.5</v>
      </c>
      <c r="M186" s="2">
        <v>39</v>
      </c>
      <c r="N186">
        <v>448</v>
      </c>
      <c r="O186" s="7">
        <v>41893</v>
      </c>
      <c r="P186">
        <f>VLOOKUP(E186,Table5[#All],3,0)</f>
        <v>3.85</v>
      </c>
    </row>
    <row r="187" spans="1:16" x14ac:dyDescent="0.3">
      <c r="A187">
        <v>13353</v>
      </c>
      <c r="B187" t="s">
        <v>96</v>
      </c>
      <c r="C187" t="s">
        <v>39</v>
      </c>
      <c r="D187" t="str">
        <f>VLOOKUP(C187,Table6[[#All],[Geo]:[Region]],2,0)</f>
        <v>APAC</v>
      </c>
      <c r="E187" t="s">
        <v>47</v>
      </c>
      <c r="F187" t="str">
        <f>VLOOKUP(E187,Table5[[#All],[Product]:[Category]],2,0)</f>
        <v>Bars</v>
      </c>
      <c r="G187" s="1">
        <v>12551</v>
      </c>
      <c r="H187" s="36">
        <f>VLOOKUP(C187,Table6[#All],3,0)</f>
        <v>0.03</v>
      </c>
      <c r="I187" s="37">
        <f t="shared" si="8"/>
        <v>376.53</v>
      </c>
      <c r="J187" s="37">
        <f t="shared" si="9"/>
        <v>12174.47</v>
      </c>
      <c r="K187" s="38">
        <f t="shared" si="10"/>
        <v>1575.9599999999998</v>
      </c>
      <c r="L187" s="37">
        <f t="shared" si="11"/>
        <v>10598.51</v>
      </c>
      <c r="M187" s="2">
        <v>249</v>
      </c>
      <c r="N187">
        <v>571</v>
      </c>
      <c r="O187" s="7">
        <v>41894</v>
      </c>
      <c r="P187">
        <f>VLOOKUP(E187,Table5[#All],3,0)</f>
        <v>2.76</v>
      </c>
    </row>
    <row r="188" spans="1:16" x14ac:dyDescent="0.3">
      <c r="A188">
        <v>13354</v>
      </c>
      <c r="B188" t="s">
        <v>96</v>
      </c>
      <c r="C188" t="s">
        <v>36</v>
      </c>
      <c r="D188" t="str">
        <f>VLOOKUP(C188,Table6[[#All],[Geo]:[Region]],2,0)</f>
        <v>APAC</v>
      </c>
      <c r="E188" t="s">
        <v>49</v>
      </c>
      <c r="F188" t="str">
        <f>VLOOKUP(E188,Table5[[#All],[Product]:[Category]],2,0)</f>
        <v>Drinks</v>
      </c>
      <c r="G188" s="1">
        <v>6496</v>
      </c>
      <c r="H188" s="36">
        <f>VLOOKUP(C188,Table6[#All],3,0)</f>
        <v>0.02</v>
      </c>
      <c r="I188" s="37">
        <f t="shared" si="8"/>
        <v>129.92000000000002</v>
      </c>
      <c r="J188" s="37">
        <f t="shared" si="9"/>
        <v>6366.08</v>
      </c>
      <c r="K188" s="38">
        <f t="shared" si="10"/>
        <v>2593.4700000000003</v>
      </c>
      <c r="L188" s="37">
        <f t="shared" si="11"/>
        <v>3772.6099999999997</v>
      </c>
      <c r="M188" s="2">
        <v>155</v>
      </c>
      <c r="N188">
        <v>271</v>
      </c>
      <c r="O188" s="7">
        <v>41895</v>
      </c>
      <c r="P188">
        <f>VLOOKUP(E188,Table5[#All],3,0)</f>
        <v>9.57</v>
      </c>
    </row>
    <row r="189" spans="1:16" x14ac:dyDescent="0.3">
      <c r="A189">
        <v>13355</v>
      </c>
      <c r="B189" t="s">
        <v>97</v>
      </c>
      <c r="C189" t="s">
        <v>39</v>
      </c>
      <c r="D189" t="str">
        <f>VLOOKUP(C189,Table6[[#All],[Geo]:[Region]],2,0)</f>
        <v>APAC</v>
      </c>
      <c r="E189" t="s">
        <v>51</v>
      </c>
      <c r="F189" t="str">
        <f>VLOOKUP(E189,Table5[[#All],[Product]:[Category]],2,0)</f>
        <v>Bars</v>
      </c>
      <c r="G189" s="1">
        <v>7343</v>
      </c>
      <c r="H189" s="36">
        <f>VLOOKUP(C189,Table6[#All],3,0)</f>
        <v>0.03</v>
      </c>
      <c r="I189" s="37">
        <f t="shared" si="8"/>
        <v>220.29</v>
      </c>
      <c r="J189" s="37">
        <f t="shared" si="9"/>
        <v>7122.71</v>
      </c>
      <c r="K189" s="38">
        <f t="shared" si="10"/>
        <v>1232</v>
      </c>
      <c r="L189" s="37">
        <f t="shared" si="11"/>
        <v>5890.71</v>
      </c>
      <c r="M189" s="2">
        <v>169</v>
      </c>
      <c r="N189">
        <v>320</v>
      </c>
      <c r="O189" s="7">
        <v>41896</v>
      </c>
      <c r="P189">
        <f>VLOOKUP(E189,Table5[#All],3,0)</f>
        <v>3.85</v>
      </c>
    </row>
    <row r="190" spans="1:16" x14ac:dyDescent="0.3">
      <c r="A190">
        <v>13356</v>
      </c>
      <c r="B190" t="s">
        <v>93</v>
      </c>
      <c r="C190" t="s">
        <v>40</v>
      </c>
      <c r="D190" t="str">
        <f>VLOOKUP(C190,Table6[[#All],[Geo]:[Region]],2,0)</f>
        <v>Europe</v>
      </c>
      <c r="E190" t="s">
        <v>62</v>
      </c>
      <c r="F190" t="str">
        <f>VLOOKUP(E190,Table5[[#All],[Product]:[Category]],2,0)</f>
        <v>Bars</v>
      </c>
      <c r="G190" s="1">
        <v>994</v>
      </c>
      <c r="H190" s="36">
        <f>VLOOKUP(C190,Table6[#All],3,0)</f>
        <v>0.01</v>
      </c>
      <c r="I190" s="37">
        <f t="shared" si="8"/>
        <v>9.94</v>
      </c>
      <c r="J190" s="37">
        <f t="shared" si="9"/>
        <v>984.06</v>
      </c>
      <c r="K190" s="38">
        <f t="shared" si="10"/>
        <v>309.20000000000005</v>
      </c>
      <c r="L190" s="37">
        <f t="shared" si="11"/>
        <v>674.8599999999999</v>
      </c>
      <c r="M190" s="2">
        <v>7</v>
      </c>
      <c r="N190">
        <v>40</v>
      </c>
      <c r="O190" s="7">
        <v>41897</v>
      </c>
      <c r="P190">
        <f>VLOOKUP(E190,Table5[#All],3,0)</f>
        <v>7.73</v>
      </c>
    </row>
    <row r="191" spans="1:16" x14ac:dyDescent="0.3">
      <c r="A191">
        <v>13357</v>
      </c>
      <c r="B191" t="s">
        <v>99</v>
      </c>
      <c r="C191" t="s">
        <v>39</v>
      </c>
      <c r="D191" t="str">
        <f>VLOOKUP(C191,Table6[[#All],[Geo]:[Region]],2,0)</f>
        <v>APAC</v>
      </c>
      <c r="E191" t="s">
        <v>51</v>
      </c>
      <c r="F191" t="str">
        <f>VLOOKUP(E191,Table5[[#All],[Product]:[Category]],2,0)</f>
        <v>Bars</v>
      </c>
      <c r="G191" s="1">
        <v>9296</v>
      </c>
      <c r="H191" s="36">
        <f>VLOOKUP(C191,Table6[#All],3,0)</f>
        <v>0.03</v>
      </c>
      <c r="I191" s="37">
        <f t="shared" si="8"/>
        <v>278.88</v>
      </c>
      <c r="J191" s="37">
        <f t="shared" si="9"/>
        <v>9017.119999999999</v>
      </c>
      <c r="K191" s="38">
        <f t="shared" si="10"/>
        <v>1559.25</v>
      </c>
      <c r="L191" s="37">
        <f t="shared" si="11"/>
        <v>7457.869999999999</v>
      </c>
      <c r="M191" s="2">
        <v>29</v>
      </c>
      <c r="N191">
        <v>405</v>
      </c>
      <c r="O191" s="7">
        <v>41898</v>
      </c>
      <c r="P191">
        <f>VLOOKUP(E191,Table5[#All],3,0)</f>
        <v>3.85</v>
      </c>
    </row>
    <row r="192" spans="1:16" x14ac:dyDescent="0.3">
      <c r="A192">
        <v>13358</v>
      </c>
      <c r="B192" t="s">
        <v>92</v>
      </c>
      <c r="C192" t="s">
        <v>40</v>
      </c>
      <c r="D192" t="str">
        <f>VLOOKUP(C192,Table6[[#All],[Geo]:[Region]],2,0)</f>
        <v>Europe</v>
      </c>
      <c r="E192" t="s">
        <v>67</v>
      </c>
      <c r="F192" t="str">
        <f>VLOOKUP(E192,Table5[[#All],[Product]:[Category]],2,0)</f>
        <v>Bars</v>
      </c>
      <c r="G192" s="1">
        <v>2331</v>
      </c>
      <c r="H192" s="36">
        <f>VLOOKUP(C192,Table6[#All],3,0)</f>
        <v>0.01</v>
      </c>
      <c r="I192" s="37">
        <f t="shared" si="8"/>
        <v>23.31</v>
      </c>
      <c r="J192" s="37">
        <f t="shared" si="9"/>
        <v>2307.69</v>
      </c>
      <c r="K192" s="38">
        <f t="shared" si="10"/>
        <v>2003.3500000000001</v>
      </c>
      <c r="L192" s="37">
        <f t="shared" si="11"/>
        <v>304.33999999999992</v>
      </c>
      <c r="M192" s="2">
        <v>197</v>
      </c>
      <c r="N192">
        <v>389</v>
      </c>
      <c r="O192" s="7">
        <v>41899</v>
      </c>
      <c r="P192">
        <f>VLOOKUP(E192,Table5[#All],3,0)</f>
        <v>5.15</v>
      </c>
    </row>
    <row r="193" spans="1:16" x14ac:dyDescent="0.3">
      <c r="A193">
        <v>13359</v>
      </c>
      <c r="B193" t="s">
        <v>97</v>
      </c>
      <c r="C193" t="s">
        <v>38</v>
      </c>
      <c r="D193" t="str">
        <f>VLOOKUP(C193,Table6[[#All],[Geo]:[Region]],2,0)</f>
        <v>APAC</v>
      </c>
      <c r="E193" t="s">
        <v>47</v>
      </c>
      <c r="F193" t="str">
        <f>VLOOKUP(E193,Table5[[#All],[Product]:[Category]],2,0)</f>
        <v>Bars</v>
      </c>
      <c r="G193" s="1">
        <v>7777</v>
      </c>
      <c r="H193" s="36">
        <f>VLOOKUP(C193,Table6[#All],3,0)</f>
        <v>0.02</v>
      </c>
      <c r="I193" s="37">
        <f t="shared" si="8"/>
        <v>155.54</v>
      </c>
      <c r="J193" s="37">
        <f t="shared" si="9"/>
        <v>7621.46</v>
      </c>
      <c r="K193" s="38">
        <f t="shared" si="10"/>
        <v>977.04</v>
      </c>
      <c r="L193" s="37">
        <f t="shared" si="11"/>
        <v>6644.42</v>
      </c>
      <c r="M193" s="2">
        <v>254</v>
      </c>
      <c r="N193">
        <v>354</v>
      </c>
      <c r="O193" s="7">
        <v>41900</v>
      </c>
      <c r="P193">
        <f>VLOOKUP(E193,Table5[#All],3,0)</f>
        <v>2.76</v>
      </c>
    </row>
    <row r="194" spans="1:16" x14ac:dyDescent="0.3">
      <c r="A194">
        <v>13360</v>
      </c>
      <c r="B194" t="s">
        <v>101</v>
      </c>
      <c r="C194" t="s">
        <v>41</v>
      </c>
      <c r="D194" t="str">
        <f>VLOOKUP(C194,Table6[[#All],[Geo]:[Region]],2,0)</f>
        <v>Americas</v>
      </c>
      <c r="E194" t="s">
        <v>51</v>
      </c>
      <c r="F194" t="str">
        <f>VLOOKUP(E194,Table5[[#All],[Product]:[Category]],2,0)</f>
        <v>Bars</v>
      </c>
      <c r="G194" s="1">
        <v>1246</v>
      </c>
      <c r="H194" s="36">
        <f>VLOOKUP(C194,Table6[#All],3,0)</f>
        <v>0.03</v>
      </c>
      <c r="I194" s="37">
        <f t="shared" si="8"/>
        <v>37.379999999999995</v>
      </c>
      <c r="J194" s="37">
        <f t="shared" si="9"/>
        <v>1208.6199999999999</v>
      </c>
      <c r="K194" s="38">
        <f t="shared" si="10"/>
        <v>200.20000000000002</v>
      </c>
      <c r="L194" s="37">
        <f t="shared" si="11"/>
        <v>1008.4199999999998</v>
      </c>
      <c r="M194" s="2">
        <v>356</v>
      </c>
      <c r="N194">
        <v>52</v>
      </c>
      <c r="O194" s="7">
        <v>41901</v>
      </c>
      <c r="P194">
        <f>VLOOKUP(E194,Table5[#All],3,0)</f>
        <v>3.85</v>
      </c>
    </row>
    <row r="195" spans="1:16" x14ac:dyDescent="0.3">
      <c r="A195">
        <v>13361</v>
      </c>
      <c r="B195" t="s">
        <v>101</v>
      </c>
      <c r="C195" t="s">
        <v>37</v>
      </c>
      <c r="D195" t="str">
        <f>VLOOKUP(C195,Table6[[#All],[Geo]:[Region]],2,0)</f>
        <v>Americas</v>
      </c>
      <c r="E195" t="s">
        <v>48</v>
      </c>
      <c r="F195" t="str">
        <f>VLOOKUP(E195,Table5[[#All],[Product]:[Category]],2,0)</f>
        <v>Bars</v>
      </c>
      <c r="G195" s="1">
        <v>126</v>
      </c>
      <c r="H195" s="36">
        <f>VLOOKUP(C195,Table6[#All],3,0)</f>
        <v>0.04</v>
      </c>
      <c r="I195" s="37">
        <f t="shared" ref="I195:I258" si="12">G195*H195</f>
        <v>5.04</v>
      </c>
      <c r="J195" s="37">
        <f t="shared" ref="J195:J258" si="13">G195*(1-H195)</f>
        <v>120.96</v>
      </c>
      <c r="K195" s="38">
        <f t="shared" ref="K195:K258" si="14">P195*N195</f>
        <v>60.8</v>
      </c>
      <c r="L195" s="37">
        <f t="shared" ref="L195:L258" si="15">J195-K195</f>
        <v>60.16</v>
      </c>
      <c r="M195" s="2">
        <v>242</v>
      </c>
      <c r="N195">
        <v>16</v>
      </c>
      <c r="O195" s="7">
        <v>41902</v>
      </c>
      <c r="P195">
        <f>VLOOKUP(E195,Table5[#All],3,0)</f>
        <v>3.8</v>
      </c>
    </row>
    <row r="196" spans="1:16" x14ac:dyDescent="0.3">
      <c r="A196">
        <v>13362</v>
      </c>
      <c r="B196" t="s">
        <v>100</v>
      </c>
      <c r="C196" t="s">
        <v>40</v>
      </c>
      <c r="D196" t="str">
        <f>VLOOKUP(C196,Table6[[#All],[Geo]:[Region]],2,0)</f>
        <v>Europe</v>
      </c>
      <c r="E196" t="s">
        <v>47</v>
      </c>
      <c r="F196" t="str">
        <f>VLOOKUP(E196,Table5[[#All],[Product]:[Category]],2,0)</f>
        <v>Bars</v>
      </c>
      <c r="G196" s="1">
        <v>679</v>
      </c>
      <c r="H196" s="36">
        <f>VLOOKUP(C196,Table6[#All],3,0)</f>
        <v>0.01</v>
      </c>
      <c r="I196" s="37">
        <f t="shared" si="12"/>
        <v>6.79</v>
      </c>
      <c r="J196" s="37">
        <f t="shared" si="13"/>
        <v>672.21</v>
      </c>
      <c r="K196" s="38">
        <f t="shared" si="14"/>
        <v>91.08</v>
      </c>
      <c r="L196" s="37">
        <f t="shared" si="15"/>
        <v>581.13</v>
      </c>
      <c r="M196" s="2">
        <v>253</v>
      </c>
      <c r="N196">
        <v>33</v>
      </c>
      <c r="O196" s="7">
        <v>41903</v>
      </c>
      <c r="P196">
        <f>VLOOKUP(E196,Table5[#All],3,0)</f>
        <v>2.76</v>
      </c>
    </row>
    <row r="197" spans="1:16" x14ac:dyDescent="0.3">
      <c r="A197">
        <v>13363</v>
      </c>
      <c r="B197" t="s">
        <v>98</v>
      </c>
      <c r="C197" t="s">
        <v>39</v>
      </c>
      <c r="D197" t="str">
        <f>VLOOKUP(C197,Table6[[#All],[Geo]:[Region]],2,0)</f>
        <v>APAC</v>
      </c>
      <c r="E197" t="s">
        <v>48</v>
      </c>
      <c r="F197" t="str">
        <f>VLOOKUP(E197,Table5[[#All],[Product]:[Category]],2,0)</f>
        <v>Bars</v>
      </c>
      <c r="G197" s="1">
        <v>2982</v>
      </c>
      <c r="H197" s="36">
        <f>VLOOKUP(C197,Table6[#All],3,0)</f>
        <v>0.03</v>
      </c>
      <c r="I197" s="37">
        <f t="shared" si="12"/>
        <v>89.46</v>
      </c>
      <c r="J197" s="37">
        <f t="shared" si="13"/>
        <v>2892.54</v>
      </c>
      <c r="K197" s="38">
        <f t="shared" si="14"/>
        <v>1417.3999999999999</v>
      </c>
      <c r="L197" s="37">
        <f t="shared" si="15"/>
        <v>1475.14</v>
      </c>
      <c r="M197" s="2">
        <v>339</v>
      </c>
      <c r="N197">
        <v>373</v>
      </c>
      <c r="O197" s="7">
        <v>41904</v>
      </c>
      <c r="P197">
        <f>VLOOKUP(E197,Table5[#All],3,0)</f>
        <v>3.8</v>
      </c>
    </row>
    <row r="198" spans="1:16" x14ac:dyDescent="0.3">
      <c r="A198">
        <v>13364</v>
      </c>
      <c r="B198" t="s">
        <v>95</v>
      </c>
      <c r="C198" t="s">
        <v>38</v>
      </c>
      <c r="D198" t="str">
        <f>VLOOKUP(C198,Table6[[#All],[Geo]:[Region]],2,0)</f>
        <v>APAC</v>
      </c>
      <c r="E198" t="s">
        <v>46</v>
      </c>
      <c r="F198" t="str">
        <f>VLOOKUP(E198,Table5[[#All],[Product]:[Category]],2,0)</f>
        <v>Bars</v>
      </c>
      <c r="G198" s="1">
        <v>3871</v>
      </c>
      <c r="H198" s="36">
        <f>VLOOKUP(C198,Table6[#All],3,0)</f>
        <v>0.02</v>
      </c>
      <c r="I198" s="37">
        <f t="shared" si="12"/>
        <v>77.42</v>
      </c>
      <c r="J198" s="37">
        <f t="shared" si="13"/>
        <v>3793.58</v>
      </c>
      <c r="K198" s="38">
        <f t="shared" si="14"/>
        <v>680.80000000000007</v>
      </c>
      <c r="L198" s="37">
        <f t="shared" si="15"/>
        <v>3112.7799999999997</v>
      </c>
      <c r="M198" s="2">
        <v>55</v>
      </c>
      <c r="N198">
        <v>185</v>
      </c>
      <c r="O198" s="7">
        <v>41905</v>
      </c>
      <c r="P198">
        <f>VLOOKUP(E198,Table5[#All],3,0)</f>
        <v>3.68</v>
      </c>
    </row>
    <row r="199" spans="1:16" x14ac:dyDescent="0.3">
      <c r="A199">
        <v>13365</v>
      </c>
      <c r="B199" t="s">
        <v>100</v>
      </c>
      <c r="C199" t="s">
        <v>38</v>
      </c>
      <c r="D199" t="str">
        <f>VLOOKUP(C199,Table6[[#All],[Geo]:[Region]],2,0)</f>
        <v>APAC</v>
      </c>
      <c r="E199" t="s">
        <v>49</v>
      </c>
      <c r="F199" t="str">
        <f>VLOOKUP(E199,Table5[[#All],[Product]:[Category]],2,0)</f>
        <v>Drinks</v>
      </c>
      <c r="G199" s="1">
        <v>1638</v>
      </c>
      <c r="H199" s="36">
        <f>VLOOKUP(C199,Table6[#All],3,0)</f>
        <v>0.02</v>
      </c>
      <c r="I199" s="37">
        <f t="shared" si="12"/>
        <v>32.76</v>
      </c>
      <c r="J199" s="37">
        <f t="shared" si="13"/>
        <v>1605.24</v>
      </c>
      <c r="K199" s="38">
        <f t="shared" si="14"/>
        <v>660.33</v>
      </c>
      <c r="L199" s="37">
        <f t="shared" si="15"/>
        <v>944.91</v>
      </c>
      <c r="M199" s="2">
        <v>307</v>
      </c>
      <c r="N199">
        <v>69</v>
      </c>
      <c r="O199" s="7">
        <v>41906</v>
      </c>
      <c r="P199">
        <f>VLOOKUP(E199,Table5[#All],3,0)</f>
        <v>9.57</v>
      </c>
    </row>
    <row r="200" spans="1:16" x14ac:dyDescent="0.3">
      <c r="A200">
        <v>13366</v>
      </c>
      <c r="B200" t="s">
        <v>95</v>
      </c>
      <c r="C200" t="s">
        <v>39</v>
      </c>
      <c r="D200" t="str">
        <f>VLOOKUP(C200,Table6[[#All],[Geo]:[Region]],2,0)</f>
        <v>APAC</v>
      </c>
      <c r="E200" t="s">
        <v>47</v>
      </c>
      <c r="F200" t="str">
        <f>VLOOKUP(E200,Table5[[#All],[Product]:[Category]],2,0)</f>
        <v>Bars</v>
      </c>
      <c r="G200" s="1">
        <v>1176</v>
      </c>
      <c r="H200" s="36">
        <f>VLOOKUP(C200,Table6[#All],3,0)</f>
        <v>0.03</v>
      </c>
      <c r="I200" s="37">
        <f t="shared" si="12"/>
        <v>35.28</v>
      </c>
      <c r="J200" s="37">
        <f t="shared" si="13"/>
        <v>1140.72</v>
      </c>
      <c r="K200" s="38">
        <f t="shared" si="14"/>
        <v>149.04</v>
      </c>
      <c r="L200" s="37">
        <f t="shared" si="15"/>
        <v>991.68000000000006</v>
      </c>
      <c r="M200" s="2">
        <v>73</v>
      </c>
      <c r="N200">
        <v>54</v>
      </c>
      <c r="O200" s="7">
        <v>41907</v>
      </c>
      <c r="P200">
        <f>VLOOKUP(E200,Table5[#All],3,0)</f>
        <v>2.76</v>
      </c>
    </row>
    <row r="201" spans="1:16" x14ac:dyDescent="0.3">
      <c r="A201">
        <v>13367</v>
      </c>
      <c r="B201" t="s">
        <v>96</v>
      </c>
      <c r="C201" t="s">
        <v>39</v>
      </c>
      <c r="D201" t="str">
        <f>VLOOKUP(C201,Table6[[#All],[Geo]:[Region]],2,0)</f>
        <v>APAC</v>
      </c>
      <c r="E201" t="s">
        <v>53</v>
      </c>
      <c r="F201" t="str">
        <f>VLOOKUP(E201,Table5[[#All],[Product]:[Category]],2,0)</f>
        <v>Bites</v>
      </c>
      <c r="G201" s="1">
        <v>2506</v>
      </c>
      <c r="H201" s="36">
        <f>VLOOKUP(C201,Table6[#All],3,0)</f>
        <v>0.03</v>
      </c>
      <c r="I201" s="37">
        <f t="shared" si="12"/>
        <v>75.179999999999993</v>
      </c>
      <c r="J201" s="37">
        <f t="shared" si="13"/>
        <v>2430.8199999999997</v>
      </c>
      <c r="K201" s="38">
        <f t="shared" si="14"/>
        <v>2348.7200000000003</v>
      </c>
      <c r="L201" s="37">
        <f t="shared" si="15"/>
        <v>82.099999999999454</v>
      </c>
      <c r="M201" s="2">
        <v>349</v>
      </c>
      <c r="N201">
        <v>314</v>
      </c>
      <c r="O201" s="7">
        <v>41908</v>
      </c>
      <c r="P201">
        <f>VLOOKUP(E201,Table5[#All],3,0)</f>
        <v>7.48</v>
      </c>
    </row>
    <row r="202" spans="1:16" x14ac:dyDescent="0.3">
      <c r="A202">
        <v>13368</v>
      </c>
      <c r="B202" t="s">
        <v>93</v>
      </c>
      <c r="C202" t="s">
        <v>39</v>
      </c>
      <c r="D202" t="str">
        <f>VLOOKUP(C202,Table6[[#All],[Geo]:[Region]],2,0)</f>
        <v>APAC</v>
      </c>
      <c r="E202" t="s">
        <v>65</v>
      </c>
      <c r="F202" t="str">
        <f>VLOOKUP(E202,Table5[[#All],[Product]:[Category]],2,0)</f>
        <v>Bites</v>
      </c>
      <c r="G202" s="1">
        <v>4046</v>
      </c>
      <c r="H202" s="36">
        <f>VLOOKUP(C202,Table6[#All],3,0)</f>
        <v>0.03</v>
      </c>
      <c r="I202" s="37">
        <f t="shared" si="12"/>
        <v>121.38</v>
      </c>
      <c r="J202" s="37">
        <f t="shared" si="13"/>
        <v>3924.62</v>
      </c>
      <c r="K202" s="38">
        <f t="shared" si="14"/>
        <v>1073.52</v>
      </c>
      <c r="L202" s="37">
        <f t="shared" si="15"/>
        <v>2851.1</v>
      </c>
      <c r="M202" s="2">
        <v>326</v>
      </c>
      <c r="N202">
        <v>213</v>
      </c>
      <c r="O202" s="7">
        <v>41909</v>
      </c>
      <c r="P202">
        <f>VLOOKUP(E202,Table5[#All],3,0)</f>
        <v>5.04</v>
      </c>
    </row>
    <row r="203" spans="1:16" x14ac:dyDescent="0.3">
      <c r="A203">
        <v>13369</v>
      </c>
      <c r="B203" t="s">
        <v>99</v>
      </c>
      <c r="C203" t="s">
        <v>41</v>
      </c>
      <c r="D203" t="str">
        <f>VLOOKUP(C203,Table6[[#All],[Geo]:[Region]],2,0)</f>
        <v>Americas</v>
      </c>
      <c r="E203" t="s">
        <v>63</v>
      </c>
      <c r="F203" t="str">
        <f>VLOOKUP(E203,Table5[[#All],[Product]:[Category]],2,0)</f>
        <v>Bars</v>
      </c>
      <c r="G203" s="1">
        <v>3052</v>
      </c>
      <c r="H203" s="36">
        <f>VLOOKUP(C203,Table6[#All],3,0)</f>
        <v>0.03</v>
      </c>
      <c r="I203" s="37">
        <f t="shared" si="12"/>
        <v>91.56</v>
      </c>
      <c r="J203" s="37">
        <f t="shared" si="13"/>
        <v>2960.44</v>
      </c>
      <c r="K203" s="38">
        <f t="shared" si="14"/>
        <v>1092.52</v>
      </c>
      <c r="L203" s="37">
        <f t="shared" si="15"/>
        <v>1867.92</v>
      </c>
      <c r="M203" s="2">
        <v>464</v>
      </c>
      <c r="N203">
        <v>191</v>
      </c>
      <c r="O203" s="7">
        <v>41910</v>
      </c>
      <c r="P203">
        <f>VLOOKUP(E203,Table5[#All],3,0)</f>
        <v>5.72</v>
      </c>
    </row>
    <row r="204" spans="1:16" x14ac:dyDescent="0.3">
      <c r="A204">
        <v>13370</v>
      </c>
      <c r="B204" t="s">
        <v>98</v>
      </c>
      <c r="C204" t="s">
        <v>41</v>
      </c>
      <c r="D204" t="str">
        <f>VLOOKUP(C204,Table6[[#All],[Geo]:[Region]],2,0)</f>
        <v>Americas</v>
      </c>
      <c r="E204" t="s">
        <v>62</v>
      </c>
      <c r="F204" t="str">
        <f>VLOOKUP(E204,Table5[[#All],[Product]:[Category]],2,0)</f>
        <v>Bars</v>
      </c>
      <c r="G204" s="1">
        <v>5425</v>
      </c>
      <c r="H204" s="36">
        <f>VLOOKUP(C204,Table6[#All],3,0)</f>
        <v>0.03</v>
      </c>
      <c r="I204" s="37">
        <f t="shared" si="12"/>
        <v>162.75</v>
      </c>
      <c r="J204" s="37">
        <f t="shared" si="13"/>
        <v>5262.25</v>
      </c>
      <c r="K204" s="38">
        <f t="shared" si="14"/>
        <v>1677.41</v>
      </c>
      <c r="L204" s="37">
        <f t="shared" si="15"/>
        <v>3584.84</v>
      </c>
      <c r="M204" s="2">
        <v>304</v>
      </c>
      <c r="N204">
        <v>217</v>
      </c>
      <c r="O204" s="7">
        <v>41911</v>
      </c>
      <c r="P204">
        <f>VLOOKUP(E204,Table5[#All],3,0)</f>
        <v>7.73</v>
      </c>
    </row>
    <row r="205" spans="1:16" x14ac:dyDescent="0.3">
      <c r="A205">
        <v>13371</v>
      </c>
      <c r="B205" t="s">
        <v>95</v>
      </c>
      <c r="C205" t="s">
        <v>37</v>
      </c>
      <c r="D205" t="str">
        <f>VLOOKUP(C205,Table6[[#All],[Geo]:[Region]],2,0)</f>
        <v>Americas</v>
      </c>
      <c r="E205" t="s">
        <v>67</v>
      </c>
      <c r="F205" t="str">
        <f>VLOOKUP(E205,Table5[[#All],[Product]:[Category]],2,0)</f>
        <v>Bars</v>
      </c>
      <c r="G205" s="1">
        <v>1274</v>
      </c>
      <c r="H205" s="36">
        <f>VLOOKUP(C205,Table6[#All],3,0)</f>
        <v>0.04</v>
      </c>
      <c r="I205" s="37">
        <f t="shared" si="12"/>
        <v>50.96</v>
      </c>
      <c r="J205" s="37">
        <f t="shared" si="13"/>
        <v>1223.04</v>
      </c>
      <c r="K205" s="38">
        <f t="shared" si="14"/>
        <v>731.30000000000007</v>
      </c>
      <c r="L205" s="37">
        <f t="shared" si="15"/>
        <v>491.7399999999999</v>
      </c>
      <c r="M205" s="2">
        <v>358</v>
      </c>
      <c r="N205">
        <v>142</v>
      </c>
      <c r="O205" s="7">
        <v>41912</v>
      </c>
      <c r="P205">
        <f>VLOOKUP(E205,Table5[#All],3,0)</f>
        <v>5.15</v>
      </c>
    </row>
    <row r="206" spans="1:16" x14ac:dyDescent="0.3">
      <c r="A206">
        <v>13372</v>
      </c>
      <c r="B206" t="s">
        <v>99</v>
      </c>
      <c r="C206" t="s">
        <v>40</v>
      </c>
      <c r="D206" t="str">
        <f>VLOOKUP(C206,Table6[[#All],[Geo]:[Region]],2,0)</f>
        <v>Europe</v>
      </c>
      <c r="E206" t="s">
        <v>49</v>
      </c>
      <c r="F206" t="str">
        <f>VLOOKUP(E206,Table5[[#All],[Product]:[Category]],2,0)</f>
        <v>Drinks</v>
      </c>
      <c r="G206" s="1">
        <v>7826</v>
      </c>
      <c r="H206" s="36">
        <f>VLOOKUP(C206,Table6[#All],3,0)</f>
        <v>0.01</v>
      </c>
      <c r="I206" s="37">
        <f t="shared" si="12"/>
        <v>78.260000000000005</v>
      </c>
      <c r="J206" s="37">
        <f t="shared" si="13"/>
        <v>7747.74</v>
      </c>
      <c r="K206" s="38">
        <f t="shared" si="14"/>
        <v>2775.3</v>
      </c>
      <c r="L206" s="37">
        <f t="shared" si="15"/>
        <v>4972.4399999999996</v>
      </c>
      <c r="M206" s="2">
        <v>130</v>
      </c>
      <c r="N206">
        <v>290</v>
      </c>
      <c r="O206" s="7">
        <v>41904</v>
      </c>
      <c r="P206">
        <f>VLOOKUP(E206,Table5[#All],3,0)</f>
        <v>9.57</v>
      </c>
    </row>
    <row r="207" spans="1:16" x14ac:dyDescent="0.3">
      <c r="A207">
        <v>13373</v>
      </c>
      <c r="B207" t="s">
        <v>99</v>
      </c>
      <c r="C207" t="s">
        <v>38</v>
      </c>
      <c r="D207" t="str">
        <f>VLOOKUP(C207,Table6[[#All],[Geo]:[Region]],2,0)</f>
        <v>APAC</v>
      </c>
      <c r="E207" t="s">
        <v>48</v>
      </c>
      <c r="F207" t="str">
        <f>VLOOKUP(E207,Table5[[#All],[Product]:[Category]],2,0)</f>
        <v>Bars</v>
      </c>
      <c r="G207" s="1">
        <v>903</v>
      </c>
      <c r="H207" s="36">
        <f>VLOOKUP(C207,Table6[#All],3,0)</f>
        <v>0.02</v>
      </c>
      <c r="I207" s="37">
        <f t="shared" si="12"/>
        <v>18.059999999999999</v>
      </c>
      <c r="J207" s="37">
        <f t="shared" si="13"/>
        <v>884.93999999999994</v>
      </c>
      <c r="K207" s="38">
        <f t="shared" si="14"/>
        <v>383.79999999999995</v>
      </c>
      <c r="L207" s="37">
        <f t="shared" si="15"/>
        <v>501.14</v>
      </c>
      <c r="M207" s="2">
        <v>77</v>
      </c>
      <c r="N207">
        <v>101</v>
      </c>
      <c r="O207" s="7">
        <v>41905</v>
      </c>
      <c r="P207">
        <f>VLOOKUP(E207,Table5[#All],3,0)</f>
        <v>3.8</v>
      </c>
    </row>
    <row r="208" spans="1:16" x14ac:dyDescent="0.3">
      <c r="A208">
        <v>13374</v>
      </c>
      <c r="B208" t="s">
        <v>95</v>
      </c>
      <c r="C208" t="s">
        <v>38</v>
      </c>
      <c r="D208" t="str">
        <f>VLOOKUP(C208,Table6[[#All],[Geo]:[Region]],2,0)</f>
        <v>APAC</v>
      </c>
      <c r="E208" t="s">
        <v>49</v>
      </c>
      <c r="F208" t="str">
        <f>VLOOKUP(E208,Table5[[#All],[Product]:[Category]],2,0)</f>
        <v>Drinks</v>
      </c>
      <c r="G208" s="1">
        <v>7021</v>
      </c>
      <c r="H208" s="36">
        <f>VLOOKUP(C208,Table6[#All],3,0)</f>
        <v>0.02</v>
      </c>
      <c r="I208" s="37">
        <f t="shared" si="12"/>
        <v>140.42000000000002</v>
      </c>
      <c r="J208" s="37">
        <f t="shared" si="13"/>
        <v>6880.58</v>
      </c>
      <c r="K208" s="38">
        <f t="shared" si="14"/>
        <v>2497.77</v>
      </c>
      <c r="L208" s="37">
        <f t="shared" si="15"/>
        <v>4382.8099999999995</v>
      </c>
      <c r="M208" s="2">
        <v>301</v>
      </c>
      <c r="N208">
        <v>261</v>
      </c>
      <c r="O208" s="7">
        <v>41906</v>
      </c>
      <c r="P208">
        <f>VLOOKUP(E208,Table5[#All],3,0)</f>
        <v>9.57</v>
      </c>
    </row>
    <row r="209" spans="1:16" x14ac:dyDescent="0.3">
      <c r="A209">
        <v>13375</v>
      </c>
      <c r="B209" t="s">
        <v>93</v>
      </c>
      <c r="C209" t="s">
        <v>38</v>
      </c>
      <c r="D209" t="str">
        <f>VLOOKUP(C209,Table6[[#All],[Geo]:[Region]],2,0)</f>
        <v>APAC</v>
      </c>
      <c r="E209" t="s">
        <v>60</v>
      </c>
      <c r="F209" t="str">
        <f>VLOOKUP(E209,Table5[[#All],[Product]:[Category]],2,0)</f>
        <v>Drinks</v>
      </c>
      <c r="G209" s="1">
        <v>399</v>
      </c>
      <c r="H209" s="36">
        <f>VLOOKUP(C209,Table6[#All],3,0)</f>
        <v>0.02</v>
      </c>
      <c r="I209" s="37">
        <f t="shared" si="12"/>
        <v>7.98</v>
      </c>
      <c r="J209" s="37">
        <f t="shared" si="13"/>
        <v>391.02</v>
      </c>
      <c r="K209" s="38">
        <f t="shared" si="14"/>
        <v>46.08</v>
      </c>
      <c r="L209" s="37">
        <f t="shared" si="15"/>
        <v>344.94</v>
      </c>
      <c r="M209" s="2">
        <v>105</v>
      </c>
      <c r="N209">
        <v>16</v>
      </c>
      <c r="O209" s="7">
        <v>41907</v>
      </c>
      <c r="P209">
        <f>VLOOKUP(E209,Table5[#All],3,0)</f>
        <v>2.88</v>
      </c>
    </row>
    <row r="210" spans="1:16" x14ac:dyDescent="0.3">
      <c r="A210">
        <v>13376</v>
      </c>
      <c r="B210" t="s">
        <v>101</v>
      </c>
      <c r="C210" t="s">
        <v>41</v>
      </c>
      <c r="D210" t="str">
        <f>VLOOKUP(C210,Table6[[#All],[Geo]:[Region]],2,0)</f>
        <v>Americas</v>
      </c>
      <c r="E210" t="s">
        <v>57</v>
      </c>
      <c r="F210" t="str">
        <f>VLOOKUP(E210,Table5[[#All],[Product]:[Category]],2,0)</f>
        <v>Bites</v>
      </c>
      <c r="G210" s="1">
        <v>1428</v>
      </c>
      <c r="H210" s="36">
        <f>VLOOKUP(C210,Table6[#All],3,0)</f>
        <v>0.03</v>
      </c>
      <c r="I210" s="37">
        <f t="shared" si="12"/>
        <v>42.839999999999996</v>
      </c>
      <c r="J210" s="37">
        <f t="shared" si="13"/>
        <v>1385.1599999999999</v>
      </c>
      <c r="K210" s="38">
        <f t="shared" si="14"/>
        <v>199.2</v>
      </c>
      <c r="L210" s="37">
        <f t="shared" si="15"/>
        <v>1185.9599999999998</v>
      </c>
      <c r="M210" s="2">
        <v>82</v>
      </c>
      <c r="N210">
        <v>60</v>
      </c>
      <c r="O210" s="7">
        <v>41908</v>
      </c>
      <c r="P210">
        <f>VLOOKUP(E210,Table5[#All],3,0)</f>
        <v>3.32</v>
      </c>
    </row>
    <row r="211" spans="1:16" x14ac:dyDescent="0.3">
      <c r="A211">
        <v>13377</v>
      </c>
      <c r="B211" t="s">
        <v>101</v>
      </c>
      <c r="C211" t="s">
        <v>41</v>
      </c>
      <c r="D211" t="str">
        <f>VLOOKUP(C211,Table6[[#All],[Geo]:[Region]],2,0)</f>
        <v>Americas</v>
      </c>
      <c r="E211" t="s">
        <v>46</v>
      </c>
      <c r="F211" t="str">
        <f>VLOOKUP(E211,Table5[[#All],[Product]:[Category]],2,0)</f>
        <v>Bars</v>
      </c>
      <c r="G211" s="1">
        <v>6279</v>
      </c>
      <c r="H211" s="36">
        <f>VLOOKUP(C211,Table6[#All],3,0)</f>
        <v>0.03</v>
      </c>
      <c r="I211" s="37">
        <f t="shared" si="12"/>
        <v>188.37</v>
      </c>
      <c r="J211" s="37">
        <f t="shared" si="13"/>
        <v>6090.63</v>
      </c>
      <c r="K211" s="38">
        <f t="shared" si="14"/>
        <v>1004.6400000000001</v>
      </c>
      <c r="L211" s="37">
        <f t="shared" si="15"/>
        <v>5085.99</v>
      </c>
      <c r="M211" s="2">
        <v>23</v>
      </c>
      <c r="N211">
        <v>273</v>
      </c>
      <c r="O211" s="7">
        <v>41909</v>
      </c>
      <c r="P211">
        <f>VLOOKUP(E211,Table5[#All],3,0)</f>
        <v>3.68</v>
      </c>
    </row>
    <row r="212" spans="1:16" x14ac:dyDescent="0.3">
      <c r="A212">
        <v>13378</v>
      </c>
      <c r="B212" t="s">
        <v>100</v>
      </c>
      <c r="C212" t="s">
        <v>40</v>
      </c>
      <c r="D212" t="str">
        <f>VLOOKUP(C212,Table6[[#All],[Geo]:[Region]],2,0)</f>
        <v>Europe</v>
      </c>
      <c r="E212" t="s">
        <v>53</v>
      </c>
      <c r="F212" t="str">
        <f>VLOOKUP(E212,Table5[[#All],[Product]:[Category]],2,0)</f>
        <v>Bites</v>
      </c>
      <c r="G212" s="1">
        <v>2373</v>
      </c>
      <c r="H212" s="36">
        <f>VLOOKUP(C212,Table6[#All],3,0)</f>
        <v>0.01</v>
      </c>
      <c r="I212" s="37">
        <f t="shared" si="12"/>
        <v>23.73</v>
      </c>
      <c r="J212" s="37">
        <f t="shared" si="13"/>
        <v>2349.27</v>
      </c>
      <c r="K212" s="38">
        <f t="shared" si="14"/>
        <v>2535.7200000000003</v>
      </c>
      <c r="L212" s="37">
        <f t="shared" si="15"/>
        <v>-186.45000000000027</v>
      </c>
      <c r="M212" s="2">
        <v>247</v>
      </c>
      <c r="N212">
        <v>339</v>
      </c>
      <c r="O212" s="7">
        <v>41910</v>
      </c>
      <c r="P212">
        <f>VLOOKUP(E212,Table5[#All],3,0)</f>
        <v>7.48</v>
      </c>
    </row>
    <row r="213" spans="1:16" x14ac:dyDescent="0.3">
      <c r="A213">
        <v>13379</v>
      </c>
      <c r="B213" t="s">
        <v>94</v>
      </c>
      <c r="C213" t="s">
        <v>36</v>
      </c>
      <c r="D213" t="str">
        <f>VLOOKUP(C213,Table6[[#All],[Geo]:[Region]],2,0)</f>
        <v>APAC</v>
      </c>
      <c r="E213" t="s">
        <v>51</v>
      </c>
      <c r="F213" t="str">
        <f>VLOOKUP(E213,Table5[[#All],[Product]:[Category]],2,0)</f>
        <v>Bars</v>
      </c>
      <c r="G213" s="1">
        <v>9198</v>
      </c>
      <c r="H213" s="36">
        <f>VLOOKUP(C213,Table6[#All],3,0)</f>
        <v>0.02</v>
      </c>
      <c r="I213" s="37">
        <f t="shared" si="12"/>
        <v>183.96</v>
      </c>
      <c r="J213" s="37">
        <f t="shared" si="13"/>
        <v>9014.0399999999991</v>
      </c>
      <c r="K213" s="38">
        <f t="shared" si="14"/>
        <v>1416.8</v>
      </c>
      <c r="L213" s="37">
        <f t="shared" si="15"/>
        <v>7597.2399999999989</v>
      </c>
      <c r="M213" s="2">
        <v>6</v>
      </c>
      <c r="N213">
        <v>368</v>
      </c>
      <c r="O213" s="7">
        <v>41911</v>
      </c>
      <c r="P213">
        <f>VLOOKUP(E213,Table5[#All],3,0)</f>
        <v>3.85</v>
      </c>
    </row>
    <row r="214" spans="1:16" x14ac:dyDescent="0.3">
      <c r="A214">
        <v>13380</v>
      </c>
      <c r="B214" t="s">
        <v>97</v>
      </c>
      <c r="C214" t="s">
        <v>41</v>
      </c>
      <c r="D214" t="str">
        <f>VLOOKUP(C214,Table6[[#All],[Geo]:[Region]],2,0)</f>
        <v>Americas</v>
      </c>
      <c r="E214" t="s">
        <v>68</v>
      </c>
      <c r="F214" t="str">
        <f>VLOOKUP(E214,Table5[[#All],[Product]:[Category]],2,0)</f>
        <v>Bites</v>
      </c>
      <c r="G214" s="1">
        <v>2520</v>
      </c>
      <c r="H214" s="36">
        <f>VLOOKUP(C214,Table6[#All],3,0)</f>
        <v>0.03</v>
      </c>
      <c r="I214" s="37">
        <f t="shared" si="12"/>
        <v>75.599999999999994</v>
      </c>
      <c r="J214" s="37">
        <f t="shared" si="13"/>
        <v>2444.4</v>
      </c>
      <c r="K214" s="38">
        <f t="shared" si="14"/>
        <v>954</v>
      </c>
      <c r="L214" s="37">
        <f t="shared" si="15"/>
        <v>1490.4</v>
      </c>
      <c r="M214" s="2">
        <v>43</v>
      </c>
      <c r="N214">
        <v>360</v>
      </c>
      <c r="O214" s="7">
        <v>41921</v>
      </c>
      <c r="P214">
        <f>VLOOKUP(E214,Table5[#All],3,0)</f>
        <v>2.65</v>
      </c>
    </row>
    <row r="215" spans="1:16" x14ac:dyDescent="0.3">
      <c r="A215">
        <v>13381</v>
      </c>
      <c r="B215" t="s">
        <v>99</v>
      </c>
      <c r="C215" t="s">
        <v>41</v>
      </c>
      <c r="D215" t="str">
        <f>VLOOKUP(C215,Table6[[#All],[Geo]:[Region]],2,0)</f>
        <v>Americas</v>
      </c>
      <c r="E215" t="s">
        <v>68</v>
      </c>
      <c r="F215" t="str">
        <f>VLOOKUP(E215,Table5[[#All],[Product]:[Category]],2,0)</f>
        <v>Bites</v>
      </c>
      <c r="G215" s="1">
        <v>3451</v>
      </c>
      <c r="H215" s="36">
        <f>VLOOKUP(C215,Table6[#All],3,0)</f>
        <v>0.03</v>
      </c>
      <c r="I215" s="37">
        <f t="shared" si="12"/>
        <v>103.53</v>
      </c>
      <c r="J215" s="37">
        <f t="shared" si="13"/>
        <v>3347.47</v>
      </c>
      <c r="K215" s="38">
        <f t="shared" si="14"/>
        <v>916.9</v>
      </c>
      <c r="L215" s="37">
        <f t="shared" si="15"/>
        <v>2430.5699999999997</v>
      </c>
      <c r="M215" s="2">
        <v>132</v>
      </c>
      <c r="N215">
        <v>346</v>
      </c>
      <c r="O215" s="7">
        <v>41922</v>
      </c>
      <c r="P215">
        <f>VLOOKUP(E215,Table5[#All],3,0)</f>
        <v>2.65</v>
      </c>
    </row>
    <row r="216" spans="1:16" x14ac:dyDescent="0.3">
      <c r="A216">
        <v>13382</v>
      </c>
      <c r="B216" t="s">
        <v>99</v>
      </c>
      <c r="C216" t="s">
        <v>41</v>
      </c>
      <c r="D216" t="str">
        <f>VLOOKUP(C216,Table6[[#All],[Geo]:[Region]],2,0)</f>
        <v>Americas</v>
      </c>
      <c r="E216" t="s">
        <v>61</v>
      </c>
      <c r="F216" t="str">
        <f>VLOOKUP(E216,Table5[[#All],[Product]:[Category]],2,0)</f>
        <v>Bars</v>
      </c>
      <c r="G216" s="1">
        <v>2331</v>
      </c>
      <c r="H216" s="36">
        <f>VLOOKUP(C216,Table6[#All],3,0)</f>
        <v>0.03</v>
      </c>
      <c r="I216" s="37">
        <f t="shared" si="12"/>
        <v>69.929999999999993</v>
      </c>
      <c r="J216" s="37">
        <f t="shared" si="13"/>
        <v>2261.0700000000002</v>
      </c>
      <c r="K216" s="38">
        <f t="shared" si="14"/>
        <v>494.44</v>
      </c>
      <c r="L216" s="37">
        <f t="shared" si="15"/>
        <v>1766.63</v>
      </c>
      <c r="M216" s="2">
        <v>226</v>
      </c>
      <c r="N216">
        <v>94</v>
      </c>
      <c r="O216" s="7">
        <v>41923</v>
      </c>
      <c r="P216">
        <f>VLOOKUP(E216,Table5[#All],3,0)</f>
        <v>5.26</v>
      </c>
    </row>
    <row r="217" spans="1:16" x14ac:dyDescent="0.3">
      <c r="A217">
        <v>13383</v>
      </c>
      <c r="B217" t="s">
        <v>92</v>
      </c>
      <c r="C217" t="s">
        <v>40</v>
      </c>
      <c r="D217" t="str">
        <f>VLOOKUP(C217,Table6[[#All],[Geo]:[Region]],2,0)</f>
        <v>Europe</v>
      </c>
      <c r="E217" t="s">
        <v>65</v>
      </c>
      <c r="F217" t="str">
        <f>VLOOKUP(E217,Table5[[#All],[Product]:[Category]],2,0)</f>
        <v>Bites</v>
      </c>
      <c r="G217" s="1">
        <v>1575</v>
      </c>
      <c r="H217" s="36">
        <f>VLOOKUP(C217,Table6[#All],3,0)</f>
        <v>0.01</v>
      </c>
      <c r="I217" s="37">
        <f t="shared" si="12"/>
        <v>15.75</v>
      </c>
      <c r="J217" s="37">
        <f t="shared" si="13"/>
        <v>1559.25</v>
      </c>
      <c r="K217" s="38">
        <f t="shared" si="14"/>
        <v>418.32</v>
      </c>
      <c r="L217" s="37">
        <f t="shared" si="15"/>
        <v>1140.93</v>
      </c>
      <c r="M217" s="2">
        <v>52</v>
      </c>
      <c r="N217">
        <v>83</v>
      </c>
      <c r="O217" s="7">
        <v>41924</v>
      </c>
      <c r="P217">
        <f>VLOOKUP(E217,Table5[#All],3,0)</f>
        <v>5.04</v>
      </c>
    </row>
    <row r="218" spans="1:16" x14ac:dyDescent="0.3">
      <c r="A218">
        <v>13384</v>
      </c>
      <c r="B218" t="s">
        <v>95</v>
      </c>
      <c r="C218" t="s">
        <v>39</v>
      </c>
      <c r="D218" t="str">
        <f>VLOOKUP(C218,Table6[[#All],[Geo]:[Region]],2,0)</f>
        <v>APAC</v>
      </c>
      <c r="E218" t="s">
        <v>68</v>
      </c>
      <c r="F218" t="str">
        <f>VLOOKUP(E218,Table5[[#All],[Product]:[Category]],2,0)</f>
        <v>Bites</v>
      </c>
      <c r="G218" s="1">
        <v>5642</v>
      </c>
      <c r="H218" s="36">
        <f>VLOOKUP(C218,Table6[#All],3,0)</f>
        <v>0.03</v>
      </c>
      <c r="I218" s="37">
        <f t="shared" si="12"/>
        <v>169.26</v>
      </c>
      <c r="J218" s="37">
        <f t="shared" si="13"/>
        <v>5472.74</v>
      </c>
      <c r="K218" s="38">
        <f t="shared" si="14"/>
        <v>1870.8999999999999</v>
      </c>
      <c r="L218" s="37">
        <f t="shared" si="15"/>
        <v>3601.84</v>
      </c>
      <c r="M218" s="2">
        <v>141</v>
      </c>
      <c r="N218">
        <v>706</v>
      </c>
      <c r="O218" s="7">
        <v>41925</v>
      </c>
      <c r="P218">
        <f>VLOOKUP(E218,Table5[#All],3,0)</f>
        <v>2.65</v>
      </c>
    </row>
    <row r="219" spans="1:16" x14ac:dyDescent="0.3">
      <c r="A219">
        <v>13385</v>
      </c>
      <c r="B219" t="s">
        <v>95</v>
      </c>
      <c r="C219" t="s">
        <v>41</v>
      </c>
      <c r="D219" t="str">
        <f>VLOOKUP(C219,Table6[[#All],[Geo]:[Region]],2,0)</f>
        <v>Americas</v>
      </c>
      <c r="E219" t="s">
        <v>65</v>
      </c>
      <c r="F219" t="str">
        <f>VLOOKUP(E219,Table5[[#All],[Product]:[Category]],2,0)</f>
        <v>Bites</v>
      </c>
      <c r="G219" s="1">
        <v>5068</v>
      </c>
      <c r="H219" s="36">
        <f>VLOOKUP(C219,Table6[#All],3,0)</f>
        <v>0.03</v>
      </c>
      <c r="I219" s="37">
        <f t="shared" si="12"/>
        <v>152.04</v>
      </c>
      <c r="J219" s="37">
        <f t="shared" si="13"/>
        <v>4915.96</v>
      </c>
      <c r="K219" s="38">
        <f t="shared" si="14"/>
        <v>1345.68</v>
      </c>
      <c r="L219" s="37">
        <f t="shared" si="15"/>
        <v>3570.2799999999997</v>
      </c>
      <c r="M219" s="2">
        <v>83</v>
      </c>
      <c r="N219">
        <v>267</v>
      </c>
      <c r="O219" s="7">
        <v>41926</v>
      </c>
      <c r="P219">
        <f>VLOOKUP(E219,Table5[#All],3,0)</f>
        <v>5.04</v>
      </c>
    </row>
    <row r="220" spans="1:16" x14ac:dyDescent="0.3">
      <c r="A220">
        <v>13386</v>
      </c>
      <c r="B220" t="s">
        <v>99</v>
      </c>
      <c r="C220" t="s">
        <v>37</v>
      </c>
      <c r="D220" t="str">
        <f>VLOOKUP(C220,Table6[[#All],[Geo]:[Region]],2,0)</f>
        <v>Americas</v>
      </c>
      <c r="E220" t="s">
        <v>46</v>
      </c>
      <c r="F220" t="str">
        <f>VLOOKUP(E220,Table5[[#All],[Product]:[Category]],2,0)</f>
        <v>Bars</v>
      </c>
      <c r="G220" s="1">
        <v>28</v>
      </c>
      <c r="H220" s="36">
        <f>VLOOKUP(C220,Table6[#All],3,0)</f>
        <v>0.04</v>
      </c>
      <c r="I220" s="37">
        <f t="shared" si="12"/>
        <v>1.1200000000000001</v>
      </c>
      <c r="J220" s="37">
        <f t="shared" si="13"/>
        <v>26.88</v>
      </c>
      <c r="K220" s="38">
        <f t="shared" si="14"/>
        <v>7.36</v>
      </c>
      <c r="L220" s="37">
        <f t="shared" si="15"/>
        <v>19.52</v>
      </c>
      <c r="M220" s="2">
        <v>285</v>
      </c>
      <c r="N220">
        <v>2</v>
      </c>
      <c r="O220" s="7">
        <v>41927</v>
      </c>
      <c r="P220">
        <f>VLOOKUP(E220,Table5[#All],3,0)</f>
        <v>3.68</v>
      </c>
    </row>
    <row r="221" spans="1:16" x14ac:dyDescent="0.3">
      <c r="A221">
        <v>13387</v>
      </c>
      <c r="B221" t="s">
        <v>98</v>
      </c>
      <c r="C221" t="s">
        <v>38</v>
      </c>
      <c r="D221" t="str">
        <f>VLOOKUP(C221,Table6[[#All],[Geo]:[Region]],2,0)</f>
        <v>APAC</v>
      </c>
      <c r="E221" t="s">
        <v>57</v>
      </c>
      <c r="F221" t="str">
        <f>VLOOKUP(E221,Table5[[#All],[Product]:[Category]],2,0)</f>
        <v>Bites</v>
      </c>
      <c r="G221" s="1">
        <v>3472</v>
      </c>
      <c r="H221" s="36">
        <f>VLOOKUP(C221,Table6[#All],3,0)</f>
        <v>0.02</v>
      </c>
      <c r="I221" s="37">
        <f t="shared" si="12"/>
        <v>69.44</v>
      </c>
      <c r="J221" s="37">
        <f t="shared" si="13"/>
        <v>3402.56</v>
      </c>
      <c r="K221" s="38">
        <f t="shared" si="14"/>
        <v>461.47999999999996</v>
      </c>
      <c r="L221" s="37">
        <f t="shared" si="15"/>
        <v>2941.08</v>
      </c>
      <c r="M221" s="2">
        <v>52</v>
      </c>
      <c r="N221">
        <v>139</v>
      </c>
      <c r="O221" s="7">
        <v>41928</v>
      </c>
      <c r="P221">
        <f>VLOOKUP(E221,Table5[#All],3,0)</f>
        <v>3.32</v>
      </c>
    </row>
    <row r="222" spans="1:16" x14ac:dyDescent="0.3">
      <c r="A222">
        <v>13388</v>
      </c>
      <c r="B222" t="s">
        <v>93</v>
      </c>
      <c r="C222" t="s">
        <v>40</v>
      </c>
      <c r="D222" t="str">
        <f>VLOOKUP(C222,Table6[[#All],[Geo]:[Region]],2,0)</f>
        <v>Europe</v>
      </c>
      <c r="E222" t="s">
        <v>59</v>
      </c>
      <c r="F222" t="str">
        <f>VLOOKUP(E222,Table5[[#All],[Product]:[Category]],2,0)</f>
        <v>Bites</v>
      </c>
      <c r="G222" s="1">
        <v>3416</v>
      </c>
      <c r="H222" s="36">
        <f>VLOOKUP(C222,Table6[#All],3,0)</f>
        <v>0.01</v>
      </c>
      <c r="I222" s="37">
        <f t="shared" si="12"/>
        <v>34.160000000000004</v>
      </c>
      <c r="J222" s="37">
        <f t="shared" si="13"/>
        <v>3381.84</v>
      </c>
      <c r="K222" s="38">
        <f t="shared" si="14"/>
        <v>1114.9199999999998</v>
      </c>
      <c r="L222" s="37">
        <f t="shared" si="15"/>
        <v>2266.92</v>
      </c>
      <c r="M222" s="2">
        <v>230</v>
      </c>
      <c r="N222">
        <v>171</v>
      </c>
      <c r="O222" s="7">
        <v>41929</v>
      </c>
      <c r="P222">
        <f>VLOOKUP(E222,Table5[#All],3,0)</f>
        <v>6.52</v>
      </c>
    </row>
    <row r="223" spans="1:16" x14ac:dyDescent="0.3">
      <c r="A223">
        <v>13389</v>
      </c>
      <c r="B223" t="s">
        <v>97</v>
      </c>
      <c r="C223" t="s">
        <v>37</v>
      </c>
      <c r="D223" t="str">
        <f>VLOOKUP(C223,Table6[[#All],[Geo]:[Region]],2,0)</f>
        <v>Americas</v>
      </c>
      <c r="E223" t="s">
        <v>65</v>
      </c>
      <c r="F223" t="str">
        <f>VLOOKUP(E223,Table5[[#All],[Product]:[Category]],2,0)</f>
        <v>Bites</v>
      </c>
      <c r="G223" s="1">
        <v>1106</v>
      </c>
      <c r="H223" s="36">
        <f>VLOOKUP(C223,Table6[#All],3,0)</f>
        <v>0.04</v>
      </c>
      <c r="I223" s="37">
        <f t="shared" si="12"/>
        <v>44.24</v>
      </c>
      <c r="J223" s="37">
        <f t="shared" si="13"/>
        <v>1061.76</v>
      </c>
      <c r="K223" s="38">
        <f t="shared" si="14"/>
        <v>332.64</v>
      </c>
      <c r="L223" s="37">
        <f t="shared" si="15"/>
        <v>729.12</v>
      </c>
      <c r="M223" s="2">
        <v>245</v>
      </c>
      <c r="N223">
        <v>66</v>
      </c>
      <c r="O223" s="7">
        <v>41930</v>
      </c>
      <c r="P223">
        <f>VLOOKUP(E223,Table5[#All],3,0)</f>
        <v>5.04</v>
      </c>
    </row>
    <row r="224" spans="1:16" x14ac:dyDescent="0.3">
      <c r="A224">
        <v>13390</v>
      </c>
      <c r="B224" t="s">
        <v>94</v>
      </c>
      <c r="C224" t="s">
        <v>41</v>
      </c>
      <c r="D224" t="str">
        <f>VLOOKUP(C224,Table6[[#All],[Geo]:[Region]],2,0)</f>
        <v>Americas</v>
      </c>
      <c r="E224" t="s">
        <v>48</v>
      </c>
      <c r="F224" t="str">
        <f>VLOOKUP(E224,Table5[[#All],[Product]:[Category]],2,0)</f>
        <v>Bars</v>
      </c>
      <c r="G224" s="1">
        <v>1883</v>
      </c>
      <c r="H224" s="36">
        <f>VLOOKUP(C224,Table6[#All],3,0)</f>
        <v>0.03</v>
      </c>
      <c r="I224" s="37">
        <f t="shared" si="12"/>
        <v>56.489999999999995</v>
      </c>
      <c r="J224" s="37">
        <f t="shared" si="13"/>
        <v>1826.51</v>
      </c>
      <c r="K224" s="38">
        <f t="shared" si="14"/>
        <v>798</v>
      </c>
      <c r="L224" s="37">
        <f t="shared" si="15"/>
        <v>1028.51</v>
      </c>
      <c r="M224" s="2">
        <v>300</v>
      </c>
      <c r="N224">
        <v>210</v>
      </c>
      <c r="O224" s="7">
        <v>41931</v>
      </c>
      <c r="P224">
        <f>VLOOKUP(E224,Table5[#All],3,0)</f>
        <v>3.8</v>
      </c>
    </row>
    <row r="225" spans="1:16" x14ac:dyDescent="0.3">
      <c r="A225">
        <v>13391</v>
      </c>
      <c r="B225" t="s">
        <v>92</v>
      </c>
      <c r="C225" t="s">
        <v>38</v>
      </c>
      <c r="D225" t="str">
        <f>VLOOKUP(C225,Table6[[#All],[Geo]:[Region]],2,0)</f>
        <v>APAC</v>
      </c>
      <c r="E225" t="s">
        <v>55</v>
      </c>
      <c r="F225" t="str">
        <f>VLOOKUP(E225,Table5[[#All],[Product]:[Category]],2,0)</f>
        <v>Bars</v>
      </c>
      <c r="G225" s="1">
        <v>1435</v>
      </c>
      <c r="H225" s="36">
        <f>VLOOKUP(C225,Table6[#All],3,0)</f>
        <v>0.02</v>
      </c>
      <c r="I225" s="37">
        <f t="shared" si="12"/>
        <v>28.7</v>
      </c>
      <c r="J225" s="37">
        <f t="shared" si="13"/>
        <v>1406.3</v>
      </c>
      <c r="K225" s="38">
        <f t="shared" si="14"/>
        <v>294.06</v>
      </c>
      <c r="L225" s="37">
        <f t="shared" si="15"/>
        <v>1112.24</v>
      </c>
      <c r="M225" s="2">
        <v>206</v>
      </c>
      <c r="N225">
        <v>58</v>
      </c>
      <c r="O225" s="7">
        <v>41932</v>
      </c>
      <c r="P225">
        <f>VLOOKUP(E225,Table5[#All],3,0)</f>
        <v>5.07</v>
      </c>
    </row>
    <row r="226" spans="1:16" x14ac:dyDescent="0.3">
      <c r="A226">
        <v>13392</v>
      </c>
      <c r="B226" t="s">
        <v>96</v>
      </c>
      <c r="C226" t="s">
        <v>40</v>
      </c>
      <c r="D226" t="str">
        <f>VLOOKUP(C226,Table6[[#All],[Geo]:[Region]],2,0)</f>
        <v>Europe</v>
      </c>
      <c r="E226" t="s">
        <v>63</v>
      </c>
      <c r="F226" t="str">
        <f>VLOOKUP(E226,Table5[[#All],[Product]:[Category]],2,0)</f>
        <v>Bars</v>
      </c>
      <c r="G226" s="1">
        <v>3094</v>
      </c>
      <c r="H226" s="36">
        <f>VLOOKUP(C226,Table6[#All],3,0)</f>
        <v>0.01</v>
      </c>
      <c r="I226" s="37">
        <f t="shared" si="12"/>
        <v>30.94</v>
      </c>
      <c r="J226" s="37">
        <f t="shared" si="13"/>
        <v>3063.06</v>
      </c>
      <c r="K226" s="38">
        <f t="shared" si="14"/>
        <v>1184.04</v>
      </c>
      <c r="L226" s="37">
        <f t="shared" si="15"/>
        <v>1879.02</v>
      </c>
      <c r="M226" s="2">
        <v>26</v>
      </c>
      <c r="N226">
        <v>207</v>
      </c>
      <c r="O226" s="7">
        <v>41933</v>
      </c>
      <c r="P226">
        <f>VLOOKUP(E226,Table5[#All],3,0)</f>
        <v>5.72</v>
      </c>
    </row>
    <row r="227" spans="1:16" x14ac:dyDescent="0.3">
      <c r="A227">
        <v>13393</v>
      </c>
      <c r="B227" t="s">
        <v>98</v>
      </c>
      <c r="C227" t="s">
        <v>41</v>
      </c>
      <c r="D227" t="str">
        <f>VLOOKUP(C227,Table6[[#All],[Geo]:[Region]],2,0)</f>
        <v>Americas</v>
      </c>
      <c r="E227" t="s">
        <v>44</v>
      </c>
      <c r="F227" t="str">
        <f>VLOOKUP(E227,Table5[[#All],[Product]:[Category]],2,0)</f>
        <v>Bars</v>
      </c>
      <c r="G227" s="1">
        <v>3465</v>
      </c>
      <c r="H227" s="36">
        <f>VLOOKUP(C227,Table6[#All],3,0)</f>
        <v>0.03</v>
      </c>
      <c r="I227" s="37">
        <f t="shared" si="12"/>
        <v>103.95</v>
      </c>
      <c r="J227" s="37">
        <f t="shared" si="13"/>
        <v>3361.0499999999997</v>
      </c>
      <c r="K227" s="38">
        <f t="shared" si="14"/>
        <v>2170.39</v>
      </c>
      <c r="L227" s="37">
        <f t="shared" si="15"/>
        <v>1190.6599999999999</v>
      </c>
      <c r="M227" s="2">
        <v>323</v>
      </c>
      <c r="N227">
        <v>289</v>
      </c>
      <c r="O227" s="7">
        <v>41934</v>
      </c>
      <c r="P227">
        <f>VLOOKUP(E227,Table5[#All],3,0)</f>
        <v>7.51</v>
      </c>
    </row>
    <row r="228" spans="1:16" x14ac:dyDescent="0.3">
      <c r="A228">
        <v>13394</v>
      </c>
      <c r="B228" t="s">
        <v>95</v>
      </c>
      <c r="C228" t="s">
        <v>38</v>
      </c>
      <c r="D228" t="str">
        <f>VLOOKUP(C228,Table6[[#All],[Geo]:[Region]],2,0)</f>
        <v>APAC</v>
      </c>
      <c r="E228" t="s">
        <v>55</v>
      </c>
      <c r="F228" t="str">
        <f>VLOOKUP(E228,Table5[[#All],[Product]:[Category]],2,0)</f>
        <v>Bars</v>
      </c>
      <c r="G228" s="1">
        <v>3241</v>
      </c>
      <c r="H228" s="36">
        <f>VLOOKUP(C228,Table6[#All],3,0)</f>
        <v>0.02</v>
      </c>
      <c r="I228" s="37">
        <f t="shared" si="12"/>
        <v>64.820000000000007</v>
      </c>
      <c r="J228" s="37">
        <f t="shared" si="13"/>
        <v>3176.18</v>
      </c>
      <c r="K228" s="38">
        <f t="shared" si="14"/>
        <v>659.1</v>
      </c>
      <c r="L228" s="37">
        <f t="shared" si="15"/>
        <v>2517.08</v>
      </c>
      <c r="M228" s="2">
        <v>3</v>
      </c>
      <c r="N228">
        <v>130</v>
      </c>
      <c r="O228" s="7">
        <v>41935</v>
      </c>
      <c r="P228">
        <f>VLOOKUP(E228,Table5[#All],3,0)</f>
        <v>5.07</v>
      </c>
    </row>
    <row r="229" spans="1:16" x14ac:dyDescent="0.3">
      <c r="A229">
        <v>13395</v>
      </c>
      <c r="B229" t="s">
        <v>92</v>
      </c>
      <c r="C229" t="s">
        <v>40</v>
      </c>
      <c r="D229" t="str">
        <f>VLOOKUP(C229,Table6[[#All],[Geo]:[Region]],2,0)</f>
        <v>Europe</v>
      </c>
      <c r="E229" t="s">
        <v>63</v>
      </c>
      <c r="F229" t="str">
        <f>VLOOKUP(E229,Table5[[#All],[Product]:[Category]],2,0)</f>
        <v>Bars</v>
      </c>
      <c r="G229" s="1">
        <v>2296</v>
      </c>
      <c r="H229" s="36">
        <f>VLOOKUP(C229,Table6[#All],3,0)</f>
        <v>0.01</v>
      </c>
      <c r="I229" s="37">
        <f t="shared" si="12"/>
        <v>22.96</v>
      </c>
      <c r="J229" s="37">
        <f t="shared" si="13"/>
        <v>2273.04</v>
      </c>
      <c r="K229" s="38">
        <f t="shared" si="14"/>
        <v>823.68</v>
      </c>
      <c r="L229" s="37">
        <f t="shared" si="15"/>
        <v>1449.3600000000001</v>
      </c>
      <c r="M229" s="2">
        <v>305</v>
      </c>
      <c r="N229">
        <v>144</v>
      </c>
      <c r="O229" s="7">
        <v>41936</v>
      </c>
      <c r="P229">
        <f>VLOOKUP(E229,Table5[#All],3,0)</f>
        <v>5.72</v>
      </c>
    </row>
    <row r="230" spans="1:16" x14ac:dyDescent="0.3">
      <c r="A230">
        <v>13396</v>
      </c>
      <c r="B230" t="s">
        <v>101</v>
      </c>
      <c r="C230" t="s">
        <v>38</v>
      </c>
      <c r="D230" t="str">
        <f>VLOOKUP(C230,Table6[[#All],[Geo]:[Region]],2,0)</f>
        <v>APAC</v>
      </c>
      <c r="E230" t="s">
        <v>53</v>
      </c>
      <c r="F230" t="str">
        <f>VLOOKUP(E230,Table5[[#All],[Product]:[Category]],2,0)</f>
        <v>Bites</v>
      </c>
      <c r="G230" s="1">
        <v>3409</v>
      </c>
      <c r="H230" s="36">
        <f>VLOOKUP(C230,Table6[#All],3,0)</f>
        <v>0.02</v>
      </c>
      <c r="I230" s="37">
        <f t="shared" si="12"/>
        <v>68.180000000000007</v>
      </c>
      <c r="J230" s="37">
        <f t="shared" si="13"/>
        <v>3340.82</v>
      </c>
      <c r="K230" s="38">
        <f t="shared" si="14"/>
        <v>2834.92</v>
      </c>
      <c r="L230" s="37">
        <f t="shared" si="15"/>
        <v>505.90000000000009</v>
      </c>
      <c r="M230" s="2">
        <v>7</v>
      </c>
      <c r="N230">
        <v>379</v>
      </c>
      <c r="O230" s="7">
        <v>41937</v>
      </c>
      <c r="P230">
        <f>VLOOKUP(E230,Table5[#All],3,0)</f>
        <v>7.48</v>
      </c>
    </row>
    <row r="231" spans="1:16" x14ac:dyDescent="0.3">
      <c r="A231">
        <v>13397</v>
      </c>
      <c r="B231" t="s">
        <v>98</v>
      </c>
      <c r="C231" t="s">
        <v>41</v>
      </c>
      <c r="D231" t="str">
        <f>VLOOKUP(C231,Table6[[#All],[Geo]:[Region]],2,0)</f>
        <v>Americas</v>
      </c>
      <c r="E231" t="s">
        <v>49</v>
      </c>
      <c r="F231" t="str">
        <f>VLOOKUP(E231,Table5[[#All],[Product]:[Category]],2,0)</f>
        <v>Drinks</v>
      </c>
      <c r="G231" s="1">
        <v>3360</v>
      </c>
      <c r="H231" s="36">
        <f>VLOOKUP(C231,Table6[#All],3,0)</f>
        <v>0.03</v>
      </c>
      <c r="I231" s="37">
        <f t="shared" si="12"/>
        <v>100.8</v>
      </c>
      <c r="J231" s="37">
        <f t="shared" si="13"/>
        <v>3259.2</v>
      </c>
      <c r="K231" s="38">
        <f t="shared" si="14"/>
        <v>1196.25</v>
      </c>
      <c r="L231" s="37">
        <f t="shared" si="15"/>
        <v>2062.9499999999998</v>
      </c>
      <c r="M231" s="2">
        <v>20</v>
      </c>
      <c r="N231">
        <v>125</v>
      </c>
      <c r="O231" s="7">
        <v>41938</v>
      </c>
      <c r="P231">
        <f>VLOOKUP(E231,Table5[#All],3,0)</f>
        <v>9.57</v>
      </c>
    </row>
    <row r="232" spans="1:16" x14ac:dyDescent="0.3">
      <c r="A232">
        <v>13398</v>
      </c>
      <c r="B232" t="s">
        <v>96</v>
      </c>
      <c r="C232" t="s">
        <v>38</v>
      </c>
      <c r="D232" t="str">
        <f>VLOOKUP(C232,Table6[[#All],[Geo]:[Region]],2,0)</f>
        <v>APAC</v>
      </c>
      <c r="E232" t="s">
        <v>63</v>
      </c>
      <c r="F232" t="str">
        <f>VLOOKUP(E232,Table5[[#All],[Product]:[Category]],2,0)</f>
        <v>Bars</v>
      </c>
      <c r="G232" s="1">
        <v>3717</v>
      </c>
      <c r="H232" s="36">
        <f>VLOOKUP(C232,Table6[#All],3,0)</f>
        <v>0.02</v>
      </c>
      <c r="I232" s="37">
        <f t="shared" si="12"/>
        <v>74.34</v>
      </c>
      <c r="J232" s="37">
        <f t="shared" si="13"/>
        <v>3642.66</v>
      </c>
      <c r="K232" s="38">
        <f t="shared" si="14"/>
        <v>1332.76</v>
      </c>
      <c r="L232" s="37">
        <f t="shared" si="15"/>
        <v>2309.8999999999996</v>
      </c>
      <c r="M232" s="2">
        <v>46</v>
      </c>
      <c r="N232">
        <v>233</v>
      </c>
      <c r="O232" s="7">
        <v>41939</v>
      </c>
      <c r="P232">
        <f>VLOOKUP(E232,Table5[#All],3,0)</f>
        <v>5.72</v>
      </c>
    </row>
    <row r="233" spans="1:16" x14ac:dyDescent="0.3">
      <c r="A233">
        <v>13399</v>
      </c>
      <c r="B233" t="s">
        <v>98</v>
      </c>
      <c r="C233" t="s">
        <v>40</v>
      </c>
      <c r="D233" t="str">
        <f>VLOOKUP(C233,Table6[[#All],[Geo]:[Region]],2,0)</f>
        <v>Europe</v>
      </c>
      <c r="E233" t="s">
        <v>63</v>
      </c>
      <c r="F233" t="str">
        <f>VLOOKUP(E233,Table5[[#All],[Product]:[Category]],2,0)</f>
        <v>Bars</v>
      </c>
      <c r="G233" s="1">
        <v>3199</v>
      </c>
      <c r="H233" s="36">
        <f>VLOOKUP(C233,Table6[#All],3,0)</f>
        <v>0.01</v>
      </c>
      <c r="I233" s="37">
        <f t="shared" si="12"/>
        <v>31.990000000000002</v>
      </c>
      <c r="J233" s="37">
        <f t="shared" si="13"/>
        <v>3167.0099999999998</v>
      </c>
      <c r="K233" s="38">
        <f t="shared" si="14"/>
        <v>1224.08</v>
      </c>
      <c r="L233" s="37">
        <f t="shared" si="15"/>
        <v>1942.9299999999998</v>
      </c>
      <c r="M233" s="2">
        <v>8</v>
      </c>
      <c r="N233">
        <v>214</v>
      </c>
      <c r="O233" s="7">
        <v>41940</v>
      </c>
      <c r="P233">
        <f>VLOOKUP(E233,Table5[#All],3,0)</f>
        <v>5.72</v>
      </c>
    </row>
    <row r="234" spans="1:16" x14ac:dyDescent="0.3">
      <c r="A234">
        <v>13400</v>
      </c>
      <c r="B234" t="s">
        <v>98</v>
      </c>
      <c r="C234" t="s">
        <v>39</v>
      </c>
      <c r="D234" t="str">
        <f>VLOOKUP(C234,Table6[[#All],[Geo]:[Region]],2,0)</f>
        <v>APAC</v>
      </c>
      <c r="E234" t="s">
        <v>60</v>
      </c>
      <c r="F234" t="str">
        <f>VLOOKUP(E234,Table5[[#All],[Product]:[Category]],2,0)</f>
        <v>Drinks</v>
      </c>
      <c r="G234" s="1">
        <v>6755</v>
      </c>
      <c r="H234" s="36">
        <f>VLOOKUP(C234,Table6[#All],3,0)</f>
        <v>0.03</v>
      </c>
      <c r="I234" s="37">
        <f t="shared" si="12"/>
        <v>202.65</v>
      </c>
      <c r="J234" s="37">
        <f t="shared" si="13"/>
        <v>6552.3499999999995</v>
      </c>
      <c r="K234" s="38">
        <f t="shared" si="14"/>
        <v>780.48</v>
      </c>
      <c r="L234" s="37">
        <f t="shared" si="15"/>
        <v>5771.869999999999</v>
      </c>
      <c r="M234" s="2">
        <v>37</v>
      </c>
      <c r="N234">
        <v>271</v>
      </c>
      <c r="O234" s="7">
        <v>41941</v>
      </c>
      <c r="P234">
        <f>VLOOKUP(E234,Table5[#All],3,0)</f>
        <v>2.88</v>
      </c>
    </row>
    <row r="235" spans="1:16" x14ac:dyDescent="0.3">
      <c r="A235">
        <v>13401</v>
      </c>
      <c r="B235" t="s">
        <v>92</v>
      </c>
      <c r="C235" t="s">
        <v>36</v>
      </c>
      <c r="D235" t="str">
        <f>VLOOKUP(C235,Table6[[#All],[Geo]:[Region]],2,0)</f>
        <v>APAC</v>
      </c>
      <c r="E235" t="s">
        <v>65</v>
      </c>
      <c r="F235" t="str">
        <f>VLOOKUP(E235,Table5[[#All],[Product]:[Category]],2,0)</f>
        <v>Bites</v>
      </c>
      <c r="G235" s="1">
        <v>266</v>
      </c>
      <c r="H235" s="36">
        <f>VLOOKUP(C235,Table6[#All],3,0)</f>
        <v>0.02</v>
      </c>
      <c r="I235" s="37">
        <f t="shared" si="12"/>
        <v>5.32</v>
      </c>
      <c r="J235" s="37">
        <f t="shared" si="13"/>
        <v>260.68</v>
      </c>
      <c r="K235" s="38">
        <f t="shared" si="14"/>
        <v>70.56</v>
      </c>
      <c r="L235" s="37">
        <f t="shared" si="15"/>
        <v>190.12</v>
      </c>
      <c r="M235" s="2">
        <v>11</v>
      </c>
      <c r="N235">
        <v>14</v>
      </c>
      <c r="O235" s="7">
        <v>41942</v>
      </c>
      <c r="P235">
        <f>VLOOKUP(E235,Table5[#All],3,0)</f>
        <v>5.04</v>
      </c>
    </row>
    <row r="236" spans="1:16" x14ac:dyDescent="0.3">
      <c r="A236">
        <v>13402</v>
      </c>
      <c r="B236" t="s">
        <v>95</v>
      </c>
      <c r="C236" t="s">
        <v>37</v>
      </c>
      <c r="D236" t="str">
        <f>VLOOKUP(C236,Table6[[#All],[Geo]:[Region]],2,0)</f>
        <v>Americas</v>
      </c>
      <c r="E236" t="s">
        <v>49</v>
      </c>
      <c r="F236" t="str">
        <f>VLOOKUP(E236,Table5[[#All],[Product]:[Category]],2,0)</f>
        <v>Drinks</v>
      </c>
      <c r="G236" s="1">
        <v>1953</v>
      </c>
      <c r="H236" s="36">
        <f>VLOOKUP(C236,Table6[#All],3,0)</f>
        <v>0.04</v>
      </c>
      <c r="I236" s="37">
        <f t="shared" si="12"/>
        <v>78.12</v>
      </c>
      <c r="J236" s="37">
        <f t="shared" si="13"/>
        <v>1874.8799999999999</v>
      </c>
      <c r="K236" s="38">
        <f t="shared" si="14"/>
        <v>698.61</v>
      </c>
      <c r="L236" s="37">
        <f t="shared" si="15"/>
        <v>1176.27</v>
      </c>
      <c r="M236" s="2">
        <v>140</v>
      </c>
      <c r="N236">
        <v>73</v>
      </c>
      <c r="O236" s="7">
        <v>41943</v>
      </c>
      <c r="P236">
        <f>VLOOKUP(E236,Table5[#All],3,0)</f>
        <v>9.57</v>
      </c>
    </row>
    <row r="237" spans="1:16" x14ac:dyDescent="0.3">
      <c r="A237">
        <v>13403</v>
      </c>
      <c r="B237" t="s">
        <v>97</v>
      </c>
      <c r="C237" t="s">
        <v>39</v>
      </c>
      <c r="D237" t="str">
        <f>VLOOKUP(C237,Table6[[#All],[Geo]:[Region]],2,0)</f>
        <v>APAC</v>
      </c>
      <c r="E237" t="s">
        <v>53</v>
      </c>
      <c r="F237" t="str">
        <f>VLOOKUP(E237,Table5[[#All],[Product]:[Category]],2,0)</f>
        <v>Bites</v>
      </c>
      <c r="G237" s="1">
        <v>476</v>
      </c>
      <c r="H237" s="36">
        <f>VLOOKUP(C237,Table6[#All],3,0)</f>
        <v>0.03</v>
      </c>
      <c r="I237" s="37">
        <f t="shared" si="12"/>
        <v>14.28</v>
      </c>
      <c r="J237" s="37">
        <f t="shared" si="13"/>
        <v>461.71999999999997</v>
      </c>
      <c r="K237" s="38">
        <f t="shared" si="14"/>
        <v>448.8</v>
      </c>
      <c r="L237" s="37">
        <f t="shared" si="15"/>
        <v>12.919999999999959</v>
      </c>
      <c r="M237" s="2">
        <v>62</v>
      </c>
      <c r="N237">
        <v>60</v>
      </c>
      <c r="O237" s="7">
        <v>41931</v>
      </c>
      <c r="P237">
        <f>VLOOKUP(E237,Table5[#All],3,0)</f>
        <v>7.48</v>
      </c>
    </row>
    <row r="238" spans="1:16" x14ac:dyDescent="0.3">
      <c r="A238">
        <v>13404</v>
      </c>
      <c r="B238" t="s">
        <v>94</v>
      </c>
      <c r="C238" t="s">
        <v>37</v>
      </c>
      <c r="D238" t="str">
        <f>VLOOKUP(C238,Table6[[#All],[Geo]:[Region]],2,0)</f>
        <v>Americas</v>
      </c>
      <c r="E238" t="s">
        <v>65</v>
      </c>
      <c r="F238" t="str">
        <f>VLOOKUP(E238,Table5[[#All],[Product]:[Category]],2,0)</f>
        <v>Bites</v>
      </c>
      <c r="G238" s="1">
        <v>1904</v>
      </c>
      <c r="H238" s="36">
        <f>VLOOKUP(C238,Table6[#All],3,0)</f>
        <v>0.04</v>
      </c>
      <c r="I238" s="37">
        <f t="shared" si="12"/>
        <v>76.16</v>
      </c>
      <c r="J238" s="37">
        <f t="shared" si="13"/>
        <v>1827.84</v>
      </c>
      <c r="K238" s="38">
        <f t="shared" si="14"/>
        <v>509.04</v>
      </c>
      <c r="L238" s="37">
        <f t="shared" si="15"/>
        <v>1318.8</v>
      </c>
      <c r="M238" s="2">
        <v>147</v>
      </c>
      <c r="N238">
        <v>101</v>
      </c>
      <c r="O238" s="7">
        <v>41932</v>
      </c>
      <c r="P238">
        <f>VLOOKUP(E238,Table5[#All],3,0)</f>
        <v>5.04</v>
      </c>
    </row>
    <row r="239" spans="1:16" x14ac:dyDescent="0.3">
      <c r="A239">
        <v>13405</v>
      </c>
      <c r="B239" t="s">
        <v>99</v>
      </c>
      <c r="C239" t="s">
        <v>41</v>
      </c>
      <c r="D239" t="str">
        <f>VLOOKUP(C239,Table6[[#All],[Geo]:[Region]],2,0)</f>
        <v>Americas</v>
      </c>
      <c r="E239" t="s">
        <v>47</v>
      </c>
      <c r="F239" t="str">
        <f>VLOOKUP(E239,Table5[[#All],[Product]:[Category]],2,0)</f>
        <v>Bars</v>
      </c>
      <c r="G239" s="1">
        <v>4459</v>
      </c>
      <c r="H239" s="36">
        <f>VLOOKUP(C239,Table6[#All],3,0)</f>
        <v>0.03</v>
      </c>
      <c r="I239" s="37">
        <f t="shared" si="12"/>
        <v>133.76999999999998</v>
      </c>
      <c r="J239" s="37">
        <f t="shared" si="13"/>
        <v>4325.2299999999996</v>
      </c>
      <c r="K239" s="38">
        <f t="shared" si="14"/>
        <v>560.28</v>
      </c>
      <c r="L239" s="37">
        <f t="shared" si="15"/>
        <v>3764.95</v>
      </c>
      <c r="M239" s="2">
        <v>148</v>
      </c>
      <c r="N239">
        <v>203</v>
      </c>
      <c r="O239" s="7">
        <v>41933</v>
      </c>
      <c r="P239">
        <f>VLOOKUP(E239,Table5[#All],3,0)</f>
        <v>2.76</v>
      </c>
    </row>
    <row r="240" spans="1:16" x14ac:dyDescent="0.3">
      <c r="A240">
        <v>13406</v>
      </c>
      <c r="B240" t="s">
        <v>99</v>
      </c>
      <c r="C240" t="s">
        <v>38</v>
      </c>
      <c r="D240" t="str">
        <f>VLOOKUP(C240,Table6[[#All],[Geo]:[Region]],2,0)</f>
        <v>APAC</v>
      </c>
      <c r="E240" t="s">
        <v>58</v>
      </c>
      <c r="F240" t="str">
        <f>VLOOKUP(E240,Table5[[#All],[Product]:[Category]],2,0)</f>
        <v>Bites</v>
      </c>
      <c r="G240" s="1">
        <v>1050</v>
      </c>
      <c r="H240" s="36">
        <f>VLOOKUP(C240,Table6[#All],3,0)</f>
        <v>0.02</v>
      </c>
      <c r="I240" s="37">
        <f t="shared" si="12"/>
        <v>21</v>
      </c>
      <c r="J240" s="37">
        <f t="shared" si="13"/>
        <v>1029</v>
      </c>
      <c r="K240" s="38">
        <f t="shared" si="14"/>
        <v>660</v>
      </c>
      <c r="L240" s="37">
        <f t="shared" si="15"/>
        <v>369</v>
      </c>
      <c r="M240" s="2">
        <v>165</v>
      </c>
      <c r="N240">
        <v>150</v>
      </c>
      <c r="O240" s="7">
        <v>41934</v>
      </c>
      <c r="P240">
        <f>VLOOKUP(E240,Table5[#All],3,0)</f>
        <v>4.4000000000000004</v>
      </c>
    </row>
    <row r="241" spans="1:16" x14ac:dyDescent="0.3">
      <c r="A241">
        <v>13407</v>
      </c>
      <c r="B241" t="s">
        <v>92</v>
      </c>
      <c r="C241" t="s">
        <v>36</v>
      </c>
      <c r="D241" t="str">
        <f>VLOOKUP(C241,Table6[[#All],[Geo]:[Region]],2,0)</f>
        <v>APAC</v>
      </c>
      <c r="E241" t="s">
        <v>49</v>
      </c>
      <c r="F241" t="str">
        <f>VLOOKUP(E241,Table5[[#All],[Product]:[Category]],2,0)</f>
        <v>Drinks</v>
      </c>
      <c r="G241" s="1">
        <v>4326</v>
      </c>
      <c r="H241" s="36">
        <f>VLOOKUP(C241,Table6[#All],3,0)</f>
        <v>0.02</v>
      </c>
      <c r="I241" s="37">
        <f t="shared" si="12"/>
        <v>86.52</v>
      </c>
      <c r="J241" s="37">
        <f t="shared" si="13"/>
        <v>4239.4799999999996</v>
      </c>
      <c r="K241" s="38">
        <f t="shared" si="14"/>
        <v>1598.19</v>
      </c>
      <c r="L241" s="37">
        <f t="shared" si="15"/>
        <v>2641.2899999999995</v>
      </c>
      <c r="M241" s="2">
        <v>388</v>
      </c>
      <c r="N241">
        <v>167</v>
      </c>
      <c r="O241" s="7">
        <v>41931</v>
      </c>
      <c r="P241">
        <f>VLOOKUP(E241,Table5[#All],3,0)</f>
        <v>9.57</v>
      </c>
    </row>
    <row r="242" spans="1:16" x14ac:dyDescent="0.3">
      <c r="A242">
        <v>13408</v>
      </c>
      <c r="B242" t="s">
        <v>93</v>
      </c>
      <c r="C242" t="s">
        <v>36</v>
      </c>
      <c r="D242" t="str">
        <f>VLOOKUP(C242,Table6[[#All],[Geo]:[Region]],2,0)</f>
        <v>APAC</v>
      </c>
      <c r="E242" t="s">
        <v>44</v>
      </c>
      <c r="F242" t="str">
        <f>VLOOKUP(E242,Table5[[#All],[Product]:[Category]],2,0)</f>
        <v>Bars</v>
      </c>
      <c r="G242" s="1">
        <v>539</v>
      </c>
      <c r="H242" s="36">
        <f>VLOOKUP(C242,Table6[#All],3,0)</f>
        <v>0.02</v>
      </c>
      <c r="I242" s="37">
        <f t="shared" si="12"/>
        <v>10.78</v>
      </c>
      <c r="J242" s="37">
        <f t="shared" si="13"/>
        <v>528.22</v>
      </c>
      <c r="K242" s="38">
        <f t="shared" si="14"/>
        <v>315.42</v>
      </c>
      <c r="L242" s="37">
        <f t="shared" si="15"/>
        <v>212.8</v>
      </c>
      <c r="M242" s="2">
        <v>296</v>
      </c>
      <c r="N242">
        <v>42</v>
      </c>
      <c r="O242" s="7">
        <v>41932</v>
      </c>
      <c r="P242">
        <f>VLOOKUP(E242,Table5[#All],3,0)</f>
        <v>7.51</v>
      </c>
    </row>
    <row r="243" spans="1:16" x14ac:dyDescent="0.3">
      <c r="A243">
        <v>13409</v>
      </c>
      <c r="B243" t="s">
        <v>92</v>
      </c>
      <c r="C243" t="s">
        <v>40</v>
      </c>
      <c r="D243" t="str">
        <f>VLOOKUP(C243,Table6[[#All],[Geo]:[Region]],2,0)</f>
        <v>Europe</v>
      </c>
      <c r="E243" t="s">
        <v>52</v>
      </c>
      <c r="F243" t="str">
        <f>VLOOKUP(E243,Table5[[#All],[Product]:[Category]],2,0)</f>
        <v>Bars</v>
      </c>
      <c r="G243" s="1">
        <v>6125</v>
      </c>
      <c r="H243" s="36">
        <f>VLOOKUP(C243,Table6[#All],3,0)</f>
        <v>0.01</v>
      </c>
      <c r="I243" s="37">
        <f t="shared" si="12"/>
        <v>61.25</v>
      </c>
      <c r="J243" s="37">
        <f t="shared" si="13"/>
        <v>6063.75</v>
      </c>
      <c r="K243" s="38">
        <f t="shared" si="14"/>
        <v>2237.2800000000002</v>
      </c>
      <c r="L243" s="37">
        <f t="shared" si="15"/>
        <v>3826.47</v>
      </c>
      <c r="M243" s="2">
        <v>133</v>
      </c>
      <c r="N243">
        <v>472</v>
      </c>
      <c r="O243" s="7">
        <v>41933</v>
      </c>
      <c r="P243">
        <f>VLOOKUP(E243,Table5[#All],3,0)</f>
        <v>4.74</v>
      </c>
    </row>
    <row r="244" spans="1:16" x14ac:dyDescent="0.3">
      <c r="A244">
        <v>13410</v>
      </c>
      <c r="B244" t="s">
        <v>100</v>
      </c>
      <c r="C244" t="s">
        <v>36</v>
      </c>
      <c r="D244" t="str">
        <f>VLOOKUP(C244,Table6[[#All],[Geo]:[Region]],2,0)</f>
        <v>APAC</v>
      </c>
      <c r="E244" t="s">
        <v>44</v>
      </c>
      <c r="F244" t="str">
        <f>VLOOKUP(E244,Table5[[#All],[Product]:[Category]],2,0)</f>
        <v>Bars</v>
      </c>
      <c r="G244" s="1">
        <v>1743</v>
      </c>
      <c r="H244" s="36">
        <f>VLOOKUP(C244,Table6[#All],3,0)</f>
        <v>0.02</v>
      </c>
      <c r="I244" s="37">
        <f t="shared" si="12"/>
        <v>34.86</v>
      </c>
      <c r="J244" s="37">
        <f t="shared" si="13"/>
        <v>1708.1399999999999</v>
      </c>
      <c r="K244" s="38">
        <f t="shared" si="14"/>
        <v>938.75</v>
      </c>
      <c r="L244" s="37">
        <f t="shared" si="15"/>
        <v>769.38999999999987</v>
      </c>
      <c r="M244" s="2">
        <v>384</v>
      </c>
      <c r="N244">
        <v>125</v>
      </c>
      <c r="O244" s="7">
        <v>41934</v>
      </c>
      <c r="P244">
        <f>VLOOKUP(E244,Table5[#All],3,0)</f>
        <v>7.51</v>
      </c>
    </row>
    <row r="245" spans="1:16" x14ac:dyDescent="0.3">
      <c r="A245">
        <v>13411</v>
      </c>
      <c r="B245" t="s">
        <v>101</v>
      </c>
      <c r="C245" t="s">
        <v>40</v>
      </c>
      <c r="D245" t="str">
        <f>VLOOKUP(C245,Table6[[#All],[Geo]:[Region]],2,0)</f>
        <v>Europe</v>
      </c>
      <c r="E245" t="s">
        <v>48</v>
      </c>
      <c r="F245" t="str">
        <f>VLOOKUP(E245,Table5[[#All],[Product]:[Category]],2,0)</f>
        <v>Bars</v>
      </c>
      <c r="G245" s="1">
        <v>329</v>
      </c>
      <c r="H245" s="36">
        <f>VLOOKUP(C245,Table6[#All],3,0)</f>
        <v>0.01</v>
      </c>
      <c r="I245" s="37">
        <f t="shared" si="12"/>
        <v>3.29</v>
      </c>
      <c r="J245" s="37">
        <f t="shared" si="13"/>
        <v>325.70999999999998</v>
      </c>
      <c r="K245" s="38">
        <f t="shared" si="14"/>
        <v>125.39999999999999</v>
      </c>
      <c r="L245" s="37">
        <f t="shared" si="15"/>
        <v>200.31</v>
      </c>
      <c r="M245" s="2">
        <v>57</v>
      </c>
      <c r="N245">
        <v>33</v>
      </c>
      <c r="O245" s="7">
        <v>41935</v>
      </c>
      <c r="P245">
        <f>VLOOKUP(E245,Table5[#All],3,0)</f>
        <v>3.8</v>
      </c>
    </row>
    <row r="246" spans="1:16" x14ac:dyDescent="0.3">
      <c r="A246">
        <v>13412</v>
      </c>
      <c r="B246" t="s">
        <v>93</v>
      </c>
      <c r="C246" t="s">
        <v>39</v>
      </c>
      <c r="D246" t="str">
        <f>VLOOKUP(C246,Table6[[#All],[Geo]:[Region]],2,0)</f>
        <v>APAC</v>
      </c>
      <c r="E246" t="s">
        <v>52</v>
      </c>
      <c r="F246" t="str">
        <f>VLOOKUP(E246,Table5[[#All],[Product]:[Category]],2,0)</f>
        <v>Bars</v>
      </c>
      <c r="G246" s="1">
        <v>7525</v>
      </c>
      <c r="H246" s="36">
        <f>VLOOKUP(C246,Table6[#All],3,0)</f>
        <v>0.03</v>
      </c>
      <c r="I246" s="37">
        <f t="shared" si="12"/>
        <v>225.75</v>
      </c>
      <c r="J246" s="37">
        <f t="shared" si="13"/>
        <v>7299.25</v>
      </c>
      <c r="K246" s="38">
        <f t="shared" si="14"/>
        <v>2379.48</v>
      </c>
      <c r="L246" s="37">
        <f t="shared" si="15"/>
        <v>4919.7700000000004</v>
      </c>
      <c r="M246" s="2">
        <v>97</v>
      </c>
      <c r="N246">
        <v>502</v>
      </c>
      <c r="O246" s="7">
        <v>41936</v>
      </c>
      <c r="P246">
        <f>VLOOKUP(E246,Table5[#All],3,0)</f>
        <v>4.74</v>
      </c>
    </row>
    <row r="247" spans="1:16" x14ac:dyDescent="0.3">
      <c r="A247">
        <v>13413</v>
      </c>
      <c r="B247" t="s">
        <v>99</v>
      </c>
      <c r="C247" t="s">
        <v>39</v>
      </c>
      <c r="D247" t="str">
        <f>VLOOKUP(C247,Table6[[#All],[Geo]:[Region]],2,0)</f>
        <v>APAC</v>
      </c>
      <c r="E247" t="s">
        <v>52</v>
      </c>
      <c r="F247" t="str">
        <f>VLOOKUP(E247,Table5[[#All],[Product]:[Category]],2,0)</f>
        <v>Bars</v>
      </c>
      <c r="G247" s="1">
        <v>2016</v>
      </c>
      <c r="H247" s="36">
        <f>VLOOKUP(C247,Table6[#All],3,0)</f>
        <v>0.03</v>
      </c>
      <c r="I247" s="37">
        <f t="shared" si="12"/>
        <v>60.48</v>
      </c>
      <c r="J247" s="37">
        <f t="shared" si="13"/>
        <v>1955.52</v>
      </c>
      <c r="K247" s="38">
        <f t="shared" si="14"/>
        <v>597.24</v>
      </c>
      <c r="L247" s="37">
        <f t="shared" si="15"/>
        <v>1358.28</v>
      </c>
      <c r="M247" s="2">
        <v>229</v>
      </c>
      <c r="N247">
        <v>126</v>
      </c>
      <c r="O247" s="7">
        <v>41937</v>
      </c>
      <c r="P247">
        <f>VLOOKUP(E247,Table5[#All],3,0)</f>
        <v>4.74</v>
      </c>
    </row>
    <row r="248" spans="1:16" x14ac:dyDescent="0.3">
      <c r="A248">
        <v>13414</v>
      </c>
      <c r="B248" t="s">
        <v>101</v>
      </c>
      <c r="C248" t="s">
        <v>40</v>
      </c>
      <c r="D248" t="str">
        <f>VLOOKUP(C248,Table6[[#All],[Geo]:[Region]],2,0)</f>
        <v>Europe</v>
      </c>
      <c r="E248" t="s">
        <v>60</v>
      </c>
      <c r="F248" t="str">
        <f>VLOOKUP(E248,Table5[[#All],[Product]:[Category]],2,0)</f>
        <v>Drinks</v>
      </c>
      <c r="G248" s="1">
        <v>9366</v>
      </c>
      <c r="H248" s="36">
        <f>VLOOKUP(C248,Table6[#All],3,0)</f>
        <v>0.01</v>
      </c>
      <c r="I248" s="37">
        <f t="shared" si="12"/>
        <v>93.66</v>
      </c>
      <c r="J248" s="37">
        <f t="shared" si="13"/>
        <v>9272.34</v>
      </c>
      <c r="K248" s="38">
        <f t="shared" si="14"/>
        <v>1039.68</v>
      </c>
      <c r="L248" s="37">
        <f t="shared" si="15"/>
        <v>8232.66</v>
      </c>
      <c r="M248" s="2">
        <v>114</v>
      </c>
      <c r="N248">
        <v>361</v>
      </c>
      <c r="O248" s="7">
        <v>41938</v>
      </c>
      <c r="P248">
        <f>VLOOKUP(E248,Table5[#All],3,0)</f>
        <v>2.88</v>
      </c>
    </row>
    <row r="249" spans="1:16" x14ac:dyDescent="0.3">
      <c r="A249">
        <v>13415</v>
      </c>
      <c r="B249" t="s">
        <v>96</v>
      </c>
      <c r="C249" t="s">
        <v>41</v>
      </c>
      <c r="D249" t="str">
        <f>VLOOKUP(C249,Table6[[#All],[Geo]:[Region]],2,0)</f>
        <v>Americas</v>
      </c>
      <c r="E249" t="s">
        <v>55</v>
      </c>
      <c r="F249" t="str">
        <f>VLOOKUP(E249,Table5[[#All],[Product]:[Category]],2,0)</f>
        <v>Bars</v>
      </c>
      <c r="G249" s="1">
        <v>4389</v>
      </c>
      <c r="H249" s="36">
        <f>VLOOKUP(C249,Table6[#All],3,0)</f>
        <v>0.03</v>
      </c>
      <c r="I249" s="37">
        <f t="shared" si="12"/>
        <v>131.66999999999999</v>
      </c>
      <c r="J249" s="37">
        <f t="shared" si="13"/>
        <v>4257.33</v>
      </c>
      <c r="K249" s="38">
        <f t="shared" si="14"/>
        <v>856.83</v>
      </c>
      <c r="L249" s="37">
        <f t="shared" si="15"/>
        <v>3400.5</v>
      </c>
      <c r="M249" s="2">
        <v>160</v>
      </c>
      <c r="N249">
        <v>169</v>
      </c>
      <c r="O249" s="7">
        <v>41939</v>
      </c>
      <c r="P249">
        <f>VLOOKUP(E249,Table5[#All],3,0)</f>
        <v>5.07</v>
      </c>
    </row>
    <row r="250" spans="1:16" x14ac:dyDescent="0.3">
      <c r="A250">
        <v>13416</v>
      </c>
      <c r="B250" t="s">
        <v>95</v>
      </c>
      <c r="C250" t="s">
        <v>39</v>
      </c>
      <c r="D250" t="str">
        <f>VLOOKUP(C250,Table6[[#All],[Geo]:[Region]],2,0)</f>
        <v>APAC</v>
      </c>
      <c r="E250" t="s">
        <v>59</v>
      </c>
      <c r="F250" t="str">
        <f>VLOOKUP(E250,Table5[[#All],[Product]:[Category]],2,0)</f>
        <v>Bites</v>
      </c>
      <c r="G250" s="1">
        <v>2877</v>
      </c>
      <c r="H250" s="36">
        <f>VLOOKUP(C250,Table6[#All],3,0)</f>
        <v>0.03</v>
      </c>
      <c r="I250" s="37">
        <f t="shared" si="12"/>
        <v>86.31</v>
      </c>
      <c r="J250" s="37">
        <f t="shared" si="13"/>
        <v>2790.69</v>
      </c>
      <c r="K250" s="38">
        <f t="shared" si="14"/>
        <v>854.11999999999989</v>
      </c>
      <c r="L250" s="37">
        <f t="shared" si="15"/>
        <v>1936.5700000000002</v>
      </c>
      <c r="M250" s="2">
        <v>213</v>
      </c>
      <c r="N250">
        <v>131</v>
      </c>
      <c r="O250" s="7">
        <v>41940</v>
      </c>
      <c r="P250">
        <f>VLOOKUP(E250,Table5[#All],3,0)</f>
        <v>6.52</v>
      </c>
    </row>
    <row r="251" spans="1:16" x14ac:dyDescent="0.3">
      <c r="A251">
        <v>13417</v>
      </c>
      <c r="B251" t="s">
        <v>92</v>
      </c>
      <c r="C251" t="s">
        <v>39</v>
      </c>
      <c r="D251" t="str">
        <f>VLOOKUP(C251,Table6[[#All],[Geo]:[Region]],2,0)</f>
        <v>APAC</v>
      </c>
      <c r="E251" t="s">
        <v>56</v>
      </c>
      <c r="F251" t="str">
        <f>VLOOKUP(E251,Table5[[#All],[Product]:[Category]],2,0)</f>
        <v>Drinks</v>
      </c>
      <c r="G251" s="1">
        <v>8890</v>
      </c>
      <c r="H251" s="36">
        <f>VLOOKUP(C251,Table6[#All],3,0)</f>
        <v>0.03</v>
      </c>
      <c r="I251" s="37">
        <f t="shared" si="12"/>
        <v>266.7</v>
      </c>
      <c r="J251" s="37">
        <f t="shared" si="13"/>
        <v>8623.2999999999993</v>
      </c>
      <c r="K251" s="38">
        <f t="shared" si="14"/>
        <v>5038.8</v>
      </c>
      <c r="L251" s="37">
        <f t="shared" si="15"/>
        <v>3584.4999999999991</v>
      </c>
      <c r="M251" s="2">
        <v>80</v>
      </c>
      <c r="N251">
        <v>741</v>
      </c>
      <c r="O251" s="7">
        <v>41941</v>
      </c>
      <c r="P251">
        <f>VLOOKUP(E251,Table5[#All],3,0)</f>
        <v>6.8</v>
      </c>
    </row>
    <row r="252" spans="1:16" x14ac:dyDescent="0.3">
      <c r="A252">
        <v>13418</v>
      </c>
      <c r="B252" t="s">
        <v>99</v>
      </c>
      <c r="C252" t="s">
        <v>38</v>
      </c>
      <c r="D252" t="str">
        <f>VLOOKUP(C252,Table6[[#All],[Geo]:[Region]],2,0)</f>
        <v>APAC</v>
      </c>
      <c r="E252" t="s">
        <v>65</v>
      </c>
      <c r="F252" t="str">
        <f>VLOOKUP(E252,Table5[[#All],[Product]:[Category]],2,0)</f>
        <v>Bites</v>
      </c>
      <c r="G252" s="1">
        <v>1386</v>
      </c>
      <c r="H252" s="36">
        <f>VLOOKUP(C252,Table6[#All],3,0)</f>
        <v>0.02</v>
      </c>
      <c r="I252" s="37">
        <f t="shared" si="12"/>
        <v>27.72</v>
      </c>
      <c r="J252" s="37">
        <f t="shared" si="13"/>
        <v>1358.28</v>
      </c>
      <c r="K252" s="38">
        <f t="shared" si="14"/>
        <v>438.48</v>
      </c>
      <c r="L252" s="37">
        <f t="shared" si="15"/>
        <v>919.8</v>
      </c>
      <c r="M252" s="2">
        <v>38</v>
      </c>
      <c r="N252">
        <v>87</v>
      </c>
      <c r="O252" s="7">
        <v>41942</v>
      </c>
      <c r="P252">
        <f>VLOOKUP(E252,Table5[#All],3,0)</f>
        <v>5.04</v>
      </c>
    </row>
    <row r="253" spans="1:16" x14ac:dyDescent="0.3">
      <c r="A253">
        <v>13419</v>
      </c>
      <c r="B253" t="s">
        <v>93</v>
      </c>
      <c r="C253" t="s">
        <v>39</v>
      </c>
      <c r="D253" t="str">
        <f>VLOOKUP(C253,Table6[[#All],[Geo]:[Region]],2,0)</f>
        <v>APAC</v>
      </c>
      <c r="E253" t="s">
        <v>60</v>
      </c>
      <c r="F253" t="str">
        <f>VLOOKUP(E253,Table5[[#All],[Product]:[Category]],2,0)</f>
        <v>Drinks</v>
      </c>
      <c r="G253" s="1">
        <v>875</v>
      </c>
      <c r="H253" s="36">
        <f>VLOOKUP(C253,Table6[#All],3,0)</f>
        <v>0.03</v>
      </c>
      <c r="I253" s="37">
        <f t="shared" si="12"/>
        <v>26.25</v>
      </c>
      <c r="J253" s="37">
        <f t="shared" si="13"/>
        <v>848.75</v>
      </c>
      <c r="K253" s="38">
        <f t="shared" si="14"/>
        <v>100.8</v>
      </c>
      <c r="L253" s="37">
        <f t="shared" si="15"/>
        <v>747.95</v>
      </c>
      <c r="M253" s="2">
        <v>295</v>
      </c>
      <c r="N253">
        <v>35</v>
      </c>
      <c r="O253" s="7">
        <v>41943</v>
      </c>
      <c r="P253">
        <f>VLOOKUP(E253,Table5[#All],3,0)</f>
        <v>2.88</v>
      </c>
    </row>
    <row r="254" spans="1:16" x14ac:dyDescent="0.3">
      <c r="A254">
        <v>13420</v>
      </c>
      <c r="B254" t="s">
        <v>98</v>
      </c>
      <c r="C254" t="s">
        <v>39</v>
      </c>
      <c r="D254" t="str">
        <f>VLOOKUP(C254,Table6[[#All],[Geo]:[Region]],2,0)</f>
        <v>APAC</v>
      </c>
      <c r="E254" t="s">
        <v>56</v>
      </c>
      <c r="F254" t="str">
        <f>VLOOKUP(E254,Table5[[#All],[Product]:[Category]],2,0)</f>
        <v>Drinks</v>
      </c>
      <c r="G254" s="1">
        <v>854</v>
      </c>
      <c r="H254" s="36">
        <f>VLOOKUP(C254,Table6[#All],3,0)</f>
        <v>0.03</v>
      </c>
      <c r="I254" s="37">
        <f t="shared" si="12"/>
        <v>25.619999999999997</v>
      </c>
      <c r="J254" s="37">
        <f t="shared" si="13"/>
        <v>828.38</v>
      </c>
      <c r="K254" s="38">
        <f t="shared" si="14"/>
        <v>448.8</v>
      </c>
      <c r="L254" s="37">
        <f t="shared" si="15"/>
        <v>379.58</v>
      </c>
      <c r="M254" s="2">
        <v>123</v>
      </c>
      <c r="N254">
        <v>66</v>
      </c>
      <c r="O254" s="7">
        <v>41944</v>
      </c>
      <c r="P254">
        <f>VLOOKUP(E254,Table5[#All],3,0)</f>
        <v>6.8</v>
      </c>
    </row>
    <row r="255" spans="1:16" x14ac:dyDescent="0.3">
      <c r="A255">
        <v>13421</v>
      </c>
      <c r="B255" t="s">
        <v>100</v>
      </c>
      <c r="C255" t="s">
        <v>41</v>
      </c>
      <c r="D255" t="str">
        <f>VLOOKUP(C255,Table6[[#All],[Geo]:[Region]],2,0)</f>
        <v>Americas</v>
      </c>
      <c r="E255" t="s">
        <v>53</v>
      </c>
      <c r="F255" t="str">
        <f>VLOOKUP(E255,Table5[[#All],[Product]:[Category]],2,0)</f>
        <v>Bites</v>
      </c>
      <c r="G255" s="1">
        <v>6482</v>
      </c>
      <c r="H255" s="36">
        <f>VLOOKUP(C255,Table6[#All],3,0)</f>
        <v>0.03</v>
      </c>
      <c r="I255" s="37">
        <f t="shared" si="12"/>
        <v>194.45999999999998</v>
      </c>
      <c r="J255" s="37">
        <f t="shared" si="13"/>
        <v>6287.54</v>
      </c>
      <c r="K255" s="38">
        <f t="shared" si="14"/>
        <v>8085.88</v>
      </c>
      <c r="L255" s="37">
        <f t="shared" si="15"/>
        <v>-1798.3400000000001</v>
      </c>
      <c r="M255" s="2">
        <v>261</v>
      </c>
      <c r="N255">
        <v>1081</v>
      </c>
      <c r="O255" s="7">
        <v>41945</v>
      </c>
      <c r="P255">
        <f>VLOOKUP(E255,Table5[#All],3,0)</f>
        <v>7.48</v>
      </c>
    </row>
    <row r="256" spans="1:16" x14ac:dyDescent="0.3">
      <c r="A256">
        <v>13422</v>
      </c>
      <c r="B256" t="s">
        <v>94</v>
      </c>
      <c r="C256" t="s">
        <v>41</v>
      </c>
      <c r="D256" t="str">
        <f>VLOOKUP(C256,Table6[[#All],[Geo]:[Region]],2,0)</f>
        <v>Americas</v>
      </c>
      <c r="E256" t="s">
        <v>57</v>
      </c>
      <c r="F256" t="str">
        <f>VLOOKUP(E256,Table5[[#All],[Product]:[Category]],2,0)</f>
        <v>Bites</v>
      </c>
      <c r="G256" s="1">
        <v>2415</v>
      </c>
      <c r="H256" s="36">
        <f>VLOOKUP(C256,Table6[#All],3,0)</f>
        <v>0.03</v>
      </c>
      <c r="I256" s="37">
        <f t="shared" si="12"/>
        <v>72.45</v>
      </c>
      <c r="J256" s="37">
        <f t="shared" si="13"/>
        <v>2342.5499999999997</v>
      </c>
      <c r="K256" s="38">
        <f t="shared" si="14"/>
        <v>298.8</v>
      </c>
      <c r="L256" s="37">
        <f t="shared" si="15"/>
        <v>2043.7499999999998</v>
      </c>
      <c r="M256" s="2">
        <v>215</v>
      </c>
      <c r="N256">
        <v>90</v>
      </c>
      <c r="O256" s="7">
        <v>41946</v>
      </c>
      <c r="P256">
        <f>VLOOKUP(E256,Table5[#All],3,0)</f>
        <v>3.32</v>
      </c>
    </row>
    <row r="257" spans="1:16" x14ac:dyDescent="0.3">
      <c r="A257">
        <v>13423</v>
      </c>
      <c r="B257" t="s">
        <v>101</v>
      </c>
      <c r="C257" t="s">
        <v>40</v>
      </c>
      <c r="D257" t="str">
        <f>VLOOKUP(C257,Table6[[#All],[Geo]:[Region]],2,0)</f>
        <v>Europe</v>
      </c>
      <c r="E257" t="s">
        <v>49</v>
      </c>
      <c r="F257" t="str">
        <f>VLOOKUP(E257,Table5[[#All],[Product]:[Category]],2,0)</f>
        <v>Drinks</v>
      </c>
      <c r="G257" s="1">
        <v>5838</v>
      </c>
      <c r="H257" s="36">
        <f>VLOOKUP(C257,Table6[#All],3,0)</f>
        <v>0.01</v>
      </c>
      <c r="I257" s="37">
        <f t="shared" si="12"/>
        <v>58.38</v>
      </c>
      <c r="J257" s="37">
        <f t="shared" si="13"/>
        <v>5779.62</v>
      </c>
      <c r="K257" s="38">
        <f t="shared" si="14"/>
        <v>2076.69</v>
      </c>
      <c r="L257" s="37">
        <f t="shared" si="15"/>
        <v>3702.93</v>
      </c>
      <c r="M257" s="2">
        <v>182</v>
      </c>
      <c r="N257">
        <v>217</v>
      </c>
      <c r="O257" s="7">
        <v>41947</v>
      </c>
      <c r="P257">
        <f>VLOOKUP(E257,Table5[#All],3,0)</f>
        <v>9.57</v>
      </c>
    </row>
    <row r="258" spans="1:16" x14ac:dyDescent="0.3">
      <c r="A258">
        <v>13424</v>
      </c>
      <c r="B258" t="s">
        <v>93</v>
      </c>
      <c r="C258" t="s">
        <v>36</v>
      </c>
      <c r="D258" t="str">
        <f>VLOOKUP(C258,Table6[[#All],[Geo]:[Region]],2,0)</f>
        <v>APAC</v>
      </c>
      <c r="E258" t="s">
        <v>53</v>
      </c>
      <c r="F258" t="str">
        <f>VLOOKUP(E258,Table5[[#All],[Product]:[Category]],2,0)</f>
        <v>Bites</v>
      </c>
      <c r="G258" s="1">
        <v>2212</v>
      </c>
      <c r="H258" s="36">
        <f>VLOOKUP(C258,Table6[#All],3,0)</f>
        <v>0.02</v>
      </c>
      <c r="I258" s="37">
        <f t="shared" si="12"/>
        <v>44.24</v>
      </c>
      <c r="J258" s="37">
        <f t="shared" si="13"/>
        <v>2167.7599999999998</v>
      </c>
      <c r="K258" s="38">
        <f t="shared" si="14"/>
        <v>1840.0800000000002</v>
      </c>
      <c r="L258" s="37">
        <f t="shared" si="15"/>
        <v>327.67999999999961</v>
      </c>
      <c r="M258" s="2">
        <v>87</v>
      </c>
      <c r="N258">
        <v>246</v>
      </c>
      <c r="O258" s="7">
        <v>41965</v>
      </c>
      <c r="P258">
        <f>VLOOKUP(E258,Table5[#All],3,0)</f>
        <v>7.48</v>
      </c>
    </row>
    <row r="259" spans="1:16" x14ac:dyDescent="0.3">
      <c r="A259">
        <v>13425</v>
      </c>
      <c r="B259" t="s">
        <v>99</v>
      </c>
      <c r="C259" t="s">
        <v>40</v>
      </c>
      <c r="D259" t="str">
        <f>VLOOKUP(C259,Table6[[#All],[Geo]:[Region]],2,0)</f>
        <v>Europe</v>
      </c>
      <c r="E259" t="s">
        <v>63</v>
      </c>
      <c r="F259" t="str">
        <f>VLOOKUP(E259,Table5[[#All],[Product]:[Category]],2,0)</f>
        <v>Bars</v>
      </c>
      <c r="G259" s="1">
        <v>8918</v>
      </c>
      <c r="H259" s="36">
        <f>VLOOKUP(C259,Table6[#All],3,0)</f>
        <v>0.01</v>
      </c>
      <c r="I259" s="37">
        <f t="shared" ref="I259:I322" si="16">G259*H259</f>
        <v>89.18</v>
      </c>
      <c r="J259" s="37">
        <f t="shared" ref="J259:J322" si="17">G259*(1-H259)</f>
        <v>8828.82</v>
      </c>
      <c r="K259" s="38">
        <f t="shared" ref="K259:K322" si="18">P259*N259</f>
        <v>3923.9199999999996</v>
      </c>
      <c r="L259" s="37">
        <f t="shared" ref="L259:L322" si="19">J259-K259</f>
        <v>4904.8999999999996</v>
      </c>
      <c r="M259" s="2">
        <v>6</v>
      </c>
      <c r="N259">
        <v>686</v>
      </c>
      <c r="O259" s="7">
        <v>41966</v>
      </c>
      <c r="P259">
        <f>VLOOKUP(E259,Table5[#All],3,0)</f>
        <v>5.72</v>
      </c>
    </row>
    <row r="260" spans="1:16" x14ac:dyDescent="0.3">
      <c r="A260">
        <v>13426</v>
      </c>
      <c r="B260" t="s">
        <v>94</v>
      </c>
      <c r="C260" t="s">
        <v>37</v>
      </c>
      <c r="D260" t="str">
        <f>VLOOKUP(C260,Table6[[#All],[Geo]:[Region]],2,0)</f>
        <v>Americas</v>
      </c>
      <c r="E260" t="s">
        <v>60</v>
      </c>
      <c r="F260" t="str">
        <f>VLOOKUP(E260,Table5[[#All],[Product]:[Category]],2,0)</f>
        <v>Drinks</v>
      </c>
      <c r="G260" s="1">
        <v>4347</v>
      </c>
      <c r="H260" s="36">
        <f>VLOOKUP(C260,Table6[#All],3,0)</f>
        <v>0.04</v>
      </c>
      <c r="I260" s="37">
        <f t="shared" si="16"/>
        <v>173.88</v>
      </c>
      <c r="J260" s="37">
        <f t="shared" si="17"/>
        <v>4173.12</v>
      </c>
      <c r="K260" s="38">
        <f t="shared" si="18"/>
        <v>524.16</v>
      </c>
      <c r="L260" s="37">
        <f t="shared" si="19"/>
        <v>3648.96</v>
      </c>
      <c r="M260" s="2">
        <v>374</v>
      </c>
      <c r="N260">
        <v>182</v>
      </c>
      <c r="O260" s="7">
        <v>41967</v>
      </c>
      <c r="P260">
        <f>VLOOKUP(E260,Table5[#All],3,0)</f>
        <v>2.88</v>
      </c>
    </row>
    <row r="261" spans="1:16" x14ac:dyDescent="0.3">
      <c r="A261">
        <v>13427</v>
      </c>
      <c r="B261" t="s">
        <v>93</v>
      </c>
      <c r="C261" t="s">
        <v>37</v>
      </c>
      <c r="D261" t="str">
        <f>VLOOKUP(C261,Table6[[#All],[Geo]:[Region]],2,0)</f>
        <v>Americas</v>
      </c>
      <c r="E261" t="s">
        <v>48</v>
      </c>
      <c r="F261" t="str">
        <f>VLOOKUP(E261,Table5[[#All],[Product]:[Category]],2,0)</f>
        <v>Bars</v>
      </c>
      <c r="G261" s="1">
        <v>3605</v>
      </c>
      <c r="H261" s="36">
        <f>VLOOKUP(C261,Table6[#All],3,0)</f>
        <v>0.04</v>
      </c>
      <c r="I261" s="37">
        <f t="shared" si="16"/>
        <v>144.20000000000002</v>
      </c>
      <c r="J261" s="37">
        <f t="shared" si="17"/>
        <v>3460.7999999999997</v>
      </c>
      <c r="K261" s="38">
        <f t="shared" si="18"/>
        <v>1523.8</v>
      </c>
      <c r="L261" s="37">
        <f t="shared" si="19"/>
        <v>1936.9999999999998</v>
      </c>
      <c r="M261" s="2">
        <v>43</v>
      </c>
      <c r="N261">
        <v>401</v>
      </c>
      <c r="O261" s="7">
        <v>41968</v>
      </c>
      <c r="P261">
        <f>VLOOKUP(E261,Table5[#All],3,0)</f>
        <v>3.8</v>
      </c>
    </row>
    <row r="262" spans="1:16" x14ac:dyDescent="0.3">
      <c r="A262">
        <v>13428</v>
      </c>
      <c r="B262" t="s">
        <v>100</v>
      </c>
      <c r="C262" t="s">
        <v>37</v>
      </c>
      <c r="D262" t="str">
        <f>VLOOKUP(C262,Table6[[#All],[Geo]:[Region]],2,0)</f>
        <v>Americas</v>
      </c>
      <c r="E262" t="s">
        <v>68</v>
      </c>
      <c r="F262" t="str">
        <f>VLOOKUP(E262,Table5[[#All],[Product]:[Category]],2,0)</f>
        <v>Bites</v>
      </c>
      <c r="G262" s="1">
        <v>2254</v>
      </c>
      <c r="H262" s="36">
        <f>VLOOKUP(C262,Table6[#All],3,0)</f>
        <v>0.04</v>
      </c>
      <c r="I262" s="37">
        <f t="shared" si="16"/>
        <v>90.16</v>
      </c>
      <c r="J262" s="37">
        <f t="shared" si="17"/>
        <v>2163.84</v>
      </c>
      <c r="K262" s="38">
        <f t="shared" si="18"/>
        <v>853.3</v>
      </c>
      <c r="L262" s="37">
        <f t="shared" si="19"/>
        <v>1310.5400000000002</v>
      </c>
      <c r="M262" s="2">
        <v>104</v>
      </c>
      <c r="N262">
        <v>322</v>
      </c>
      <c r="O262" s="7">
        <v>41969</v>
      </c>
      <c r="P262">
        <f>VLOOKUP(E262,Table5[#All],3,0)</f>
        <v>2.65</v>
      </c>
    </row>
    <row r="263" spans="1:16" x14ac:dyDescent="0.3">
      <c r="A263">
        <v>13429</v>
      </c>
      <c r="B263" t="s">
        <v>92</v>
      </c>
      <c r="C263" t="s">
        <v>36</v>
      </c>
      <c r="D263" t="str">
        <f>VLOOKUP(C263,Table6[[#All],[Geo]:[Region]],2,0)</f>
        <v>APAC</v>
      </c>
      <c r="E263" t="s">
        <v>47</v>
      </c>
      <c r="F263" t="str">
        <f>VLOOKUP(E263,Table5[[#All],[Product]:[Category]],2,0)</f>
        <v>Bars</v>
      </c>
      <c r="G263" s="1">
        <v>8379</v>
      </c>
      <c r="H263" s="36">
        <f>VLOOKUP(C263,Table6[#All],3,0)</f>
        <v>0.02</v>
      </c>
      <c r="I263" s="37">
        <f t="shared" si="16"/>
        <v>167.58</v>
      </c>
      <c r="J263" s="37">
        <f t="shared" si="17"/>
        <v>8211.42</v>
      </c>
      <c r="K263" s="38">
        <f t="shared" si="18"/>
        <v>1051.56</v>
      </c>
      <c r="L263" s="37">
        <f t="shared" si="19"/>
        <v>7159.8600000000006</v>
      </c>
      <c r="M263" s="2">
        <v>348</v>
      </c>
      <c r="N263">
        <v>381</v>
      </c>
      <c r="O263" s="7">
        <v>41970</v>
      </c>
      <c r="P263">
        <f>VLOOKUP(E263,Table5[#All],3,0)</f>
        <v>2.76</v>
      </c>
    </row>
    <row r="264" spans="1:16" x14ac:dyDescent="0.3">
      <c r="A264">
        <v>13430</v>
      </c>
      <c r="B264" t="s">
        <v>98</v>
      </c>
      <c r="C264" t="s">
        <v>39</v>
      </c>
      <c r="D264" t="str">
        <f>VLOOKUP(C264,Table6[[#All],[Geo]:[Region]],2,0)</f>
        <v>APAC</v>
      </c>
      <c r="E264" t="s">
        <v>52</v>
      </c>
      <c r="F264" t="str">
        <f>VLOOKUP(E264,Table5[[#All],[Product]:[Category]],2,0)</f>
        <v>Bars</v>
      </c>
      <c r="G264" s="1">
        <v>2604</v>
      </c>
      <c r="H264" s="36">
        <f>VLOOKUP(C264,Table6[#All],3,0)</f>
        <v>0.03</v>
      </c>
      <c r="I264" s="37">
        <f t="shared" si="16"/>
        <v>78.11999999999999</v>
      </c>
      <c r="J264" s="37">
        <f t="shared" si="17"/>
        <v>2525.88</v>
      </c>
      <c r="K264" s="38">
        <f t="shared" si="18"/>
        <v>772.62</v>
      </c>
      <c r="L264" s="37">
        <f t="shared" si="19"/>
        <v>1753.2600000000002</v>
      </c>
      <c r="M264" s="2">
        <v>85</v>
      </c>
      <c r="N264">
        <v>163</v>
      </c>
      <c r="O264" s="7">
        <v>41971</v>
      </c>
      <c r="P264">
        <f>VLOOKUP(E264,Table5[#All],3,0)</f>
        <v>4.74</v>
      </c>
    </row>
    <row r="265" spans="1:16" x14ac:dyDescent="0.3">
      <c r="A265">
        <v>13431</v>
      </c>
      <c r="B265" t="s">
        <v>98</v>
      </c>
      <c r="C265" t="s">
        <v>36</v>
      </c>
      <c r="D265" t="str">
        <f>VLOOKUP(C265,Table6[[#All],[Geo]:[Region]],2,0)</f>
        <v>APAC</v>
      </c>
      <c r="E265" t="s">
        <v>60</v>
      </c>
      <c r="F265" t="str">
        <f>VLOOKUP(E265,Table5[[#All],[Product]:[Category]],2,0)</f>
        <v>Drinks</v>
      </c>
      <c r="G265" s="1">
        <v>3598</v>
      </c>
      <c r="H265" s="36">
        <f>VLOOKUP(C265,Table6[#All],3,0)</f>
        <v>0.02</v>
      </c>
      <c r="I265" s="37">
        <f t="shared" si="16"/>
        <v>71.960000000000008</v>
      </c>
      <c r="J265" s="37">
        <f t="shared" si="17"/>
        <v>3526.04</v>
      </c>
      <c r="K265" s="38">
        <f t="shared" si="18"/>
        <v>414.71999999999997</v>
      </c>
      <c r="L265" s="37">
        <f t="shared" si="19"/>
        <v>3111.32</v>
      </c>
      <c r="M265" s="2">
        <v>210</v>
      </c>
      <c r="N265">
        <v>144</v>
      </c>
      <c r="O265" s="7">
        <v>41972</v>
      </c>
      <c r="P265">
        <f>VLOOKUP(E265,Table5[#All],3,0)</f>
        <v>2.88</v>
      </c>
    </row>
    <row r="266" spans="1:16" x14ac:dyDescent="0.3">
      <c r="A266">
        <v>13432</v>
      </c>
      <c r="B266" t="s">
        <v>96</v>
      </c>
      <c r="C266" t="s">
        <v>38</v>
      </c>
      <c r="D266" t="str">
        <f>VLOOKUP(C266,Table6[[#All],[Geo]:[Region]],2,0)</f>
        <v>APAC</v>
      </c>
      <c r="E266" t="s">
        <v>51</v>
      </c>
      <c r="F266" t="str">
        <f>VLOOKUP(E266,Table5[[#All],[Product]:[Category]],2,0)</f>
        <v>Bars</v>
      </c>
      <c r="G266" s="1">
        <v>1400</v>
      </c>
      <c r="H266" s="36">
        <f>VLOOKUP(C266,Table6[#All],3,0)</f>
        <v>0.02</v>
      </c>
      <c r="I266" s="37">
        <f t="shared" si="16"/>
        <v>28</v>
      </c>
      <c r="J266" s="37">
        <f t="shared" si="17"/>
        <v>1372</v>
      </c>
      <c r="K266" s="38">
        <f t="shared" si="18"/>
        <v>215.6</v>
      </c>
      <c r="L266" s="37">
        <f t="shared" si="19"/>
        <v>1156.4000000000001</v>
      </c>
      <c r="M266" s="2">
        <v>307</v>
      </c>
      <c r="N266">
        <v>56</v>
      </c>
      <c r="O266" s="7">
        <v>41973</v>
      </c>
      <c r="P266">
        <f>VLOOKUP(E266,Table5[#All],3,0)</f>
        <v>3.85</v>
      </c>
    </row>
    <row r="267" spans="1:16" x14ac:dyDescent="0.3">
      <c r="A267">
        <v>13433</v>
      </c>
      <c r="B267" t="s">
        <v>93</v>
      </c>
      <c r="C267" t="s">
        <v>36</v>
      </c>
      <c r="D267" t="str">
        <f>VLOOKUP(C267,Table6[[#All],[Geo]:[Region]],2,0)</f>
        <v>APAC</v>
      </c>
      <c r="E267" t="s">
        <v>58</v>
      </c>
      <c r="F267" t="str">
        <f>VLOOKUP(E267,Table5[[#All],[Product]:[Category]],2,0)</f>
        <v>Bites</v>
      </c>
      <c r="G267" s="1">
        <v>1379</v>
      </c>
      <c r="H267" s="36">
        <f>VLOOKUP(C267,Table6[#All],3,0)</f>
        <v>0.02</v>
      </c>
      <c r="I267" s="37">
        <f t="shared" si="16"/>
        <v>27.580000000000002</v>
      </c>
      <c r="J267" s="37">
        <f t="shared" si="17"/>
        <v>1351.42</v>
      </c>
      <c r="K267" s="38">
        <f t="shared" si="18"/>
        <v>1012.0000000000001</v>
      </c>
      <c r="L267" s="37">
        <f t="shared" si="19"/>
        <v>339.41999999999996</v>
      </c>
      <c r="M267" s="2">
        <v>172</v>
      </c>
      <c r="N267">
        <v>230</v>
      </c>
      <c r="O267" s="7">
        <v>41974</v>
      </c>
      <c r="P267">
        <f>VLOOKUP(E267,Table5[#All],3,0)</f>
        <v>4.4000000000000004</v>
      </c>
    </row>
    <row r="268" spans="1:16" x14ac:dyDescent="0.3">
      <c r="A268">
        <v>13434</v>
      </c>
      <c r="B268" t="s">
        <v>94</v>
      </c>
      <c r="C268" t="s">
        <v>36</v>
      </c>
      <c r="D268" t="str">
        <f>VLOOKUP(C268,Table6[[#All],[Geo]:[Region]],2,0)</f>
        <v>APAC</v>
      </c>
      <c r="E268" t="s">
        <v>59</v>
      </c>
      <c r="F268" t="str">
        <f>VLOOKUP(E268,Table5[[#All],[Product]:[Category]],2,0)</f>
        <v>Bites</v>
      </c>
      <c r="G268" s="1">
        <v>14413</v>
      </c>
      <c r="H268" s="36">
        <f>VLOOKUP(C268,Table6[#All],3,0)</f>
        <v>0.02</v>
      </c>
      <c r="I268" s="37">
        <f t="shared" si="16"/>
        <v>288.26</v>
      </c>
      <c r="J268" s="37">
        <f t="shared" si="17"/>
        <v>14124.74</v>
      </c>
      <c r="K268" s="38">
        <f t="shared" si="18"/>
        <v>4948.6799999999994</v>
      </c>
      <c r="L268" s="37">
        <f t="shared" si="19"/>
        <v>9176.0600000000013</v>
      </c>
      <c r="M268" s="2">
        <v>225</v>
      </c>
      <c r="N268">
        <v>759</v>
      </c>
      <c r="O268" s="7">
        <v>41975</v>
      </c>
      <c r="P268">
        <f>VLOOKUP(E268,Table5[#All],3,0)</f>
        <v>6.52</v>
      </c>
    </row>
    <row r="269" spans="1:16" x14ac:dyDescent="0.3">
      <c r="A269">
        <v>13435</v>
      </c>
      <c r="B269" t="s">
        <v>97</v>
      </c>
      <c r="C269" t="s">
        <v>37</v>
      </c>
      <c r="D269" t="str">
        <f>VLOOKUP(C269,Table6[[#All],[Geo]:[Region]],2,0)</f>
        <v>Americas</v>
      </c>
      <c r="E269" t="s">
        <v>63</v>
      </c>
      <c r="F269" t="str">
        <f>VLOOKUP(E269,Table5[[#All],[Product]:[Category]],2,0)</f>
        <v>Bars</v>
      </c>
      <c r="G269" s="1">
        <v>1582</v>
      </c>
      <c r="H269" s="36">
        <f>VLOOKUP(C269,Table6[#All],3,0)</f>
        <v>0.04</v>
      </c>
      <c r="I269" s="37">
        <f t="shared" si="16"/>
        <v>63.28</v>
      </c>
      <c r="J269" s="37">
        <f t="shared" si="17"/>
        <v>1518.72</v>
      </c>
      <c r="K269" s="38">
        <f t="shared" si="18"/>
        <v>606.31999999999994</v>
      </c>
      <c r="L269" s="37">
        <f t="shared" si="19"/>
        <v>912.40000000000009</v>
      </c>
      <c r="M269" s="2">
        <v>47</v>
      </c>
      <c r="N269">
        <v>106</v>
      </c>
      <c r="O269" s="7">
        <v>41976</v>
      </c>
      <c r="P269">
        <f>VLOOKUP(E269,Table5[#All],3,0)</f>
        <v>5.72</v>
      </c>
    </row>
    <row r="270" spans="1:16" x14ac:dyDescent="0.3">
      <c r="A270">
        <v>13436</v>
      </c>
      <c r="B270" t="s">
        <v>99</v>
      </c>
      <c r="C270" t="s">
        <v>41</v>
      </c>
      <c r="D270" t="str">
        <f>VLOOKUP(C270,Table6[[#All],[Geo]:[Region]],2,0)</f>
        <v>Americas</v>
      </c>
      <c r="E270" t="s">
        <v>67</v>
      </c>
      <c r="F270" t="str">
        <f>VLOOKUP(E270,Table5[[#All],[Product]:[Category]],2,0)</f>
        <v>Bars</v>
      </c>
      <c r="G270" s="1">
        <v>2338</v>
      </c>
      <c r="H270" s="36">
        <f>VLOOKUP(C270,Table6[#All],3,0)</f>
        <v>0.03</v>
      </c>
      <c r="I270" s="37">
        <f t="shared" si="16"/>
        <v>70.14</v>
      </c>
      <c r="J270" s="37">
        <f t="shared" si="17"/>
        <v>2267.86</v>
      </c>
      <c r="K270" s="38">
        <f t="shared" si="18"/>
        <v>2008.5000000000002</v>
      </c>
      <c r="L270" s="37">
        <f t="shared" si="19"/>
        <v>259.3599999999999</v>
      </c>
      <c r="M270" s="2">
        <v>113</v>
      </c>
      <c r="N270">
        <v>390</v>
      </c>
      <c r="O270" s="7">
        <v>41977</v>
      </c>
      <c r="P270">
        <f>VLOOKUP(E270,Table5[#All],3,0)</f>
        <v>5.15</v>
      </c>
    </row>
    <row r="271" spans="1:16" x14ac:dyDescent="0.3">
      <c r="A271">
        <v>13437</v>
      </c>
      <c r="B271" t="s">
        <v>96</v>
      </c>
      <c r="C271" t="s">
        <v>38</v>
      </c>
      <c r="D271" t="str">
        <f>VLOOKUP(C271,Table6[[#All],[Geo]:[Region]],2,0)</f>
        <v>APAC</v>
      </c>
      <c r="E271" t="s">
        <v>60</v>
      </c>
      <c r="F271" t="str">
        <f>VLOOKUP(E271,Table5[[#All],[Product]:[Category]],2,0)</f>
        <v>Drinks</v>
      </c>
      <c r="G271" s="1">
        <v>1561</v>
      </c>
      <c r="H271" s="36">
        <f>VLOOKUP(C271,Table6[#All],3,0)</f>
        <v>0.02</v>
      </c>
      <c r="I271" s="37">
        <f t="shared" si="16"/>
        <v>31.220000000000002</v>
      </c>
      <c r="J271" s="37">
        <f t="shared" si="17"/>
        <v>1529.78</v>
      </c>
      <c r="K271" s="38">
        <f t="shared" si="18"/>
        <v>181.44</v>
      </c>
      <c r="L271" s="37">
        <f t="shared" si="19"/>
        <v>1348.34</v>
      </c>
      <c r="M271" s="2">
        <v>179</v>
      </c>
      <c r="N271">
        <v>63</v>
      </c>
      <c r="O271" s="7">
        <v>41978</v>
      </c>
      <c r="P271">
        <f>VLOOKUP(E271,Table5[#All],3,0)</f>
        <v>2.88</v>
      </c>
    </row>
    <row r="272" spans="1:16" x14ac:dyDescent="0.3">
      <c r="A272">
        <v>13438</v>
      </c>
      <c r="B272" t="s">
        <v>92</v>
      </c>
      <c r="C272" t="s">
        <v>40</v>
      </c>
      <c r="D272" t="str">
        <f>VLOOKUP(C272,Table6[[#All],[Geo]:[Region]],2,0)</f>
        <v>Europe</v>
      </c>
      <c r="E272" t="s">
        <v>62</v>
      </c>
      <c r="F272" t="str">
        <f>VLOOKUP(E272,Table5[[#All],[Product]:[Category]],2,0)</f>
        <v>Bars</v>
      </c>
      <c r="G272" s="1">
        <v>3276</v>
      </c>
      <c r="H272" s="36">
        <f>VLOOKUP(C272,Table6[#All],3,0)</f>
        <v>0.01</v>
      </c>
      <c r="I272" s="37">
        <f t="shared" si="16"/>
        <v>32.76</v>
      </c>
      <c r="J272" s="37">
        <f t="shared" si="17"/>
        <v>3243.24</v>
      </c>
      <c r="K272" s="38">
        <f t="shared" si="18"/>
        <v>973.98</v>
      </c>
      <c r="L272" s="37">
        <f t="shared" si="19"/>
        <v>2269.2599999999998</v>
      </c>
      <c r="M272" s="2">
        <v>76</v>
      </c>
      <c r="N272">
        <v>126</v>
      </c>
      <c r="O272" s="7">
        <v>41979</v>
      </c>
      <c r="P272">
        <f>VLOOKUP(E272,Table5[#All],3,0)</f>
        <v>7.73</v>
      </c>
    </row>
    <row r="273" spans="1:16" x14ac:dyDescent="0.3">
      <c r="A273">
        <v>13439</v>
      </c>
      <c r="B273" t="s">
        <v>100</v>
      </c>
      <c r="C273" t="s">
        <v>40</v>
      </c>
      <c r="D273" t="str">
        <f>VLOOKUP(C273,Table6[[#All],[Geo]:[Region]],2,0)</f>
        <v>Europe</v>
      </c>
      <c r="E273" t="s">
        <v>68</v>
      </c>
      <c r="F273" t="str">
        <f>VLOOKUP(E273,Table5[[#All],[Product]:[Category]],2,0)</f>
        <v>Bites</v>
      </c>
      <c r="G273" s="1">
        <v>2135</v>
      </c>
      <c r="H273" s="36">
        <f>VLOOKUP(C273,Table6[#All],3,0)</f>
        <v>0.01</v>
      </c>
      <c r="I273" s="37">
        <f t="shared" si="16"/>
        <v>21.35</v>
      </c>
      <c r="J273" s="37">
        <f t="shared" si="17"/>
        <v>2113.65</v>
      </c>
      <c r="K273" s="38">
        <f t="shared" si="18"/>
        <v>567.1</v>
      </c>
      <c r="L273" s="37">
        <f t="shared" si="19"/>
        <v>1546.5500000000002</v>
      </c>
      <c r="M273" s="2">
        <v>214</v>
      </c>
      <c r="N273">
        <v>214</v>
      </c>
      <c r="O273" s="7">
        <v>41980</v>
      </c>
      <c r="P273">
        <f>VLOOKUP(E273,Table5[#All],3,0)</f>
        <v>2.65</v>
      </c>
    </row>
    <row r="274" spans="1:16" x14ac:dyDescent="0.3">
      <c r="A274">
        <v>13440</v>
      </c>
      <c r="B274" t="s">
        <v>98</v>
      </c>
      <c r="C274" t="s">
        <v>39</v>
      </c>
      <c r="D274" t="str">
        <f>VLOOKUP(C274,Table6[[#All],[Geo]:[Region]],2,0)</f>
        <v>APAC</v>
      </c>
      <c r="E274" t="s">
        <v>49</v>
      </c>
      <c r="F274" t="str">
        <f>VLOOKUP(E274,Table5[[#All],[Product]:[Category]],2,0)</f>
        <v>Drinks</v>
      </c>
      <c r="G274" s="1">
        <v>4032</v>
      </c>
      <c r="H274" s="36">
        <f>VLOOKUP(C274,Table6[#All],3,0)</f>
        <v>0.03</v>
      </c>
      <c r="I274" s="37">
        <f t="shared" si="16"/>
        <v>120.96</v>
      </c>
      <c r="J274" s="37">
        <f t="shared" si="17"/>
        <v>3911.04</v>
      </c>
      <c r="K274" s="38">
        <f t="shared" si="18"/>
        <v>1550.3400000000001</v>
      </c>
      <c r="L274" s="37">
        <f t="shared" si="19"/>
        <v>2360.6999999999998</v>
      </c>
      <c r="M274" s="2">
        <v>86</v>
      </c>
      <c r="N274">
        <v>162</v>
      </c>
      <c r="O274" s="7">
        <v>41981</v>
      </c>
      <c r="P274">
        <f>VLOOKUP(E274,Table5[#All],3,0)</f>
        <v>9.57</v>
      </c>
    </row>
    <row r="275" spans="1:16" x14ac:dyDescent="0.3">
      <c r="A275">
        <v>13441</v>
      </c>
      <c r="B275" t="s">
        <v>96</v>
      </c>
      <c r="C275" t="s">
        <v>40</v>
      </c>
      <c r="D275" t="str">
        <f>VLOOKUP(C275,Table6[[#All],[Geo]:[Region]],2,0)</f>
        <v>Europe</v>
      </c>
      <c r="E275" t="s">
        <v>47</v>
      </c>
      <c r="F275" t="str">
        <f>VLOOKUP(E275,Table5[[#All],[Product]:[Category]],2,0)</f>
        <v>Bars</v>
      </c>
      <c r="G275" s="1">
        <v>5047</v>
      </c>
      <c r="H275" s="36">
        <f>VLOOKUP(C275,Table6[#All],3,0)</f>
        <v>0.01</v>
      </c>
      <c r="I275" s="37">
        <f t="shared" si="16"/>
        <v>50.47</v>
      </c>
      <c r="J275" s="37">
        <f t="shared" si="17"/>
        <v>4996.53</v>
      </c>
      <c r="K275" s="38">
        <f t="shared" si="18"/>
        <v>634.79999999999995</v>
      </c>
      <c r="L275" s="37">
        <f t="shared" si="19"/>
        <v>4361.7299999999996</v>
      </c>
      <c r="M275" s="2">
        <v>32</v>
      </c>
      <c r="N275">
        <v>230</v>
      </c>
      <c r="O275" s="7">
        <v>41982</v>
      </c>
      <c r="P275">
        <f>VLOOKUP(E275,Table5[#All],3,0)</f>
        <v>2.76</v>
      </c>
    </row>
    <row r="276" spans="1:16" x14ac:dyDescent="0.3">
      <c r="A276">
        <v>13442</v>
      </c>
      <c r="B276" t="s">
        <v>92</v>
      </c>
      <c r="C276" t="s">
        <v>40</v>
      </c>
      <c r="D276" t="str">
        <f>VLOOKUP(C276,Table6[[#All],[Geo]:[Region]],2,0)</f>
        <v>Europe</v>
      </c>
      <c r="E276" t="s">
        <v>66</v>
      </c>
      <c r="F276" t="str">
        <f>VLOOKUP(E276,Table5[[#All],[Product]:[Category]],2,0)</f>
        <v>Drinks</v>
      </c>
      <c r="G276" s="1">
        <v>1554</v>
      </c>
      <c r="H276" s="36">
        <f>VLOOKUP(C276,Table6[#All],3,0)</f>
        <v>0.01</v>
      </c>
      <c r="I276" s="37">
        <f t="shared" si="16"/>
        <v>15.540000000000001</v>
      </c>
      <c r="J276" s="37">
        <f t="shared" si="17"/>
        <v>1538.46</v>
      </c>
      <c r="K276" s="38">
        <f t="shared" si="18"/>
        <v>1292.2</v>
      </c>
      <c r="L276" s="37">
        <f t="shared" si="19"/>
        <v>246.26</v>
      </c>
      <c r="M276" s="2">
        <v>270</v>
      </c>
      <c r="N276">
        <v>130</v>
      </c>
      <c r="O276" s="7">
        <v>41983</v>
      </c>
      <c r="P276">
        <f>VLOOKUP(E276,Table5[#All],3,0)</f>
        <v>9.94</v>
      </c>
    </row>
    <row r="277" spans="1:16" x14ac:dyDescent="0.3">
      <c r="A277">
        <v>13443</v>
      </c>
      <c r="B277" t="s">
        <v>98</v>
      </c>
      <c r="C277" t="s">
        <v>37</v>
      </c>
      <c r="D277" t="str">
        <f>VLOOKUP(C277,Table6[[#All],[Geo]:[Region]],2,0)</f>
        <v>Americas</v>
      </c>
      <c r="E277" t="s">
        <v>46</v>
      </c>
      <c r="F277" t="str">
        <f>VLOOKUP(E277,Table5[[#All],[Product]:[Category]],2,0)</f>
        <v>Bars</v>
      </c>
      <c r="G277" s="1">
        <v>6111</v>
      </c>
      <c r="H277" s="36">
        <f>VLOOKUP(C277,Table6[#All],3,0)</f>
        <v>0.04</v>
      </c>
      <c r="I277" s="37">
        <f t="shared" si="16"/>
        <v>244.44</v>
      </c>
      <c r="J277" s="37">
        <f t="shared" si="17"/>
        <v>5866.5599999999995</v>
      </c>
      <c r="K277" s="38">
        <f t="shared" si="18"/>
        <v>978.88</v>
      </c>
      <c r="L277" s="37">
        <f t="shared" si="19"/>
        <v>4887.6799999999994</v>
      </c>
      <c r="M277" s="2">
        <v>220</v>
      </c>
      <c r="N277">
        <v>266</v>
      </c>
      <c r="O277" s="7">
        <v>41984</v>
      </c>
      <c r="P277">
        <f>VLOOKUP(E277,Table5[#All],3,0)</f>
        <v>3.68</v>
      </c>
    </row>
    <row r="278" spans="1:16" x14ac:dyDescent="0.3">
      <c r="A278">
        <v>13444</v>
      </c>
      <c r="B278" t="s">
        <v>100</v>
      </c>
      <c r="C278" t="s">
        <v>37</v>
      </c>
      <c r="D278" t="str">
        <f>VLOOKUP(C278,Table6[[#All],[Geo]:[Region]],2,0)</f>
        <v>Americas</v>
      </c>
      <c r="E278" t="s">
        <v>55</v>
      </c>
      <c r="F278" t="str">
        <f>VLOOKUP(E278,Table5[[#All],[Product]:[Category]],2,0)</f>
        <v>Bars</v>
      </c>
      <c r="G278" s="1">
        <v>6930</v>
      </c>
      <c r="H278" s="36">
        <f>VLOOKUP(C278,Table6[#All],3,0)</f>
        <v>0.04</v>
      </c>
      <c r="I278" s="37">
        <f t="shared" si="16"/>
        <v>277.2</v>
      </c>
      <c r="J278" s="37">
        <f t="shared" si="17"/>
        <v>6652.8</v>
      </c>
      <c r="K278" s="38">
        <f t="shared" si="18"/>
        <v>1353.69</v>
      </c>
      <c r="L278" s="37">
        <f t="shared" si="19"/>
        <v>5299.1100000000006</v>
      </c>
      <c r="M278" s="2">
        <v>499</v>
      </c>
      <c r="N278">
        <v>267</v>
      </c>
      <c r="O278" s="7">
        <v>41985</v>
      </c>
      <c r="P278">
        <f>VLOOKUP(E278,Table5[#All],3,0)</f>
        <v>5.07</v>
      </c>
    </row>
    <row r="279" spans="1:16" x14ac:dyDescent="0.3">
      <c r="A279">
        <v>13445</v>
      </c>
      <c r="B279" t="s">
        <v>100</v>
      </c>
      <c r="C279" t="s">
        <v>36</v>
      </c>
      <c r="D279" t="str">
        <f>VLOOKUP(C279,Table6[[#All],[Geo]:[Region]],2,0)</f>
        <v>APAC</v>
      </c>
      <c r="E279" t="s">
        <v>61</v>
      </c>
      <c r="F279" t="str">
        <f>VLOOKUP(E279,Table5[[#All],[Product]:[Category]],2,0)</f>
        <v>Bars</v>
      </c>
      <c r="G279" s="1">
        <v>5411</v>
      </c>
      <c r="H279" s="36">
        <f>VLOOKUP(C279,Table6[#All],3,0)</f>
        <v>0.02</v>
      </c>
      <c r="I279" s="37">
        <f t="shared" si="16"/>
        <v>108.22</v>
      </c>
      <c r="J279" s="37">
        <f t="shared" si="17"/>
        <v>5302.78</v>
      </c>
      <c r="K279" s="38">
        <f t="shared" si="18"/>
        <v>1141.4199999999998</v>
      </c>
      <c r="L279" s="37">
        <f t="shared" si="19"/>
        <v>4161.3599999999997</v>
      </c>
      <c r="M279" s="2">
        <v>76</v>
      </c>
      <c r="N279">
        <v>217</v>
      </c>
      <c r="O279" s="7">
        <v>41986</v>
      </c>
      <c r="P279">
        <f>VLOOKUP(E279,Table5[#All],3,0)</f>
        <v>5.26</v>
      </c>
    </row>
    <row r="280" spans="1:16" x14ac:dyDescent="0.3">
      <c r="A280">
        <v>13446</v>
      </c>
      <c r="B280" t="s">
        <v>99</v>
      </c>
      <c r="C280" t="s">
        <v>39</v>
      </c>
      <c r="D280" t="str">
        <f>VLOOKUP(C280,Table6[[#All],[Geo]:[Region]],2,0)</f>
        <v>APAC</v>
      </c>
      <c r="E280" t="s">
        <v>44</v>
      </c>
      <c r="F280" t="str">
        <f>VLOOKUP(E280,Table5[[#All],[Product]:[Category]],2,0)</f>
        <v>Bars</v>
      </c>
      <c r="G280" s="1">
        <v>5768</v>
      </c>
      <c r="H280" s="36">
        <f>VLOOKUP(C280,Table6[#All],3,0)</f>
        <v>0.03</v>
      </c>
      <c r="I280" s="37">
        <f t="shared" si="16"/>
        <v>173.04</v>
      </c>
      <c r="J280" s="37">
        <f t="shared" si="17"/>
        <v>5594.96</v>
      </c>
      <c r="K280" s="38">
        <f t="shared" si="18"/>
        <v>3334.44</v>
      </c>
      <c r="L280" s="37">
        <f t="shared" si="19"/>
        <v>2260.52</v>
      </c>
      <c r="M280" s="2">
        <v>36</v>
      </c>
      <c r="N280">
        <v>444</v>
      </c>
      <c r="O280" s="7">
        <v>41987</v>
      </c>
      <c r="P280">
        <f>VLOOKUP(E280,Table5[#All],3,0)</f>
        <v>7.51</v>
      </c>
    </row>
    <row r="281" spans="1:16" x14ac:dyDescent="0.3">
      <c r="A281">
        <v>13447</v>
      </c>
      <c r="B281" t="s">
        <v>96</v>
      </c>
      <c r="C281" t="s">
        <v>37</v>
      </c>
      <c r="D281" t="str">
        <f>VLOOKUP(C281,Table6[[#All],[Geo]:[Region]],2,0)</f>
        <v>Americas</v>
      </c>
      <c r="E281" t="s">
        <v>58</v>
      </c>
      <c r="F281" t="str">
        <f>VLOOKUP(E281,Table5[[#All],[Product]:[Category]],2,0)</f>
        <v>Bites</v>
      </c>
      <c r="G281" s="1">
        <v>1785</v>
      </c>
      <c r="H281" s="36">
        <f>VLOOKUP(C281,Table6[#All],3,0)</f>
        <v>0.04</v>
      </c>
      <c r="I281" s="37">
        <f t="shared" si="16"/>
        <v>71.400000000000006</v>
      </c>
      <c r="J281" s="37">
        <f t="shared" si="17"/>
        <v>1713.6</v>
      </c>
      <c r="K281" s="38">
        <f t="shared" si="18"/>
        <v>875.6</v>
      </c>
      <c r="L281" s="37">
        <f t="shared" si="19"/>
        <v>837.99999999999989</v>
      </c>
      <c r="M281" s="2">
        <v>53</v>
      </c>
      <c r="N281">
        <v>199</v>
      </c>
      <c r="O281" s="7">
        <v>41988</v>
      </c>
      <c r="P281">
        <f>VLOOKUP(E281,Table5[#All],3,0)</f>
        <v>4.4000000000000004</v>
      </c>
    </row>
    <row r="282" spans="1:16" x14ac:dyDescent="0.3">
      <c r="A282">
        <v>13448</v>
      </c>
      <c r="B282" t="s">
        <v>97</v>
      </c>
      <c r="C282" t="s">
        <v>37</v>
      </c>
      <c r="D282" t="str">
        <f>VLOOKUP(C282,Table6[[#All],[Geo]:[Region]],2,0)</f>
        <v>Americas</v>
      </c>
      <c r="E282" t="s">
        <v>51</v>
      </c>
      <c r="F282" t="str">
        <f>VLOOKUP(E282,Table5[[#All],[Product]:[Category]],2,0)</f>
        <v>Bars</v>
      </c>
      <c r="G282" s="1">
        <v>1057</v>
      </c>
      <c r="H282" s="36">
        <f>VLOOKUP(C282,Table6[#All],3,0)</f>
        <v>0.04</v>
      </c>
      <c r="I282" s="37">
        <f t="shared" si="16"/>
        <v>42.28</v>
      </c>
      <c r="J282" s="37">
        <f t="shared" si="17"/>
        <v>1014.7199999999999</v>
      </c>
      <c r="K282" s="38">
        <f t="shared" si="18"/>
        <v>177.1</v>
      </c>
      <c r="L282" s="37">
        <f t="shared" si="19"/>
        <v>837.61999999999989</v>
      </c>
      <c r="M282" s="2">
        <v>276</v>
      </c>
      <c r="N282">
        <v>46</v>
      </c>
      <c r="O282" s="7">
        <v>41989</v>
      </c>
      <c r="P282">
        <f>VLOOKUP(E282,Table5[#All],3,0)</f>
        <v>3.85</v>
      </c>
    </row>
    <row r="283" spans="1:16" x14ac:dyDescent="0.3">
      <c r="A283">
        <v>13449</v>
      </c>
      <c r="B283" t="s">
        <v>99</v>
      </c>
      <c r="C283" t="s">
        <v>37</v>
      </c>
      <c r="D283" t="str">
        <f>VLOOKUP(C283,Table6[[#All],[Geo]:[Region]],2,0)</f>
        <v>Americas</v>
      </c>
      <c r="E283" t="s">
        <v>58</v>
      </c>
      <c r="F283" t="str">
        <f>VLOOKUP(E283,Table5[[#All],[Product]:[Category]],2,0)</f>
        <v>Bites</v>
      </c>
      <c r="G283" s="1">
        <v>2198</v>
      </c>
      <c r="H283" s="36">
        <f>VLOOKUP(C283,Table6[#All],3,0)</f>
        <v>0.04</v>
      </c>
      <c r="I283" s="37">
        <f t="shared" si="16"/>
        <v>87.92</v>
      </c>
      <c r="J283" s="37">
        <f t="shared" si="17"/>
        <v>2110.08</v>
      </c>
      <c r="K283" s="38">
        <f t="shared" si="18"/>
        <v>1078</v>
      </c>
      <c r="L283" s="37">
        <f t="shared" si="19"/>
        <v>1032.08</v>
      </c>
      <c r="M283" s="2">
        <v>688</v>
      </c>
      <c r="N283">
        <v>245</v>
      </c>
      <c r="O283" s="7">
        <v>41990</v>
      </c>
      <c r="P283">
        <f>VLOOKUP(E283,Table5[#All],3,0)</f>
        <v>4.4000000000000004</v>
      </c>
    </row>
    <row r="284" spans="1:16" x14ac:dyDescent="0.3">
      <c r="A284">
        <v>13450</v>
      </c>
      <c r="B284" t="s">
        <v>94</v>
      </c>
      <c r="C284" t="s">
        <v>39</v>
      </c>
      <c r="D284" t="str">
        <f>VLOOKUP(C284,Table6[[#All],[Geo]:[Region]],2,0)</f>
        <v>APAC</v>
      </c>
      <c r="E284" t="s">
        <v>67</v>
      </c>
      <c r="F284" t="str">
        <f>VLOOKUP(E284,Table5[[#All],[Product]:[Category]],2,0)</f>
        <v>Bars</v>
      </c>
      <c r="G284" s="1">
        <v>3059</v>
      </c>
      <c r="H284" s="36">
        <f>VLOOKUP(C284,Table6[#All],3,0)</f>
        <v>0.03</v>
      </c>
      <c r="I284" s="37">
        <f t="shared" si="16"/>
        <v>91.77</v>
      </c>
      <c r="J284" s="37">
        <f t="shared" si="17"/>
        <v>2967.23</v>
      </c>
      <c r="K284" s="38">
        <f t="shared" si="18"/>
        <v>1972.45</v>
      </c>
      <c r="L284" s="37">
        <f t="shared" si="19"/>
        <v>994.78</v>
      </c>
      <c r="M284" s="2">
        <v>27</v>
      </c>
      <c r="N284">
        <v>383</v>
      </c>
      <c r="O284" s="7">
        <v>41991</v>
      </c>
      <c r="P284">
        <f>VLOOKUP(E284,Table5[#All],3,0)</f>
        <v>5.15</v>
      </c>
    </row>
    <row r="285" spans="1:16" x14ac:dyDescent="0.3">
      <c r="A285">
        <v>13451</v>
      </c>
      <c r="B285" t="s">
        <v>95</v>
      </c>
      <c r="C285" t="s">
        <v>37</v>
      </c>
      <c r="D285" t="str">
        <f>VLOOKUP(C285,Table6[[#All],[Geo]:[Region]],2,0)</f>
        <v>Americas</v>
      </c>
      <c r="E285" t="s">
        <v>51</v>
      </c>
      <c r="F285" t="str">
        <f>VLOOKUP(E285,Table5[[#All],[Product]:[Category]],2,0)</f>
        <v>Bars</v>
      </c>
      <c r="G285" s="1">
        <v>2772</v>
      </c>
      <c r="H285" s="36">
        <f>VLOOKUP(C285,Table6[#All],3,0)</f>
        <v>0.04</v>
      </c>
      <c r="I285" s="37">
        <f t="shared" si="16"/>
        <v>110.88</v>
      </c>
      <c r="J285" s="37">
        <f t="shared" si="17"/>
        <v>2661.12</v>
      </c>
      <c r="K285" s="38">
        <f t="shared" si="18"/>
        <v>446.6</v>
      </c>
      <c r="L285" s="37">
        <f t="shared" si="19"/>
        <v>2214.52</v>
      </c>
      <c r="M285" s="2">
        <v>27</v>
      </c>
      <c r="N285">
        <v>116</v>
      </c>
      <c r="O285" s="7">
        <v>41992</v>
      </c>
      <c r="P285">
        <f>VLOOKUP(E285,Table5[#All],3,0)</f>
        <v>3.85</v>
      </c>
    </row>
    <row r="286" spans="1:16" x14ac:dyDescent="0.3">
      <c r="A286">
        <v>13452</v>
      </c>
      <c r="B286" t="s">
        <v>92</v>
      </c>
      <c r="C286" t="s">
        <v>37</v>
      </c>
      <c r="D286" t="str">
        <f>VLOOKUP(C286,Table6[[#All],[Geo]:[Region]],2,0)</f>
        <v>Americas</v>
      </c>
      <c r="E286" t="s">
        <v>44</v>
      </c>
      <c r="F286" t="str">
        <f>VLOOKUP(E286,Table5[[#All],[Product]:[Category]],2,0)</f>
        <v>Bars</v>
      </c>
      <c r="G286" s="1">
        <v>1603</v>
      </c>
      <c r="H286" s="36">
        <f>VLOOKUP(C286,Table6[#All],3,0)</f>
        <v>0.04</v>
      </c>
      <c r="I286" s="37">
        <f t="shared" si="16"/>
        <v>64.12</v>
      </c>
      <c r="J286" s="37">
        <f t="shared" si="17"/>
        <v>1538.8799999999999</v>
      </c>
      <c r="K286" s="38">
        <f t="shared" si="18"/>
        <v>863.65</v>
      </c>
      <c r="L286" s="37">
        <f t="shared" si="19"/>
        <v>675.2299999999999</v>
      </c>
      <c r="M286" s="2">
        <v>76</v>
      </c>
      <c r="N286">
        <v>115</v>
      </c>
      <c r="O286" s="7">
        <v>41993</v>
      </c>
      <c r="P286">
        <f>VLOOKUP(E286,Table5[#All],3,0)</f>
        <v>7.51</v>
      </c>
    </row>
    <row r="287" spans="1:16" x14ac:dyDescent="0.3">
      <c r="A287">
        <v>13453</v>
      </c>
      <c r="B287" t="s">
        <v>94</v>
      </c>
      <c r="C287" t="s">
        <v>41</v>
      </c>
      <c r="D287" t="str">
        <f>VLOOKUP(C287,Table6[[#All],[Geo]:[Region]],2,0)</f>
        <v>Americas</v>
      </c>
      <c r="E287" t="s">
        <v>47</v>
      </c>
      <c r="F287" t="str">
        <f>VLOOKUP(E287,Table5[[#All],[Product]:[Category]],2,0)</f>
        <v>Bars</v>
      </c>
      <c r="G287" s="1">
        <v>210</v>
      </c>
      <c r="H287" s="36">
        <f>VLOOKUP(C287,Table6[#All],3,0)</f>
        <v>0.03</v>
      </c>
      <c r="I287" s="37">
        <f t="shared" si="16"/>
        <v>6.3</v>
      </c>
      <c r="J287" s="37">
        <f t="shared" si="17"/>
        <v>203.7</v>
      </c>
      <c r="K287" s="38">
        <f t="shared" si="18"/>
        <v>33.119999999999997</v>
      </c>
      <c r="L287" s="37">
        <f t="shared" si="19"/>
        <v>170.57999999999998</v>
      </c>
      <c r="M287" s="2">
        <v>174</v>
      </c>
      <c r="N287">
        <v>12</v>
      </c>
      <c r="O287" s="7">
        <v>41994</v>
      </c>
      <c r="P287">
        <f>VLOOKUP(E287,Table5[#All],3,0)</f>
        <v>2.76</v>
      </c>
    </row>
    <row r="288" spans="1:16" x14ac:dyDescent="0.3">
      <c r="A288">
        <v>13454</v>
      </c>
      <c r="B288" t="s">
        <v>97</v>
      </c>
      <c r="C288" t="s">
        <v>36</v>
      </c>
      <c r="D288" t="str">
        <f>VLOOKUP(C288,Table6[[#All],[Geo]:[Region]],2,0)</f>
        <v>APAC</v>
      </c>
      <c r="E288" t="s">
        <v>57</v>
      </c>
      <c r="F288" t="str">
        <f>VLOOKUP(E288,Table5[[#All],[Product]:[Category]],2,0)</f>
        <v>Bites</v>
      </c>
      <c r="G288" s="1">
        <v>3045</v>
      </c>
      <c r="H288" s="36">
        <f>VLOOKUP(C288,Table6[#All],3,0)</f>
        <v>0.02</v>
      </c>
      <c r="I288" s="37">
        <f t="shared" si="16"/>
        <v>60.9</v>
      </c>
      <c r="J288" s="37">
        <f t="shared" si="17"/>
        <v>2984.1</v>
      </c>
      <c r="K288" s="38">
        <f t="shared" si="18"/>
        <v>421.64</v>
      </c>
      <c r="L288" s="37">
        <f t="shared" si="19"/>
        <v>2562.46</v>
      </c>
      <c r="M288" s="2">
        <v>33</v>
      </c>
      <c r="N288">
        <v>127</v>
      </c>
      <c r="O288" s="7">
        <v>41995</v>
      </c>
      <c r="P288">
        <f>VLOOKUP(E288,Table5[#All],3,0)</f>
        <v>3.32</v>
      </c>
    </row>
    <row r="289" spans="1:16" x14ac:dyDescent="0.3">
      <c r="A289">
        <v>13455</v>
      </c>
      <c r="B289" t="s">
        <v>97</v>
      </c>
      <c r="C289" t="s">
        <v>40</v>
      </c>
      <c r="D289" t="str">
        <f>VLOOKUP(C289,Table6[[#All],[Geo]:[Region]],2,0)</f>
        <v>Europe</v>
      </c>
      <c r="E289" t="s">
        <v>52</v>
      </c>
      <c r="F289" t="str">
        <f>VLOOKUP(E289,Table5[[#All],[Product]:[Category]],2,0)</f>
        <v>Bars</v>
      </c>
      <c r="G289" s="1">
        <v>4067</v>
      </c>
      <c r="H289" s="36">
        <f>VLOOKUP(C289,Table6[#All],3,0)</f>
        <v>0.01</v>
      </c>
      <c r="I289" s="37">
        <f t="shared" si="16"/>
        <v>40.67</v>
      </c>
      <c r="J289" s="37">
        <f t="shared" si="17"/>
        <v>4026.33</v>
      </c>
      <c r="K289" s="38">
        <f t="shared" si="18"/>
        <v>1483.6200000000001</v>
      </c>
      <c r="L289" s="37">
        <f t="shared" si="19"/>
        <v>2542.71</v>
      </c>
      <c r="M289" s="2">
        <v>508</v>
      </c>
      <c r="N289">
        <v>313</v>
      </c>
      <c r="O289" s="7">
        <v>41996</v>
      </c>
      <c r="P289">
        <f>VLOOKUP(E289,Table5[#All],3,0)</f>
        <v>4.74</v>
      </c>
    </row>
    <row r="290" spans="1:16" x14ac:dyDescent="0.3">
      <c r="A290">
        <v>13456</v>
      </c>
      <c r="B290" t="s">
        <v>93</v>
      </c>
      <c r="C290" t="s">
        <v>40</v>
      </c>
      <c r="D290" t="str">
        <f>VLOOKUP(C290,Table6[[#All],[Geo]:[Region]],2,0)</f>
        <v>Europe</v>
      </c>
      <c r="E290" t="s">
        <v>53</v>
      </c>
      <c r="F290" t="str">
        <f>VLOOKUP(E290,Table5[[#All],[Product]:[Category]],2,0)</f>
        <v>Bites</v>
      </c>
      <c r="G290" s="1">
        <v>1582</v>
      </c>
      <c r="H290" s="36">
        <f>VLOOKUP(C290,Table6[#All],3,0)</f>
        <v>0.01</v>
      </c>
      <c r="I290" s="37">
        <f t="shared" si="16"/>
        <v>15.82</v>
      </c>
      <c r="J290" s="37">
        <f t="shared" si="17"/>
        <v>1566.18</v>
      </c>
      <c r="K290" s="38">
        <f t="shared" si="18"/>
        <v>1316.48</v>
      </c>
      <c r="L290" s="37">
        <f t="shared" si="19"/>
        <v>249.70000000000005</v>
      </c>
      <c r="M290" s="2">
        <v>236</v>
      </c>
      <c r="N290">
        <v>176</v>
      </c>
      <c r="O290" s="7">
        <v>41997</v>
      </c>
      <c r="P290">
        <f>VLOOKUP(E290,Table5[#All],3,0)</f>
        <v>7.48</v>
      </c>
    </row>
    <row r="291" spans="1:16" x14ac:dyDescent="0.3">
      <c r="A291">
        <v>13457</v>
      </c>
      <c r="B291" t="s">
        <v>101</v>
      </c>
      <c r="C291" t="s">
        <v>36</v>
      </c>
      <c r="D291" t="str">
        <f>VLOOKUP(C291,Table6[[#All],[Geo]:[Region]],2,0)</f>
        <v>APAC</v>
      </c>
      <c r="E291" t="s">
        <v>63</v>
      </c>
      <c r="F291" t="str">
        <f>VLOOKUP(E291,Table5[[#All],[Product]:[Category]],2,0)</f>
        <v>Bars</v>
      </c>
      <c r="G291" s="1">
        <v>1519</v>
      </c>
      <c r="H291" s="36">
        <f>VLOOKUP(C291,Table6[#All],3,0)</f>
        <v>0.02</v>
      </c>
      <c r="I291" s="37">
        <f t="shared" si="16"/>
        <v>30.38</v>
      </c>
      <c r="J291" s="37">
        <f t="shared" si="17"/>
        <v>1488.62</v>
      </c>
      <c r="K291" s="38">
        <f t="shared" si="18"/>
        <v>543.4</v>
      </c>
      <c r="L291" s="37">
        <f t="shared" si="19"/>
        <v>945.21999999999991</v>
      </c>
      <c r="M291" s="2">
        <v>210</v>
      </c>
      <c r="N291">
        <v>95</v>
      </c>
      <c r="O291" s="7">
        <v>41998</v>
      </c>
      <c r="P291">
        <f>VLOOKUP(E291,Table5[#All],3,0)</f>
        <v>5.72</v>
      </c>
    </row>
    <row r="292" spans="1:16" x14ac:dyDescent="0.3">
      <c r="A292">
        <v>13458</v>
      </c>
      <c r="B292" t="s">
        <v>101</v>
      </c>
      <c r="C292" t="s">
        <v>38</v>
      </c>
      <c r="D292" t="str">
        <f>VLOOKUP(C292,Table6[[#All],[Geo]:[Region]],2,0)</f>
        <v>APAC</v>
      </c>
      <c r="E292" t="s">
        <v>56</v>
      </c>
      <c r="F292" t="str">
        <f>VLOOKUP(E292,Table5[[#All],[Product]:[Category]],2,0)</f>
        <v>Drinks</v>
      </c>
      <c r="G292" s="1">
        <v>5341</v>
      </c>
      <c r="H292" s="36">
        <f>VLOOKUP(C292,Table6[#All],3,0)</f>
        <v>0.02</v>
      </c>
      <c r="I292" s="37">
        <f t="shared" si="16"/>
        <v>106.82000000000001</v>
      </c>
      <c r="J292" s="37">
        <f t="shared" si="17"/>
        <v>5234.18</v>
      </c>
      <c r="K292" s="38">
        <f t="shared" si="18"/>
        <v>2794.7999999999997</v>
      </c>
      <c r="L292" s="37">
        <f t="shared" si="19"/>
        <v>2439.3800000000006</v>
      </c>
      <c r="M292" s="2">
        <v>112</v>
      </c>
      <c r="N292">
        <v>411</v>
      </c>
      <c r="O292" s="7">
        <v>41999</v>
      </c>
      <c r="P292">
        <f>VLOOKUP(E292,Table5[#All],3,0)</f>
        <v>6.8</v>
      </c>
    </row>
    <row r="293" spans="1:16" x14ac:dyDescent="0.3">
      <c r="A293">
        <v>13459</v>
      </c>
      <c r="B293" t="s">
        <v>93</v>
      </c>
      <c r="C293" t="s">
        <v>36</v>
      </c>
      <c r="D293" t="str">
        <f>VLOOKUP(C293,Table6[[#All],[Geo]:[Region]],2,0)</f>
        <v>APAC</v>
      </c>
      <c r="E293" t="s">
        <v>55</v>
      </c>
      <c r="F293" t="str">
        <f>VLOOKUP(E293,Table5[[#All],[Product]:[Category]],2,0)</f>
        <v>Bars</v>
      </c>
      <c r="G293" s="1">
        <v>2555</v>
      </c>
      <c r="H293" s="36">
        <f>VLOOKUP(C293,Table6[#All],3,0)</f>
        <v>0.02</v>
      </c>
      <c r="I293" s="37">
        <f t="shared" si="16"/>
        <v>51.1</v>
      </c>
      <c r="J293" s="37">
        <f t="shared" si="17"/>
        <v>2503.9</v>
      </c>
      <c r="K293" s="38">
        <f t="shared" si="18"/>
        <v>567.84</v>
      </c>
      <c r="L293" s="37">
        <f t="shared" si="19"/>
        <v>1936.06</v>
      </c>
      <c r="M293" s="2">
        <v>113</v>
      </c>
      <c r="N293">
        <v>112</v>
      </c>
      <c r="O293" s="7">
        <v>42000</v>
      </c>
      <c r="P293">
        <f>VLOOKUP(E293,Table5[#All],3,0)</f>
        <v>5.07</v>
      </c>
    </row>
    <row r="294" spans="1:16" x14ac:dyDescent="0.3">
      <c r="A294">
        <v>13460</v>
      </c>
      <c r="B294" t="s">
        <v>94</v>
      </c>
      <c r="C294" t="s">
        <v>41</v>
      </c>
      <c r="D294" t="str">
        <f>VLOOKUP(C294,Table6[[#All],[Geo]:[Region]],2,0)</f>
        <v>Americas</v>
      </c>
      <c r="E294" t="s">
        <v>53</v>
      </c>
      <c r="F294" t="str">
        <f>VLOOKUP(E294,Table5[[#All],[Product]:[Category]],2,0)</f>
        <v>Bites</v>
      </c>
      <c r="G294" s="1">
        <v>5215</v>
      </c>
      <c r="H294" s="36">
        <f>VLOOKUP(C294,Table6[#All],3,0)</f>
        <v>0.03</v>
      </c>
      <c r="I294" s="37">
        <f t="shared" si="16"/>
        <v>156.44999999999999</v>
      </c>
      <c r="J294" s="37">
        <f t="shared" si="17"/>
        <v>5058.55</v>
      </c>
      <c r="K294" s="38">
        <f t="shared" si="18"/>
        <v>4338.4000000000005</v>
      </c>
      <c r="L294" s="37">
        <f t="shared" si="19"/>
        <v>720.14999999999964</v>
      </c>
      <c r="M294" s="2">
        <v>237</v>
      </c>
      <c r="N294">
        <v>580</v>
      </c>
      <c r="O294" s="7">
        <v>42001</v>
      </c>
      <c r="P294">
        <f>VLOOKUP(E294,Table5[#All],3,0)</f>
        <v>7.48</v>
      </c>
    </row>
    <row r="295" spans="1:16" x14ac:dyDescent="0.3">
      <c r="A295">
        <v>13461</v>
      </c>
      <c r="B295" t="s">
        <v>99</v>
      </c>
      <c r="C295" t="s">
        <v>40</v>
      </c>
      <c r="D295" t="str">
        <f>VLOOKUP(C295,Table6[[#All],[Geo]:[Region]],2,0)</f>
        <v>Europe</v>
      </c>
      <c r="E295" t="s">
        <v>62</v>
      </c>
      <c r="F295" t="str">
        <f>VLOOKUP(E295,Table5[[#All],[Product]:[Category]],2,0)</f>
        <v>Bars</v>
      </c>
      <c r="G295" s="1">
        <v>126</v>
      </c>
      <c r="H295" s="36">
        <f>VLOOKUP(C295,Table6[#All],3,0)</f>
        <v>0.01</v>
      </c>
      <c r="I295" s="37">
        <f t="shared" si="16"/>
        <v>1.26</v>
      </c>
      <c r="J295" s="37">
        <f t="shared" si="17"/>
        <v>124.74</v>
      </c>
      <c r="K295" s="38">
        <f t="shared" si="18"/>
        <v>46.38</v>
      </c>
      <c r="L295" s="37">
        <f t="shared" si="19"/>
        <v>78.359999999999985</v>
      </c>
      <c r="M295" s="2">
        <v>330</v>
      </c>
      <c r="N295">
        <v>6</v>
      </c>
      <c r="O295" s="7">
        <v>42002</v>
      </c>
      <c r="P295">
        <f>VLOOKUP(E295,Table5[#All],3,0)</f>
        <v>7.73</v>
      </c>
    </row>
    <row r="296" spans="1:16" x14ac:dyDescent="0.3">
      <c r="A296">
        <v>13462</v>
      </c>
      <c r="B296" t="s">
        <v>96</v>
      </c>
      <c r="C296" t="s">
        <v>36</v>
      </c>
      <c r="D296" t="str">
        <f>VLOOKUP(C296,Table6[[#All],[Geo]:[Region]],2,0)</f>
        <v>APAC</v>
      </c>
      <c r="E296" t="s">
        <v>46</v>
      </c>
      <c r="F296" t="str">
        <f>VLOOKUP(E296,Table5[[#All],[Product]:[Category]],2,0)</f>
        <v>Bars</v>
      </c>
      <c r="G296" s="1">
        <v>2205</v>
      </c>
      <c r="H296" s="36">
        <f>VLOOKUP(C296,Table6[#All],3,0)</f>
        <v>0.02</v>
      </c>
      <c r="I296" s="37">
        <f t="shared" si="16"/>
        <v>44.1</v>
      </c>
      <c r="J296" s="37">
        <f t="shared" si="17"/>
        <v>2160.9</v>
      </c>
      <c r="K296" s="38">
        <f t="shared" si="18"/>
        <v>371.68</v>
      </c>
      <c r="L296" s="37">
        <f t="shared" si="19"/>
        <v>1789.22</v>
      </c>
      <c r="M296" s="2">
        <v>79</v>
      </c>
      <c r="N296">
        <v>101</v>
      </c>
      <c r="O296" s="7">
        <v>42003</v>
      </c>
      <c r="P296">
        <f>VLOOKUP(E296,Table5[#All],3,0)</f>
        <v>3.68</v>
      </c>
    </row>
    <row r="297" spans="1:16" x14ac:dyDescent="0.3">
      <c r="A297">
        <v>13463</v>
      </c>
      <c r="B297" t="s">
        <v>93</v>
      </c>
      <c r="C297" t="s">
        <v>38</v>
      </c>
      <c r="D297" t="str">
        <f>VLOOKUP(C297,Table6[[#All],[Geo]:[Region]],2,0)</f>
        <v>APAC</v>
      </c>
      <c r="E297" t="s">
        <v>48</v>
      </c>
      <c r="F297" t="str">
        <f>VLOOKUP(E297,Table5[[#All],[Product]:[Category]],2,0)</f>
        <v>Bars</v>
      </c>
      <c r="G297" s="1">
        <v>4438</v>
      </c>
      <c r="H297" s="36">
        <f>VLOOKUP(C297,Table6[#All],3,0)</f>
        <v>0.02</v>
      </c>
      <c r="I297" s="37">
        <f t="shared" si="16"/>
        <v>88.76</v>
      </c>
      <c r="J297" s="37">
        <f t="shared" si="17"/>
        <v>4349.24</v>
      </c>
      <c r="K297" s="38">
        <f t="shared" si="18"/>
        <v>1687.1999999999998</v>
      </c>
      <c r="L297" s="37">
        <f t="shared" si="19"/>
        <v>2662.04</v>
      </c>
      <c r="M297" s="2">
        <v>53</v>
      </c>
      <c r="N297">
        <v>444</v>
      </c>
      <c r="O297" s="7">
        <v>42004</v>
      </c>
      <c r="P297">
        <f>VLOOKUP(E297,Table5[#All],3,0)</f>
        <v>3.8</v>
      </c>
    </row>
    <row r="298" spans="1:16" x14ac:dyDescent="0.3">
      <c r="A298">
        <v>13464</v>
      </c>
      <c r="B298" t="s">
        <v>98</v>
      </c>
      <c r="C298" t="s">
        <v>38</v>
      </c>
      <c r="D298" t="str">
        <f>VLOOKUP(C298,Table6[[#All],[Geo]:[Region]],2,0)</f>
        <v>APAC</v>
      </c>
      <c r="E298" t="s">
        <v>68</v>
      </c>
      <c r="F298" t="str">
        <f>VLOOKUP(E298,Table5[[#All],[Product]:[Category]],2,0)</f>
        <v>Bites</v>
      </c>
      <c r="G298" s="1">
        <v>2919</v>
      </c>
      <c r="H298" s="36">
        <f>VLOOKUP(C298,Table6[#All],3,0)</f>
        <v>0.02</v>
      </c>
      <c r="I298" s="37">
        <f t="shared" si="16"/>
        <v>58.38</v>
      </c>
      <c r="J298" s="37">
        <f t="shared" si="17"/>
        <v>2860.62</v>
      </c>
      <c r="K298" s="38">
        <f t="shared" si="18"/>
        <v>1105.05</v>
      </c>
      <c r="L298" s="37">
        <f t="shared" si="19"/>
        <v>1755.57</v>
      </c>
      <c r="M298" s="2">
        <v>108</v>
      </c>
      <c r="N298">
        <v>417</v>
      </c>
      <c r="O298" s="7">
        <v>41982</v>
      </c>
      <c r="P298">
        <f>VLOOKUP(E298,Table5[#All],3,0)</f>
        <v>2.65</v>
      </c>
    </row>
    <row r="299" spans="1:16" x14ac:dyDescent="0.3">
      <c r="A299">
        <v>13465</v>
      </c>
      <c r="B299" t="s">
        <v>96</v>
      </c>
      <c r="C299" t="s">
        <v>36</v>
      </c>
      <c r="D299" t="str">
        <f>VLOOKUP(C299,Table6[[#All],[Geo]:[Region]],2,0)</f>
        <v>APAC</v>
      </c>
      <c r="E299" t="s">
        <v>47</v>
      </c>
      <c r="F299" t="str">
        <f>VLOOKUP(E299,Table5[[#All],[Product]:[Category]],2,0)</f>
        <v>Bars</v>
      </c>
      <c r="G299" s="1">
        <v>5880</v>
      </c>
      <c r="H299" s="36">
        <f>VLOOKUP(C299,Table6[#All],3,0)</f>
        <v>0.02</v>
      </c>
      <c r="I299" s="37">
        <f t="shared" si="16"/>
        <v>117.60000000000001</v>
      </c>
      <c r="J299" s="37">
        <f t="shared" si="17"/>
        <v>5762.4</v>
      </c>
      <c r="K299" s="38">
        <f t="shared" si="18"/>
        <v>811.43999999999994</v>
      </c>
      <c r="L299" s="37">
        <f t="shared" si="19"/>
        <v>4950.96</v>
      </c>
      <c r="M299" s="2">
        <v>131</v>
      </c>
      <c r="N299">
        <v>294</v>
      </c>
      <c r="O299" s="7">
        <v>41983</v>
      </c>
      <c r="P299">
        <f>VLOOKUP(E299,Table5[#All],3,0)</f>
        <v>2.76</v>
      </c>
    </row>
    <row r="300" spans="1:16" x14ac:dyDescent="0.3">
      <c r="A300">
        <v>13466</v>
      </c>
      <c r="B300" t="s">
        <v>93</v>
      </c>
      <c r="C300" t="s">
        <v>36</v>
      </c>
      <c r="D300" t="str">
        <f>VLOOKUP(C300,Table6[[#All],[Geo]:[Region]],2,0)</f>
        <v>APAC</v>
      </c>
      <c r="E300" t="s">
        <v>56</v>
      </c>
      <c r="F300" t="str">
        <f>VLOOKUP(E300,Table5[[#All],[Product]:[Category]],2,0)</f>
        <v>Drinks</v>
      </c>
      <c r="G300" s="1">
        <v>4242</v>
      </c>
      <c r="H300" s="36">
        <f>VLOOKUP(C300,Table6[#All],3,0)</f>
        <v>0.02</v>
      </c>
      <c r="I300" s="37">
        <f t="shared" si="16"/>
        <v>84.84</v>
      </c>
      <c r="J300" s="37">
        <f t="shared" si="17"/>
        <v>4157.16</v>
      </c>
      <c r="K300" s="38">
        <f t="shared" si="18"/>
        <v>2223.6</v>
      </c>
      <c r="L300" s="37">
        <f t="shared" si="19"/>
        <v>1933.56</v>
      </c>
      <c r="M300" s="2">
        <v>201</v>
      </c>
      <c r="N300">
        <v>327</v>
      </c>
      <c r="O300" s="7">
        <v>41984</v>
      </c>
      <c r="P300">
        <f>VLOOKUP(E300,Table5[#All],3,0)</f>
        <v>6.8</v>
      </c>
    </row>
    <row r="301" spans="1:16" x14ac:dyDescent="0.3">
      <c r="A301">
        <v>13467</v>
      </c>
      <c r="B301" t="s">
        <v>96</v>
      </c>
      <c r="C301" t="s">
        <v>38</v>
      </c>
      <c r="D301" t="str">
        <f>VLOOKUP(C301,Table6[[#All],[Geo]:[Region]],2,0)</f>
        <v>APAC</v>
      </c>
      <c r="E301" t="s">
        <v>52</v>
      </c>
      <c r="F301" t="str">
        <f>VLOOKUP(E301,Table5[[#All],[Product]:[Category]],2,0)</f>
        <v>Bars</v>
      </c>
      <c r="G301" s="1">
        <v>1519</v>
      </c>
      <c r="H301" s="36">
        <f>VLOOKUP(C301,Table6[#All],3,0)</f>
        <v>0.02</v>
      </c>
      <c r="I301" s="37">
        <f t="shared" si="16"/>
        <v>30.38</v>
      </c>
      <c r="J301" s="37">
        <f t="shared" si="17"/>
        <v>1488.62</v>
      </c>
      <c r="K301" s="38">
        <f t="shared" si="18"/>
        <v>450.3</v>
      </c>
      <c r="L301" s="37">
        <f t="shared" si="19"/>
        <v>1038.32</v>
      </c>
      <c r="M301" s="2">
        <v>59</v>
      </c>
      <c r="N301">
        <v>95</v>
      </c>
      <c r="O301" s="7">
        <v>41985</v>
      </c>
      <c r="P301">
        <f>VLOOKUP(E301,Table5[#All],3,0)</f>
        <v>4.74</v>
      </c>
    </row>
    <row r="302" spans="1:16" x14ac:dyDescent="0.3">
      <c r="A302">
        <v>13468</v>
      </c>
      <c r="B302" t="s">
        <v>92</v>
      </c>
      <c r="C302" t="s">
        <v>41</v>
      </c>
      <c r="D302" t="str">
        <f>VLOOKUP(C302,Table6[[#All],[Geo]:[Region]],2,0)</f>
        <v>Americas</v>
      </c>
      <c r="E302" t="s">
        <v>51</v>
      </c>
      <c r="F302" t="str">
        <f>VLOOKUP(E302,Table5[[#All],[Product]:[Category]],2,0)</f>
        <v>Bars</v>
      </c>
      <c r="G302" s="1">
        <v>2450</v>
      </c>
      <c r="H302" s="36">
        <f>VLOOKUP(C302,Table6[#All],3,0)</f>
        <v>0.03</v>
      </c>
      <c r="I302" s="37">
        <f t="shared" si="16"/>
        <v>73.5</v>
      </c>
      <c r="J302" s="37">
        <f t="shared" si="17"/>
        <v>2376.5</v>
      </c>
      <c r="K302" s="38">
        <f t="shared" si="18"/>
        <v>431.2</v>
      </c>
      <c r="L302" s="37">
        <f t="shared" si="19"/>
        <v>1945.3</v>
      </c>
      <c r="M302" s="2">
        <v>251</v>
      </c>
      <c r="N302">
        <v>112</v>
      </c>
      <c r="O302" s="7">
        <v>41986</v>
      </c>
      <c r="P302">
        <f>VLOOKUP(E302,Table5[#All],3,0)</f>
        <v>3.85</v>
      </c>
    </row>
    <row r="303" spans="1:16" x14ac:dyDescent="0.3">
      <c r="A303">
        <v>13469</v>
      </c>
      <c r="B303" t="s">
        <v>100</v>
      </c>
      <c r="C303" t="s">
        <v>39</v>
      </c>
      <c r="D303" t="str">
        <f>VLOOKUP(C303,Table6[[#All],[Geo]:[Region]],2,0)</f>
        <v>APAC</v>
      </c>
      <c r="E303" t="s">
        <v>47</v>
      </c>
      <c r="F303" t="str">
        <f>VLOOKUP(E303,Table5[[#All],[Product]:[Category]],2,0)</f>
        <v>Bars</v>
      </c>
      <c r="G303" s="1">
        <v>4914</v>
      </c>
      <c r="H303" s="36">
        <f>VLOOKUP(C303,Table6[#All],3,0)</f>
        <v>0.03</v>
      </c>
      <c r="I303" s="37">
        <f t="shared" si="16"/>
        <v>147.41999999999999</v>
      </c>
      <c r="J303" s="37">
        <f t="shared" si="17"/>
        <v>4766.58</v>
      </c>
      <c r="K303" s="38">
        <f t="shared" si="18"/>
        <v>645.83999999999992</v>
      </c>
      <c r="L303" s="37">
        <f t="shared" si="19"/>
        <v>4120.74</v>
      </c>
      <c r="M303" s="2">
        <v>127</v>
      </c>
      <c r="N303">
        <v>234</v>
      </c>
      <c r="O303" s="7">
        <v>41987</v>
      </c>
      <c r="P303">
        <f>VLOOKUP(E303,Table5[#All],3,0)</f>
        <v>2.76</v>
      </c>
    </row>
    <row r="304" spans="1:16" x14ac:dyDescent="0.3">
      <c r="A304">
        <v>13470</v>
      </c>
      <c r="B304" t="s">
        <v>94</v>
      </c>
      <c r="C304" t="s">
        <v>38</v>
      </c>
      <c r="D304" t="str">
        <f>VLOOKUP(C304,Table6[[#All],[Geo]:[Region]],2,0)</f>
        <v>APAC</v>
      </c>
      <c r="E304" t="s">
        <v>52</v>
      </c>
      <c r="F304" t="str">
        <f>VLOOKUP(E304,Table5[[#All],[Product]:[Category]],2,0)</f>
        <v>Bars</v>
      </c>
      <c r="G304" s="1">
        <v>6370</v>
      </c>
      <c r="H304" s="36">
        <f>VLOOKUP(C304,Table6[#All],3,0)</f>
        <v>0.02</v>
      </c>
      <c r="I304" s="37">
        <f t="shared" si="16"/>
        <v>127.4</v>
      </c>
      <c r="J304" s="37">
        <f t="shared" si="17"/>
        <v>6242.5999999999995</v>
      </c>
      <c r="K304" s="38">
        <f t="shared" si="18"/>
        <v>1891.26</v>
      </c>
      <c r="L304" s="37">
        <f t="shared" si="19"/>
        <v>4351.3399999999992</v>
      </c>
      <c r="M304" s="2">
        <v>170</v>
      </c>
      <c r="N304">
        <v>399</v>
      </c>
      <c r="O304" s="7">
        <v>41988</v>
      </c>
      <c r="P304">
        <f>VLOOKUP(E304,Table5[#All],3,0)</f>
        <v>4.74</v>
      </c>
    </row>
    <row r="305" spans="1:16" x14ac:dyDescent="0.3">
      <c r="A305">
        <v>13471</v>
      </c>
      <c r="B305" t="s">
        <v>95</v>
      </c>
      <c r="C305" t="s">
        <v>40</v>
      </c>
      <c r="D305" t="str">
        <f>VLOOKUP(C305,Table6[[#All],[Geo]:[Region]],2,0)</f>
        <v>Europe</v>
      </c>
      <c r="E305" t="s">
        <v>67</v>
      </c>
      <c r="F305" t="str">
        <f>VLOOKUP(E305,Table5[[#All],[Product]:[Category]],2,0)</f>
        <v>Bars</v>
      </c>
      <c r="G305" s="1">
        <v>4081</v>
      </c>
      <c r="H305" s="36">
        <f>VLOOKUP(C305,Table6[#All],3,0)</f>
        <v>0.01</v>
      </c>
      <c r="I305" s="37">
        <f t="shared" si="16"/>
        <v>40.81</v>
      </c>
      <c r="J305" s="37">
        <f t="shared" si="17"/>
        <v>4040.19</v>
      </c>
      <c r="K305" s="38">
        <f t="shared" si="18"/>
        <v>3002.4500000000003</v>
      </c>
      <c r="L305" s="37">
        <f t="shared" si="19"/>
        <v>1037.7399999999998</v>
      </c>
      <c r="M305" s="2">
        <v>156</v>
      </c>
      <c r="N305">
        <v>583</v>
      </c>
      <c r="O305" s="7">
        <v>41989</v>
      </c>
      <c r="P305">
        <f>VLOOKUP(E305,Table5[#All],3,0)</f>
        <v>5.15</v>
      </c>
    </row>
    <row r="306" spans="1:16" x14ac:dyDescent="0.3">
      <c r="A306">
        <v>13472</v>
      </c>
      <c r="B306" t="s">
        <v>98</v>
      </c>
      <c r="C306" t="s">
        <v>41</v>
      </c>
      <c r="D306" t="str">
        <f>VLOOKUP(C306,Table6[[#All],[Geo]:[Region]],2,0)</f>
        <v>Americas</v>
      </c>
      <c r="E306" t="s">
        <v>61</v>
      </c>
      <c r="F306" t="str">
        <f>VLOOKUP(E306,Table5[[#All],[Product]:[Category]],2,0)</f>
        <v>Bars</v>
      </c>
      <c r="G306" s="1">
        <v>294</v>
      </c>
      <c r="H306" s="36">
        <f>VLOOKUP(C306,Table6[#All],3,0)</f>
        <v>0.03</v>
      </c>
      <c r="I306" s="37">
        <f t="shared" si="16"/>
        <v>8.82</v>
      </c>
      <c r="J306" s="37">
        <f t="shared" si="17"/>
        <v>285.18</v>
      </c>
      <c r="K306" s="38">
        <f t="shared" si="18"/>
        <v>57.86</v>
      </c>
      <c r="L306" s="37">
        <f t="shared" si="19"/>
        <v>227.32</v>
      </c>
      <c r="M306" s="2">
        <v>265</v>
      </c>
      <c r="N306">
        <v>11</v>
      </c>
      <c r="O306" s="7">
        <v>41990</v>
      </c>
      <c r="P306">
        <f>VLOOKUP(E306,Table5[#All],3,0)</f>
        <v>5.26</v>
      </c>
    </row>
    <row r="307" spans="1:16" x14ac:dyDescent="0.3">
      <c r="A307">
        <v>13473</v>
      </c>
      <c r="B307" t="s">
        <v>97</v>
      </c>
      <c r="C307" t="s">
        <v>39</v>
      </c>
      <c r="D307" t="str">
        <f>VLOOKUP(C307,Table6[[#All],[Geo]:[Region]],2,0)</f>
        <v>APAC</v>
      </c>
      <c r="E307" t="s">
        <v>62</v>
      </c>
      <c r="F307" t="str">
        <f>VLOOKUP(E307,Table5[[#All],[Product]:[Category]],2,0)</f>
        <v>Bars</v>
      </c>
      <c r="G307" s="1">
        <v>7525</v>
      </c>
      <c r="H307" s="36">
        <f>VLOOKUP(C307,Table6[#All],3,0)</f>
        <v>0.03</v>
      </c>
      <c r="I307" s="37">
        <f t="shared" si="16"/>
        <v>225.75</v>
      </c>
      <c r="J307" s="37">
        <f t="shared" si="17"/>
        <v>7299.25</v>
      </c>
      <c r="K307" s="38">
        <f t="shared" si="18"/>
        <v>2241.7000000000003</v>
      </c>
      <c r="L307" s="37">
        <f t="shared" si="19"/>
        <v>5057.5499999999993</v>
      </c>
      <c r="M307" s="2">
        <v>9</v>
      </c>
      <c r="N307">
        <v>290</v>
      </c>
      <c r="O307" s="7">
        <v>41991</v>
      </c>
      <c r="P307">
        <f>VLOOKUP(E307,Table5[#All],3,0)</f>
        <v>7.73</v>
      </c>
    </row>
    <row r="308" spans="1:16" x14ac:dyDescent="0.3">
      <c r="A308">
        <v>13474</v>
      </c>
      <c r="B308" t="s">
        <v>92</v>
      </c>
      <c r="C308" t="s">
        <v>38</v>
      </c>
      <c r="D308" t="str">
        <f>VLOOKUP(C308,Table6[[#All],[Geo]:[Region]],2,0)</f>
        <v>APAC</v>
      </c>
      <c r="E308" t="s">
        <v>60</v>
      </c>
      <c r="F308" t="str">
        <f>VLOOKUP(E308,Table5[[#All],[Product]:[Category]],2,0)</f>
        <v>Drinks</v>
      </c>
      <c r="G308" s="1">
        <v>3465</v>
      </c>
      <c r="H308" s="36">
        <f>VLOOKUP(C308,Table6[#All],3,0)</f>
        <v>0.02</v>
      </c>
      <c r="I308" s="37">
        <f t="shared" si="16"/>
        <v>69.3</v>
      </c>
      <c r="J308" s="37">
        <f t="shared" si="17"/>
        <v>3395.7</v>
      </c>
      <c r="K308" s="38">
        <f t="shared" si="18"/>
        <v>385.91999999999996</v>
      </c>
      <c r="L308" s="37">
        <f t="shared" si="19"/>
        <v>3009.7799999999997</v>
      </c>
      <c r="M308" s="2">
        <v>150</v>
      </c>
      <c r="N308">
        <v>134</v>
      </c>
      <c r="O308" s="7">
        <v>41992</v>
      </c>
      <c r="P308">
        <f>VLOOKUP(E308,Table5[#All],3,0)</f>
        <v>2.88</v>
      </c>
    </row>
    <row r="309" spans="1:16" x14ac:dyDescent="0.3">
      <c r="A309">
        <v>13475</v>
      </c>
      <c r="B309" t="s">
        <v>97</v>
      </c>
      <c r="C309" t="s">
        <v>40</v>
      </c>
      <c r="D309" t="str">
        <f>VLOOKUP(C309,Table6[[#All],[Geo]:[Region]],2,0)</f>
        <v>Europe</v>
      </c>
      <c r="E309" t="s">
        <v>46</v>
      </c>
      <c r="F309" t="str">
        <f>VLOOKUP(E309,Table5[[#All],[Product]:[Category]],2,0)</f>
        <v>Bars</v>
      </c>
      <c r="G309" s="1">
        <v>1603</v>
      </c>
      <c r="H309" s="36">
        <f>VLOOKUP(C309,Table6[#All],3,0)</f>
        <v>0.01</v>
      </c>
      <c r="I309" s="37">
        <f t="shared" si="16"/>
        <v>16.03</v>
      </c>
      <c r="J309" s="37">
        <f t="shared" si="17"/>
        <v>1586.97</v>
      </c>
      <c r="K309" s="38">
        <f t="shared" si="18"/>
        <v>283.36</v>
      </c>
      <c r="L309" s="37">
        <f t="shared" si="19"/>
        <v>1303.6100000000001</v>
      </c>
      <c r="M309" s="2">
        <v>135</v>
      </c>
      <c r="N309">
        <v>77</v>
      </c>
      <c r="O309" s="7">
        <v>41993</v>
      </c>
      <c r="P309">
        <f>VLOOKUP(E309,Table5[#All],3,0)</f>
        <v>3.68</v>
      </c>
    </row>
    <row r="310" spans="1:16" x14ac:dyDescent="0.3">
      <c r="A310">
        <v>13476</v>
      </c>
      <c r="B310" t="s">
        <v>92</v>
      </c>
      <c r="C310" t="s">
        <v>38</v>
      </c>
      <c r="D310" t="str">
        <f>VLOOKUP(C310,Table6[[#All],[Geo]:[Region]],2,0)</f>
        <v>APAC</v>
      </c>
      <c r="E310" t="s">
        <v>66</v>
      </c>
      <c r="F310" t="str">
        <f>VLOOKUP(E310,Table5[[#All],[Product]:[Category]],2,0)</f>
        <v>Drinks</v>
      </c>
      <c r="G310" s="1">
        <v>2324</v>
      </c>
      <c r="H310" s="36">
        <f>VLOOKUP(C310,Table6[#All],3,0)</f>
        <v>0.02</v>
      </c>
      <c r="I310" s="37">
        <f t="shared" si="16"/>
        <v>46.480000000000004</v>
      </c>
      <c r="J310" s="37">
        <f t="shared" si="17"/>
        <v>2277.52</v>
      </c>
      <c r="K310" s="38">
        <f t="shared" si="18"/>
        <v>1928.36</v>
      </c>
      <c r="L310" s="37">
        <f t="shared" si="19"/>
        <v>349.16000000000008</v>
      </c>
      <c r="M310" s="2">
        <v>299</v>
      </c>
      <c r="N310">
        <v>194</v>
      </c>
      <c r="O310" s="7">
        <v>41994</v>
      </c>
      <c r="P310">
        <f>VLOOKUP(E310,Table5[#All],3,0)</f>
        <v>9.94</v>
      </c>
    </row>
    <row r="311" spans="1:16" x14ac:dyDescent="0.3">
      <c r="A311">
        <v>13477</v>
      </c>
      <c r="B311" t="s">
        <v>96</v>
      </c>
      <c r="C311" t="s">
        <v>36</v>
      </c>
      <c r="D311" t="str">
        <f>VLOOKUP(C311,Table6[[#All],[Geo]:[Region]],2,0)</f>
        <v>APAC</v>
      </c>
      <c r="E311" t="s">
        <v>59</v>
      </c>
      <c r="F311" t="str">
        <f>VLOOKUP(E311,Table5[[#All],[Product]:[Category]],2,0)</f>
        <v>Bites</v>
      </c>
      <c r="G311" s="1">
        <v>637</v>
      </c>
      <c r="H311" s="36">
        <f>VLOOKUP(C311,Table6[#All],3,0)</f>
        <v>0.02</v>
      </c>
      <c r="I311" s="37">
        <f t="shared" si="16"/>
        <v>12.74</v>
      </c>
      <c r="J311" s="37">
        <f t="shared" si="17"/>
        <v>624.26</v>
      </c>
      <c r="K311" s="38">
        <f t="shared" si="18"/>
        <v>189.07999999999998</v>
      </c>
      <c r="L311" s="37">
        <f t="shared" si="19"/>
        <v>435.18</v>
      </c>
      <c r="M311" s="2">
        <v>45</v>
      </c>
      <c r="N311">
        <v>29</v>
      </c>
      <c r="O311" s="7">
        <v>41995</v>
      </c>
      <c r="P311">
        <f>VLOOKUP(E311,Table5[#All],3,0)</f>
        <v>6.52</v>
      </c>
    </row>
    <row r="312" spans="1:16" x14ac:dyDescent="0.3">
      <c r="A312">
        <v>13478</v>
      </c>
      <c r="B312" t="s">
        <v>99</v>
      </c>
      <c r="C312" t="s">
        <v>39</v>
      </c>
      <c r="D312" t="str">
        <f>VLOOKUP(C312,Table6[[#All],[Geo]:[Region]],2,0)</f>
        <v>APAC</v>
      </c>
      <c r="E312" t="s">
        <v>60</v>
      </c>
      <c r="F312" t="str">
        <f>VLOOKUP(E312,Table5[[#All],[Product]:[Category]],2,0)</f>
        <v>Drinks</v>
      </c>
      <c r="G312" s="1">
        <v>5215</v>
      </c>
      <c r="H312" s="36">
        <f>VLOOKUP(C312,Table6[#All],3,0)</f>
        <v>0.03</v>
      </c>
      <c r="I312" s="37">
        <f t="shared" si="16"/>
        <v>156.44999999999999</v>
      </c>
      <c r="J312" s="37">
        <f t="shared" si="17"/>
        <v>5058.55</v>
      </c>
      <c r="K312" s="38">
        <f t="shared" si="18"/>
        <v>601.91999999999996</v>
      </c>
      <c r="L312" s="37">
        <f t="shared" si="19"/>
        <v>4456.63</v>
      </c>
      <c r="M312" s="2">
        <v>104</v>
      </c>
      <c r="N312">
        <v>209</v>
      </c>
      <c r="O312" s="7">
        <v>41996</v>
      </c>
      <c r="P312">
        <f>VLOOKUP(E312,Table5[#All],3,0)</f>
        <v>2.88</v>
      </c>
    </row>
    <row r="313" spans="1:16" x14ac:dyDescent="0.3">
      <c r="A313">
        <v>13479</v>
      </c>
      <c r="B313" t="s">
        <v>99</v>
      </c>
      <c r="C313" t="s">
        <v>37</v>
      </c>
      <c r="D313" t="str">
        <f>VLOOKUP(C313,Table6[[#All],[Geo]:[Region]],2,0)</f>
        <v>Americas</v>
      </c>
      <c r="E313" t="s">
        <v>55</v>
      </c>
      <c r="F313" t="str">
        <f>VLOOKUP(E313,Table5[[#All],[Product]:[Category]],2,0)</f>
        <v>Bars</v>
      </c>
      <c r="G313" s="1">
        <v>826</v>
      </c>
      <c r="H313" s="36">
        <f>VLOOKUP(C313,Table6[#All],3,0)</f>
        <v>0.04</v>
      </c>
      <c r="I313" s="37">
        <f t="shared" si="16"/>
        <v>33.04</v>
      </c>
      <c r="J313" s="37">
        <f t="shared" si="17"/>
        <v>792.95999999999992</v>
      </c>
      <c r="K313" s="38">
        <f t="shared" si="18"/>
        <v>182.52</v>
      </c>
      <c r="L313" s="37">
        <f t="shared" si="19"/>
        <v>610.43999999999994</v>
      </c>
      <c r="M313" s="2">
        <v>40</v>
      </c>
      <c r="N313">
        <v>36</v>
      </c>
      <c r="O313" s="7">
        <v>41997</v>
      </c>
      <c r="P313">
        <f>VLOOKUP(E313,Table5[#All],3,0)</f>
        <v>5.07</v>
      </c>
    </row>
    <row r="314" spans="1:16" x14ac:dyDescent="0.3">
      <c r="A314">
        <v>13480</v>
      </c>
      <c r="B314" t="s">
        <v>99</v>
      </c>
      <c r="C314" t="s">
        <v>40</v>
      </c>
      <c r="D314" t="str">
        <f>VLOOKUP(C314,Table6[[#All],[Geo]:[Region]],2,0)</f>
        <v>Europe</v>
      </c>
      <c r="E314" t="s">
        <v>56</v>
      </c>
      <c r="F314" t="str">
        <f>VLOOKUP(E314,Table5[[#All],[Product]:[Category]],2,0)</f>
        <v>Drinks</v>
      </c>
      <c r="G314" s="1">
        <v>3675</v>
      </c>
      <c r="H314" s="36">
        <f>VLOOKUP(C314,Table6[#All],3,0)</f>
        <v>0.01</v>
      </c>
      <c r="I314" s="37">
        <f t="shared" si="16"/>
        <v>36.75</v>
      </c>
      <c r="J314" s="37">
        <f t="shared" si="17"/>
        <v>3638.25</v>
      </c>
      <c r="K314" s="38">
        <f t="shared" si="18"/>
        <v>1924.3999999999999</v>
      </c>
      <c r="L314" s="37">
        <f t="shared" si="19"/>
        <v>1713.8500000000001</v>
      </c>
      <c r="M314" s="2">
        <v>26</v>
      </c>
      <c r="N314">
        <v>283</v>
      </c>
      <c r="O314" s="7">
        <v>41998</v>
      </c>
      <c r="P314">
        <f>VLOOKUP(E314,Table5[#All],3,0)</f>
        <v>6.8</v>
      </c>
    </row>
    <row r="315" spans="1:16" x14ac:dyDescent="0.3">
      <c r="A315">
        <v>13481</v>
      </c>
      <c r="B315" t="s">
        <v>93</v>
      </c>
      <c r="C315" t="s">
        <v>40</v>
      </c>
      <c r="D315" t="str">
        <f>VLOOKUP(C315,Table6[[#All],[Geo]:[Region]],2,0)</f>
        <v>Europe</v>
      </c>
      <c r="E315" t="s">
        <v>67</v>
      </c>
      <c r="F315" t="str">
        <f>VLOOKUP(E315,Table5[[#All],[Product]:[Category]],2,0)</f>
        <v>Bars</v>
      </c>
      <c r="G315" s="1">
        <v>1519</v>
      </c>
      <c r="H315" s="36">
        <f>VLOOKUP(C315,Table6[#All],3,0)</f>
        <v>0.01</v>
      </c>
      <c r="I315" s="37">
        <f t="shared" si="16"/>
        <v>15.19</v>
      </c>
      <c r="J315" s="37">
        <f t="shared" si="17"/>
        <v>1503.81</v>
      </c>
      <c r="K315" s="38">
        <f t="shared" si="18"/>
        <v>870.35</v>
      </c>
      <c r="L315" s="37">
        <f t="shared" si="19"/>
        <v>633.45999999999992</v>
      </c>
      <c r="M315" s="2">
        <v>24</v>
      </c>
      <c r="N315">
        <v>169</v>
      </c>
      <c r="O315" s="7">
        <v>41999</v>
      </c>
      <c r="P315">
        <f>VLOOKUP(E315,Table5[#All],3,0)</f>
        <v>5.15</v>
      </c>
    </row>
    <row r="316" spans="1:16" x14ac:dyDescent="0.3">
      <c r="A316">
        <v>13482</v>
      </c>
      <c r="B316" t="s">
        <v>92</v>
      </c>
      <c r="C316" t="s">
        <v>37</v>
      </c>
      <c r="D316" t="str">
        <f>VLOOKUP(C316,Table6[[#All],[Geo]:[Region]],2,0)</f>
        <v>Americas</v>
      </c>
      <c r="E316" t="s">
        <v>49</v>
      </c>
      <c r="F316" t="str">
        <f>VLOOKUP(E316,Table5[[#All],[Product]:[Category]],2,0)</f>
        <v>Drinks</v>
      </c>
      <c r="G316" s="1">
        <v>1995</v>
      </c>
      <c r="H316" s="36">
        <f>VLOOKUP(C316,Table6[#All],3,0)</f>
        <v>0.04</v>
      </c>
      <c r="I316" s="37">
        <f t="shared" si="16"/>
        <v>79.8</v>
      </c>
      <c r="J316" s="37">
        <f t="shared" si="17"/>
        <v>1915.1999999999998</v>
      </c>
      <c r="K316" s="38">
        <f t="shared" si="18"/>
        <v>736.89</v>
      </c>
      <c r="L316" s="37">
        <f t="shared" si="19"/>
        <v>1178.31</v>
      </c>
      <c r="M316" s="2">
        <v>14</v>
      </c>
      <c r="N316">
        <v>77</v>
      </c>
      <c r="O316" s="7">
        <v>42000</v>
      </c>
      <c r="P316">
        <f>VLOOKUP(E316,Table5[#All],3,0)</f>
        <v>9.57</v>
      </c>
    </row>
    <row r="317" spans="1:16" x14ac:dyDescent="0.3">
      <c r="A317">
        <v>13483</v>
      </c>
      <c r="B317" t="s">
        <v>95</v>
      </c>
      <c r="C317" t="s">
        <v>39</v>
      </c>
      <c r="D317" t="str">
        <f>VLOOKUP(C317,Table6[[#All],[Geo]:[Region]],2,0)</f>
        <v>APAC</v>
      </c>
      <c r="E317" t="s">
        <v>64</v>
      </c>
      <c r="F317" t="str">
        <f>VLOOKUP(E317,Table5[[#All],[Product]:[Category]],2,0)</f>
        <v>Bites</v>
      </c>
      <c r="G317" s="1">
        <v>6804</v>
      </c>
      <c r="H317" s="36">
        <f>VLOOKUP(C317,Table6[#All],3,0)</f>
        <v>0.03</v>
      </c>
      <c r="I317" s="37">
        <f t="shared" si="16"/>
        <v>204.12</v>
      </c>
      <c r="J317" s="37">
        <f t="shared" si="17"/>
        <v>6599.88</v>
      </c>
      <c r="K317" s="38">
        <f t="shared" si="18"/>
        <v>5452.92</v>
      </c>
      <c r="L317" s="37">
        <f t="shared" si="19"/>
        <v>1146.96</v>
      </c>
      <c r="M317" s="2">
        <v>260</v>
      </c>
      <c r="N317">
        <v>486</v>
      </c>
      <c r="O317" s="7">
        <v>42001</v>
      </c>
      <c r="P317">
        <f>VLOOKUP(E317,Table5[#All],3,0)</f>
        <v>11.22</v>
      </c>
    </row>
    <row r="318" spans="1:16" x14ac:dyDescent="0.3">
      <c r="A318">
        <v>13484</v>
      </c>
      <c r="B318" t="s">
        <v>101</v>
      </c>
      <c r="C318" t="s">
        <v>37</v>
      </c>
      <c r="D318" t="str">
        <f>VLOOKUP(C318,Table6[[#All],[Geo]:[Region]],2,0)</f>
        <v>Americas</v>
      </c>
      <c r="E318" t="s">
        <v>49</v>
      </c>
      <c r="F318" t="str">
        <f>VLOOKUP(E318,Table5[[#All],[Product]:[Category]],2,0)</f>
        <v>Drinks</v>
      </c>
      <c r="G318" s="1">
        <v>4242</v>
      </c>
      <c r="H318" s="36">
        <f>VLOOKUP(C318,Table6[#All],3,0)</f>
        <v>0.04</v>
      </c>
      <c r="I318" s="37">
        <f t="shared" si="16"/>
        <v>169.68</v>
      </c>
      <c r="J318" s="37">
        <f t="shared" si="17"/>
        <v>4072.3199999999997</v>
      </c>
      <c r="K318" s="38">
        <f t="shared" si="18"/>
        <v>1569.48</v>
      </c>
      <c r="L318" s="37">
        <f t="shared" si="19"/>
        <v>2502.8399999999997</v>
      </c>
      <c r="M318" s="2">
        <v>245</v>
      </c>
      <c r="N318">
        <v>164</v>
      </c>
      <c r="O318" s="7">
        <v>42002</v>
      </c>
      <c r="P318">
        <f>VLOOKUP(E318,Table5[#All],3,0)</f>
        <v>9.57</v>
      </c>
    </row>
    <row r="319" spans="1:16" x14ac:dyDescent="0.3">
      <c r="A319">
        <v>13485</v>
      </c>
      <c r="B319" t="s">
        <v>99</v>
      </c>
      <c r="C319" t="s">
        <v>37</v>
      </c>
      <c r="D319" t="str">
        <f>VLOOKUP(C319,Table6[[#All],[Geo]:[Region]],2,0)</f>
        <v>Americas</v>
      </c>
      <c r="E319" t="s">
        <v>65</v>
      </c>
      <c r="F319" t="str">
        <f>VLOOKUP(E319,Table5[[#All],[Product]:[Category]],2,0)</f>
        <v>Bites</v>
      </c>
      <c r="G319" s="1">
        <v>7231</v>
      </c>
      <c r="H319" s="36">
        <f>VLOOKUP(C319,Table6[#All],3,0)</f>
        <v>0.04</v>
      </c>
      <c r="I319" s="37">
        <f t="shared" si="16"/>
        <v>289.24</v>
      </c>
      <c r="J319" s="37">
        <f t="shared" si="17"/>
        <v>6941.7599999999993</v>
      </c>
      <c r="K319" s="38">
        <f t="shared" si="18"/>
        <v>2278.08</v>
      </c>
      <c r="L319" s="37">
        <f t="shared" si="19"/>
        <v>4663.6799999999994</v>
      </c>
      <c r="M319" s="2">
        <v>254</v>
      </c>
      <c r="N319">
        <v>452</v>
      </c>
      <c r="O319" s="7">
        <v>42003</v>
      </c>
      <c r="P319">
        <f>VLOOKUP(E319,Table5[#All],3,0)</f>
        <v>5.04</v>
      </c>
    </row>
    <row r="320" spans="1:16" x14ac:dyDescent="0.3">
      <c r="A320">
        <v>13486</v>
      </c>
      <c r="B320" t="s">
        <v>98</v>
      </c>
      <c r="C320" t="s">
        <v>36</v>
      </c>
      <c r="D320" t="str">
        <f>VLOOKUP(C320,Table6[[#All],[Geo]:[Region]],2,0)</f>
        <v>APAC</v>
      </c>
      <c r="E320" t="s">
        <v>57</v>
      </c>
      <c r="F320" t="str">
        <f>VLOOKUP(E320,Table5[[#All],[Product]:[Category]],2,0)</f>
        <v>Bites</v>
      </c>
      <c r="G320" s="1">
        <v>4186</v>
      </c>
      <c r="H320" s="36">
        <f>VLOOKUP(C320,Table6[#All],3,0)</f>
        <v>0.02</v>
      </c>
      <c r="I320" s="37">
        <f t="shared" si="16"/>
        <v>83.72</v>
      </c>
      <c r="J320" s="37">
        <f t="shared" si="17"/>
        <v>4102.28</v>
      </c>
      <c r="K320" s="38">
        <f t="shared" si="18"/>
        <v>581</v>
      </c>
      <c r="L320" s="37">
        <f t="shared" si="19"/>
        <v>3521.2799999999997</v>
      </c>
      <c r="M320" s="2">
        <v>349</v>
      </c>
      <c r="N320">
        <v>175</v>
      </c>
      <c r="O320" s="7">
        <v>42004</v>
      </c>
      <c r="P320">
        <f>VLOOKUP(E320,Table5[#All],3,0)</f>
        <v>3.32</v>
      </c>
    </row>
    <row r="321" spans="1:16" x14ac:dyDescent="0.3">
      <c r="A321">
        <v>13487</v>
      </c>
      <c r="B321" t="s">
        <v>96</v>
      </c>
      <c r="C321" t="s">
        <v>37</v>
      </c>
      <c r="D321" t="str">
        <f>VLOOKUP(C321,Table6[[#All],[Geo]:[Region]],2,0)</f>
        <v>Americas</v>
      </c>
      <c r="E321" t="s">
        <v>66</v>
      </c>
      <c r="F321" t="str">
        <f>VLOOKUP(E321,Table5[[#All],[Product]:[Category]],2,0)</f>
        <v>Drinks</v>
      </c>
      <c r="G321" s="1">
        <v>973</v>
      </c>
      <c r="H321" s="36">
        <f>VLOOKUP(C321,Table6[#All],3,0)</f>
        <v>0.04</v>
      </c>
      <c r="I321" s="37">
        <f t="shared" si="16"/>
        <v>38.92</v>
      </c>
      <c r="J321" s="37">
        <f t="shared" si="17"/>
        <v>934.07999999999993</v>
      </c>
      <c r="K321" s="38">
        <f t="shared" si="18"/>
        <v>974.12</v>
      </c>
      <c r="L321" s="37">
        <f t="shared" si="19"/>
        <v>-40.040000000000077</v>
      </c>
      <c r="M321" s="2">
        <v>11</v>
      </c>
      <c r="N321">
        <v>98</v>
      </c>
      <c r="O321" s="7">
        <v>42005</v>
      </c>
      <c r="P321">
        <f>VLOOKUP(E321,Table5[#All],3,0)</f>
        <v>9.94</v>
      </c>
    </row>
    <row r="322" spans="1:16" x14ac:dyDescent="0.3">
      <c r="A322">
        <v>13488</v>
      </c>
      <c r="B322" t="s">
        <v>98</v>
      </c>
      <c r="C322" t="s">
        <v>38</v>
      </c>
      <c r="D322" t="str">
        <f>VLOOKUP(C322,Table6[[#All],[Geo]:[Region]],2,0)</f>
        <v>APAC</v>
      </c>
      <c r="E322" t="s">
        <v>59</v>
      </c>
      <c r="F322" t="str">
        <f>VLOOKUP(E322,Table5[[#All],[Product]:[Category]],2,0)</f>
        <v>Bites</v>
      </c>
      <c r="G322" s="1">
        <v>2317</v>
      </c>
      <c r="H322" s="36">
        <f>VLOOKUP(C322,Table6[#All],3,0)</f>
        <v>0.02</v>
      </c>
      <c r="I322" s="37">
        <f t="shared" si="16"/>
        <v>46.34</v>
      </c>
      <c r="J322" s="37">
        <f t="shared" si="17"/>
        <v>2270.66</v>
      </c>
      <c r="K322" s="38">
        <f t="shared" si="18"/>
        <v>756.31999999999994</v>
      </c>
      <c r="L322" s="37">
        <f t="shared" si="19"/>
        <v>1514.34</v>
      </c>
      <c r="M322" s="2">
        <v>241</v>
      </c>
      <c r="N322">
        <v>116</v>
      </c>
      <c r="O322" s="7">
        <v>42006</v>
      </c>
      <c r="P322">
        <f>VLOOKUP(E322,Table5[#All],3,0)</f>
        <v>6.52</v>
      </c>
    </row>
    <row r="323" spans="1:16" x14ac:dyDescent="0.3">
      <c r="A323">
        <v>13489</v>
      </c>
      <c r="B323" t="s">
        <v>98</v>
      </c>
      <c r="C323" t="s">
        <v>36</v>
      </c>
      <c r="D323" t="str">
        <f>VLOOKUP(C323,Table6[[#All],[Geo]:[Region]],2,0)</f>
        <v>APAC</v>
      </c>
      <c r="E323" t="s">
        <v>48</v>
      </c>
      <c r="F323" t="str">
        <f>VLOOKUP(E323,Table5[[#All],[Product]:[Category]],2,0)</f>
        <v>Bars</v>
      </c>
      <c r="G323" s="1">
        <v>1904</v>
      </c>
      <c r="H323" s="36">
        <f>VLOOKUP(C323,Table6[#All],3,0)</f>
        <v>0.02</v>
      </c>
      <c r="I323" s="37">
        <f t="shared" ref="I323:I386" si="20">G323*H323</f>
        <v>38.08</v>
      </c>
      <c r="J323" s="37">
        <f t="shared" ref="J323:J386" si="21">G323*(1-H323)</f>
        <v>1865.92</v>
      </c>
      <c r="K323" s="38">
        <f t="shared" ref="K323:K386" si="22">P323*N323</f>
        <v>904.4</v>
      </c>
      <c r="L323" s="37">
        <f t="shared" ref="L323:L386" si="23">J323-K323</f>
        <v>961.5200000000001</v>
      </c>
      <c r="M323" s="2">
        <v>102</v>
      </c>
      <c r="N323">
        <v>238</v>
      </c>
      <c r="O323" s="7">
        <v>42007</v>
      </c>
      <c r="P323">
        <f>VLOOKUP(E323,Table5[#All],3,0)</f>
        <v>3.8</v>
      </c>
    </row>
    <row r="324" spans="1:16" x14ac:dyDescent="0.3">
      <c r="A324">
        <v>13490</v>
      </c>
      <c r="B324" t="s">
        <v>99</v>
      </c>
      <c r="C324" t="s">
        <v>37</v>
      </c>
      <c r="D324" t="str">
        <f>VLOOKUP(C324,Table6[[#All],[Geo]:[Region]],2,0)</f>
        <v>Americas</v>
      </c>
      <c r="E324" t="s">
        <v>59</v>
      </c>
      <c r="F324" t="str">
        <f>VLOOKUP(E324,Table5[[#All],[Product]:[Category]],2,0)</f>
        <v>Bites</v>
      </c>
      <c r="G324" s="1">
        <v>378</v>
      </c>
      <c r="H324" s="36">
        <f>VLOOKUP(C324,Table6[#All],3,0)</f>
        <v>0.04</v>
      </c>
      <c r="I324" s="37">
        <f t="shared" si="20"/>
        <v>15.120000000000001</v>
      </c>
      <c r="J324" s="37">
        <f t="shared" si="21"/>
        <v>362.88</v>
      </c>
      <c r="K324" s="38">
        <f t="shared" si="22"/>
        <v>117.35999999999999</v>
      </c>
      <c r="L324" s="37">
        <f t="shared" si="23"/>
        <v>245.52</v>
      </c>
      <c r="M324" s="2">
        <v>188</v>
      </c>
      <c r="N324">
        <v>18</v>
      </c>
      <c r="O324" s="7">
        <v>42008</v>
      </c>
      <c r="P324">
        <f>VLOOKUP(E324,Table5[#All],3,0)</f>
        <v>6.52</v>
      </c>
    </row>
    <row r="325" spans="1:16" x14ac:dyDescent="0.3">
      <c r="A325">
        <v>13491</v>
      </c>
      <c r="B325" t="s">
        <v>93</v>
      </c>
      <c r="C325" t="s">
        <v>41</v>
      </c>
      <c r="D325" t="str">
        <f>VLOOKUP(C325,Table6[[#All],[Geo]:[Region]],2,0)</f>
        <v>Americas</v>
      </c>
      <c r="E325" t="s">
        <v>64</v>
      </c>
      <c r="F325" t="str">
        <f>VLOOKUP(E325,Table5[[#All],[Product]:[Category]],2,0)</f>
        <v>Bites</v>
      </c>
      <c r="G325" s="1">
        <v>3122</v>
      </c>
      <c r="H325" s="36">
        <f>VLOOKUP(C325,Table6[#All],3,0)</f>
        <v>0.03</v>
      </c>
      <c r="I325" s="37">
        <f t="shared" si="20"/>
        <v>93.66</v>
      </c>
      <c r="J325" s="37">
        <f t="shared" si="21"/>
        <v>3028.3399999999997</v>
      </c>
      <c r="K325" s="38">
        <f t="shared" si="22"/>
        <v>2064.48</v>
      </c>
      <c r="L325" s="37">
        <f t="shared" si="23"/>
        <v>963.85999999999967</v>
      </c>
      <c r="M325" s="2">
        <v>129</v>
      </c>
      <c r="N325">
        <v>184</v>
      </c>
      <c r="O325" s="7">
        <v>42009</v>
      </c>
      <c r="P325">
        <f>VLOOKUP(E325,Table5[#All],3,0)</f>
        <v>11.22</v>
      </c>
    </row>
    <row r="326" spans="1:16" x14ac:dyDescent="0.3">
      <c r="A326">
        <v>13492</v>
      </c>
      <c r="B326" t="s">
        <v>93</v>
      </c>
      <c r="C326" t="s">
        <v>38</v>
      </c>
      <c r="D326" t="str">
        <f>VLOOKUP(C326,Table6[[#All],[Geo]:[Region]],2,0)</f>
        <v>APAC</v>
      </c>
      <c r="E326" t="s">
        <v>64</v>
      </c>
      <c r="F326" t="str">
        <f>VLOOKUP(E326,Table5[[#All],[Product]:[Category]],2,0)</f>
        <v>Bites</v>
      </c>
      <c r="G326" s="1">
        <v>3164</v>
      </c>
      <c r="H326" s="36">
        <f>VLOOKUP(C326,Table6[#All],3,0)</f>
        <v>0.02</v>
      </c>
      <c r="I326" s="37">
        <f t="shared" si="20"/>
        <v>63.28</v>
      </c>
      <c r="J326" s="37">
        <f t="shared" si="21"/>
        <v>3100.72</v>
      </c>
      <c r="K326" s="38">
        <f t="shared" si="22"/>
        <v>2367.42</v>
      </c>
      <c r="L326" s="37">
        <f t="shared" si="23"/>
        <v>733.29999999999973</v>
      </c>
      <c r="M326" s="2">
        <v>27</v>
      </c>
      <c r="N326">
        <v>211</v>
      </c>
      <c r="O326" s="7">
        <v>42010</v>
      </c>
      <c r="P326">
        <f>VLOOKUP(E326,Table5[#All],3,0)</f>
        <v>11.22</v>
      </c>
    </row>
    <row r="327" spans="1:16" x14ac:dyDescent="0.3">
      <c r="A327">
        <v>13493</v>
      </c>
      <c r="B327" t="s">
        <v>94</v>
      </c>
      <c r="C327" t="s">
        <v>38</v>
      </c>
      <c r="D327" t="str">
        <f>VLOOKUP(C327,Table6[[#All],[Geo]:[Region]],2,0)</f>
        <v>APAC</v>
      </c>
      <c r="E327" t="s">
        <v>58</v>
      </c>
      <c r="F327" t="str">
        <f>VLOOKUP(E327,Table5[[#All],[Product]:[Category]],2,0)</f>
        <v>Bites</v>
      </c>
      <c r="G327" s="1">
        <v>8148</v>
      </c>
      <c r="H327" s="36">
        <f>VLOOKUP(C327,Table6[#All],3,0)</f>
        <v>0.02</v>
      </c>
      <c r="I327" s="37">
        <f t="shared" si="20"/>
        <v>162.96</v>
      </c>
      <c r="J327" s="37">
        <f t="shared" si="21"/>
        <v>7985.04</v>
      </c>
      <c r="K327" s="38">
        <f t="shared" si="22"/>
        <v>5121.6000000000004</v>
      </c>
      <c r="L327" s="37">
        <f t="shared" si="23"/>
        <v>2863.4399999999996</v>
      </c>
      <c r="M327" s="2">
        <v>89</v>
      </c>
      <c r="N327">
        <v>1164</v>
      </c>
      <c r="O327" s="7">
        <v>42011</v>
      </c>
      <c r="P327">
        <f>VLOOKUP(E327,Table5[#All],3,0)</f>
        <v>4.4000000000000004</v>
      </c>
    </row>
    <row r="328" spans="1:16" x14ac:dyDescent="0.3">
      <c r="A328">
        <v>13494</v>
      </c>
      <c r="B328" t="s">
        <v>101</v>
      </c>
      <c r="C328" t="s">
        <v>37</v>
      </c>
      <c r="D328" t="str">
        <f>VLOOKUP(C328,Table6[[#All],[Geo]:[Region]],2,0)</f>
        <v>Americas</v>
      </c>
      <c r="E328" t="s">
        <v>57</v>
      </c>
      <c r="F328" t="str">
        <f>VLOOKUP(E328,Table5[[#All],[Product]:[Category]],2,0)</f>
        <v>Bites</v>
      </c>
      <c r="G328" s="1">
        <v>2023</v>
      </c>
      <c r="H328" s="36">
        <f>VLOOKUP(C328,Table6[#All],3,0)</f>
        <v>0.04</v>
      </c>
      <c r="I328" s="37">
        <f t="shared" si="20"/>
        <v>80.92</v>
      </c>
      <c r="J328" s="37">
        <f t="shared" si="21"/>
        <v>1942.08</v>
      </c>
      <c r="K328" s="38">
        <f t="shared" si="22"/>
        <v>249</v>
      </c>
      <c r="L328" s="37">
        <f t="shared" si="23"/>
        <v>1693.08</v>
      </c>
      <c r="M328" s="2">
        <v>37</v>
      </c>
      <c r="N328">
        <v>75</v>
      </c>
      <c r="O328" s="7">
        <v>42012</v>
      </c>
      <c r="P328">
        <f>VLOOKUP(E328,Table5[#All],3,0)</f>
        <v>3.32</v>
      </c>
    </row>
    <row r="329" spans="1:16" x14ac:dyDescent="0.3">
      <c r="A329">
        <v>13495</v>
      </c>
      <c r="B329" t="s">
        <v>100</v>
      </c>
      <c r="C329" t="s">
        <v>39</v>
      </c>
      <c r="D329" t="str">
        <f>VLOOKUP(C329,Table6[[#All],[Geo]:[Region]],2,0)</f>
        <v>APAC</v>
      </c>
      <c r="E329" t="s">
        <v>48</v>
      </c>
      <c r="F329" t="str">
        <f>VLOOKUP(E329,Table5[[#All],[Product]:[Category]],2,0)</f>
        <v>Bars</v>
      </c>
      <c r="G329" s="1">
        <v>2107</v>
      </c>
      <c r="H329" s="36">
        <f>VLOOKUP(C329,Table6[#All],3,0)</f>
        <v>0.03</v>
      </c>
      <c r="I329" s="37">
        <f t="shared" si="20"/>
        <v>63.21</v>
      </c>
      <c r="J329" s="37">
        <f t="shared" si="21"/>
        <v>2043.79</v>
      </c>
      <c r="K329" s="38">
        <f t="shared" si="22"/>
        <v>801.8</v>
      </c>
      <c r="L329" s="37">
        <f t="shared" si="23"/>
        <v>1241.99</v>
      </c>
      <c r="M329" s="2">
        <v>157</v>
      </c>
      <c r="N329">
        <v>211</v>
      </c>
      <c r="O329" s="7">
        <v>42013</v>
      </c>
      <c r="P329">
        <f>VLOOKUP(E329,Table5[#All],3,0)</f>
        <v>3.8</v>
      </c>
    </row>
    <row r="330" spans="1:16" x14ac:dyDescent="0.3">
      <c r="A330">
        <v>13496</v>
      </c>
      <c r="B330" t="s">
        <v>93</v>
      </c>
      <c r="C330" t="s">
        <v>36</v>
      </c>
      <c r="D330" t="str">
        <f>VLOOKUP(C330,Table6[[#All],[Geo]:[Region]],2,0)</f>
        <v>APAC</v>
      </c>
      <c r="E330" t="s">
        <v>51</v>
      </c>
      <c r="F330" t="str">
        <f>VLOOKUP(E330,Table5[[#All],[Product]:[Category]],2,0)</f>
        <v>Bars</v>
      </c>
      <c r="G330" s="1">
        <v>4249</v>
      </c>
      <c r="H330" s="36">
        <f>VLOOKUP(C330,Table6[#All],3,0)</f>
        <v>0.02</v>
      </c>
      <c r="I330" s="37">
        <f t="shared" si="20"/>
        <v>84.98</v>
      </c>
      <c r="J330" s="37">
        <f t="shared" si="21"/>
        <v>4164.0199999999995</v>
      </c>
      <c r="K330" s="38">
        <f t="shared" si="22"/>
        <v>685.30000000000007</v>
      </c>
      <c r="L330" s="37">
        <f t="shared" si="23"/>
        <v>3478.7199999999993</v>
      </c>
      <c r="M330" s="2">
        <v>56</v>
      </c>
      <c r="N330">
        <v>178</v>
      </c>
      <c r="O330" s="7">
        <v>42014</v>
      </c>
      <c r="P330">
        <f>VLOOKUP(E330,Table5[#All],3,0)</f>
        <v>3.85</v>
      </c>
    </row>
    <row r="331" spans="1:16" x14ac:dyDescent="0.3">
      <c r="A331">
        <v>21197</v>
      </c>
      <c r="B331" t="s">
        <v>101</v>
      </c>
      <c r="C331" t="s">
        <v>40</v>
      </c>
      <c r="D331" t="str">
        <f>VLOOKUP(C331,Table6[[#All],[Geo]:[Region]],2,0)</f>
        <v>Europe</v>
      </c>
      <c r="E331" t="s">
        <v>57</v>
      </c>
      <c r="F331" t="str">
        <f>VLOOKUP(E331,Table5[[#All],[Product]:[Category]],2,0)</f>
        <v>Bites</v>
      </c>
      <c r="G331" s="1">
        <v>7490</v>
      </c>
      <c r="H331" s="36">
        <f>VLOOKUP(C331,Table6[#All],3,0)</f>
        <v>0.01</v>
      </c>
      <c r="I331" s="37">
        <f t="shared" si="20"/>
        <v>74.900000000000006</v>
      </c>
      <c r="J331" s="37">
        <f t="shared" si="21"/>
        <v>7415.1</v>
      </c>
      <c r="K331" s="38">
        <f t="shared" si="22"/>
        <v>996</v>
      </c>
      <c r="L331" s="37">
        <f t="shared" si="23"/>
        <v>6419.1</v>
      </c>
      <c r="M331" s="2">
        <v>181</v>
      </c>
      <c r="N331">
        <v>300</v>
      </c>
      <c r="O331" s="7">
        <v>42015</v>
      </c>
      <c r="P331">
        <f>VLOOKUP(E331,Table5[#All],3,0)</f>
        <v>3.32</v>
      </c>
    </row>
    <row r="332" spans="1:16" x14ac:dyDescent="0.3">
      <c r="A332">
        <v>21198</v>
      </c>
      <c r="B332" t="s">
        <v>94</v>
      </c>
      <c r="C332" t="s">
        <v>40</v>
      </c>
      <c r="D332" t="str">
        <f>VLOOKUP(C332,Table6[[#All],[Geo]:[Region]],2,0)</f>
        <v>Europe</v>
      </c>
      <c r="E332" t="s">
        <v>62</v>
      </c>
      <c r="F332" t="str">
        <f>VLOOKUP(E332,Table5[[#All],[Product]:[Category]],2,0)</f>
        <v>Bars</v>
      </c>
      <c r="G332" s="1">
        <v>2716</v>
      </c>
      <c r="H332" s="36">
        <f>VLOOKUP(C332,Table6[#All],3,0)</f>
        <v>0.01</v>
      </c>
      <c r="I332" s="37">
        <f t="shared" si="20"/>
        <v>27.16</v>
      </c>
      <c r="J332" s="37">
        <f t="shared" si="21"/>
        <v>2688.84</v>
      </c>
      <c r="K332" s="38">
        <f t="shared" si="22"/>
        <v>919.87</v>
      </c>
      <c r="L332" s="37">
        <f t="shared" si="23"/>
        <v>1768.9700000000003</v>
      </c>
      <c r="M332" s="2">
        <v>85</v>
      </c>
      <c r="N332">
        <v>119</v>
      </c>
      <c r="O332" s="7">
        <v>42016</v>
      </c>
      <c r="P332">
        <f>VLOOKUP(E332,Table5[#All],3,0)</f>
        <v>7.73</v>
      </c>
    </row>
    <row r="333" spans="1:16" x14ac:dyDescent="0.3">
      <c r="A333">
        <v>21199</v>
      </c>
      <c r="B333" t="s">
        <v>98</v>
      </c>
      <c r="C333" t="s">
        <v>41</v>
      </c>
      <c r="D333" t="str">
        <f>VLOOKUP(C333,Table6[[#All],[Geo]:[Region]],2,0)</f>
        <v>Americas</v>
      </c>
      <c r="E333" t="s">
        <v>57</v>
      </c>
      <c r="F333" t="str">
        <f>VLOOKUP(E333,Table5[[#All],[Product]:[Category]],2,0)</f>
        <v>Bites</v>
      </c>
      <c r="G333" s="1">
        <v>1484</v>
      </c>
      <c r="H333" s="36">
        <f>VLOOKUP(C333,Table6[#All],3,0)</f>
        <v>0.03</v>
      </c>
      <c r="I333" s="37">
        <f t="shared" si="20"/>
        <v>44.519999999999996</v>
      </c>
      <c r="J333" s="37">
        <f t="shared" si="21"/>
        <v>1439.48</v>
      </c>
      <c r="K333" s="38">
        <f t="shared" si="22"/>
        <v>199.2</v>
      </c>
      <c r="L333" s="37">
        <f t="shared" si="23"/>
        <v>1240.28</v>
      </c>
      <c r="M333" s="2">
        <v>233</v>
      </c>
      <c r="N333">
        <v>60</v>
      </c>
      <c r="O333" s="7">
        <v>42008</v>
      </c>
      <c r="P333">
        <f>VLOOKUP(E333,Table5[#All],3,0)</f>
        <v>3.32</v>
      </c>
    </row>
    <row r="334" spans="1:16" x14ac:dyDescent="0.3">
      <c r="A334">
        <v>21200</v>
      </c>
      <c r="B334" t="s">
        <v>94</v>
      </c>
      <c r="C334" t="s">
        <v>38</v>
      </c>
      <c r="D334" t="str">
        <f>VLOOKUP(C334,Table6[[#All],[Geo]:[Region]],2,0)</f>
        <v>APAC</v>
      </c>
      <c r="E334" t="s">
        <v>53</v>
      </c>
      <c r="F334" t="str">
        <f>VLOOKUP(E334,Table5[[#All],[Product]:[Category]],2,0)</f>
        <v>Bites</v>
      </c>
      <c r="G334" s="1">
        <v>8141</v>
      </c>
      <c r="H334" s="36">
        <f>VLOOKUP(C334,Table6[#All],3,0)</f>
        <v>0.02</v>
      </c>
      <c r="I334" s="37">
        <f t="shared" si="20"/>
        <v>162.82</v>
      </c>
      <c r="J334" s="37">
        <f t="shared" si="21"/>
        <v>7978.18</v>
      </c>
      <c r="K334" s="38">
        <f t="shared" si="22"/>
        <v>10150.36</v>
      </c>
      <c r="L334" s="37">
        <f t="shared" si="23"/>
        <v>-2172.1800000000003</v>
      </c>
      <c r="M334" s="2">
        <v>74</v>
      </c>
      <c r="N334">
        <v>1357</v>
      </c>
      <c r="O334" s="7">
        <v>42009</v>
      </c>
      <c r="P334">
        <f>VLOOKUP(E334,Table5[#All],3,0)</f>
        <v>7.48</v>
      </c>
    </row>
    <row r="335" spans="1:16" x14ac:dyDescent="0.3">
      <c r="A335">
        <v>21201</v>
      </c>
      <c r="B335" t="s">
        <v>100</v>
      </c>
      <c r="C335" t="s">
        <v>37</v>
      </c>
      <c r="D335" t="str">
        <f>VLOOKUP(C335,Table6[[#All],[Geo]:[Region]],2,0)</f>
        <v>Americas</v>
      </c>
      <c r="E335" t="s">
        <v>44</v>
      </c>
      <c r="F335" t="str">
        <f>VLOOKUP(E335,Table5[[#All],[Product]:[Category]],2,0)</f>
        <v>Bars</v>
      </c>
      <c r="G335" s="1">
        <v>10010</v>
      </c>
      <c r="H335" s="36">
        <f>VLOOKUP(C335,Table6[#All],3,0)</f>
        <v>0.04</v>
      </c>
      <c r="I335" s="37">
        <f t="shared" si="20"/>
        <v>400.40000000000003</v>
      </c>
      <c r="J335" s="37">
        <f t="shared" si="21"/>
        <v>9609.6</v>
      </c>
      <c r="K335" s="38">
        <f t="shared" si="22"/>
        <v>6270.8499999999995</v>
      </c>
      <c r="L335" s="37">
        <f t="shared" si="23"/>
        <v>3338.7500000000009</v>
      </c>
      <c r="M335" s="2">
        <v>126</v>
      </c>
      <c r="N335">
        <v>835</v>
      </c>
      <c r="O335" s="7">
        <v>42010</v>
      </c>
      <c r="P335">
        <f>VLOOKUP(E335,Table5[#All],3,0)</f>
        <v>7.51</v>
      </c>
    </row>
    <row r="336" spans="1:16" x14ac:dyDescent="0.3">
      <c r="A336">
        <v>21202</v>
      </c>
      <c r="B336" t="s">
        <v>99</v>
      </c>
      <c r="C336" t="s">
        <v>41</v>
      </c>
      <c r="D336" t="str">
        <f>VLOOKUP(C336,Table6[[#All],[Geo]:[Region]],2,0)</f>
        <v>Americas</v>
      </c>
      <c r="E336" t="s">
        <v>49</v>
      </c>
      <c r="F336" t="str">
        <f>VLOOKUP(E336,Table5[[#All],[Product]:[Category]],2,0)</f>
        <v>Drinks</v>
      </c>
      <c r="G336" s="1">
        <v>1771</v>
      </c>
      <c r="H336" s="36">
        <f>VLOOKUP(C336,Table6[#All],3,0)</f>
        <v>0.03</v>
      </c>
      <c r="I336" s="37">
        <f t="shared" si="20"/>
        <v>53.129999999999995</v>
      </c>
      <c r="J336" s="37">
        <f t="shared" si="21"/>
        <v>1717.87</v>
      </c>
      <c r="K336" s="38">
        <f t="shared" si="22"/>
        <v>679.47</v>
      </c>
      <c r="L336" s="37">
        <f t="shared" si="23"/>
        <v>1038.3999999999999</v>
      </c>
      <c r="M336" s="2">
        <v>475</v>
      </c>
      <c r="N336">
        <v>71</v>
      </c>
      <c r="O336" s="7">
        <v>42011</v>
      </c>
      <c r="P336">
        <f>VLOOKUP(E336,Table5[#All],3,0)</f>
        <v>9.57</v>
      </c>
    </row>
    <row r="337" spans="1:16" x14ac:dyDescent="0.3">
      <c r="A337">
        <v>21203</v>
      </c>
      <c r="B337" t="s">
        <v>94</v>
      </c>
      <c r="C337" t="s">
        <v>37</v>
      </c>
      <c r="D337" t="str">
        <f>VLOOKUP(C337,Table6[[#All],[Geo]:[Region]],2,0)</f>
        <v>Americas</v>
      </c>
      <c r="E337" t="s">
        <v>59</v>
      </c>
      <c r="F337" t="str">
        <f>VLOOKUP(E337,Table5[[#All],[Product]:[Category]],2,0)</f>
        <v>Bites</v>
      </c>
      <c r="G337" s="1">
        <v>483</v>
      </c>
      <c r="H337" s="36">
        <f>VLOOKUP(C337,Table6[#All],3,0)</f>
        <v>0.04</v>
      </c>
      <c r="I337" s="37">
        <f t="shared" si="20"/>
        <v>19.32</v>
      </c>
      <c r="J337" s="37">
        <f t="shared" si="21"/>
        <v>463.68</v>
      </c>
      <c r="K337" s="38">
        <f t="shared" si="22"/>
        <v>163</v>
      </c>
      <c r="L337" s="37">
        <f t="shared" si="23"/>
        <v>300.68</v>
      </c>
      <c r="M337" s="2">
        <v>352</v>
      </c>
      <c r="N337">
        <v>25</v>
      </c>
      <c r="O337" s="7">
        <v>42012</v>
      </c>
      <c r="P337">
        <f>VLOOKUP(E337,Table5[#All],3,0)</f>
        <v>6.52</v>
      </c>
    </row>
    <row r="338" spans="1:16" x14ac:dyDescent="0.3">
      <c r="A338">
        <v>21204</v>
      </c>
      <c r="B338" t="s">
        <v>93</v>
      </c>
      <c r="C338" t="s">
        <v>41</v>
      </c>
      <c r="D338" t="str">
        <f>VLOOKUP(C338,Table6[[#All],[Geo]:[Region]],2,0)</f>
        <v>Americas</v>
      </c>
      <c r="E338" t="s">
        <v>65</v>
      </c>
      <c r="F338" t="str">
        <f>VLOOKUP(E338,Table5[[#All],[Product]:[Category]],2,0)</f>
        <v>Bites</v>
      </c>
      <c r="G338" s="1">
        <v>2884</v>
      </c>
      <c r="H338" s="36">
        <f>VLOOKUP(C338,Table6[#All],3,0)</f>
        <v>0.03</v>
      </c>
      <c r="I338" s="37">
        <f t="shared" si="20"/>
        <v>86.52</v>
      </c>
      <c r="J338" s="37">
        <f t="shared" si="21"/>
        <v>2797.48</v>
      </c>
      <c r="K338" s="38">
        <f t="shared" si="22"/>
        <v>856.8</v>
      </c>
      <c r="L338" s="37">
        <f t="shared" si="23"/>
        <v>1940.68</v>
      </c>
      <c r="M338" s="2">
        <v>24</v>
      </c>
      <c r="N338">
        <v>170</v>
      </c>
      <c r="O338" s="7">
        <v>42013</v>
      </c>
      <c r="P338">
        <f>VLOOKUP(E338,Table5[#All],3,0)</f>
        <v>5.04</v>
      </c>
    </row>
    <row r="339" spans="1:16" x14ac:dyDescent="0.3">
      <c r="A339">
        <v>21205</v>
      </c>
      <c r="B339" t="s">
        <v>95</v>
      </c>
      <c r="C339" t="s">
        <v>41</v>
      </c>
      <c r="D339" t="str">
        <f>VLOOKUP(C339,Table6[[#All],[Geo]:[Region]],2,0)</f>
        <v>Americas</v>
      </c>
      <c r="E339" t="s">
        <v>57</v>
      </c>
      <c r="F339" t="str">
        <f>VLOOKUP(E339,Table5[[#All],[Product]:[Category]],2,0)</f>
        <v>Bites</v>
      </c>
      <c r="G339" s="1">
        <v>3983</v>
      </c>
      <c r="H339" s="36">
        <f>VLOOKUP(C339,Table6[#All],3,0)</f>
        <v>0.03</v>
      </c>
      <c r="I339" s="37">
        <f t="shared" si="20"/>
        <v>119.49</v>
      </c>
      <c r="J339" s="37">
        <f t="shared" si="21"/>
        <v>3863.5099999999998</v>
      </c>
      <c r="K339" s="38">
        <f t="shared" si="22"/>
        <v>511.28</v>
      </c>
      <c r="L339" s="37">
        <f t="shared" si="23"/>
        <v>3352.2299999999996</v>
      </c>
      <c r="M339" s="2">
        <v>275</v>
      </c>
      <c r="N339">
        <v>154</v>
      </c>
      <c r="O339" s="7">
        <v>42014</v>
      </c>
      <c r="P339">
        <f>VLOOKUP(E339,Table5[#All],3,0)</f>
        <v>3.32</v>
      </c>
    </row>
    <row r="340" spans="1:16" x14ac:dyDescent="0.3">
      <c r="A340">
        <v>21206</v>
      </c>
      <c r="B340" t="s">
        <v>95</v>
      </c>
      <c r="C340" t="s">
        <v>41</v>
      </c>
      <c r="D340" t="str">
        <f>VLOOKUP(C340,Table6[[#All],[Geo]:[Region]],2,0)</f>
        <v>Americas</v>
      </c>
      <c r="E340" t="s">
        <v>60</v>
      </c>
      <c r="F340" t="str">
        <f>VLOOKUP(E340,Table5[[#All],[Product]:[Category]],2,0)</f>
        <v>Drinks</v>
      </c>
      <c r="G340" s="1">
        <v>5999</v>
      </c>
      <c r="H340" s="36">
        <f>VLOOKUP(C340,Table6[#All],3,0)</f>
        <v>0.03</v>
      </c>
      <c r="I340" s="37">
        <f t="shared" si="20"/>
        <v>179.97</v>
      </c>
      <c r="J340" s="37">
        <f t="shared" si="21"/>
        <v>5819.03</v>
      </c>
      <c r="K340" s="38">
        <f t="shared" si="22"/>
        <v>665.28</v>
      </c>
      <c r="L340" s="37">
        <f t="shared" si="23"/>
        <v>5153.75</v>
      </c>
      <c r="M340" s="2">
        <v>117</v>
      </c>
      <c r="N340">
        <v>231</v>
      </c>
      <c r="O340" s="7">
        <v>42015</v>
      </c>
      <c r="P340">
        <f>VLOOKUP(E340,Table5[#All],3,0)</f>
        <v>2.88</v>
      </c>
    </row>
    <row r="341" spans="1:16" x14ac:dyDescent="0.3">
      <c r="A341">
        <v>21207</v>
      </c>
      <c r="B341" t="s">
        <v>93</v>
      </c>
      <c r="C341" t="s">
        <v>37</v>
      </c>
      <c r="D341" t="str">
        <f>VLOOKUP(C341,Table6[[#All],[Geo]:[Region]],2,0)</f>
        <v>Americas</v>
      </c>
      <c r="E341" t="s">
        <v>55</v>
      </c>
      <c r="F341" t="str">
        <f>VLOOKUP(E341,Table5[[#All],[Product]:[Category]],2,0)</f>
        <v>Bars</v>
      </c>
      <c r="G341" s="1">
        <v>3388</v>
      </c>
      <c r="H341" s="36">
        <f>VLOOKUP(C341,Table6[#All],3,0)</f>
        <v>0.04</v>
      </c>
      <c r="I341" s="37">
        <f t="shared" si="20"/>
        <v>135.52000000000001</v>
      </c>
      <c r="J341" s="37">
        <f t="shared" si="21"/>
        <v>3252.48</v>
      </c>
      <c r="K341" s="38">
        <f t="shared" si="22"/>
        <v>719.94</v>
      </c>
      <c r="L341" s="37">
        <f t="shared" si="23"/>
        <v>2532.54</v>
      </c>
      <c r="M341" s="2">
        <v>453</v>
      </c>
      <c r="N341">
        <v>142</v>
      </c>
      <c r="O341" s="7">
        <v>42016</v>
      </c>
      <c r="P341">
        <f>VLOOKUP(E341,Table5[#All],3,0)</f>
        <v>5.07</v>
      </c>
    </row>
    <row r="342" spans="1:16" x14ac:dyDescent="0.3">
      <c r="A342">
        <v>21208</v>
      </c>
      <c r="B342" t="s">
        <v>100</v>
      </c>
      <c r="C342" t="s">
        <v>38</v>
      </c>
      <c r="D342" t="str">
        <f>VLOOKUP(C342,Table6[[#All],[Geo]:[Region]],2,0)</f>
        <v>APAC</v>
      </c>
      <c r="E342" t="s">
        <v>58</v>
      </c>
      <c r="F342" t="str">
        <f>VLOOKUP(E342,Table5[[#All],[Product]:[Category]],2,0)</f>
        <v>Bites</v>
      </c>
      <c r="G342" s="1">
        <v>1365</v>
      </c>
      <c r="H342" s="36">
        <f>VLOOKUP(C342,Table6[#All],3,0)</f>
        <v>0.02</v>
      </c>
      <c r="I342" s="37">
        <f t="shared" si="20"/>
        <v>27.3</v>
      </c>
      <c r="J342" s="37">
        <f t="shared" si="21"/>
        <v>1337.7</v>
      </c>
      <c r="K342" s="38">
        <f t="shared" si="22"/>
        <v>1003.2</v>
      </c>
      <c r="L342" s="37">
        <f t="shared" si="23"/>
        <v>334.5</v>
      </c>
      <c r="M342" s="2">
        <v>114</v>
      </c>
      <c r="N342">
        <v>228</v>
      </c>
      <c r="O342" s="7">
        <v>42017</v>
      </c>
      <c r="P342">
        <f>VLOOKUP(E342,Table5[#All],3,0)</f>
        <v>4.4000000000000004</v>
      </c>
    </row>
    <row r="343" spans="1:16" x14ac:dyDescent="0.3">
      <c r="A343">
        <v>21209</v>
      </c>
      <c r="B343" t="s">
        <v>96</v>
      </c>
      <c r="C343" t="s">
        <v>38</v>
      </c>
      <c r="D343" t="str">
        <f>VLOOKUP(C343,Table6[[#All],[Geo]:[Region]],2,0)</f>
        <v>APAC</v>
      </c>
      <c r="E343" t="s">
        <v>56</v>
      </c>
      <c r="F343" t="str">
        <f>VLOOKUP(E343,Table5[[#All],[Product]:[Category]],2,0)</f>
        <v>Drinks</v>
      </c>
      <c r="G343" s="1">
        <v>5474</v>
      </c>
      <c r="H343" s="36">
        <f>VLOOKUP(C343,Table6[#All],3,0)</f>
        <v>0.02</v>
      </c>
      <c r="I343" s="37">
        <f t="shared" si="20"/>
        <v>109.48</v>
      </c>
      <c r="J343" s="37">
        <f t="shared" si="21"/>
        <v>5364.5199999999995</v>
      </c>
      <c r="K343" s="38">
        <f t="shared" si="22"/>
        <v>2482</v>
      </c>
      <c r="L343" s="37">
        <f t="shared" si="23"/>
        <v>2882.5199999999995</v>
      </c>
      <c r="M343" s="2">
        <v>133</v>
      </c>
      <c r="N343">
        <v>365</v>
      </c>
      <c r="O343" s="7">
        <v>42018</v>
      </c>
      <c r="P343">
        <f>VLOOKUP(E343,Table5[#All],3,0)</f>
        <v>6.8</v>
      </c>
    </row>
    <row r="344" spans="1:16" x14ac:dyDescent="0.3">
      <c r="A344">
        <v>21210</v>
      </c>
      <c r="B344" t="s">
        <v>101</v>
      </c>
      <c r="C344" t="s">
        <v>41</v>
      </c>
      <c r="D344" t="str">
        <f>VLOOKUP(C344,Table6[[#All],[Geo]:[Region]],2,0)</f>
        <v>Americas</v>
      </c>
      <c r="E344" t="s">
        <v>44</v>
      </c>
      <c r="F344" t="str">
        <f>VLOOKUP(E344,Table5[[#All],[Product]:[Category]],2,0)</f>
        <v>Bars</v>
      </c>
      <c r="G344" s="1">
        <v>1302</v>
      </c>
      <c r="H344" s="36">
        <f>VLOOKUP(C344,Table6[#All],3,0)</f>
        <v>0.03</v>
      </c>
      <c r="I344" s="37">
        <f t="shared" si="20"/>
        <v>39.059999999999995</v>
      </c>
      <c r="J344" s="37">
        <f t="shared" si="21"/>
        <v>1262.94</v>
      </c>
      <c r="K344" s="38">
        <f t="shared" si="22"/>
        <v>818.59</v>
      </c>
      <c r="L344" s="37">
        <f t="shared" si="23"/>
        <v>444.35</v>
      </c>
      <c r="M344" s="2">
        <v>293</v>
      </c>
      <c r="N344">
        <v>109</v>
      </c>
      <c r="O344" s="7">
        <v>42019</v>
      </c>
      <c r="P344">
        <f>VLOOKUP(E344,Table5[#All],3,0)</f>
        <v>7.51</v>
      </c>
    </row>
    <row r="345" spans="1:16" x14ac:dyDescent="0.3">
      <c r="A345">
        <v>21211</v>
      </c>
      <c r="B345" t="s">
        <v>92</v>
      </c>
      <c r="C345" t="s">
        <v>38</v>
      </c>
      <c r="D345" t="str">
        <f>VLOOKUP(C345,Table6[[#All],[Geo]:[Region]],2,0)</f>
        <v>APAC</v>
      </c>
      <c r="E345" t="s">
        <v>67</v>
      </c>
      <c r="F345" t="str">
        <f>VLOOKUP(E345,Table5[[#All],[Product]:[Category]],2,0)</f>
        <v>Bars</v>
      </c>
      <c r="G345" s="1">
        <v>5635</v>
      </c>
      <c r="H345" s="36">
        <f>VLOOKUP(C345,Table6[#All],3,0)</f>
        <v>0.02</v>
      </c>
      <c r="I345" s="37">
        <f t="shared" si="20"/>
        <v>112.7</v>
      </c>
      <c r="J345" s="37">
        <f t="shared" si="21"/>
        <v>5522.3</v>
      </c>
      <c r="K345" s="38">
        <f t="shared" si="22"/>
        <v>3229.05</v>
      </c>
      <c r="L345" s="37">
        <f t="shared" si="23"/>
        <v>2293.25</v>
      </c>
      <c r="M345" s="2">
        <v>273</v>
      </c>
      <c r="N345">
        <v>627</v>
      </c>
      <c r="O345" s="7">
        <v>42020</v>
      </c>
      <c r="P345">
        <f>VLOOKUP(E345,Table5[#All],3,0)</f>
        <v>5.15</v>
      </c>
    </row>
    <row r="346" spans="1:16" x14ac:dyDescent="0.3">
      <c r="A346">
        <v>21212</v>
      </c>
      <c r="B346" t="s">
        <v>100</v>
      </c>
      <c r="C346" t="s">
        <v>40</v>
      </c>
      <c r="D346" t="str">
        <f>VLOOKUP(C346,Table6[[#All],[Geo]:[Region]],2,0)</f>
        <v>Europe</v>
      </c>
      <c r="E346" t="s">
        <v>60</v>
      </c>
      <c r="F346" t="str">
        <f>VLOOKUP(E346,Table5[[#All],[Product]:[Category]],2,0)</f>
        <v>Drinks</v>
      </c>
      <c r="G346" s="1">
        <v>8512</v>
      </c>
      <c r="H346" s="36">
        <f>VLOOKUP(C346,Table6[#All],3,0)</f>
        <v>0.01</v>
      </c>
      <c r="I346" s="37">
        <f t="shared" si="20"/>
        <v>85.12</v>
      </c>
      <c r="J346" s="37">
        <f t="shared" si="21"/>
        <v>8426.8799999999992</v>
      </c>
      <c r="K346" s="38">
        <f t="shared" si="22"/>
        <v>982.07999999999993</v>
      </c>
      <c r="L346" s="37">
        <f t="shared" si="23"/>
        <v>7444.7999999999993</v>
      </c>
      <c r="M346" s="2">
        <v>125</v>
      </c>
      <c r="N346">
        <v>341</v>
      </c>
      <c r="O346" s="7">
        <v>42021</v>
      </c>
      <c r="P346">
        <f>VLOOKUP(E346,Table5[#All],3,0)</f>
        <v>2.88</v>
      </c>
    </row>
    <row r="347" spans="1:16" x14ac:dyDescent="0.3">
      <c r="A347">
        <v>21213</v>
      </c>
      <c r="B347" t="s">
        <v>99</v>
      </c>
      <c r="C347" t="s">
        <v>37</v>
      </c>
      <c r="D347" t="str">
        <f>VLOOKUP(C347,Table6[[#All],[Geo]:[Region]],2,0)</f>
        <v>Americas</v>
      </c>
      <c r="E347" t="s">
        <v>47</v>
      </c>
      <c r="F347" t="str">
        <f>VLOOKUP(E347,Table5[[#All],[Product]:[Category]],2,0)</f>
        <v>Bars</v>
      </c>
      <c r="G347" s="1">
        <v>2184</v>
      </c>
      <c r="H347" s="36">
        <f>VLOOKUP(C347,Table6[#All],3,0)</f>
        <v>0.04</v>
      </c>
      <c r="I347" s="37">
        <f t="shared" si="20"/>
        <v>87.36</v>
      </c>
      <c r="J347" s="37">
        <f t="shared" si="21"/>
        <v>2096.64</v>
      </c>
      <c r="K347" s="38">
        <f t="shared" si="22"/>
        <v>317.39999999999998</v>
      </c>
      <c r="L347" s="37">
        <f t="shared" si="23"/>
        <v>1779.2399999999998</v>
      </c>
      <c r="M347" s="2">
        <v>69</v>
      </c>
      <c r="N347">
        <v>115</v>
      </c>
      <c r="O347" s="7">
        <v>42022</v>
      </c>
      <c r="P347">
        <f>VLOOKUP(E347,Table5[#All],3,0)</f>
        <v>2.76</v>
      </c>
    </row>
    <row r="348" spans="1:16" x14ac:dyDescent="0.3">
      <c r="A348">
        <v>21214</v>
      </c>
      <c r="B348" t="s">
        <v>100</v>
      </c>
      <c r="C348" t="s">
        <v>38</v>
      </c>
      <c r="D348" t="str">
        <f>VLOOKUP(C348,Table6[[#All],[Geo]:[Region]],2,0)</f>
        <v>APAC</v>
      </c>
      <c r="E348" t="s">
        <v>48</v>
      </c>
      <c r="F348" t="str">
        <f>VLOOKUP(E348,Table5[[#All],[Product]:[Category]],2,0)</f>
        <v>Bars</v>
      </c>
      <c r="G348" s="1">
        <v>5362</v>
      </c>
      <c r="H348" s="36">
        <f>VLOOKUP(C348,Table6[#All],3,0)</f>
        <v>0.02</v>
      </c>
      <c r="I348" s="37">
        <f t="shared" si="20"/>
        <v>107.24000000000001</v>
      </c>
      <c r="J348" s="37">
        <f t="shared" si="21"/>
        <v>5254.76</v>
      </c>
      <c r="K348" s="38">
        <f t="shared" si="22"/>
        <v>2549.7999999999997</v>
      </c>
      <c r="L348" s="37">
        <f t="shared" si="23"/>
        <v>2704.9600000000005</v>
      </c>
      <c r="M348" s="2">
        <v>363</v>
      </c>
      <c r="N348">
        <v>671</v>
      </c>
      <c r="O348" s="7">
        <v>42023</v>
      </c>
      <c r="P348">
        <f>VLOOKUP(E348,Table5[#All],3,0)</f>
        <v>3.8</v>
      </c>
    </row>
    <row r="349" spans="1:16" x14ac:dyDescent="0.3">
      <c r="A349">
        <v>21215</v>
      </c>
      <c r="B349" t="s">
        <v>101</v>
      </c>
      <c r="C349" t="s">
        <v>36</v>
      </c>
      <c r="D349" t="str">
        <f>VLOOKUP(C349,Table6[[#All],[Geo]:[Region]],2,0)</f>
        <v>APAC</v>
      </c>
      <c r="E349" t="s">
        <v>62</v>
      </c>
      <c r="F349" t="str">
        <f>VLOOKUP(E349,Table5[[#All],[Product]:[Category]],2,0)</f>
        <v>Bars</v>
      </c>
      <c r="G349" s="1">
        <v>4214</v>
      </c>
      <c r="H349" s="36">
        <f>VLOOKUP(C349,Table6[#All],3,0)</f>
        <v>0.02</v>
      </c>
      <c r="I349" s="37">
        <f t="shared" si="20"/>
        <v>84.28</v>
      </c>
      <c r="J349" s="37">
        <f t="shared" si="21"/>
        <v>4129.72</v>
      </c>
      <c r="K349" s="38">
        <f t="shared" si="22"/>
        <v>1306.3700000000001</v>
      </c>
      <c r="L349" s="37">
        <f t="shared" si="23"/>
        <v>2823.3500000000004</v>
      </c>
      <c r="M349" s="2">
        <v>210</v>
      </c>
      <c r="N349">
        <v>169</v>
      </c>
      <c r="O349" s="7">
        <v>42024</v>
      </c>
      <c r="P349">
        <f>VLOOKUP(E349,Table5[#All],3,0)</f>
        <v>7.73</v>
      </c>
    </row>
    <row r="350" spans="1:16" x14ac:dyDescent="0.3">
      <c r="A350">
        <v>21216</v>
      </c>
      <c r="B350" t="s">
        <v>94</v>
      </c>
      <c r="C350" t="s">
        <v>39</v>
      </c>
      <c r="D350" t="str">
        <f>VLOOKUP(C350,Table6[[#All],[Geo]:[Region]],2,0)</f>
        <v>APAC</v>
      </c>
      <c r="E350" t="s">
        <v>64</v>
      </c>
      <c r="F350" t="str">
        <f>VLOOKUP(E350,Table5[[#All],[Product]:[Category]],2,0)</f>
        <v>Bites</v>
      </c>
      <c r="G350" s="1">
        <v>1428</v>
      </c>
      <c r="H350" s="36">
        <f>VLOOKUP(C350,Table6[#All],3,0)</f>
        <v>0.03</v>
      </c>
      <c r="I350" s="37">
        <f t="shared" si="20"/>
        <v>42.839999999999996</v>
      </c>
      <c r="J350" s="37">
        <f t="shared" si="21"/>
        <v>1385.1599999999999</v>
      </c>
      <c r="K350" s="38">
        <f t="shared" si="22"/>
        <v>1077.1200000000001</v>
      </c>
      <c r="L350" s="37">
        <f t="shared" si="23"/>
        <v>308.03999999999974</v>
      </c>
      <c r="M350" s="2">
        <v>169</v>
      </c>
      <c r="N350">
        <v>96</v>
      </c>
      <c r="O350" s="7">
        <v>42025</v>
      </c>
      <c r="P350">
        <f>VLOOKUP(E350,Table5[#All],3,0)</f>
        <v>11.22</v>
      </c>
    </row>
    <row r="351" spans="1:16" x14ac:dyDescent="0.3">
      <c r="A351">
        <v>21217</v>
      </c>
      <c r="B351" t="s">
        <v>100</v>
      </c>
      <c r="C351" t="s">
        <v>36</v>
      </c>
      <c r="D351" t="str">
        <f>VLOOKUP(C351,Table6[[#All],[Geo]:[Region]],2,0)</f>
        <v>APAC</v>
      </c>
      <c r="E351" t="s">
        <v>59</v>
      </c>
      <c r="F351" t="str">
        <f>VLOOKUP(E351,Table5[[#All],[Product]:[Category]],2,0)</f>
        <v>Bites</v>
      </c>
      <c r="G351" s="1">
        <v>5432</v>
      </c>
      <c r="H351" s="36">
        <f>VLOOKUP(C351,Table6[#All],3,0)</f>
        <v>0.02</v>
      </c>
      <c r="I351" s="37">
        <f t="shared" si="20"/>
        <v>108.64</v>
      </c>
      <c r="J351" s="37">
        <f t="shared" si="21"/>
        <v>5323.36</v>
      </c>
      <c r="K351" s="38">
        <f t="shared" si="22"/>
        <v>1773.4399999999998</v>
      </c>
      <c r="L351" s="37">
        <f t="shared" si="23"/>
        <v>3549.92</v>
      </c>
      <c r="M351" s="2">
        <v>215</v>
      </c>
      <c r="N351">
        <v>272</v>
      </c>
      <c r="O351" s="7">
        <v>42026</v>
      </c>
      <c r="P351">
        <f>VLOOKUP(E351,Table5[#All],3,0)</f>
        <v>6.52</v>
      </c>
    </row>
    <row r="352" spans="1:16" x14ac:dyDescent="0.3">
      <c r="A352">
        <v>21218</v>
      </c>
      <c r="B352" t="s">
        <v>93</v>
      </c>
      <c r="C352" t="s">
        <v>38</v>
      </c>
      <c r="D352" t="str">
        <f>VLOOKUP(C352,Table6[[#All],[Geo]:[Region]],2,0)</f>
        <v>APAC</v>
      </c>
      <c r="E352" t="s">
        <v>49</v>
      </c>
      <c r="F352" t="str">
        <f>VLOOKUP(E352,Table5[[#All],[Product]:[Category]],2,0)</f>
        <v>Drinks</v>
      </c>
      <c r="G352" s="1">
        <v>3220</v>
      </c>
      <c r="H352" s="36">
        <f>VLOOKUP(C352,Table6[#All],3,0)</f>
        <v>0.02</v>
      </c>
      <c r="I352" s="37">
        <f t="shared" si="20"/>
        <v>64.400000000000006</v>
      </c>
      <c r="J352" s="37">
        <f t="shared" si="21"/>
        <v>3155.6</v>
      </c>
      <c r="K352" s="38">
        <f t="shared" si="22"/>
        <v>1234.53</v>
      </c>
      <c r="L352" s="37">
        <f t="shared" si="23"/>
        <v>1921.07</v>
      </c>
      <c r="M352" s="2">
        <v>16</v>
      </c>
      <c r="N352">
        <v>129</v>
      </c>
      <c r="O352" s="7">
        <v>42027</v>
      </c>
      <c r="P352">
        <f>VLOOKUP(E352,Table5[#All],3,0)</f>
        <v>9.57</v>
      </c>
    </row>
    <row r="353" spans="1:16" x14ac:dyDescent="0.3">
      <c r="A353">
        <v>21219</v>
      </c>
      <c r="B353" t="s">
        <v>100</v>
      </c>
      <c r="C353" t="s">
        <v>37</v>
      </c>
      <c r="D353" t="str">
        <f>VLOOKUP(C353,Table6[[#All],[Geo]:[Region]],2,0)</f>
        <v>Americas</v>
      </c>
      <c r="E353" t="s">
        <v>63</v>
      </c>
      <c r="F353" t="str">
        <f>VLOOKUP(E353,Table5[[#All],[Product]:[Category]],2,0)</f>
        <v>Bars</v>
      </c>
      <c r="G353" s="1">
        <v>1071</v>
      </c>
      <c r="H353" s="36">
        <f>VLOOKUP(C353,Table6[#All],3,0)</f>
        <v>0.04</v>
      </c>
      <c r="I353" s="37">
        <f t="shared" si="20"/>
        <v>42.84</v>
      </c>
      <c r="J353" s="37">
        <f t="shared" si="21"/>
        <v>1028.1599999999999</v>
      </c>
      <c r="K353" s="38">
        <f t="shared" si="22"/>
        <v>474.76</v>
      </c>
      <c r="L353" s="37">
        <f t="shared" si="23"/>
        <v>553.39999999999986</v>
      </c>
      <c r="M353" s="2">
        <v>200</v>
      </c>
      <c r="N353">
        <v>83</v>
      </c>
      <c r="O353" s="7">
        <v>42028</v>
      </c>
      <c r="P353">
        <f>VLOOKUP(E353,Table5[#All],3,0)</f>
        <v>5.72</v>
      </c>
    </row>
    <row r="354" spans="1:16" x14ac:dyDescent="0.3">
      <c r="A354">
        <v>21220</v>
      </c>
      <c r="B354" t="s">
        <v>96</v>
      </c>
      <c r="C354" t="s">
        <v>36</v>
      </c>
      <c r="D354" t="str">
        <f>VLOOKUP(C354,Table6[[#All],[Geo]:[Region]],2,0)</f>
        <v>APAC</v>
      </c>
      <c r="E354" t="s">
        <v>56</v>
      </c>
      <c r="F354" t="str">
        <f>VLOOKUP(E354,Table5[[#All],[Product]:[Category]],2,0)</f>
        <v>Drinks</v>
      </c>
      <c r="G354" s="1">
        <v>2107</v>
      </c>
      <c r="H354" s="36">
        <f>VLOOKUP(C354,Table6[#All],3,0)</f>
        <v>0.02</v>
      </c>
      <c r="I354" s="37">
        <f t="shared" si="20"/>
        <v>42.14</v>
      </c>
      <c r="J354" s="37">
        <f t="shared" si="21"/>
        <v>2064.86</v>
      </c>
      <c r="K354" s="38">
        <f t="shared" si="22"/>
        <v>1026.8</v>
      </c>
      <c r="L354" s="37">
        <f t="shared" si="23"/>
        <v>1038.0600000000002</v>
      </c>
      <c r="M354" s="2">
        <v>63</v>
      </c>
      <c r="N354">
        <v>151</v>
      </c>
      <c r="O354" s="7">
        <v>42029</v>
      </c>
      <c r="P354">
        <f>VLOOKUP(E354,Table5[#All],3,0)</f>
        <v>6.8</v>
      </c>
    </row>
    <row r="355" spans="1:16" x14ac:dyDescent="0.3">
      <c r="A355">
        <v>21221</v>
      </c>
      <c r="B355" t="s">
        <v>93</v>
      </c>
      <c r="C355" t="s">
        <v>36</v>
      </c>
      <c r="D355" t="str">
        <f>VLOOKUP(C355,Table6[[#All],[Geo]:[Region]],2,0)</f>
        <v>APAC</v>
      </c>
      <c r="E355" t="s">
        <v>64</v>
      </c>
      <c r="F355" t="str">
        <f>VLOOKUP(E355,Table5[[#All],[Product]:[Category]],2,0)</f>
        <v>Bites</v>
      </c>
      <c r="G355" s="1">
        <v>5530</v>
      </c>
      <c r="H355" s="36">
        <f>VLOOKUP(C355,Table6[#All],3,0)</f>
        <v>0.02</v>
      </c>
      <c r="I355" s="37">
        <f t="shared" si="20"/>
        <v>110.60000000000001</v>
      </c>
      <c r="J355" s="37">
        <f t="shared" si="21"/>
        <v>5419.4</v>
      </c>
      <c r="K355" s="38">
        <f t="shared" si="22"/>
        <v>3882.1200000000003</v>
      </c>
      <c r="L355" s="37">
        <f t="shared" si="23"/>
        <v>1537.2799999999993</v>
      </c>
      <c r="M355" s="2">
        <v>510</v>
      </c>
      <c r="N355">
        <v>346</v>
      </c>
      <c r="O355" s="7">
        <v>42030</v>
      </c>
      <c r="P355">
        <f>VLOOKUP(E355,Table5[#All],3,0)</f>
        <v>11.22</v>
      </c>
    </row>
    <row r="356" spans="1:16" x14ac:dyDescent="0.3">
      <c r="A356">
        <v>21222</v>
      </c>
      <c r="B356" t="s">
        <v>98</v>
      </c>
      <c r="C356" t="s">
        <v>38</v>
      </c>
      <c r="D356" t="str">
        <f>VLOOKUP(C356,Table6[[#All],[Geo]:[Region]],2,0)</f>
        <v>APAC</v>
      </c>
      <c r="E356" t="s">
        <v>64</v>
      </c>
      <c r="F356" t="str">
        <f>VLOOKUP(E356,Table5[[#All],[Product]:[Category]],2,0)</f>
        <v>Bites</v>
      </c>
      <c r="G356" s="1">
        <v>154</v>
      </c>
      <c r="H356" s="36">
        <f>VLOOKUP(C356,Table6[#All],3,0)</f>
        <v>0.02</v>
      </c>
      <c r="I356" s="37">
        <f t="shared" si="20"/>
        <v>3.08</v>
      </c>
      <c r="J356" s="37">
        <f t="shared" si="21"/>
        <v>150.91999999999999</v>
      </c>
      <c r="K356" s="38">
        <f t="shared" si="22"/>
        <v>112.2</v>
      </c>
      <c r="L356" s="37">
        <f t="shared" si="23"/>
        <v>38.719999999999985</v>
      </c>
      <c r="M356" s="2">
        <v>162</v>
      </c>
      <c r="N356">
        <v>10</v>
      </c>
      <c r="O356" s="7">
        <v>42031</v>
      </c>
      <c r="P356">
        <f>VLOOKUP(E356,Table5[#All],3,0)</f>
        <v>11.22</v>
      </c>
    </row>
    <row r="357" spans="1:16" x14ac:dyDescent="0.3">
      <c r="A357">
        <v>21223</v>
      </c>
      <c r="B357" t="s">
        <v>93</v>
      </c>
      <c r="C357" t="s">
        <v>36</v>
      </c>
      <c r="D357" t="str">
        <f>VLOOKUP(C357,Table6[[#All],[Geo]:[Region]],2,0)</f>
        <v>APAC</v>
      </c>
      <c r="E357" t="s">
        <v>65</v>
      </c>
      <c r="F357" t="str">
        <f>VLOOKUP(E357,Table5[[#All],[Product]:[Category]],2,0)</f>
        <v>Bites</v>
      </c>
      <c r="G357" s="1">
        <v>1442</v>
      </c>
      <c r="H357" s="36">
        <f>VLOOKUP(C357,Table6[#All],3,0)</f>
        <v>0.02</v>
      </c>
      <c r="I357" s="37">
        <f t="shared" si="20"/>
        <v>28.84</v>
      </c>
      <c r="J357" s="37">
        <f t="shared" si="21"/>
        <v>1413.16</v>
      </c>
      <c r="K357" s="38">
        <f t="shared" si="22"/>
        <v>408.24</v>
      </c>
      <c r="L357" s="37">
        <f t="shared" si="23"/>
        <v>1004.9200000000001</v>
      </c>
      <c r="M357" s="2">
        <v>25</v>
      </c>
      <c r="N357">
        <v>81</v>
      </c>
      <c r="O357" s="7">
        <v>42032</v>
      </c>
      <c r="P357">
        <f>VLOOKUP(E357,Table5[#All],3,0)</f>
        <v>5.04</v>
      </c>
    </row>
    <row r="358" spans="1:16" x14ac:dyDescent="0.3">
      <c r="A358">
        <v>21224</v>
      </c>
      <c r="B358" t="s">
        <v>94</v>
      </c>
      <c r="C358" t="s">
        <v>37</v>
      </c>
      <c r="D358" t="str">
        <f>VLOOKUP(C358,Table6[[#All],[Geo]:[Region]],2,0)</f>
        <v>Americas</v>
      </c>
      <c r="E358" t="s">
        <v>55</v>
      </c>
      <c r="F358" t="str">
        <f>VLOOKUP(E358,Table5[[#All],[Product]:[Category]],2,0)</f>
        <v>Bars</v>
      </c>
      <c r="G358" s="1">
        <v>8246</v>
      </c>
      <c r="H358" s="36">
        <f>VLOOKUP(C358,Table6[#All],3,0)</f>
        <v>0.04</v>
      </c>
      <c r="I358" s="37">
        <f t="shared" si="20"/>
        <v>329.84000000000003</v>
      </c>
      <c r="J358" s="37">
        <f t="shared" si="21"/>
        <v>7916.16</v>
      </c>
      <c r="K358" s="38">
        <f t="shared" si="22"/>
        <v>1820.13</v>
      </c>
      <c r="L358" s="37">
        <f t="shared" si="23"/>
        <v>6096.03</v>
      </c>
      <c r="M358" s="2">
        <v>75</v>
      </c>
      <c r="N358">
        <v>359</v>
      </c>
      <c r="O358" s="7">
        <v>42033</v>
      </c>
      <c r="P358">
        <f>VLOOKUP(E358,Table5[#All],3,0)</f>
        <v>5.07</v>
      </c>
    </row>
    <row r="359" spans="1:16" x14ac:dyDescent="0.3">
      <c r="A359">
        <v>21225</v>
      </c>
      <c r="B359" t="s">
        <v>95</v>
      </c>
      <c r="C359" t="s">
        <v>38</v>
      </c>
      <c r="D359" t="str">
        <f>VLOOKUP(C359,Table6[[#All],[Geo]:[Region]],2,0)</f>
        <v>APAC</v>
      </c>
      <c r="E359" t="s">
        <v>67</v>
      </c>
      <c r="F359" t="str">
        <f>VLOOKUP(E359,Table5[[#All],[Product]:[Category]],2,0)</f>
        <v>Bars</v>
      </c>
      <c r="G359" s="1">
        <v>700</v>
      </c>
      <c r="H359" s="36">
        <f>VLOOKUP(C359,Table6[#All],3,0)</f>
        <v>0.02</v>
      </c>
      <c r="I359" s="37">
        <f t="shared" si="20"/>
        <v>14</v>
      </c>
      <c r="J359" s="37">
        <f t="shared" si="21"/>
        <v>686</v>
      </c>
      <c r="K359" s="38">
        <f t="shared" si="22"/>
        <v>515</v>
      </c>
      <c r="L359" s="37">
        <f t="shared" si="23"/>
        <v>171</v>
      </c>
      <c r="M359" s="2">
        <v>108</v>
      </c>
      <c r="N359">
        <v>100</v>
      </c>
      <c r="O359" s="7">
        <v>42034</v>
      </c>
      <c r="P359">
        <f>VLOOKUP(E359,Table5[#All],3,0)</f>
        <v>5.15</v>
      </c>
    </row>
    <row r="360" spans="1:16" x14ac:dyDescent="0.3">
      <c r="A360">
        <v>21226</v>
      </c>
      <c r="B360" t="s">
        <v>98</v>
      </c>
      <c r="C360" t="s">
        <v>41</v>
      </c>
      <c r="D360" t="str">
        <f>VLOOKUP(C360,Table6[[#All],[Geo]:[Region]],2,0)</f>
        <v>Americas</v>
      </c>
      <c r="E360" t="s">
        <v>53</v>
      </c>
      <c r="F360" t="str">
        <f>VLOOKUP(E360,Table5[[#All],[Product]:[Category]],2,0)</f>
        <v>Bites</v>
      </c>
      <c r="G360" s="1">
        <v>2828</v>
      </c>
      <c r="H360" s="36">
        <f>VLOOKUP(C360,Table6[#All],3,0)</f>
        <v>0.03</v>
      </c>
      <c r="I360" s="37">
        <f t="shared" si="20"/>
        <v>84.84</v>
      </c>
      <c r="J360" s="37">
        <f t="shared" si="21"/>
        <v>2743.16</v>
      </c>
      <c r="K360" s="38">
        <f t="shared" si="22"/>
        <v>2356.2000000000003</v>
      </c>
      <c r="L360" s="37">
        <f t="shared" si="23"/>
        <v>386.95999999999958</v>
      </c>
      <c r="M360" s="2">
        <v>80</v>
      </c>
      <c r="N360">
        <v>315</v>
      </c>
      <c r="O360" s="7">
        <v>42035</v>
      </c>
      <c r="P360">
        <f>VLOOKUP(E360,Table5[#All],3,0)</f>
        <v>7.48</v>
      </c>
    </row>
    <row r="361" spans="1:16" x14ac:dyDescent="0.3">
      <c r="A361">
        <v>21227</v>
      </c>
      <c r="B361" t="s">
        <v>98</v>
      </c>
      <c r="C361" t="s">
        <v>36</v>
      </c>
      <c r="D361" t="str">
        <f>VLOOKUP(C361,Table6[[#All],[Geo]:[Region]],2,0)</f>
        <v>APAC</v>
      </c>
      <c r="E361" t="s">
        <v>51</v>
      </c>
      <c r="F361" t="str">
        <f>VLOOKUP(E361,Table5[[#All],[Product]:[Category]],2,0)</f>
        <v>Bars</v>
      </c>
      <c r="G361" s="1">
        <v>5215</v>
      </c>
      <c r="H361" s="36">
        <f>VLOOKUP(C361,Table6[#All],3,0)</f>
        <v>0.02</v>
      </c>
      <c r="I361" s="37">
        <f t="shared" si="20"/>
        <v>104.3</v>
      </c>
      <c r="J361" s="37">
        <f t="shared" si="21"/>
        <v>5110.7</v>
      </c>
      <c r="K361" s="38">
        <f t="shared" si="22"/>
        <v>839.30000000000007</v>
      </c>
      <c r="L361" s="37">
        <f t="shared" si="23"/>
        <v>4271.3999999999996</v>
      </c>
      <c r="M361" s="2">
        <v>186</v>
      </c>
      <c r="N361">
        <v>218</v>
      </c>
      <c r="O361" s="7">
        <v>42036</v>
      </c>
      <c r="P361">
        <f>VLOOKUP(E361,Table5[#All],3,0)</f>
        <v>3.85</v>
      </c>
    </row>
    <row r="362" spans="1:16" x14ac:dyDescent="0.3">
      <c r="A362">
        <v>21228</v>
      </c>
      <c r="B362" t="s">
        <v>101</v>
      </c>
      <c r="C362" t="s">
        <v>38</v>
      </c>
      <c r="D362" t="str">
        <f>VLOOKUP(C362,Table6[[#All],[Geo]:[Region]],2,0)</f>
        <v>APAC</v>
      </c>
      <c r="E362" t="s">
        <v>67</v>
      </c>
      <c r="F362" t="str">
        <f>VLOOKUP(E362,Table5[[#All],[Product]:[Category]],2,0)</f>
        <v>Bars</v>
      </c>
      <c r="G362" s="1">
        <v>3969</v>
      </c>
      <c r="H362" s="36">
        <f>VLOOKUP(C362,Table6[#All],3,0)</f>
        <v>0.02</v>
      </c>
      <c r="I362" s="37">
        <f t="shared" si="20"/>
        <v>79.38</v>
      </c>
      <c r="J362" s="37">
        <f t="shared" si="21"/>
        <v>3889.62</v>
      </c>
      <c r="K362" s="38">
        <f t="shared" si="22"/>
        <v>3409.3</v>
      </c>
      <c r="L362" s="37">
        <f t="shared" si="23"/>
        <v>480.31999999999971</v>
      </c>
      <c r="M362" s="2">
        <v>273</v>
      </c>
      <c r="N362">
        <v>662</v>
      </c>
      <c r="O362" s="7">
        <v>42037</v>
      </c>
      <c r="P362">
        <f>VLOOKUP(E362,Table5[#All],3,0)</f>
        <v>5.15</v>
      </c>
    </row>
    <row r="363" spans="1:16" x14ac:dyDescent="0.3">
      <c r="A363">
        <v>21229</v>
      </c>
      <c r="B363" t="s">
        <v>100</v>
      </c>
      <c r="C363" t="s">
        <v>36</v>
      </c>
      <c r="D363" t="str">
        <f>VLOOKUP(C363,Table6[[#All],[Geo]:[Region]],2,0)</f>
        <v>APAC</v>
      </c>
      <c r="E363" t="s">
        <v>68</v>
      </c>
      <c r="F363" t="str">
        <f>VLOOKUP(E363,Table5[[#All],[Product]:[Category]],2,0)</f>
        <v>Bites</v>
      </c>
      <c r="G363" s="1">
        <v>1771</v>
      </c>
      <c r="H363" s="36">
        <f>VLOOKUP(C363,Table6[#All],3,0)</f>
        <v>0.02</v>
      </c>
      <c r="I363" s="37">
        <f t="shared" si="20"/>
        <v>35.42</v>
      </c>
      <c r="J363" s="37">
        <f t="shared" si="21"/>
        <v>1735.58</v>
      </c>
      <c r="K363" s="38">
        <f t="shared" si="22"/>
        <v>471.7</v>
      </c>
      <c r="L363" s="37">
        <f t="shared" si="23"/>
        <v>1263.8799999999999</v>
      </c>
      <c r="M363" s="2">
        <v>153</v>
      </c>
      <c r="N363">
        <v>178</v>
      </c>
      <c r="O363" s="7">
        <v>42038</v>
      </c>
      <c r="P363">
        <f>VLOOKUP(E363,Table5[#All],3,0)</f>
        <v>2.65</v>
      </c>
    </row>
    <row r="364" spans="1:16" x14ac:dyDescent="0.3">
      <c r="A364">
        <v>21230</v>
      </c>
      <c r="B364" t="s">
        <v>98</v>
      </c>
      <c r="C364" t="s">
        <v>38</v>
      </c>
      <c r="D364" t="str">
        <f>VLOOKUP(C364,Table6[[#All],[Geo]:[Region]],2,0)</f>
        <v>APAC</v>
      </c>
      <c r="E364" t="s">
        <v>55</v>
      </c>
      <c r="F364" t="str">
        <f>VLOOKUP(E364,Table5[[#All],[Product]:[Category]],2,0)</f>
        <v>Bars</v>
      </c>
      <c r="G364" s="1">
        <v>9821</v>
      </c>
      <c r="H364" s="36">
        <f>VLOOKUP(C364,Table6[#All],3,0)</f>
        <v>0.02</v>
      </c>
      <c r="I364" s="37">
        <f t="shared" si="20"/>
        <v>196.42000000000002</v>
      </c>
      <c r="J364" s="37">
        <f t="shared" si="21"/>
        <v>9624.58</v>
      </c>
      <c r="K364" s="38">
        <f t="shared" si="22"/>
        <v>2078.7000000000003</v>
      </c>
      <c r="L364" s="37">
        <f t="shared" si="23"/>
        <v>7545.8799999999992</v>
      </c>
      <c r="M364" s="2">
        <v>9</v>
      </c>
      <c r="N364">
        <v>410</v>
      </c>
      <c r="O364" s="7">
        <v>42039</v>
      </c>
      <c r="P364">
        <f>VLOOKUP(E364,Table5[#All],3,0)</f>
        <v>5.07</v>
      </c>
    </row>
    <row r="365" spans="1:16" x14ac:dyDescent="0.3">
      <c r="A365">
        <v>21231</v>
      </c>
      <c r="B365" t="s">
        <v>101</v>
      </c>
      <c r="C365" t="s">
        <v>36</v>
      </c>
      <c r="D365" t="str">
        <f>VLOOKUP(C365,Table6[[#All],[Geo]:[Region]],2,0)</f>
        <v>APAC</v>
      </c>
      <c r="E365" t="s">
        <v>55</v>
      </c>
      <c r="F365" t="str">
        <f>VLOOKUP(E365,Table5[[#All],[Product]:[Category]],2,0)</f>
        <v>Bars</v>
      </c>
      <c r="G365" s="1">
        <v>5999</v>
      </c>
      <c r="H365" s="36">
        <f>VLOOKUP(C365,Table6[#All],3,0)</f>
        <v>0.02</v>
      </c>
      <c r="I365" s="37">
        <f t="shared" si="20"/>
        <v>119.98</v>
      </c>
      <c r="J365" s="37">
        <f t="shared" si="21"/>
        <v>5879.0199999999995</v>
      </c>
      <c r="K365" s="38">
        <f t="shared" si="22"/>
        <v>1171.17</v>
      </c>
      <c r="L365" s="37">
        <f t="shared" si="23"/>
        <v>4707.8499999999995</v>
      </c>
      <c r="M365" s="2">
        <v>75</v>
      </c>
      <c r="N365">
        <v>231</v>
      </c>
      <c r="O365" s="7">
        <v>42040</v>
      </c>
      <c r="P365">
        <f>VLOOKUP(E365,Table5[#All],3,0)</f>
        <v>5.07</v>
      </c>
    </row>
    <row r="366" spans="1:16" x14ac:dyDescent="0.3">
      <c r="A366">
        <v>21232</v>
      </c>
      <c r="B366" t="s">
        <v>98</v>
      </c>
      <c r="C366" t="s">
        <v>40</v>
      </c>
      <c r="D366" t="str">
        <f>VLOOKUP(C366,Table6[[#All],[Geo]:[Region]],2,0)</f>
        <v>Europe</v>
      </c>
      <c r="E366" t="s">
        <v>53</v>
      </c>
      <c r="F366" t="str">
        <f>VLOOKUP(E366,Table5[[#All],[Product]:[Category]],2,0)</f>
        <v>Bites</v>
      </c>
      <c r="G366" s="1">
        <v>168</v>
      </c>
      <c r="H366" s="36">
        <f>VLOOKUP(C366,Table6[#All],3,0)</f>
        <v>0.01</v>
      </c>
      <c r="I366" s="37">
        <f t="shared" si="20"/>
        <v>1.68</v>
      </c>
      <c r="J366" s="37">
        <f t="shared" si="21"/>
        <v>166.32</v>
      </c>
      <c r="K366" s="38">
        <f t="shared" si="22"/>
        <v>142.12</v>
      </c>
      <c r="L366" s="37">
        <f t="shared" si="23"/>
        <v>24.199999999999989</v>
      </c>
      <c r="M366" s="2">
        <v>44</v>
      </c>
      <c r="N366">
        <v>19</v>
      </c>
      <c r="O366" s="7">
        <v>42041</v>
      </c>
      <c r="P366">
        <f>VLOOKUP(E366,Table5[#All],3,0)</f>
        <v>7.48</v>
      </c>
    </row>
    <row r="367" spans="1:16" x14ac:dyDescent="0.3">
      <c r="A367">
        <v>21233</v>
      </c>
      <c r="B367" t="s">
        <v>92</v>
      </c>
      <c r="C367" t="s">
        <v>41</v>
      </c>
      <c r="D367" t="str">
        <f>VLOOKUP(C367,Table6[[#All],[Geo]:[Region]],2,0)</f>
        <v>Americas</v>
      </c>
      <c r="E367" t="s">
        <v>59</v>
      </c>
      <c r="F367" t="str">
        <f>VLOOKUP(E367,Table5[[#All],[Product]:[Category]],2,0)</f>
        <v>Bites</v>
      </c>
      <c r="G367" s="1">
        <v>8120</v>
      </c>
      <c r="H367" s="36">
        <f>VLOOKUP(C367,Table6[#All],3,0)</f>
        <v>0.03</v>
      </c>
      <c r="I367" s="37">
        <f t="shared" si="20"/>
        <v>243.6</v>
      </c>
      <c r="J367" s="37">
        <f t="shared" si="21"/>
        <v>7876.4</v>
      </c>
      <c r="K367" s="38">
        <f t="shared" si="22"/>
        <v>2523.2399999999998</v>
      </c>
      <c r="L367" s="37">
        <f t="shared" si="23"/>
        <v>5353.16</v>
      </c>
      <c r="M367" s="2">
        <v>162</v>
      </c>
      <c r="N367">
        <v>387</v>
      </c>
      <c r="O367" s="7">
        <v>42042</v>
      </c>
      <c r="P367">
        <f>VLOOKUP(E367,Table5[#All],3,0)</f>
        <v>6.52</v>
      </c>
    </row>
    <row r="368" spans="1:16" x14ac:dyDescent="0.3">
      <c r="A368">
        <v>21234</v>
      </c>
      <c r="B368" t="s">
        <v>100</v>
      </c>
      <c r="C368" t="s">
        <v>37</v>
      </c>
      <c r="D368" t="str">
        <f>VLOOKUP(C368,Table6[[#All],[Geo]:[Region]],2,0)</f>
        <v>Americas</v>
      </c>
      <c r="E368" t="s">
        <v>46</v>
      </c>
      <c r="F368" t="str">
        <f>VLOOKUP(E368,Table5[[#All],[Product]:[Category]],2,0)</f>
        <v>Bars</v>
      </c>
      <c r="G368" s="1">
        <v>3346</v>
      </c>
      <c r="H368" s="36">
        <f>VLOOKUP(C368,Table6[#All],3,0)</f>
        <v>0.04</v>
      </c>
      <c r="I368" s="37">
        <f t="shared" si="20"/>
        <v>133.84</v>
      </c>
      <c r="J368" s="37">
        <f t="shared" si="21"/>
        <v>3212.16</v>
      </c>
      <c r="K368" s="38">
        <f t="shared" si="22"/>
        <v>537.28</v>
      </c>
      <c r="L368" s="37">
        <f t="shared" si="23"/>
        <v>2674.88</v>
      </c>
      <c r="M368" s="2">
        <v>156</v>
      </c>
      <c r="N368">
        <v>146</v>
      </c>
      <c r="O368" s="7">
        <v>42043</v>
      </c>
      <c r="P368">
        <f>VLOOKUP(E368,Table5[#All],3,0)</f>
        <v>3.68</v>
      </c>
    </row>
    <row r="369" spans="1:16" x14ac:dyDescent="0.3">
      <c r="A369">
        <v>21235</v>
      </c>
      <c r="B369" t="s">
        <v>94</v>
      </c>
      <c r="C369" t="s">
        <v>38</v>
      </c>
      <c r="D369" t="str">
        <f>VLOOKUP(C369,Table6[[#All],[Geo]:[Region]],2,0)</f>
        <v>APAC</v>
      </c>
      <c r="E369" t="s">
        <v>44</v>
      </c>
      <c r="F369" t="str">
        <f>VLOOKUP(E369,Table5[[#All],[Product]:[Category]],2,0)</f>
        <v>Bars</v>
      </c>
      <c r="G369" s="1">
        <v>7434</v>
      </c>
      <c r="H369" s="36">
        <f>VLOOKUP(C369,Table6[#All],3,0)</f>
        <v>0.02</v>
      </c>
      <c r="I369" s="37">
        <f t="shared" si="20"/>
        <v>148.68</v>
      </c>
      <c r="J369" s="37">
        <f t="shared" si="21"/>
        <v>7285.32</v>
      </c>
      <c r="K369" s="38">
        <f t="shared" si="22"/>
        <v>4656.2</v>
      </c>
      <c r="L369" s="37">
        <f t="shared" si="23"/>
        <v>2629.12</v>
      </c>
      <c r="M369" s="2">
        <v>86</v>
      </c>
      <c r="N369">
        <v>620</v>
      </c>
      <c r="O369" s="7">
        <v>42044</v>
      </c>
      <c r="P369">
        <f>VLOOKUP(E369,Table5[#All],3,0)</f>
        <v>7.51</v>
      </c>
    </row>
    <row r="370" spans="1:16" x14ac:dyDescent="0.3">
      <c r="A370">
        <v>21236</v>
      </c>
      <c r="B370" t="s">
        <v>95</v>
      </c>
      <c r="C370" t="s">
        <v>40</v>
      </c>
      <c r="D370" t="str">
        <f>VLOOKUP(C370,Table6[[#All],[Geo]:[Region]],2,0)</f>
        <v>Europe</v>
      </c>
      <c r="E370" t="s">
        <v>46</v>
      </c>
      <c r="F370" t="str">
        <f>VLOOKUP(E370,Table5[[#All],[Product]:[Category]],2,0)</f>
        <v>Bars</v>
      </c>
      <c r="G370" s="1">
        <v>7553</v>
      </c>
      <c r="H370" s="36">
        <f>VLOOKUP(C370,Table6[#All],3,0)</f>
        <v>0.01</v>
      </c>
      <c r="I370" s="37">
        <f t="shared" si="20"/>
        <v>75.53</v>
      </c>
      <c r="J370" s="37">
        <f t="shared" si="21"/>
        <v>7477.47</v>
      </c>
      <c r="K370" s="38">
        <f t="shared" si="22"/>
        <v>1210.72</v>
      </c>
      <c r="L370" s="37">
        <f t="shared" si="23"/>
        <v>6266.75</v>
      </c>
      <c r="M370" s="2">
        <v>127</v>
      </c>
      <c r="N370">
        <v>329</v>
      </c>
      <c r="O370" s="7">
        <v>42045</v>
      </c>
      <c r="P370">
        <f>VLOOKUP(E370,Table5[#All],3,0)</f>
        <v>3.68</v>
      </c>
    </row>
    <row r="371" spans="1:16" x14ac:dyDescent="0.3">
      <c r="A371">
        <v>21237</v>
      </c>
      <c r="B371" t="s">
        <v>94</v>
      </c>
      <c r="C371" t="s">
        <v>40</v>
      </c>
      <c r="D371" t="str">
        <f>VLOOKUP(C371,Table6[[#All],[Geo]:[Region]],2,0)</f>
        <v>Europe</v>
      </c>
      <c r="E371" t="s">
        <v>65</v>
      </c>
      <c r="F371" t="str">
        <f>VLOOKUP(E371,Table5[[#All],[Product]:[Category]],2,0)</f>
        <v>Bites</v>
      </c>
      <c r="G371" s="1">
        <v>896</v>
      </c>
      <c r="H371" s="36">
        <f>VLOOKUP(C371,Table6[#All],3,0)</f>
        <v>0.01</v>
      </c>
      <c r="I371" s="37">
        <f t="shared" si="20"/>
        <v>8.9600000000000009</v>
      </c>
      <c r="J371" s="37">
        <f t="shared" si="21"/>
        <v>887.04</v>
      </c>
      <c r="K371" s="38">
        <f t="shared" si="22"/>
        <v>252</v>
      </c>
      <c r="L371" s="37">
        <f t="shared" si="23"/>
        <v>635.04</v>
      </c>
      <c r="M371" s="2">
        <v>238</v>
      </c>
      <c r="N371">
        <v>50</v>
      </c>
      <c r="O371" s="7">
        <v>42046</v>
      </c>
      <c r="P371">
        <f>VLOOKUP(E371,Table5[#All],3,0)</f>
        <v>5.04</v>
      </c>
    </row>
    <row r="372" spans="1:16" x14ac:dyDescent="0.3">
      <c r="A372">
        <v>21238</v>
      </c>
      <c r="B372" t="s">
        <v>98</v>
      </c>
      <c r="C372" t="s">
        <v>40</v>
      </c>
      <c r="D372" t="str">
        <f>VLOOKUP(C372,Table6[[#All],[Geo]:[Region]],2,0)</f>
        <v>Europe</v>
      </c>
      <c r="E372" t="s">
        <v>59</v>
      </c>
      <c r="F372" t="str">
        <f>VLOOKUP(E372,Table5[[#All],[Product]:[Category]],2,0)</f>
        <v>Bites</v>
      </c>
      <c r="G372" s="1">
        <v>9618</v>
      </c>
      <c r="H372" s="36">
        <f>VLOOKUP(C372,Table6[#All],3,0)</f>
        <v>0.01</v>
      </c>
      <c r="I372" s="37">
        <f t="shared" si="20"/>
        <v>96.18</v>
      </c>
      <c r="J372" s="37">
        <f t="shared" si="21"/>
        <v>9521.82</v>
      </c>
      <c r="K372" s="38">
        <f t="shared" si="22"/>
        <v>3305.64</v>
      </c>
      <c r="L372" s="37">
        <f t="shared" si="23"/>
        <v>6216.18</v>
      </c>
      <c r="M372" s="2">
        <v>27</v>
      </c>
      <c r="N372">
        <v>507</v>
      </c>
      <c r="O372" s="7">
        <v>42047</v>
      </c>
      <c r="P372">
        <f>VLOOKUP(E372,Table5[#All],3,0)</f>
        <v>6.52</v>
      </c>
    </row>
    <row r="373" spans="1:16" x14ac:dyDescent="0.3">
      <c r="A373">
        <v>21239</v>
      </c>
      <c r="B373" t="s">
        <v>98</v>
      </c>
      <c r="C373" t="s">
        <v>36</v>
      </c>
      <c r="D373" t="str">
        <f>VLOOKUP(C373,Table6[[#All],[Geo]:[Region]],2,0)</f>
        <v>APAC</v>
      </c>
      <c r="E373" t="s">
        <v>65</v>
      </c>
      <c r="F373" t="str">
        <f>VLOOKUP(E373,Table5[[#All],[Product]:[Category]],2,0)</f>
        <v>Bites</v>
      </c>
      <c r="G373" s="1">
        <v>5348</v>
      </c>
      <c r="H373" s="36">
        <f>VLOOKUP(C373,Table6[#All],3,0)</f>
        <v>0.02</v>
      </c>
      <c r="I373" s="37">
        <f t="shared" si="20"/>
        <v>106.96000000000001</v>
      </c>
      <c r="J373" s="37">
        <f t="shared" si="21"/>
        <v>5241.04</v>
      </c>
      <c r="K373" s="38">
        <f t="shared" si="22"/>
        <v>1587.6</v>
      </c>
      <c r="L373" s="37">
        <f t="shared" si="23"/>
        <v>3653.44</v>
      </c>
      <c r="M373" s="2">
        <v>136</v>
      </c>
      <c r="N373">
        <v>315</v>
      </c>
      <c r="O373" s="7">
        <v>42048</v>
      </c>
      <c r="P373">
        <f>VLOOKUP(E373,Table5[#All],3,0)</f>
        <v>5.04</v>
      </c>
    </row>
    <row r="374" spans="1:16" x14ac:dyDescent="0.3">
      <c r="A374">
        <v>21240</v>
      </c>
      <c r="B374" t="s">
        <v>92</v>
      </c>
      <c r="C374" t="s">
        <v>36</v>
      </c>
      <c r="D374" t="str">
        <f>VLOOKUP(C374,Table6[[#All],[Geo]:[Region]],2,0)</f>
        <v>APAC</v>
      </c>
      <c r="E374" t="s">
        <v>48</v>
      </c>
      <c r="F374" t="str">
        <f>VLOOKUP(E374,Table5[[#All],[Product]:[Category]],2,0)</f>
        <v>Bars</v>
      </c>
      <c r="G374" s="1">
        <v>6062</v>
      </c>
      <c r="H374" s="36">
        <f>VLOOKUP(C374,Table6[#All],3,0)</f>
        <v>0.02</v>
      </c>
      <c r="I374" s="37">
        <f t="shared" si="20"/>
        <v>121.24000000000001</v>
      </c>
      <c r="J374" s="37">
        <f t="shared" si="21"/>
        <v>5940.76</v>
      </c>
      <c r="K374" s="38">
        <f t="shared" si="22"/>
        <v>2306.6</v>
      </c>
      <c r="L374" s="37">
        <f t="shared" si="23"/>
        <v>3634.1600000000003</v>
      </c>
      <c r="M374" s="2">
        <v>204</v>
      </c>
      <c r="N374">
        <v>607</v>
      </c>
      <c r="O374" s="7">
        <v>42049</v>
      </c>
      <c r="P374">
        <f>VLOOKUP(E374,Table5[#All],3,0)</f>
        <v>3.8</v>
      </c>
    </row>
    <row r="375" spans="1:16" x14ac:dyDescent="0.3">
      <c r="A375">
        <v>21241</v>
      </c>
      <c r="B375" t="s">
        <v>96</v>
      </c>
      <c r="C375" t="s">
        <v>37</v>
      </c>
      <c r="D375" t="str">
        <f>VLOOKUP(C375,Table6[[#All],[Geo]:[Region]],2,0)</f>
        <v>Americas</v>
      </c>
      <c r="E375" t="s">
        <v>68</v>
      </c>
      <c r="F375" t="str">
        <f>VLOOKUP(E375,Table5[[#All],[Product]:[Category]],2,0)</f>
        <v>Bites</v>
      </c>
      <c r="G375" s="1">
        <v>2870</v>
      </c>
      <c r="H375" s="36">
        <f>VLOOKUP(C375,Table6[#All],3,0)</f>
        <v>0.04</v>
      </c>
      <c r="I375" s="37">
        <f t="shared" si="20"/>
        <v>114.8</v>
      </c>
      <c r="J375" s="37">
        <f t="shared" si="21"/>
        <v>2755.2</v>
      </c>
      <c r="K375" s="38">
        <f t="shared" si="22"/>
        <v>760.55</v>
      </c>
      <c r="L375" s="37">
        <f t="shared" si="23"/>
        <v>1994.6499999999999</v>
      </c>
      <c r="M375" s="2">
        <v>25</v>
      </c>
      <c r="N375">
        <v>287</v>
      </c>
      <c r="O375" s="7">
        <v>42050</v>
      </c>
      <c r="P375">
        <f>VLOOKUP(E375,Table5[#All],3,0)</f>
        <v>2.65</v>
      </c>
    </row>
    <row r="376" spans="1:16" x14ac:dyDescent="0.3">
      <c r="A376">
        <v>21242</v>
      </c>
      <c r="B376" t="s">
        <v>95</v>
      </c>
      <c r="C376" t="s">
        <v>41</v>
      </c>
      <c r="D376" t="str">
        <f>VLOOKUP(C376,Table6[[#All],[Geo]:[Region]],2,0)</f>
        <v>Americas</v>
      </c>
      <c r="E376" t="s">
        <v>58</v>
      </c>
      <c r="F376" t="str">
        <f>VLOOKUP(E376,Table5[[#All],[Product]:[Category]],2,0)</f>
        <v>Bites</v>
      </c>
      <c r="G376" s="1">
        <v>10038</v>
      </c>
      <c r="H376" s="36">
        <f>VLOOKUP(C376,Table6[#All],3,0)</f>
        <v>0.03</v>
      </c>
      <c r="I376" s="37">
        <f t="shared" si="20"/>
        <v>301.14</v>
      </c>
      <c r="J376" s="37">
        <f t="shared" si="21"/>
        <v>9736.86</v>
      </c>
      <c r="K376" s="38">
        <f t="shared" si="22"/>
        <v>5522</v>
      </c>
      <c r="L376" s="37">
        <f t="shared" si="23"/>
        <v>4214.8600000000006</v>
      </c>
      <c r="M376" s="2">
        <v>234</v>
      </c>
      <c r="N376">
        <v>1255</v>
      </c>
      <c r="O376" s="7">
        <v>42051</v>
      </c>
      <c r="P376">
        <f>VLOOKUP(E376,Table5[#All],3,0)</f>
        <v>4.4000000000000004</v>
      </c>
    </row>
    <row r="377" spans="1:16" x14ac:dyDescent="0.3">
      <c r="A377">
        <v>21243</v>
      </c>
      <c r="B377" t="s">
        <v>101</v>
      </c>
      <c r="C377" t="s">
        <v>40</v>
      </c>
      <c r="D377" t="str">
        <f>VLOOKUP(C377,Table6[[#All],[Geo]:[Region]],2,0)</f>
        <v>Europe</v>
      </c>
      <c r="E377" t="s">
        <v>56</v>
      </c>
      <c r="F377" t="str">
        <f>VLOOKUP(E377,Table5[[#All],[Product]:[Category]],2,0)</f>
        <v>Drinks</v>
      </c>
      <c r="G377" s="1">
        <v>5565</v>
      </c>
      <c r="H377" s="36">
        <f>VLOOKUP(C377,Table6[#All],3,0)</f>
        <v>0.01</v>
      </c>
      <c r="I377" s="37">
        <f t="shared" si="20"/>
        <v>55.65</v>
      </c>
      <c r="J377" s="37">
        <f t="shared" si="21"/>
        <v>5509.35</v>
      </c>
      <c r="K377" s="38">
        <f t="shared" si="22"/>
        <v>3155.2</v>
      </c>
      <c r="L377" s="37">
        <f t="shared" si="23"/>
        <v>2354.1500000000005</v>
      </c>
      <c r="M377" s="2">
        <v>71</v>
      </c>
      <c r="N377">
        <v>464</v>
      </c>
      <c r="O377" s="7">
        <v>42052</v>
      </c>
      <c r="P377">
        <f>VLOOKUP(E377,Table5[#All],3,0)</f>
        <v>6.8</v>
      </c>
    </row>
    <row r="378" spans="1:16" x14ac:dyDescent="0.3">
      <c r="A378">
        <v>21244</v>
      </c>
      <c r="B378" t="s">
        <v>97</v>
      </c>
      <c r="C378" t="s">
        <v>37</v>
      </c>
      <c r="D378" t="str">
        <f>VLOOKUP(C378,Table6[[#All],[Geo]:[Region]],2,0)</f>
        <v>Americas</v>
      </c>
      <c r="E378" t="s">
        <v>48</v>
      </c>
      <c r="F378" t="str">
        <f>VLOOKUP(E378,Table5[[#All],[Product]:[Category]],2,0)</f>
        <v>Bars</v>
      </c>
      <c r="G378" s="1">
        <v>8673</v>
      </c>
      <c r="H378" s="36">
        <f>VLOOKUP(C378,Table6[#All],3,0)</f>
        <v>0.04</v>
      </c>
      <c r="I378" s="37">
        <f t="shared" si="20"/>
        <v>346.92</v>
      </c>
      <c r="J378" s="37">
        <f t="shared" si="21"/>
        <v>8326.08</v>
      </c>
      <c r="K378" s="38">
        <f t="shared" si="22"/>
        <v>3663.2</v>
      </c>
      <c r="L378" s="37">
        <f t="shared" si="23"/>
        <v>4662.88</v>
      </c>
      <c r="M378" s="2">
        <v>278</v>
      </c>
      <c r="N378">
        <v>964</v>
      </c>
      <c r="O378" s="7">
        <v>42045</v>
      </c>
      <c r="P378">
        <f>VLOOKUP(E378,Table5[#All],3,0)</f>
        <v>3.8</v>
      </c>
    </row>
    <row r="379" spans="1:16" x14ac:dyDescent="0.3">
      <c r="A379">
        <v>21245</v>
      </c>
      <c r="B379" t="s">
        <v>99</v>
      </c>
      <c r="C379" t="s">
        <v>41</v>
      </c>
      <c r="D379" t="str">
        <f>VLOOKUP(C379,Table6[[#All],[Geo]:[Region]],2,0)</f>
        <v>Americas</v>
      </c>
      <c r="E379" t="s">
        <v>44</v>
      </c>
      <c r="F379" t="str">
        <f>VLOOKUP(E379,Table5[[#All],[Product]:[Category]],2,0)</f>
        <v>Bars</v>
      </c>
      <c r="G379" s="1">
        <v>9849</v>
      </c>
      <c r="H379" s="36">
        <f>VLOOKUP(C379,Table6[#All],3,0)</f>
        <v>0.03</v>
      </c>
      <c r="I379" s="37">
        <f t="shared" si="20"/>
        <v>295.46999999999997</v>
      </c>
      <c r="J379" s="37">
        <f t="shared" si="21"/>
        <v>9553.5299999999988</v>
      </c>
      <c r="K379" s="38">
        <f t="shared" si="22"/>
        <v>5287.04</v>
      </c>
      <c r="L379" s="37">
        <f t="shared" si="23"/>
        <v>4266.4899999999989</v>
      </c>
      <c r="M379" s="2">
        <v>172</v>
      </c>
      <c r="N379">
        <v>704</v>
      </c>
      <c r="O379" s="7">
        <v>42046</v>
      </c>
      <c r="P379">
        <f>VLOOKUP(E379,Table5[#All],3,0)</f>
        <v>7.51</v>
      </c>
    </row>
    <row r="380" spans="1:16" x14ac:dyDescent="0.3">
      <c r="A380">
        <v>21246</v>
      </c>
      <c r="B380" t="s">
        <v>101</v>
      </c>
      <c r="C380" t="s">
        <v>38</v>
      </c>
      <c r="D380" t="str">
        <f>VLOOKUP(C380,Table6[[#All],[Geo]:[Region]],2,0)</f>
        <v>APAC</v>
      </c>
      <c r="E380" t="s">
        <v>46</v>
      </c>
      <c r="F380" t="str">
        <f>VLOOKUP(E380,Table5[[#All],[Product]:[Category]],2,0)</f>
        <v>Bars</v>
      </c>
      <c r="G380" s="1">
        <v>4760</v>
      </c>
      <c r="H380" s="36">
        <f>VLOOKUP(C380,Table6[#All],3,0)</f>
        <v>0.02</v>
      </c>
      <c r="I380" s="37">
        <f t="shared" si="20"/>
        <v>95.2</v>
      </c>
      <c r="J380" s="37">
        <f t="shared" si="21"/>
        <v>4664.8</v>
      </c>
      <c r="K380" s="38">
        <f t="shared" si="22"/>
        <v>798.56000000000006</v>
      </c>
      <c r="L380" s="37">
        <f t="shared" si="23"/>
        <v>3866.2400000000002</v>
      </c>
      <c r="M380" s="2">
        <v>59</v>
      </c>
      <c r="N380">
        <v>217</v>
      </c>
      <c r="O380" s="7">
        <v>42047</v>
      </c>
      <c r="P380">
        <f>VLOOKUP(E380,Table5[#All],3,0)</f>
        <v>3.68</v>
      </c>
    </row>
    <row r="381" spans="1:16" x14ac:dyDescent="0.3">
      <c r="A381">
        <v>21247</v>
      </c>
      <c r="B381" t="s">
        <v>96</v>
      </c>
      <c r="C381" t="s">
        <v>37</v>
      </c>
      <c r="D381" t="str">
        <f>VLOOKUP(C381,Table6[[#All],[Geo]:[Region]],2,0)</f>
        <v>Americas</v>
      </c>
      <c r="E381" t="s">
        <v>64</v>
      </c>
      <c r="F381" t="str">
        <f>VLOOKUP(E381,Table5[[#All],[Product]:[Category]],2,0)</f>
        <v>Bites</v>
      </c>
      <c r="G381" s="1">
        <v>11137</v>
      </c>
      <c r="H381" s="36">
        <f>VLOOKUP(C381,Table6[#All],3,0)</f>
        <v>0.04</v>
      </c>
      <c r="I381" s="37">
        <f t="shared" si="20"/>
        <v>445.48</v>
      </c>
      <c r="J381" s="37">
        <f t="shared" si="21"/>
        <v>10691.52</v>
      </c>
      <c r="K381" s="38">
        <f t="shared" si="22"/>
        <v>8931.1200000000008</v>
      </c>
      <c r="L381" s="37">
        <f t="shared" si="23"/>
        <v>1760.3999999999996</v>
      </c>
      <c r="M381" s="2">
        <v>29</v>
      </c>
      <c r="N381">
        <v>796</v>
      </c>
      <c r="O381" s="7">
        <v>42048</v>
      </c>
      <c r="P381">
        <f>VLOOKUP(E381,Table5[#All],3,0)</f>
        <v>11.22</v>
      </c>
    </row>
    <row r="382" spans="1:16" x14ac:dyDescent="0.3">
      <c r="A382">
        <v>21248</v>
      </c>
      <c r="B382" t="s">
        <v>98</v>
      </c>
      <c r="C382" t="s">
        <v>38</v>
      </c>
      <c r="D382" t="str">
        <f>VLOOKUP(C382,Table6[[#All],[Geo]:[Region]],2,0)</f>
        <v>APAC</v>
      </c>
      <c r="E382" t="s">
        <v>58</v>
      </c>
      <c r="F382" t="str">
        <f>VLOOKUP(E382,Table5[[#All],[Product]:[Category]],2,0)</f>
        <v>Bites</v>
      </c>
      <c r="G382" s="1">
        <v>2898</v>
      </c>
      <c r="H382" s="36">
        <f>VLOOKUP(C382,Table6[#All],3,0)</f>
        <v>0.02</v>
      </c>
      <c r="I382" s="37">
        <f t="shared" si="20"/>
        <v>57.96</v>
      </c>
      <c r="J382" s="37">
        <f t="shared" si="21"/>
        <v>2840.04</v>
      </c>
      <c r="K382" s="38">
        <f t="shared" si="22"/>
        <v>1597.2</v>
      </c>
      <c r="L382" s="37">
        <f t="shared" si="23"/>
        <v>1242.8399999999999</v>
      </c>
      <c r="M382" s="2">
        <v>58</v>
      </c>
      <c r="N382">
        <v>363</v>
      </c>
      <c r="O382" s="7">
        <v>42049</v>
      </c>
      <c r="P382">
        <f>VLOOKUP(E382,Table5[#All],3,0)</f>
        <v>4.4000000000000004</v>
      </c>
    </row>
    <row r="383" spans="1:16" x14ac:dyDescent="0.3">
      <c r="A383">
        <v>21249</v>
      </c>
      <c r="B383" t="s">
        <v>100</v>
      </c>
      <c r="C383" t="s">
        <v>36</v>
      </c>
      <c r="D383" t="str">
        <f>VLOOKUP(C383,Table6[[#All],[Geo]:[Region]],2,0)</f>
        <v>APAC</v>
      </c>
      <c r="E383" t="s">
        <v>65</v>
      </c>
      <c r="F383" t="str">
        <f>VLOOKUP(E383,Table5[[#All],[Product]:[Category]],2,0)</f>
        <v>Bites</v>
      </c>
      <c r="G383" s="1">
        <v>1113</v>
      </c>
      <c r="H383" s="36">
        <f>VLOOKUP(C383,Table6[#All],3,0)</f>
        <v>0.02</v>
      </c>
      <c r="I383" s="37">
        <f t="shared" si="20"/>
        <v>22.26</v>
      </c>
      <c r="J383" s="37">
        <f t="shared" si="21"/>
        <v>1090.74</v>
      </c>
      <c r="K383" s="38">
        <f t="shared" si="22"/>
        <v>332.64</v>
      </c>
      <c r="L383" s="37">
        <f t="shared" si="23"/>
        <v>758.1</v>
      </c>
      <c r="M383" s="2">
        <v>126</v>
      </c>
      <c r="N383">
        <v>66</v>
      </c>
      <c r="O383" s="7">
        <v>42050</v>
      </c>
      <c r="P383">
        <f>VLOOKUP(E383,Table5[#All],3,0)</f>
        <v>5.04</v>
      </c>
    </row>
    <row r="384" spans="1:16" x14ac:dyDescent="0.3">
      <c r="A384">
        <v>21250</v>
      </c>
      <c r="B384" t="s">
        <v>92</v>
      </c>
      <c r="C384" t="s">
        <v>36</v>
      </c>
      <c r="D384" t="str">
        <f>VLOOKUP(C384,Table6[[#All],[Geo]:[Region]],2,0)</f>
        <v>APAC</v>
      </c>
      <c r="E384" t="s">
        <v>58</v>
      </c>
      <c r="F384" t="str">
        <f>VLOOKUP(E384,Table5[[#All],[Product]:[Category]],2,0)</f>
        <v>Bites</v>
      </c>
      <c r="G384" s="1">
        <v>6615</v>
      </c>
      <c r="H384" s="36">
        <f>VLOOKUP(C384,Table6[#All],3,0)</f>
        <v>0.02</v>
      </c>
      <c r="I384" s="37">
        <f t="shared" si="20"/>
        <v>132.30000000000001</v>
      </c>
      <c r="J384" s="37">
        <f t="shared" si="21"/>
        <v>6482.7</v>
      </c>
      <c r="K384" s="38">
        <f t="shared" si="22"/>
        <v>4158</v>
      </c>
      <c r="L384" s="37">
        <f t="shared" si="23"/>
        <v>2324.6999999999998</v>
      </c>
      <c r="M384" s="2">
        <v>79</v>
      </c>
      <c r="N384">
        <v>945</v>
      </c>
      <c r="O384" s="7">
        <v>42051</v>
      </c>
      <c r="P384">
        <f>VLOOKUP(E384,Table5[#All],3,0)</f>
        <v>4.4000000000000004</v>
      </c>
    </row>
    <row r="385" spans="1:16" x14ac:dyDescent="0.3">
      <c r="A385">
        <v>21251</v>
      </c>
      <c r="B385" t="s">
        <v>97</v>
      </c>
      <c r="C385" t="s">
        <v>40</v>
      </c>
      <c r="D385" t="str">
        <f>VLOOKUP(C385,Table6[[#All],[Geo]:[Region]],2,0)</f>
        <v>Europe</v>
      </c>
      <c r="E385" t="s">
        <v>57</v>
      </c>
      <c r="F385" t="str">
        <f>VLOOKUP(E385,Table5[[#All],[Product]:[Category]],2,0)</f>
        <v>Bites</v>
      </c>
      <c r="G385" s="1">
        <v>42</v>
      </c>
      <c r="H385" s="36">
        <f>VLOOKUP(C385,Table6[#All],3,0)</f>
        <v>0.01</v>
      </c>
      <c r="I385" s="37">
        <f t="shared" si="20"/>
        <v>0.42</v>
      </c>
      <c r="J385" s="37">
        <f t="shared" si="21"/>
        <v>41.58</v>
      </c>
      <c r="K385" s="38">
        <f t="shared" si="22"/>
        <v>6.64</v>
      </c>
      <c r="L385" s="37">
        <f t="shared" si="23"/>
        <v>34.94</v>
      </c>
      <c r="M385" s="2">
        <v>271</v>
      </c>
      <c r="N385">
        <v>2</v>
      </c>
      <c r="O385" s="7">
        <v>42052</v>
      </c>
      <c r="P385">
        <f>VLOOKUP(E385,Table5[#All],3,0)</f>
        <v>3.32</v>
      </c>
    </row>
    <row r="386" spans="1:16" x14ac:dyDescent="0.3">
      <c r="A386">
        <v>21252</v>
      </c>
      <c r="B386" t="s">
        <v>96</v>
      </c>
      <c r="C386" t="s">
        <v>40</v>
      </c>
      <c r="D386" t="str">
        <f>VLOOKUP(C386,Table6[[#All],[Geo]:[Region]],2,0)</f>
        <v>Europe</v>
      </c>
      <c r="E386" t="s">
        <v>62</v>
      </c>
      <c r="F386" t="str">
        <f>VLOOKUP(E386,Table5[[#All],[Product]:[Category]],2,0)</f>
        <v>Bars</v>
      </c>
      <c r="G386" s="1">
        <v>4529</v>
      </c>
      <c r="H386" s="36">
        <f>VLOOKUP(C386,Table6[#All],3,0)</f>
        <v>0.01</v>
      </c>
      <c r="I386" s="37">
        <f t="shared" si="20"/>
        <v>45.29</v>
      </c>
      <c r="J386" s="37">
        <f t="shared" si="21"/>
        <v>4483.71</v>
      </c>
      <c r="K386" s="38">
        <f t="shared" si="22"/>
        <v>1460.97</v>
      </c>
      <c r="L386" s="37">
        <f t="shared" si="23"/>
        <v>3022.74</v>
      </c>
      <c r="M386" s="2">
        <v>206</v>
      </c>
      <c r="N386">
        <v>189</v>
      </c>
      <c r="O386" s="7">
        <v>42053</v>
      </c>
      <c r="P386">
        <f>VLOOKUP(E386,Table5[#All],3,0)</f>
        <v>7.73</v>
      </c>
    </row>
    <row r="387" spans="1:16" x14ac:dyDescent="0.3">
      <c r="A387">
        <v>21253</v>
      </c>
      <c r="B387" t="s">
        <v>98</v>
      </c>
      <c r="C387" t="s">
        <v>40</v>
      </c>
      <c r="D387" t="str">
        <f>VLOOKUP(C387,Table6[[#All],[Geo]:[Region]],2,0)</f>
        <v>Europe</v>
      </c>
      <c r="E387" t="s">
        <v>65</v>
      </c>
      <c r="F387" t="str">
        <f>VLOOKUP(E387,Table5[[#All],[Product]:[Category]],2,0)</f>
        <v>Bites</v>
      </c>
      <c r="G387" s="1">
        <v>1855</v>
      </c>
      <c r="H387" s="36">
        <f>VLOOKUP(C387,Table6[#All],3,0)</f>
        <v>0.01</v>
      </c>
      <c r="I387" s="37">
        <f t="shared" ref="I387:I450" si="24">G387*H387</f>
        <v>18.55</v>
      </c>
      <c r="J387" s="37">
        <f t="shared" ref="J387:J450" si="25">G387*(1-H387)</f>
        <v>1836.45</v>
      </c>
      <c r="K387" s="38">
        <f t="shared" ref="K387:K450" si="26">P387*N387</f>
        <v>524.16</v>
      </c>
      <c r="L387" s="37">
        <f t="shared" ref="L387:L450" si="27">J387-K387</f>
        <v>1312.29</v>
      </c>
      <c r="M387" s="2">
        <v>57</v>
      </c>
      <c r="N387">
        <v>104</v>
      </c>
      <c r="O387" s="7">
        <v>42054</v>
      </c>
      <c r="P387">
        <f>VLOOKUP(E387,Table5[#All],3,0)</f>
        <v>5.04</v>
      </c>
    </row>
    <row r="388" spans="1:16" x14ac:dyDescent="0.3">
      <c r="A388">
        <v>21254</v>
      </c>
      <c r="B388" t="s">
        <v>100</v>
      </c>
      <c r="C388" t="s">
        <v>39</v>
      </c>
      <c r="D388" t="str">
        <f>VLOOKUP(C388,Table6[[#All],[Geo]:[Region]],2,0)</f>
        <v>APAC</v>
      </c>
      <c r="E388" t="s">
        <v>46</v>
      </c>
      <c r="F388" t="str">
        <f>VLOOKUP(E388,Table5[[#All],[Product]:[Category]],2,0)</f>
        <v>Bars</v>
      </c>
      <c r="G388" s="1">
        <v>4935</v>
      </c>
      <c r="H388" s="36">
        <f>VLOOKUP(C388,Table6[#All],3,0)</f>
        <v>0.03</v>
      </c>
      <c r="I388" s="37">
        <f t="shared" si="24"/>
        <v>148.04999999999998</v>
      </c>
      <c r="J388" s="37">
        <f t="shared" si="25"/>
        <v>4786.95</v>
      </c>
      <c r="K388" s="38">
        <f t="shared" si="26"/>
        <v>758.08</v>
      </c>
      <c r="L388" s="37">
        <f t="shared" si="27"/>
        <v>4028.87</v>
      </c>
      <c r="M388" s="2">
        <v>50</v>
      </c>
      <c r="N388">
        <v>206</v>
      </c>
      <c r="O388" s="7">
        <v>42055</v>
      </c>
      <c r="P388">
        <f>VLOOKUP(E388,Table5[#All],3,0)</f>
        <v>3.68</v>
      </c>
    </row>
    <row r="389" spans="1:16" x14ac:dyDescent="0.3">
      <c r="A389">
        <v>21255</v>
      </c>
      <c r="B389" t="s">
        <v>101</v>
      </c>
      <c r="C389" t="s">
        <v>41</v>
      </c>
      <c r="D389" t="str">
        <f>VLOOKUP(C389,Table6[[#All],[Geo]:[Region]],2,0)</f>
        <v>Americas</v>
      </c>
      <c r="E389" t="s">
        <v>65</v>
      </c>
      <c r="F389" t="str">
        <f>VLOOKUP(E389,Table5[[#All],[Product]:[Category]],2,0)</f>
        <v>Bites</v>
      </c>
      <c r="G389" s="1">
        <v>6314</v>
      </c>
      <c r="H389" s="36">
        <f>VLOOKUP(C389,Table6[#All],3,0)</f>
        <v>0.03</v>
      </c>
      <c r="I389" s="37">
        <f t="shared" si="24"/>
        <v>189.42</v>
      </c>
      <c r="J389" s="37">
        <f t="shared" si="25"/>
        <v>6124.58</v>
      </c>
      <c r="K389" s="38">
        <f t="shared" si="26"/>
        <v>1990.8</v>
      </c>
      <c r="L389" s="37">
        <f t="shared" si="27"/>
        <v>4133.78</v>
      </c>
      <c r="M389" s="2">
        <v>28</v>
      </c>
      <c r="N389">
        <v>395</v>
      </c>
      <c r="O389" s="7">
        <v>42056</v>
      </c>
      <c r="P389">
        <f>VLOOKUP(E389,Table5[#All],3,0)</f>
        <v>5.04</v>
      </c>
    </row>
    <row r="390" spans="1:16" x14ac:dyDescent="0.3">
      <c r="A390">
        <v>21256</v>
      </c>
      <c r="B390" t="s">
        <v>94</v>
      </c>
      <c r="C390" t="s">
        <v>36</v>
      </c>
      <c r="D390" t="str">
        <f>VLOOKUP(C390,Table6[[#All],[Geo]:[Region]],2,0)</f>
        <v>APAC</v>
      </c>
      <c r="E390" t="s">
        <v>48</v>
      </c>
      <c r="F390" t="str">
        <f>VLOOKUP(E390,Table5[[#All],[Product]:[Category]],2,0)</f>
        <v>Bars</v>
      </c>
      <c r="G390" s="1">
        <v>1974</v>
      </c>
      <c r="H390" s="36">
        <f>VLOOKUP(C390,Table6[#All],3,0)</f>
        <v>0.02</v>
      </c>
      <c r="I390" s="37">
        <f t="shared" si="24"/>
        <v>39.480000000000004</v>
      </c>
      <c r="J390" s="37">
        <f t="shared" si="25"/>
        <v>1934.52</v>
      </c>
      <c r="K390" s="38">
        <f t="shared" si="26"/>
        <v>684</v>
      </c>
      <c r="L390" s="37">
        <f t="shared" si="27"/>
        <v>1250.52</v>
      </c>
      <c r="M390" s="2">
        <v>275</v>
      </c>
      <c r="N390">
        <v>180</v>
      </c>
      <c r="O390" s="7">
        <v>42057</v>
      </c>
      <c r="P390">
        <f>VLOOKUP(E390,Table5[#All],3,0)</f>
        <v>3.8</v>
      </c>
    </row>
    <row r="391" spans="1:16" x14ac:dyDescent="0.3">
      <c r="A391">
        <v>21257</v>
      </c>
      <c r="B391" t="s">
        <v>97</v>
      </c>
      <c r="C391" t="s">
        <v>38</v>
      </c>
      <c r="D391" t="str">
        <f>VLOOKUP(C391,Table6[[#All],[Geo]:[Region]],2,0)</f>
        <v>APAC</v>
      </c>
      <c r="E391" t="s">
        <v>66</v>
      </c>
      <c r="F391" t="str">
        <f>VLOOKUP(E391,Table5[[#All],[Product]:[Category]],2,0)</f>
        <v>Drinks</v>
      </c>
      <c r="G391" s="1">
        <v>4291</v>
      </c>
      <c r="H391" s="36">
        <f>VLOOKUP(C391,Table6[#All],3,0)</f>
        <v>0.02</v>
      </c>
      <c r="I391" s="37">
        <f t="shared" si="24"/>
        <v>85.820000000000007</v>
      </c>
      <c r="J391" s="37">
        <f t="shared" si="25"/>
        <v>4205.18</v>
      </c>
      <c r="K391" s="38">
        <f t="shared" si="26"/>
        <v>4274.2</v>
      </c>
      <c r="L391" s="37">
        <f t="shared" si="27"/>
        <v>-69.019999999999527</v>
      </c>
      <c r="M391" s="2">
        <v>179</v>
      </c>
      <c r="N391">
        <v>430</v>
      </c>
      <c r="O391" s="7">
        <v>42058</v>
      </c>
      <c r="P391">
        <f>VLOOKUP(E391,Table5[#All],3,0)</f>
        <v>9.94</v>
      </c>
    </row>
    <row r="392" spans="1:16" x14ac:dyDescent="0.3">
      <c r="A392">
        <v>21258</v>
      </c>
      <c r="B392" t="s">
        <v>99</v>
      </c>
      <c r="C392" t="s">
        <v>36</v>
      </c>
      <c r="D392" t="str">
        <f>VLOOKUP(C392,Table6[[#All],[Geo]:[Region]],2,0)</f>
        <v>APAC</v>
      </c>
      <c r="E392" t="s">
        <v>61</v>
      </c>
      <c r="F392" t="str">
        <f>VLOOKUP(E392,Table5[[#All],[Product]:[Category]],2,0)</f>
        <v>Bars</v>
      </c>
      <c r="G392" s="1">
        <v>6314</v>
      </c>
      <c r="H392" s="36">
        <f>VLOOKUP(C392,Table6[#All],3,0)</f>
        <v>0.02</v>
      </c>
      <c r="I392" s="37">
        <f t="shared" si="24"/>
        <v>126.28</v>
      </c>
      <c r="J392" s="37">
        <f t="shared" si="25"/>
        <v>6187.72</v>
      </c>
      <c r="K392" s="38">
        <f t="shared" si="26"/>
        <v>1230.8399999999999</v>
      </c>
      <c r="L392" s="37">
        <f t="shared" si="27"/>
        <v>4956.88</v>
      </c>
      <c r="M392" s="2">
        <v>111</v>
      </c>
      <c r="N392">
        <v>234</v>
      </c>
      <c r="O392" s="7">
        <v>42059</v>
      </c>
      <c r="P392">
        <f>VLOOKUP(E392,Table5[#All],3,0)</f>
        <v>5.26</v>
      </c>
    </row>
    <row r="393" spans="1:16" x14ac:dyDescent="0.3">
      <c r="A393">
        <v>21259</v>
      </c>
      <c r="B393" t="s">
        <v>97</v>
      </c>
      <c r="C393" t="s">
        <v>36</v>
      </c>
      <c r="D393" t="str">
        <f>VLOOKUP(C393,Table6[[#All],[Geo]:[Region]],2,0)</f>
        <v>APAC</v>
      </c>
      <c r="E393" t="s">
        <v>65</v>
      </c>
      <c r="F393" t="str">
        <f>VLOOKUP(E393,Table5[[#All],[Product]:[Category]],2,0)</f>
        <v>Bites</v>
      </c>
      <c r="G393" s="1">
        <v>2674</v>
      </c>
      <c r="H393" s="36">
        <f>VLOOKUP(C393,Table6[#All],3,0)</f>
        <v>0.02</v>
      </c>
      <c r="I393" s="37">
        <f t="shared" si="24"/>
        <v>53.480000000000004</v>
      </c>
      <c r="J393" s="37">
        <f t="shared" si="25"/>
        <v>2620.52</v>
      </c>
      <c r="K393" s="38">
        <f t="shared" si="26"/>
        <v>750.96</v>
      </c>
      <c r="L393" s="37">
        <f t="shared" si="27"/>
        <v>1869.56</v>
      </c>
      <c r="M393" s="2">
        <v>208</v>
      </c>
      <c r="N393">
        <v>149</v>
      </c>
      <c r="O393" s="7">
        <v>42060</v>
      </c>
      <c r="P393">
        <f>VLOOKUP(E393,Table5[#All],3,0)</f>
        <v>5.04</v>
      </c>
    </row>
    <row r="394" spans="1:16" x14ac:dyDescent="0.3">
      <c r="A394">
        <v>21260</v>
      </c>
      <c r="B394" t="s">
        <v>101</v>
      </c>
      <c r="C394" t="s">
        <v>37</v>
      </c>
      <c r="D394" t="str">
        <f>VLOOKUP(C394,Table6[[#All],[Geo]:[Region]],2,0)</f>
        <v>Americas</v>
      </c>
      <c r="E394" t="s">
        <v>52</v>
      </c>
      <c r="F394" t="str">
        <f>VLOOKUP(E394,Table5[[#All],[Product]:[Category]],2,0)</f>
        <v>Bars</v>
      </c>
      <c r="G394" s="1">
        <v>9128</v>
      </c>
      <c r="H394" s="36">
        <f>VLOOKUP(C394,Table6[#All],3,0)</f>
        <v>0.04</v>
      </c>
      <c r="I394" s="37">
        <f t="shared" si="24"/>
        <v>365.12</v>
      </c>
      <c r="J394" s="37">
        <f t="shared" si="25"/>
        <v>8762.8799999999992</v>
      </c>
      <c r="K394" s="38">
        <f t="shared" si="26"/>
        <v>3332.2200000000003</v>
      </c>
      <c r="L394" s="37">
        <f t="shared" si="27"/>
        <v>5430.6599999999989</v>
      </c>
      <c r="M394" s="2">
        <v>16</v>
      </c>
      <c r="N394">
        <v>703</v>
      </c>
      <c r="O394" s="7">
        <v>42061</v>
      </c>
      <c r="P394">
        <f>VLOOKUP(E394,Table5[#All],3,0)</f>
        <v>4.74</v>
      </c>
    </row>
    <row r="395" spans="1:16" x14ac:dyDescent="0.3">
      <c r="A395">
        <v>21261</v>
      </c>
      <c r="B395" t="s">
        <v>95</v>
      </c>
      <c r="C395" t="s">
        <v>38</v>
      </c>
      <c r="D395" t="str">
        <f>VLOOKUP(C395,Table6[[#All],[Geo]:[Region]],2,0)</f>
        <v>APAC</v>
      </c>
      <c r="E395" t="s">
        <v>44</v>
      </c>
      <c r="F395" t="str">
        <f>VLOOKUP(E395,Table5[[#All],[Product]:[Category]],2,0)</f>
        <v>Bars</v>
      </c>
      <c r="G395" s="1">
        <v>7553</v>
      </c>
      <c r="H395" s="36">
        <f>VLOOKUP(C395,Table6[#All],3,0)</f>
        <v>0.02</v>
      </c>
      <c r="I395" s="37">
        <f t="shared" si="24"/>
        <v>151.06</v>
      </c>
      <c r="J395" s="37">
        <f t="shared" si="25"/>
        <v>7401.94</v>
      </c>
      <c r="K395" s="38">
        <f t="shared" si="26"/>
        <v>4055.4</v>
      </c>
      <c r="L395" s="37">
        <f t="shared" si="27"/>
        <v>3346.5399999999995</v>
      </c>
      <c r="M395" s="2">
        <v>80</v>
      </c>
      <c r="N395">
        <v>540</v>
      </c>
      <c r="O395" s="7">
        <v>42062</v>
      </c>
      <c r="P395">
        <f>VLOOKUP(E395,Table5[#All],3,0)</f>
        <v>7.51</v>
      </c>
    </row>
    <row r="396" spans="1:16" x14ac:dyDescent="0.3">
      <c r="A396">
        <v>21262</v>
      </c>
      <c r="B396" t="s">
        <v>99</v>
      </c>
      <c r="C396" t="s">
        <v>41</v>
      </c>
      <c r="D396" t="str">
        <f>VLOOKUP(C396,Table6[[#All],[Geo]:[Region]],2,0)</f>
        <v>Americas</v>
      </c>
      <c r="E396" t="s">
        <v>58</v>
      </c>
      <c r="F396" t="str">
        <f>VLOOKUP(E396,Table5[[#All],[Product]:[Category]],2,0)</f>
        <v>Bites</v>
      </c>
      <c r="G396" s="1">
        <v>4298</v>
      </c>
      <c r="H396" s="36">
        <f>VLOOKUP(C396,Table6[#All],3,0)</f>
        <v>0.03</v>
      </c>
      <c r="I396" s="37">
        <f t="shared" si="24"/>
        <v>128.94</v>
      </c>
      <c r="J396" s="37">
        <f t="shared" si="25"/>
        <v>4169.0599999999995</v>
      </c>
      <c r="K396" s="38">
        <f t="shared" si="26"/>
        <v>2367.2000000000003</v>
      </c>
      <c r="L396" s="37">
        <f t="shared" si="27"/>
        <v>1801.8599999999992</v>
      </c>
      <c r="M396" s="2">
        <v>270</v>
      </c>
      <c r="N396">
        <v>538</v>
      </c>
      <c r="O396" s="7">
        <v>42063</v>
      </c>
      <c r="P396">
        <f>VLOOKUP(E396,Table5[#All],3,0)</f>
        <v>4.4000000000000004</v>
      </c>
    </row>
    <row r="397" spans="1:16" x14ac:dyDescent="0.3">
      <c r="A397">
        <v>21263</v>
      </c>
      <c r="B397" t="s">
        <v>100</v>
      </c>
      <c r="C397" t="s">
        <v>37</v>
      </c>
      <c r="D397" t="str">
        <f>VLOOKUP(C397,Table6[[#All],[Geo]:[Region]],2,0)</f>
        <v>Americas</v>
      </c>
      <c r="E397" t="s">
        <v>48</v>
      </c>
      <c r="F397" t="str">
        <f>VLOOKUP(E397,Table5[[#All],[Product]:[Category]],2,0)</f>
        <v>Bars</v>
      </c>
      <c r="G397" s="1">
        <v>3206</v>
      </c>
      <c r="H397" s="36">
        <f>VLOOKUP(C397,Table6[#All],3,0)</f>
        <v>0.04</v>
      </c>
      <c r="I397" s="37">
        <f t="shared" si="24"/>
        <v>128.24</v>
      </c>
      <c r="J397" s="37">
        <f t="shared" si="25"/>
        <v>3077.7599999999998</v>
      </c>
      <c r="K397" s="38">
        <f t="shared" si="26"/>
        <v>1523.8</v>
      </c>
      <c r="L397" s="37">
        <f t="shared" si="27"/>
        <v>1553.9599999999998</v>
      </c>
      <c r="M397" s="2">
        <v>475</v>
      </c>
      <c r="N397">
        <v>401</v>
      </c>
      <c r="O397" s="7">
        <v>42064</v>
      </c>
      <c r="P397">
        <f>VLOOKUP(E397,Table5[#All],3,0)</f>
        <v>3.8</v>
      </c>
    </row>
    <row r="398" spans="1:16" x14ac:dyDescent="0.3">
      <c r="A398">
        <v>21264</v>
      </c>
      <c r="B398" t="s">
        <v>98</v>
      </c>
      <c r="C398" t="s">
        <v>38</v>
      </c>
      <c r="D398" t="str">
        <f>VLOOKUP(C398,Table6[[#All],[Geo]:[Region]],2,0)</f>
        <v>APAC</v>
      </c>
      <c r="E398" t="s">
        <v>52</v>
      </c>
      <c r="F398" t="str">
        <f>VLOOKUP(E398,Table5[[#All],[Product]:[Category]],2,0)</f>
        <v>Bars</v>
      </c>
      <c r="G398" s="1">
        <v>4543</v>
      </c>
      <c r="H398" s="36">
        <f>VLOOKUP(C398,Table6[#All],3,0)</f>
        <v>0.02</v>
      </c>
      <c r="I398" s="37">
        <f t="shared" si="24"/>
        <v>90.86</v>
      </c>
      <c r="J398" s="37">
        <f t="shared" si="25"/>
        <v>4452.1400000000003</v>
      </c>
      <c r="K398" s="38">
        <f t="shared" si="26"/>
        <v>1346.16</v>
      </c>
      <c r="L398" s="37">
        <f t="shared" si="27"/>
        <v>3105.9800000000005</v>
      </c>
      <c r="M398" s="2">
        <v>372</v>
      </c>
      <c r="N398">
        <v>284</v>
      </c>
      <c r="O398" s="7">
        <v>42065</v>
      </c>
      <c r="P398">
        <f>VLOOKUP(E398,Table5[#All],3,0)</f>
        <v>4.74</v>
      </c>
    </row>
    <row r="399" spans="1:16" x14ac:dyDescent="0.3">
      <c r="A399">
        <v>21265</v>
      </c>
      <c r="B399" t="s">
        <v>97</v>
      </c>
      <c r="C399" t="s">
        <v>40</v>
      </c>
      <c r="D399" t="str">
        <f>VLOOKUP(C399,Table6[[#All],[Geo]:[Region]],2,0)</f>
        <v>Europe</v>
      </c>
      <c r="E399" t="s">
        <v>47</v>
      </c>
      <c r="F399" t="str">
        <f>VLOOKUP(E399,Table5[[#All],[Product]:[Category]],2,0)</f>
        <v>Bars</v>
      </c>
      <c r="G399" s="1">
        <v>4438</v>
      </c>
      <c r="H399" s="36">
        <f>VLOOKUP(C399,Table6[#All],3,0)</f>
        <v>0.01</v>
      </c>
      <c r="I399" s="37">
        <f t="shared" si="24"/>
        <v>44.38</v>
      </c>
      <c r="J399" s="37">
        <f t="shared" si="25"/>
        <v>4393.62</v>
      </c>
      <c r="K399" s="38">
        <f t="shared" si="26"/>
        <v>612.71999999999991</v>
      </c>
      <c r="L399" s="37">
        <f t="shared" si="27"/>
        <v>3780.9</v>
      </c>
      <c r="M399" s="2">
        <v>80</v>
      </c>
      <c r="N399">
        <v>222</v>
      </c>
      <c r="O399" s="7">
        <v>42066</v>
      </c>
      <c r="P399">
        <f>VLOOKUP(E399,Table5[#All],3,0)</f>
        <v>2.76</v>
      </c>
    </row>
    <row r="400" spans="1:16" x14ac:dyDescent="0.3">
      <c r="A400">
        <v>21266</v>
      </c>
      <c r="B400" t="s">
        <v>92</v>
      </c>
      <c r="C400" t="s">
        <v>36</v>
      </c>
      <c r="D400" t="str">
        <f>VLOOKUP(C400,Table6[[#All],[Geo]:[Region]],2,0)</f>
        <v>APAC</v>
      </c>
      <c r="E400" t="s">
        <v>67</v>
      </c>
      <c r="F400" t="str">
        <f>VLOOKUP(E400,Table5[[#All],[Product]:[Category]],2,0)</f>
        <v>Bars</v>
      </c>
      <c r="G400" s="1">
        <v>9548</v>
      </c>
      <c r="H400" s="36">
        <f>VLOOKUP(C400,Table6[#All],3,0)</f>
        <v>0.02</v>
      </c>
      <c r="I400" s="37">
        <f t="shared" si="24"/>
        <v>190.96</v>
      </c>
      <c r="J400" s="37">
        <f t="shared" si="25"/>
        <v>9357.0399999999991</v>
      </c>
      <c r="K400" s="38">
        <f t="shared" si="26"/>
        <v>6149.1</v>
      </c>
      <c r="L400" s="37">
        <f t="shared" si="27"/>
        <v>3207.9399999999987</v>
      </c>
      <c r="M400" s="2">
        <v>278</v>
      </c>
      <c r="N400">
        <v>1194</v>
      </c>
      <c r="O400" s="7">
        <v>42067</v>
      </c>
      <c r="P400">
        <f>VLOOKUP(E400,Table5[#All],3,0)</f>
        <v>5.15</v>
      </c>
    </row>
    <row r="401" spans="1:16" x14ac:dyDescent="0.3">
      <c r="A401">
        <v>21267</v>
      </c>
      <c r="B401" t="s">
        <v>92</v>
      </c>
      <c r="C401" t="s">
        <v>41</v>
      </c>
      <c r="D401" t="str">
        <f>VLOOKUP(C401,Table6[[#All],[Geo]:[Region]],2,0)</f>
        <v>Americas</v>
      </c>
      <c r="E401" t="s">
        <v>57</v>
      </c>
      <c r="F401" t="str">
        <f>VLOOKUP(E401,Table5[[#All],[Product]:[Category]],2,0)</f>
        <v>Bites</v>
      </c>
      <c r="G401" s="1">
        <v>3983</v>
      </c>
      <c r="H401" s="36">
        <f>VLOOKUP(C401,Table6[#All],3,0)</f>
        <v>0.03</v>
      </c>
      <c r="I401" s="37">
        <f t="shared" si="24"/>
        <v>119.49</v>
      </c>
      <c r="J401" s="37">
        <f t="shared" si="25"/>
        <v>3863.5099999999998</v>
      </c>
      <c r="K401" s="38">
        <f t="shared" si="26"/>
        <v>511.28</v>
      </c>
      <c r="L401" s="37">
        <f t="shared" si="27"/>
        <v>3352.2299999999996</v>
      </c>
      <c r="M401" s="2">
        <v>243</v>
      </c>
      <c r="N401">
        <v>154</v>
      </c>
      <c r="O401" s="7">
        <v>42068</v>
      </c>
      <c r="P401">
        <f>VLOOKUP(E401,Table5[#All],3,0)</f>
        <v>3.32</v>
      </c>
    </row>
    <row r="402" spans="1:16" x14ac:dyDescent="0.3">
      <c r="A402">
        <v>21268</v>
      </c>
      <c r="B402" t="s">
        <v>97</v>
      </c>
      <c r="C402" t="s">
        <v>39</v>
      </c>
      <c r="D402" t="str">
        <f>VLOOKUP(C402,Table6[[#All],[Geo]:[Region]],2,0)</f>
        <v>APAC</v>
      </c>
      <c r="E402" t="s">
        <v>63</v>
      </c>
      <c r="F402" t="str">
        <f>VLOOKUP(E402,Table5[[#All],[Product]:[Category]],2,0)</f>
        <v>Bars</v>
      </c>
      <c r="G402" s="1">
        <v>3276</v>
      </c>
      <c r="H402" s="36">
        <f>VLOOKUP(C402,Table6[#All],3,0)</f>
        <v>0.03</v>
      </c>
      <c r="I402" s="37">
        <f t="shared" si="24"/>
        <v>98.28</v>
      </c>
      <c r="J402" s="37">
        <f t="shared" si="25"/>
        <v>3177.72</v>
      </c>
      <c r="K402" s="38">
        <f t="shared" si="26"/>
        <v>1338.48</v>
      </c>
      <c r="L402" s="37">
        <f t="shared" si="27"/>
        <v>1839.2399999999998</v>
      </c>
      <c r="M402" s="2">
        <v>43</v>
      </c>
      <c r="N402">
        <v>234</v>
      </c>
      <c r="O402" s="7">
        <v>42069</v>
      </c>
      <c r="P402">
        <f>VLOOKUP(E402,Table5[#All],3,0)</f>
        <v>5.72</v>
      </c>
    </row>
    <row r="403" spans="1:16" x14ac:dyDescent="0.3">
      <c r="A403">
        <v>21269</v>
      </c>
      <c r="B403" t="s">
        <v>98</v>
      </c>
      <c r="C403" t="s">
        <v>36</v>
      </c>
      <c r="D403" t="str">
        <f>VLOOKUP(C403,Table6[[#All],[Geo]:[Region]],2,0)</f>
        <v>APAC</v>
      </c>
      <c r="E403" t="s">
        <v>66</v>
      </c>
      <c r="F403" t="str">
        <f>VLOOKUP(E403,Table5[[#All],[Product]:[Category]],2,0)</f>
        <v>Drinks</v>
      </c>
      <c r="G403" s="1">
        <v>4361</v>
      </c>
      <c r="H403" s="36">
        <f>VLOOKUP(C403,Table6[#All],3,0)</f>
        <v>0.02</v>
      </c>
      <c r="I403" s="37">
        <f t="shared" si="24"/>
        <v>87.22</v>
      </c>
      <c r="J403" s="37">
        <f t="shared" si="25"/>
        <v>4273.78</v>
      </c>
      <c r="K403" s="38">
        <f t="shared" si="26"/>
        <v>4343.78</v>
      </c>
      <c r="L403" s="37">
        <f t="shared" si="27"/>
        <v>-70</v>
      </c>
      <c r="M403" s="2">
        <v>134</v>
      </c>
      <c r="N403">
        <v>437</v>
      </c>
      <c r="O403" s="7">
        <v>42070</v>
      </c>
      <c r="P403">
        <f>VLOOKUP(E403,Table5[#All],3,0)</f>
        <v>9.94</v>
      </c>
    </row>
    <row r="404" spans="1:16" x14ac:dyDescent="0.3">
      <c r="A404">
        <v>21270</v>
      </c>
      <c r="B404" t="s">
        <v>100</v>
      </c>
      <c r="C404" t="s">
        <v>39</v>
      </c>
      <c r="D404" t="str">
        <f>VLOOKUP(C404,Table6[[#All],[Geo]:[Region]],2,0)</f>
        <v>APAC</v>
      </c>
      <c r="E404" t="s">
        <v>49</v>
      </c>
      <c r="F404" t="str">
        <f>VLOOKUP(E404,Table5[[#All],[Product]:[Category]],2,0)</f>
        <v>Drinks</v>
      </c>
      <c r="G404" s="1">
        <v>6727</v>
      </c>
      <c r="H404" s="36">
        <f>VLOOKUP(C404,Table6[#All],3,0)</f>
        <v>0.03</v>
      </c>
      <c r="I404" s="37">
        <f t="shared" si="24"/>
        <v>201.81</v>
      </c>
      <c r="J404" s="37">
        <f t="shared" si="25"/>
        <v>6525.19</v>
      </c>
      <c r="K404" s="38">
        <f t="shared" si="26"/>
        <v>2392.5</v>
      </c>
      <c r="L404" s="37">
        <f t="shared" si="27"/>
        <v>4132.6899999999996</v>
      </c>
      <c r="M404" s="2">
        <v>242</v>
      </c>
      <c r="N404">
        <v>250</v>
      </c>
      <c r="O404" s="7">
        <v>42071</v>
      </c>
      <c r="P404">
        <f>VLOOKUP(E404,Table5[#All],3,0)</f>
        <v>9.57</v>
      </c>
    </row>
    <row r="405" spans="1:16" x14ac:dyDescent="0.3">
      <c r="A405">
        <v>21271</v>
      </c>
      <c r="B405" t="s">
        <v>101</v>
      </c>
      <c r="C405" t="s">
        <v>38</v>
      </c>
      <c r="D405" t="str">
        <f>VLOOKUP(C405,Table6[[#All],[Geo]:[Region]],2,0)</f>
        <v>APAC</v>
      </c>
      <c r="E405" t="s">
        <v>59</v>
      </c>
      <c r="F405" t="str">
        <f>VLOOKUP(E405,Table5[[#All],[Product]:[Category]],2,0)</f>
        <v>Bites</v>
      </c>
      <c r="G405" s="1">
        <v>77</v>
      </c>
      <c r="H405" s="36">
        <f>VLOOKUP(C405,Table6[#All],3,0)</f>
        <v>0.02</v>
      </c>
      <c r="I405" s="37">
        <f t="shared" si="24"/>
        <v>1.54</v>
      </c>
      <c r="J405" s="37">
        <f t="shared" si="25"/>
        <v>75.459999999999994</v>
      </c>
      <c r="K405" s="38">
        <f t="shared" si="26"/>
        <v>26.08</v>
      </c>
      <c r="L405" s="37">
        <f t="shared" si="27"/>
        <v>49.379999999999995</v>
      </c>
      <c r="M405" s="2">
        <v>2</v>
      </c>
      <c r="N405">
        <v>4</v>
      </c>
      <c r="O405" s="7">
        <v>42072</v>
      </c>
      <c r="P405">
        <f>VLOOKUP(E405,Table5[#All],3,0)</f>
        <v>6.52</v>
      </c>
    </row>
    <row r="406" spans="1:16" x14ac:dyDescent="0.3">
      <c r="A406">
        <v>21272</v>
      </c>
      <c r="B406" t="s">
        <v>94</v>
      </c>
      <c r="C406" t="s">
        <v>39</v>
      </c>
      <c r="D406" t="str">
        <f>VLOOKUP(C406,Table6[[#All],[Geo]:[Region]],2,0)</f>
        <v>APAC</v>
      </c>
      <c r="E406" t="s">
        <v>44</v>
      </c>
      <c r="F406" t="str">
        <f>VLOOKUP(E406,Table5[[#All],[Product]:[Category]],2,0)</f>
        <v>Bars</v>
      </c>
      <c r="G406" s="1">
        <v>12684</v>
      </c>
      <c r="H406" s="36">
        <f>VLOOKUP(C406,Table6[#All],3,0)</f>
        <v>0.03</v>
      </c>
      <c r="I406" s="37">
        <f t="shared" si="24"/>
        <v>380.52</v>
      </c>
      <c r="J406" s="37">
        <f t="shared" si="25"/>
        <v>12303.48</v>
      </c>
      <c r="K406" s="38">
        <f t="shared" si="26"/>
        <v>6804.0599999999995</v>
      </c>
      <c r="L406" s="37">
        <f t="shared" si="27"/>
        <v>5499.42</v>
      </c>
      <c r="M406" s="2">
        <v>242</v>
      </c>
      <c r="N406">
        <v>906</v>
      </c>
      <c r="O406" s="7">
        <v>42073</v>
      </c>
      <c r="P406">
        <f>VLOOKUP(E406,Table5[#All],3,0)</f>
        <v>7.51</v>
      </c>
    </row>
    <row r="407" spans="1:16" x14ac:dyDescent="0.3">
      <c r="A407">
        <v>21273</v>
      </c>
      <c r="B407" t="s">
        <v>96</v>
      </c>
      <c r="C407" t="s">
        <v>37</v>
      </c>
      <c r="D407" t="str">
        <f>VLOOKUP(C407,Table6[[#All],[Geo]:[Region]],2,0)</f>
        <v>Americas</v>
      </c>
      <c r="E407" t="s">
        <v>67</v>
      </c>
      <c r="F407" t="str">
        <f>VLOOKUP(E407,Table5[[#All],[Product]:[Category]],2,0)</f>
        <v>Bars</v>
      </c>
      <c r="G407" s="1">
        <v>651</v>
      </c>
      <c r="H407" s="36">
        <f>VLOOKUP(C407,Table6[#All],3,0)</f>
        <v>0.04</v>
      </c>
      <c r="I407" s="37">
        <f t="shared" si="24"/>
        <v>26.04</v>
      </c>
      <c r="J407" s="37">
        <f t="shared" si="25"/>
        <v>624.95999999999992</v>
      </c>
      <c r="K407" s="38">
        <f t="shared" si="26"/>
        <v>478.95000000000005</v>
      </c>
      <c r="L407" s="37">
        <f t="shared" si="27"/>
        <v>146.00999999999988</v>
      </c>
      <c r="M407" s="2">
        <v>260</v>
      </c>
      <c r="N407">
        <v>93</v>
      </c>
      <c r="O407" s="7">
        <v>42074</v>
      </c>
      <c r="P407">
        <f>VLOOKUP(E407,Table5[#All],3,0)</f>
        <v>5.15</v>
      </c>
    </row>
    <row r="408" spans="1:16" x14ac:dyDescent="0.3">
      <c r="A408">
        <v>21274</v>
      </c>
      <c r="B408" t="s">
        <v>98</v>
      </c>
      <c r="C408" t="s">
        <v>36</v>
      </c>
      <c r="D408" t="str">
        <f>VLOOKUP(C408,Table6[[#All],[Geo]:[Region]],2,0)</f>
        <v>APAC</v>
      </c>
      <c r="E408" t="s">
        <v>47</v>
      </c>
      <c r="F408" t="str">
        <f>VLOOKUP(E408,Table5[[#All],[Product]:[Category]],2,0)</f>
        <v>Bars</v>
      </c>
      <c r="G408" s="1">
        <v>3990</v>
      </c>
      <c r="H408" s="36">
        <f>VLOOKUP(C408,Table6[#All],3,0)</f>
        <v>0.02</v>
      </c>
      <c r="I408" s="37">
        <f t="shared" si="24"/>
        <v>79.8</v>
      </c>
      <c r="J408" s="37">
        <f t="shared" si="25"/>
        <v>3910.2</v>
      </c>
      <c r="K408" s="38">
        <f t="shared" si="26"/>
        <v>552</v>
      </c>
      <c r="L408" s="37">
        <f t="shared" si="27"/>
        <v>3358.2</v>
      </c>
      <c r="M408" s="2">
        <v>240</v>
      </c>
      <c r="N408">
        <v>200</v>
      </c>
      <c r="O408" s="7">
        <v>42075</v>
      </c>
      <c r="P408">
        <f>VLOOKUP(E408,Table5[#All],3,0)</f>
        <v>2.76</v>
      </c>
    </row>
    <row r="409" spans="1:16" x14ac:dyDescent="0.3">
      <c r="A409">
        <v>21275</v>
      </c>
      <c r="B409" t="s">
        <v>94</v>
      </c>
      <c r="C409" t="s">
        <v>38</v>
      </c>
      <c r="D409" t="str">
        <f>VLOOKUP(C409,Table6[[#All],[Geo]:[Region]],2,0)</f>
        <v>APAC</v>
      </c>
      <c r="E409" t="s">
        <v>68</v>
      </c>
      <c r="F409" t="str">
        <f>VLOOKUP(E409,Table5[[#All],[Product]:[Category]],2,0)</f>
        <v>Bites</v>
      </c>
      <c r="G409" s="1">
        <v>644</v>
      </c>
      <c r="H409" s="36">
        <f>VLOOKUP(C409,Table6[#All],3,0)</f>
        <v>0.02</v>
      </c>
      <c r="I409" s="37">
        <f t="shared" si="24"/>
        <v>12.88</v>
      </c>
      <c r="J409" s="37">
        <f t="shared" si="25"/>
        <v>631.12</v>
      </c>
      <c r="K409" s="38">
        <f t="shared" si="26"/>
        <v>190.79999999999998</v>
      </c>
      <c r="L409" s="37">
        <f t="shared" si="27"/>
        <v>440.32000000000005</v>
      </c>
      <c r="M409" s="2">
        <v>44</v>
      </c>
      <c r="N409">
        <v>72</v>
      </c>
      <c r="O409" s="7">
        <v>42076</v>
      </c>
      <c r="P409">
        <f>VLOOKUP(E409,Table5[#All],3,0)</f>
        <v>2.65</v>
      </c>
    </row>
    <row r="410" spans="1:16" x14ac:dyDescent="0.3">
      <c r="A410">
        <v>21276</v>
      </c>
      <c r="B410" t="s">
        <v>97</v>
      </c>
      <c r="C410" t="s">
        <v>36</v>
      </c>
      <c r="D410" t="str">
        <f>VLOOKUP(C410,Table6[[#All],[Geo]:[Region]],2,0)</f>
        <v>APAC</v>
      </c>
      <c r="E410" t="s">
        <v>64</v>
      </c>
      <c r="F410" t="str">
        <f>VLOOKUP(E410,Table5[[#All],[Product]:[Category]],2,0)</f>
        <v>Bites</v>
      </c>
      <c r="G410" s="1">
        <v>5551</v>
      </c>
      <c r="H410" s="36">
        <f>VLOOKUP(C410,Table6[#All],3,0)</f>
        <v>0.02</v>
      </c>
      <c r="I410" s="37">
        <f t="shared" si="24"/>
        <v>111.02</v>
      </c>
      <c r="J410" s="37">
        <f t="shared" si="25"/>
        <v>5439.98</v>
      </c>
      <c r="K410" s="38">
        <f t="shared" si="26"/>
        <v>4162.62</v>
      </c>
      <c r="L410" s="37">
        <f t="shared" si="27"/>
        <v>1277.3599999999997</v>
      </c>
      <c r="M410" s="2">
        <v>315</v>
      </c>
      <c r="N410">
        <v>371</v>
      </c>
      <c r="O410" s="7">
        <v>42077</v>
      </c>
      <c r="P410">
        <f>VLOOKUP(E410,Table5[#All],3,0)</f>
        <v>11.22</v>
      </c>
    </row>
    <row r="411" spans="1:16" x14ac:dyDescent="0.3">
      <c r="A411">
        <v>21277</v>
      </c>
      <c r="B411" t="s">
        <v>92</v>
      </c>
      <c r="C411" t="s">
        <v>36</v>
      </c>
      <c r="D411" t="str">
        <f>VLOOKUP(C411,Table6[[#All],[Geo]:[Region]],2,0)</f>
        <v>APAC</v>
      </c>
      <c r="E411" t="s">
        <v>46</v>
      </c>
      <c r="F411" t="str">
        <f>VLOOKUP(E411,Table5[[#All],[Product]:[Category]],2,0)</f>
        <v>Bars</v>
      </c>
      <c r="G411" s="1">
        <v>3115</v>
      </c>
      <c r="H411" s="36">
        <f>VLOOKUP(C411,Table6[#All],3,0)</f>
        <v>0.02</v>
      </c>
      <c r="I411" s="37">
        <f t="shared" si="24"/>
        <v>62.300000000000004</v>
      </c>
      <c r="J411" s="37">
        <f t="shared" si="25"/>
        <v>3052.7</v>
      </c>
      <c r="K411" s="38">
        <f t="shared" si="26"/>
        <v>478.40000000000003</v>
      </c>
      <c r="L411" s="37">
        <f t="shared" si="27"/>
        <v>2574.2999999999997</v>
      </c>
      <c r="M411" s="2">
        <v>198</v>
      </c>
      <c r="N411">
        <v>130</v>
      </c>
      <c r="O411" s="7">
        <v>42078</v>
      </c>
      <c r="P411">
        <f>VLOOKUP(E411,Table5[#All],3,0)</f>
        <v>3.68</v>
      </c>
    </row>
    <row r="412" spans="1:16" x14ac:dyDescent="0.3">
      <c r="A412">
        <v>21278</v>
      </c>
      <c r="B412" t="s">
        <v>92</v>
      </c>
      <c r="C412" t="s">
        <v>38</v>
      </c>
      <c r="D412" t="str">
        <f>VLOOKUP(C412,Table6[[#All],[Geo]:[Region]],2,0)</f>
        <v>APAC</v>
      </c>
      <c r="E412" t="s">
        <v>46</v>
      </c>
      <c r="F412" t="str">
        <f>VLOOKUP(E412,Table5[[#All],[Product]:[Category]],2,0)</f>
        <v>Bars</v>
      </c>
      <c r="G412" s="1">
        <v>3703</v>
      </c>
      <c r="H412" s="36">
        <f>VLOOKUP(C412,Table6[#All],3,0)</f>
        <v>0.02</v>
      </c>
      <c r="I412" s="37">
        <f t="shared" si="24"/>
        <v>74.06</v>
      </c>
      <c r="J412" s="37">
        <f t="shared" si="25"/>
        <v>3628.94</v>
      </c>
      <c r="K412" s="38">
        <f t="shared" si="26"/>
        <v>621.92000000000007</v>
      </c>
      <c r="L412" s="37">
        <f t="shared" si="27"/>
        <v>3007.02</v>
      </c>
      <c r="M412" s="2">
        <v>214</v>
      </c>
      <c r="N412">
        <v>169</v>
      </c>
      <c r="O412" s="7">
        <v>42079</v>
      </c>
      <c r="P412">
        <f>VLOOKUP(E412,Table5[#All],3,0)</f>
        <v>3.68</v>
      </c>
    </row>
    <row r="413" spans="1:16" x14ac:dyDescent="0.3">
      <c r="A413">
        <v>21279</v>
      </c>
      <c r="B413" t="s">
        <v>99</v>
      </c>
      <c r="C413" t="s">
        <v>40</v>
      </c>
      <c r="D413" t="str">
        <f>VLOOKUP(C413,Table6[[#All],[Geo]:[Region]],2,0)</f>
        <v>Europe</v>
      </c>
      <c r="E413" t="s">
        <v>60</v>
      </c>
      <c r="F413" t="str">
        <f>VLOOKUP(E413,Table5[[#All],[Product]:[Category]],2,0)</f>
        <v>Drinks</v>
      </c>
      <c r="G413" s="1">
        <v>2401</v>
      </c>
      <c r="H413" s="36">
        <f>VLOOKUP(C413,Table6[#All],3,0)</f>
        <v>0.01</v>
      </c>
      <c r="I413" s="37">
        <f t="shared" si="24"/>
        <v>24.01</v>
      </c>
      <c r="J413" s="37">
        <f t="shared" si="25"/>
        <v>2376.9899999999998</v>
      </c>
      <c r="K413" s="38">
        <f t="shared" si="26"/>
        <v>279.36</v>
      </c>
      <c r="L413" s="37">
        <f t="shared" si="27"/>
        <v>2097.6299999999997</v>
      </c>
      <c r="M413" s="2">
        <v>58</v>
      </c>
      <c r="N413">
        <v>97</v>
      </c>
      <c r="O413" s="7">
        <v>42080</v>
      </c>
      <c r="P413">
        <f>VLOOKUP(E413,Table5[#All],3,0)</f>
        <v>2.88</v>
      </c>
    </row>
    <row r="414" spans="1:16" x14ac:dyDescent="0.3">
      <c r="A414">
        <v>21280</v>
      </c>
      <c r="B414" t="s">
        <v>100</v>
      </c>
      <c r="C414" t="s">
        <v>38</v>
      </c>
      <c r="D414" t="str">
        <f>VLOOKUP(C414,Table6[[#All],[Geo]:[Region]],2,0)</f>
        <v>APAC</v>
      </c>
      <c r="E414" t="s">
        <v>57</v>
      </c>
      <c r="F414" t="str">
        <f>VLOOKUP(E414,Table5[[#All],[Product]:[Category]],2,0)</f>
        <v>Bites</v>
      </c>
      <c r="G414" s="1">
        <v>2219</v>
      </c>
      <c r="H414" s="36">
        <f>VLOOKUP(C414,Table6[#All],3,0)</f>
        <v>0.02</v>
      </c>
      <c r="I414" s="37">
        <f t="shared" si="24"/>
        <v>44.38</v>
      </c>
      <c r="J414" s="37">
        <f t="shared" si="25"/>
        <v>2174.62</v>
      </c>
      <c r="K414" s="38">
        <f t="shared" si="26"/>
        <v>295.47999999999996</v>
      </c>
      <c r="L414" s="37">
        <f t="shared" si="27"/>
        <v>1879.1399999999999</v>
      </c>
      <c r="M414" s="2">
        <v>158</v>
      </c>
      <c r="N414">
        <v>89</v>
      </c>
      <c r="O414" s="7">
        <v>42081</v>
      </c>
      <c r="P414">
        <f>VLOOKUP(E414,Table5[#All],3,0)</f>
        <v>3.32</v>
      </c>
    </row>
    <row r="415" spans="1:16" x14ac:dyDescent="0.3">
      <c r="A415">
        <v>21281</v>
      </c>
      <c r="B415" t="s">
        <v>97</v>
      </c>
      <c r="C415" t="s">
        <v>38</v>
      </c>
      <c r="D415" t="str">
        <f>VLOOKUP(C415,Table6[[#All],[Geo]:[Region]],2,0)</f>
        <v>APAC</v>
      </c>
      <c r="E415" t="s">
        <v>58</v>
      </c>
      <c r="F415" t="str">
        <f>VLOOKUP(E415,Table5[[#All],[Product]:[Category]],2,0)</f>
        <v>Bites</v>
      </c>
      <c r="G415" s="1">
        <v>1505</v>
      </c>
      <c r="H415" s="36">
        <f>VLOOKUP(C415,Table6[#All],3,0)</f>
        <v>0.02</v>
      </c>
      <c r="I415" s="37">
        <f t="shared" si="24"/>
        <v>30.1</v>
      </c>
      <c r="J415" s="37">
        <f t="shared" si="25"/>
        <v>1474.8999999999999</v>
      </c>
      <c r="K415" s="38">
        <f t="shared" si="26"/>
        <v>1104.4000000000001</v>
      </c>
      <c r="L415" s="37">
        <f t="shared" si="27"/>
        <v>370.49999999999977</v>
      </c>
      <c r="M415" s="2">
        <v>139</v>
      </c>
      <c r="N415">
        <v>251</v>
      </c>
      <c r="O415" s="7">
        <v>42082</v>
      </c>
      <c r="P415">
        <f>VLOOKUP(E415,Table5[#All],3,0)</f>
        <v>4.4000000000000004</v>
      </c>
    </row>
    <row r="416" spans="1:16" x14ac:dyDescent="0.3">
      <c r="A416">
        <v>21282</v>
      </c>
      <c r="B416" t="s">
        <v>100</v>
      </c>
      <c r="C416" t="s">
        <v>39</v>
      </c>
      <c r="D416" t="str">
        <f>VLOOKUP(C416,Table6[[#All],[Geo]:[Region]],2,0)</f>
        <v>APAC</v>
      </c>
      <c r="E416" t="s">
        <v>66</v>
      </c>
      <c r="F416" t="str">
        <f>VLOOKUP(E416,Table5[[#All],[Product]:[Category]],2,0)</f>
        <v>Drinks</v>
      </c>
      <c r="G416" s="1">
        <v>8022</v>
      </c>
      <c r="H416" s="36">
        <f>VLOOKUP(C416,Table6[#All],3,0)</f>
        <v>0.03</v>
      </c>
      <c r="I416" s="37">
        <f t="shared" si="24"/>
        <v>240.66</v>
      </c>
      <c r="J416" s="37">
        <f t="shared" si="25"/>
        <v>7781.34</v>
      </c>
      <c r="K416" s="38">
        <f t="shared" si="26"/>
        <v>7981.82</v>
      </c>
      <c r="L416" s="37">
        <f t="shared" si="27"/>
        <v>-200.47999999999956</v>
      </c>
      <c r="M416" s="2">
        <v>12</v>
      </c>
      <c r="N416">
        <v>803</v>
      </c>
      <c r="O416" s="7">
        <v>42073</v>
      </c>
      <c r="P416">
        <f>VLOOKUP(E416,Table5[#All],3,0)</f>
        <v>9.94</v>
      </c>
    </row>
    <row r="417" spans="1:16" x14ac:dyDescent="0.3">
      <c r="A417">
        <v>21283</v>
      </c>
      <c r="B417" t="s">
        <v>98</v>
      </c>
      <c r="C417" t="s">
        <v>40</v>
      </c>
      <c r="D417" t="str">
        <f>VLOOKUP(C417,Table6[[#All],[Geo]:[Region]],2,0)</f>
        <v>Europe</v>
      </c>
      <c r="E417" t="s">
        <v>62</v>
      </c>
      <c r="F417" t="str">
        <f>VLOOKUP(E417,Table5[[#All],[Product]:[Category]],2,0)</f>
        <v>Bars</v>
      </c>
      <c r="G417" s="1">
        <v>2877</v>
      </c>
      <c r="H417" s="36">
        <f>VLOOKUP(C417,Table6[#All],3,0)</f>
        <v>0.01</v>
      </c>
      <c r="I417" s="37">
        <f t="shared" si="24"/>
        <v>28.77</v>
      </c>
      <c r="J417" s="37">
        <f t="shared" si="25"/>
        <v>2848.23</v>
      </c>
      <c r="K417" s="38">
        <f t="shared" si="26"/>
        <v>896.68000000000006</v>
      </c>
      <c r="L417" s="37">
        <f t="shared" si="27"/>
        <v>1951.55</v>
      </c>
      <c r="M417" s="2">
        <v>95</v>
      </c>
      <c r="N417">
        <v>116</v>
      </c>
      <c r="O417" s="7">
        <v>42074</v>
      </c>
      <c r="P417">
        <f>VLOOKUP(E417,Table5[#All],3,0)</f>
        <v>7.73</v>
      </c>
    </row>
    <row r="418" spans="1:16" x14ac:dyDescent="0.3">
      <c r="A418">
        <v>21284</v>
      </c>
      <c r="B418" t="s">
        <v>99</v>
      </c>
      <c r="C418" t="s">
        <v>37</v>
      </c>
      <c r="D418" t="str">
        <f>VLOOKUP(C418,Table6[[#All],[Geo]:[Region]],2,0)</f>
        <v>Americas</v>
      </c>
      <c r="E418" t="s">
        <v>49</v>
      </c>
      <c r="F418" t="str">
        <f>VLOOKUP(E418,Table5[[#All],[Product]:[Category]],2,0)</f>
        <v>Drinks</v>
      </c>
      <c r="G418" s="1">
        <v>6216</v>
      </c>
      <c r="H418" s="36">
        <f>VLOOKUP(C418,Table6[#All],3,0)</f>
        <v>0.04</v>
      </c>
      <c r="I418" s="37">
        <f t="shared" si="24"/>
        <v>248.64000000000001</v>
      </c>
      <c r="J418" s="37">
        <f t="shared" si="25"/>
        <v>5967.36</v>
      </c>
      <c r="K418" s="38">
        <f t="shared" si="26"/>
        <v>2382.9300000000003</v>
      </c>
      <c r="L418" s="37">
        <f t="shared" si="27"/>
        <v>3584.4299999999994</v>
      </c>
      <c r="M418" s="2">
        <v>30</v>
      </c>
      <c r="N418">
        <v>249</v>
      </c>
      <c r="O418" s="7">
        <v>42075</v>
      </c>
      <c r="P418">
        <f>VLOOKUP(E418,Table5[#All],3,0)</f>
        <v>9.57</v>
      </c>
    </row>
    <row r="419" spans="1:16" x14ac:dyDescent="0.3">
      <c r="A419">
        <v>21285</v>
      </c>
      <c r="B419" t="s">
        <v>96</v>
      </c>
      <c r="C419" t="s">
        <v>37</v>
      </c>
      <c r="D419" t="str">
        <f>VLOOKUP(C419,Table6[[#All],[Geo]:[Region]],2,0)</f>
        <v>Americas</v>
      </c>
      <c r="E419" t="s">
        <v>65</v>
      </c>
      <c r="F419" t="str">
        <f>VLOOKUP(E419,Table5[[#All],[Product]:[Category]],2,0)</f>
        <v>Bites</v>
      </c>
      <c r="G419" s="1">
        <v>1127</v>
      </c>
      <c r="H419" s="36">
        <f>VLOOKUP(C419,Table6[#All],3,0)</f>
        <v>0.04</v>
      </c>
      <c r="I419" s="37">
        <f t="shared" si="24"/>
        <v>45.08</v>
      </c>
      <c r="J419" s="37">
        <f t="shared" si="25"/>
        <v>1081.92</v>
      </c>
      <c r="K419" s="38">
        <f t="shared" si="26"/>
        <v>357.84</v>
      </c>
      <c r="L419" s="37">
        <f t="shared" si="27"/>
        <v>724.08000000000015</v>
      </c>
      <c r="M419" s="2">
        <v>152</v>
      </c>
      <c r="N419">
        <v>71</v>
      </c>
      <c r="O419" s="7">
        <v>42076</v>
      </c>
      <c r="P419">
        <f>VLOOKUP(E419,Table5[#All],3,0)</f>
        <v>5.04</v>
      </c>
    </row>
    <row r="420" spans="1:16" x14ac:dyDescent="0.3">
      <c r="A420">
        <v>21286</v>
      </c>
      <c r="B420" t="s">
        <v>93</v>
      </c>
      <c r="C420" t="s">
        <v>41</v>
      </c>
      <c r="D420" t="str">
        <f>VLOOKUP(C420,Table6[[#All],[Geo]:[Region]],2,0)</f>
        <v>Americas</v>
      </c>
      <c r="E420" t="s">
        <v>48</v>
      </c>
      <c r="F420" t="str">
        <f>VLOOKUP(E420,Table5[[#All],[Product]:[Category]],2,0)</f>
        <v>Bars</v>
      </c>
      <c r="G420" s="1">
        <v>14644</v>
      </c>
      <c r="H420" s="36">
        <f>VLOOKUP(C420,Table6[#All],3,0)</f>
        <v>0.03</v>
      </c>
      <c r="I420" s="37">
        <f t="shared" si="24"/>
        <v>439.32</v>
      </c>
      <c r="J420" s="37">
        <f t="shared" si="25"/>
        <v>14204.68</v>
      </c>
      <c r="K420" s="38">
        <f t="shared" si="26"/>
        <v>5567</v>
      </c>
      <c r="L420" s="37">
        <f t="shared" si="27"/>
        <v>8637.68</v>
      </c>
      <c r="M420" s="2">
        <v>63</v>
      </c>
      <c r="N420">
        <v>1465</v>
      </c>
      <c r="O420" s="7">
        <v>42077</v>
      </c>
      <c r="P420">
        <f>VLOOKUP(E420,Table5[#All],3,0)</f>
        <v>3.8</v>
      </c>
    </row>
    <row r="421" spans="1:16" x14ac:dyDescent="0.3">
      <c r="A421">
        <v>21287</v>
      </c>
      <c r="B421" t="s">
        <v>94</v>
      </c>
      <c r="C421" t="s">
        <v>40</v>
      </c>
      <c r="D421" t="str">
        <f>VLOOKUP(C421,Table6[[#All],[Geo]:[Region]],2,0)</f>
        <v>Europe</v>
      </c>
      <c r="E421" t="s">
        <v>58</v>
      </c>
      <c r="F421" t="str">
        <f>VLOOKUP(E421,Table5[[#All],[Product]:[Category]],2,0)</f>
        <v>Bites</v>
      </c>
      <c r="G421" s="1">
        <v>9373</v>
      </c>
      <c r="H421" s="36">
        <f>VLOOKUP(C421,Table6[#All],3,0)</f>
        <v>0.01</v>
      </c>
      <c r="I421" s="37">
        <f t="shared" si="24"/>
        <v>93.73</v>
      </c>
      <c r="J421" s="37">
        <f t="shared" si="25"/>
        <v>9279.27</v>
      </c>
      <c r="K421" s="38">
        <f t="shared" si="26"/>
        <v>4584.8</v>
      </c>
      <c r="L421" s="37">
        <f t="shared" si="27"/>
        <v>4694.47</v>
      </c>
      <c r="M421" s="2">
        <v>318</v>
      </c>
      <c r="N421">
        <v>1042</v>
      </c>
      <c r="O421" s="7">
        <v>42078</v>
      </c>
      <c r="P421">
        <f>VLOOKUP(E421,Table5[#All],3,0)</f>
        <v>4.4000000000000004</v>
      </c>
    </row>
    <row r="422" spans="1:16" x14ac:dyDescent="0.3">
      <c r="A422">
        <v>21288</v>
      </c>
      <c r="B422" t="s">
        <v>92</v>
      </c>
      <c r="C422" t="s">
        <v>39</v>
      </c>
      <c r="D422" t="str">
        <f>VLOOKUP(C422,Table6[[#All],[Geo]:[Region]],2,0)</f>
        <v>APAC</v>
      </c>
      <c r="E422" t="s">
        <v>55</v>
      </c>
      <c r="F422" t="str">
        <f>VLOOKUP(E422,Table5[[#All],[Product]:[Category]],2,0)</f>
        <v>Bars</v>
      </c>
      <c r="G422" s="1">
        <v>4130</v>
      </c>
      <c r="H422" s="36">
        <f>VLOOKUP(C422,Table6[#All],3,0)</f>
        <v>0.03</v>
      </c>
      <c r="I422" s="37">
        <f t="shared" si="24"/>
        <v>123.89999999999999</v>
      </c>
      <c r="J422" s="37">
        <f t="shared" si="25"/>
        <v>4006.1</v>
      </c>
      <c r="K422" s="38">
        <f t="shared" si="26"/>
        <v>877.11</v>
      </c>
      <c r="L422" s="37">
        <f t="shared" si="27"/>
        <v>3128.99</v>
      </c>
      <c r="M422" s="2">
        <v>165</v>
      </c>
      <c r="N422">
        <v>173</v>
      </c>
      <c r="O422" s="7">
        <v>42079</v>
      </c>
      <c r="P422">
        <f>VLOOKUP(E422,Table5[#All],3,0)</f>
        <v>5.07</v>
      </c>
    </row>
    <row r="423" spans="1:16" x14ac:dyDescent="0.3">
      <c r="A423">
        <v>21289</v>
      </c>
      <c r="B423" t="s">
        <v>92</v>
      </c>
      <c r="C423" t="s">
        <v>40</v>
      </c>
      <c r="D423" t="str">
        <f>VLOOKUP(C423,Table6[[#All],[Geo]:[Region]],2,0)</f>
        <v>Europe</v>
      </c>
      <c r="E423" t="s">
        <v>46</v>
      </c>
      <c r="F423" t="str">
        <f>VLOOKUP(E423,Table5[[#All],[Product]:[Category]],2,0)</f>
        <v>Bars</v>
      </c>
      <c r="G423" s="1">
        <v>119</v>
      </c>
      <c r="H423" s="36">
        <f>VLOOKUP(C423,Table6[#All],3,0)</f>
        <v>0.01</v>
      </c>
      <c r="I423" s="37">
        <f t="shared" si="24"/>
        <v>1.19</v>
      </c>
      <c r="J423" s="37">
        <f t="shared" si="25"/>
        <v>117.81</v>
      </c>
      <c r="K423" s="38">
        <f t="shared" si="26"/>
        <v>22.080000000000002</v>
      </c>
      <c r="L423" s="37">
        <f t="shared" si="27"/>
        <v>95.73</v>
      </c>
      <c r="M423" s="2">
        <v>287</v>
      </c>
      <c r="N423">
        <v>6</v>
      </c>
      <c r="O423" s="7">
        <v>42080</v>
      </c>
      <c r="P423">
        <f>VLOOKUP(E423,Table5[#All],3,0)</f>
        <v>3.68</v>
      </c>
    </row>
    <row r="424" spans="1:16" x14ac:dyDescent="0.3">
      <c r="A424">
        <v>21290</v>
      </c>
      <c r="B424" t="s">
        <v>97</v>
      </c>
      <c r="C424" t="s">
        <v>37</v>
      </c>
      <c r="D424" t="str">
        <f>VLOOKUP(C424,Table6[[#All],[Geo]:[Region]],2,0)</f>
        <v>Americas</v>
      </c>
      <c r="E424" t="s">
        <v>56</v>
      </c>
      <c r="F424" t="str">
        <f>VLOOKUP(E424,Table5[[#All],[Product]:[Category]],2,0)</f>
        <v>Drinks</v>
      </c>
      <c r="G424" s="1">
        <v>4921</v>
      </c>
      <c r="H424" s="36">
        <f>VLOOKUP(C424,Table6[#All],3,0)</f>
        <v>0.04</v>
      </c>
      <c r="I424" s="37">
        <f t="shared" si="24"/>
        <v>196.84</v>
      </c>
      <c r="J424" s="37">
        <f t="shared" si="25"/>
        <v>4724.16</v>
      </c>
      <c r="K424" s="38">
        <f t="shared" si="26"/>
        <v>2393.6</v>
      </c>
      <c r="L424" s="37">
        <f t="shared" si="27"/>
        <v>2330.56</v>
      </c>
      <c r="M424" s="2">
        <v>19</v>
      </c>
      <c r="N424">
        <v>352</v>
      </c>
      <c r="O424" s="7">
        <v>42081</v>
      </c>
      <c r="P424">
        <f>VLOOKUP(E424,Table5[#All],3,0)</f>
        <v>6.8</v>
      </c>
    </row>
    <row r="425" spans="1:16" x14ac:dyDescent="0.3">
      <c r="A425">
        <v>21291</v>
      </c>
      <c r="B425" t="s">
        <v>94</v>
      </c>
      <c r="C425" t="s">
        <v>40</v>
      </c>
      <c r="D425" t="str">
        <f>VLOOKUP(C425,Table6[[#All],[Geo]:[Region]],2,0)</f>
        <v>Europe</v>
      </c>
      <c r="E425" t="s">
        <v>52</v>
      </c>
      <c r="F425" t="str">
        <f>VLOOKUP(E425,Table5[[#All],[Product]:[Category]],2,0)</f>
        <v>Bars</v>
      </c>
      <c r="G425" s="1">
        <v>3913</v>
      </c>
      <c r="H425" s="36">
        <f>VLOOKUP(C425,Table6[#All],3,0)</f>
        <v>0.01</v>
      </c>
      <c r="I425" s="37">
        <f t="shared" si="24"/>
        <v>39.130000000000003</v>
      </c>
      <c r="J425" s="37">
        <f t="shared" si="25"/>
        <v>3873.87</v>
      </c>
      <c r="K425" s="38">
        <f t="shared" si="26"/>
        <v>1327.2</v>
      </c>
      <c r="L425" s="37">
        <f t="shared" si="27"/>
        <v>2546.67</v>
      </c>
      <c r="M425" s="2">
        <v>389</v>
      </c>
      <c r="N425">
        <v>280</v>
      </c>
      <c r="O425" s="7">
        <v>42082</v>
      </c>
      <c r="P425">
        <f>VLOOKUP(E425,Table5[#All],3,0)</f>
        <v>4.74</v>
      </c>
    </row>
    <row r="426" spans="1:16" x14ac:dyDescent="0.3">
      <c r="A426">
        <v>21292</v>
      </c>
      <c r="B426" t="s">
        <v>93</v>
      </c>
      <c r="C426" t="s">
        <v>39</v>
      </c>
      <c r="D426" t="str">
        <f>VLOOKUP(C426,Table6[[#All],[Geo]:[Region]],2,0)</f>
        <v>APAC</v>
      </c>
      <c r="E426" t="s">
        <v>64</v>
      </c>
      <c r="F426" t="str">
        <f>VLOOKUP(E426,Table5[[#All],[Product]:[Category]],2,0)</f>
        <v>Bites</v>
      </c>
      <c r="G426" s="1">
        <v>4459</v>
      </c>
      <c r="H426" s="36">
        <f>VLOOKUP(C426,Table6[#All],3,0)</f>
        <v>0.03</v>
      </c>
      <c r="I426" s="37">
        <f t="shared" si="24"/>
        <v>133.76999999999998</v>
      </c>
      <c r="J426" s="37">
        <f t="shared" si="25"/>
        <v>4325.2299999999996</v>
      </c>
      <c r="K426" s="38">
        <f t="shared" si="26"/>
        <v>3579.1800000000003</v>
      </c>
      <c r="L426" s="37">
        <f t="shared" si="27"/>
        <v>746.04999999999927</v>
      </c>
      <c r="M426" s="2">
        <v>146</v>
      </c>
      <c r="N426">
        <v>319</v>
      </c>
      <c r="O426" s="7">
        <v>42083</v>
      </c>
      <c r="P426">
        <f>VLOOKUP(E426,Table5[#All],3,0)</f>
        <v>11.22</v>
      </c>
    </row>
    <row r="427" spans="1:16" x14ac:dyDescent="0.3">
      <c r="A427">
        <v>21293</v>
      </c>
      <c r="B427" t="s">
        <v>99</v>
      </c>
      <c r="C427" t="s">
        <v>40</v>
      </c>
      <c r="D427" t="str">
        <f>VLOOKUP(C427,Table6[[#All],[Geo]:[Region]],2,0)</f>
        <v>Europe</v>
      </c>
      <c r="E427" t="s">
        <v>46</v>
      </c>
      <c r="F427" t="str">
        <f>VLOOKUP(E427,Table5[[#All],[Product]:[Category]],2,0)</f>
        <v>Bars</v>
      </c>
      <c r="G427" s="1">
        <v>5992</v>
      </c>
      <c r="H427" s="36">
        <f>VLOOKUP(C427,Table6[#All],3,0)</f>
        <v>0.01</v>
      </c>
      <c r="I427" s="37">
        <f t="shared" si="24"/>
        <v>59.92</v>
      </c>
      <c r="J427" s="37">
        <f t="shared" si="25"/>
        <v>5932.08</v>
      </c>
      <c r="K427" s="38">
        <f t="shared" si="26"/>
        <v>960.48</v>
      </c>
      <c r="L427" s="37">
        <f t="shared" si="27"/>
        <v>4971.6000000000004</v>
      </c>
      <c r="M427" s="2">
        <v>366</v>
      </c>
      <c r="N427">
        <v>261</v>
      </c>
      <c r="O427" s="7">
        <v>42084</v>
      </c>
      <c r="P427">
        <f>VLOOKUP(E427,Table5[#All],3,0)</f>
        <v>3.68</v>
      </c>
    </row>
    <row r="428" spans="1:16" x14ac:dyDescent="0.3">
      <c r="A428">
        <v>21294</v>
      </c>
      <c r="B428" t="s">
        <v>95</v>
      </c>
      <c r="C428" t="s">
        <v>41</v>
      </c>
      <c r="D428" t="str">
        <f>VLOOKUP(C428,Table6[[#All],[Geo]:[Region]],2,0)</f>
        <v>Americas</v>
      </c>
      <c r="E428" t="s">
        <v>46</v>
      </c>
      <c r="F428" t="str">
        <f>VLOOKUP(E428,Table5[[#All],[Product]:[Category]],2,0)</f>
        <v>Bars</v>
      </c>
      <c r="G428" s="1">
        <v>4739</v>
      </c>
      <c r="H428" s="36">
        <f>VLOOKUP(C428,Table6[#All],3,0)</f>
        <v>0.03</v>
      </c>
      <c r="I428" s="37">
        <f t="shared" si="24"/>
        <v>142.16999999999999</v>
      </c>
      <c r="J428" s="37">
        <f t="shared" si="25"/>
        <v>4596.83</v>
      </c>
      <c r="K428" s="38">
        <f t="shared" si="26"/>
        <v>794.88</v>
      </c>
      <c r="L428" s="37">
        <f t="shared" si="27"/>
        <v>3801.95</v>
      </c>
      <c r="M428" s="2">
        <v>138</v>
      </c>
      <c r="N428">
        <v>216</v>
      </c>
      <c r="O428" s="7">
        <v>42085</v>
      </c>
      <c r="P428">
        <f>VLOOKUP(E428,Table5[#All],3,0)</f>
        <v>3.68</v>
      </c>
    </row>
    <row r="429" spans="1:16" x14ac:dyDescent="0.3">
      <c r="A429">
        <v>21295</v>
      </c>
      <c r="B429" t="s">
        <v>97</v>
      </c>
      <c r="C429" t="s">
        <v>41</v>
      </c>
      <c r="D429" t="str">
        <f>VLOOKUP(C429,Table6[[#All],[Geo]:[Region]],2,0)</f>
        <v>Americas</v>
      </c>
      <c r="E429" t="s">
        <v>66</v>
      </c>
      <c r="F429" t="str">
        <f>VLOOKUP(E429,Table5[[#All],[Product]:[Category]],2,0)</f>
        <v>Drinks</v>
      </c>
      <c r="G429" s="1">
        <v>462</v>
      </c>
      <c r="H429" s="36">
        <f>VLOOKUP(C429,Table6[#All],3,0)</f>
        <v>0.03</v>
      </c>
      <c r="I429" s="37">
        <f t="shared" si="24"/>
        <v>13.86</v>
      </c>
      <c r="J429" s="37">
        <f t="shared" si="25"/>
        <v>448.14</v>
      </c>
      <c r="K429" s="38">
        <f t="shared" si="26"/>
        <v>357.84</v>
      </c>
      <c r="L429" s="37">
        <f t="shared" si="27"/>
        <v>90.300000000000011</v>
      </c>
      <c r="M429" s="2">
        <v>240</v>
      </c>
      <c r="N429">
        <v>36</v>
      </c>
      <c r="O429" s="7">
        <v>42086</v>
      </c>
      <c r="P429">
        <f>VLOOKUP(E429,Table5[#All],3,0)</f>
        <v>9.94</v>
      </c>
    </row>
    <row r="430" spans="1:16" x14ac:dyDescent="0.3">
      <c r="A430">
        <v>21296</v>
      </c>
      <c r="B430" t="s">
        <v>101</v>
      </c>
      <c r="C430" t="s">
        <v>40</v>
      </c>
      <c r="D430" t="str">
        <f>VLOOKUP(C430,Table6[[#All],[Geo]:[Region]],2,0)</f>
        <v>Europe</v>
      </c>
      <c r="E430" t="s">
        <v>55</v>
      </c>
      <c r="F430" t="str">
        <f>VLOOKUP(E430,Table5[[#All],[Product]:[Category]],2,0)</f>
        <v>Bars</v>
      </c>
      <c r="G430" s="1">
        <v>1855</v>
      </c>
      <c r="H430" s="36">
        <f>VLOOKUP(C430,Table6[#All],3,0)</f>
        <v>0.01</v>
      </c>
      <c r="I430" s="37">
        <f t="shared" si="24"/>
        <v>18.55</v>
      </c>
      <c r="J430" s="37">
        <f t="shared" si="25"/>
        <v>1836.45</v>
      </c>
      <c r="K430" s="38">
        <f t="shared" si="26"/>
        <v>380.25</v>
      </c>
      <c r="L430" s="37">
        <f t="shared" si="27"/>
        <v>1456.2</v>
      </c>
      <c r="M430" s="2">
        <v>416</v>
      </c>
      <c r="N430">
        <v>75</v>
      </c>
      <c r="O430" s="7">
        <v>42087</v>
      </c>
      <c r="P430">
        <f>VLOOKUP(E430,Table5[#All],3,0)</f>
        <v>5.07</v>
      </c>
    </row>
    <row r="431" spans="1:16" x14ac:dyDescent="0.3">
      <c r="A431">
        <v>21297</v>
      </c>
      <c r="B431" t="s">
        <v>99</v>
      </c>
      <c r="C431" t="s">
        <v>38</v>
      </c>
      <c r="D431" t="str">
        <f>VLOOKUP(C431,Table6[[#All],[Geo]:[Region]],2,0)</f>
        <v>APAC</v>
      </c>
      <c r="E431" t="s">
        <v>46</v>
      </c>
      <c r="F431" t="str">
        <f>VLOOKUP(E431,Table5[[#All],[Product]:[Category]],2,0)</f>
        <v>Bars</v>
      </c>
      <c r="G431" s="1">
        <v>1785</v>
      </c>
      <c r="H431" s="36">
        <f>VLOOKUP(C431,Table6[#All],3,0)</f>
        <v>0.02</v>
      </c>
      <c r="I431" s="37">
        <f t="shared" si="24"/>
        <v>35.700000000000003</v>
      </c>
      <c r="J431" s="37">
        <f t="shared" si="25"/>
        <v>1749.3</v>
      </c>
      <c r="K431" s="38">
        <f t="shared" si="26"/>
        <v>276</v>
      </c>
      <c r="L431" s="37">
        <f t="shared" si="27"/>
        <v>1473.3</v>
      </c>
      <c r="M431" s="2">
        <v>205</v>
      </c>
      <c r="N431">
        <v>75</v>
      </c>
      <c r="O431" s="7">
        <v>42088</v>
      </c>
      <c r="P431">
        <f>VLOOKUP(E431,Table5[#All],3,0)</f>
        <v>3.68</v>
      </c>
    </row>
    <row r="432" spans="1:16" x14ac:dyDescent="0.3">
      <c r="A432">
        <v>21298</v>
      </c>
      <c r="B432" t="s">
        <v>100</v>
      </c>
      <c r="C432" t="s">
        <v>39</v>
      </c>
      <c r="D432" t="str">
        <f>VLOOKUP(C432,Table6[[#All],[Geo]:[Region]],2,0)</f>
        <v>APAC</v>
      </c>
      <c r="E432" t="s">
        <v>62</v>
      </c>
      <c r="F432" t="str">
        <f>VLOOKUP(E432,Table5[[#All],[Product]:[Category]],2,0)</f>
        <v>Bars</v>
      </c>
      <c r="G432" s="1">
        <v>4704</v>
      </c>
      <c r="H432" s="36">
        <f>VLOOKUP(C432,Table6[#All],3,0)</f>
        <v>0.03</v>
      </c>
      <c r="I432" s="37">
        <f t="shared" si="24"/>
        <v>141.12</v>
      </c>
      <c r="J432" s="37">
        <f t="shared" si="25"/>
        <v>4562.88</v>
      </c>
      <c r="K432" s="38">
        <f t="shared" si="26"/>
        <v>1460.97</v>
      </c>
      <c r="L432" s="37">
        <f t="shared" si="27"/>
        <v>3101.91</v>
      </c>
      <c r="M432" s="2">
        <v>264</v>
      </c>
      <c r="N432">
        <v>189</v>
      </c>
      <c r="O432" s="7">
        <v>42089</v>
      </c>
      <c r="P432">
        <f>VLOOKUP(E432,Table5[#All],3,0)</f>
        <v>7.73</v>
      </c>
    </row>
    <row r="433" spans="1:16" x14ac:dyDescent="0.3">
      <c r="A433">
        <v>21299</v>
      </c>
      <c r="B433" t="s">
        <v>94</v>
      </c>
      <c r="C433" t="s">
        <v>41</v>
      </c>
      <c r="D433" t="str">
        <f>VLOOKUP(C433,Table6[[#All],[Geo]:[Region]],2,0)</f>
        <v>Americas</v>
      </c>
      <c r="E433" t="s">
        <v>68</v>
      </c>
      <c r="F433" t="str">
        <f>VLOOKUP(E433,Table5[[#All],[Product]:[Category]],2,0)</f>
        <v>Bites</v>
      </c>
      <c r="G433" s="1">
        <v>8659</v>
      </c>
      <c r="H433" s="36">
        <f>VLOOKUP(C433,Table6[#All],3,0)</f>
        <v>0.03</v>
      </c>
      <c r="I433" s="37">
        <f t="shared" si="24"/>
        <v>259.77</v>
      </c>
      <c r="J433" s="37">
        <f t="shared" si="25"/>
        <v>8399.23</v>
      </c>
      <c r="K433" s="38">
        <f t="shared" si="26"/>
        <v>2551.9499999999998</v>
      </c>
      <c r="L433" s="37">
        <f t="shared" si="27"/>
        <v>5847.28</v>
      </c>
      <c r="M433" s="2">
        <v>252</v>
      </c>
      <c r="N433">
        <v>963</v>
      </c>
      <c r="O433" s="7">
        <v>42090</v>
      </c>
      <c r="P433">
        <f>VLOOKUP(E433,Table5[#All],3,0)</f>
        <v>2.65</v>
      </c>
    </row>
    <row r="434" spans="1:16" x14ac:dyDescent="0.3">
      <c r="A434">
        <v>21300</v>
      </c>
      <c r="B434" t="s">
        <v>98</v>
      </c>
      <c r="C434" t="s">
        <v>38</v>
      </c>
      <c r="D434" t="str">
        <f>VLOOKUP(C434,Table6[[#All],[Geo]:[Region]],2,0)</f>
        <v>APAC</v>
      </c>
      <c r="E434" t="s">
        <v>44</v>
      </c>
      <c r="F434" t="str">
        <f>VLOOKUP(E434,Table5[[#All],[Product]:[Category]],2,0)</f>
        <v>Bars</v>
      </c>
      <c r="G434" s="1">
        <v>3808</v>
      </c>
      <c r="H434" s="36">
        <f>VLOOKUP(C434,Table6[#All],3,0)</f>
        <v>0.02</v>
      </c>
      <c r="I434" s="37">
        <f t="shared" si="24"/>
        <v>76.16</v>
      </c>
      <c r="J434" s="37">
        <f t="shared" si="25"/>
        <v>3731.84</v>
      </c>
      <c r="K434" s="38">
        <f t="shared" si="26"/>
        <v>2042.72</v>
      </c>
      <c r="L434" s="37">
        <f t="shared" si="27"/>
        <v>1689.1200000000001</v>
      </c>
      <c r="M434" s="2">
        <v>245</v>
      </c>
      <c r="N434">
        <v>272</v>
      </c>
      <c r="O434" s="7">
        <v>42091</v>
      </c>
      <c r="P434">
        <f>VLOOKUP(E434,Table5[#All],3,0)</f>
        <v>7.51</v>
      </c>
    </row>
    <row r="435" spans="1:16" x14ac:dyDescent="0.3">
      <c r="A435">
        <v>21301</v>
      </c>
      <c r="B435" t="s">
        <v>92</v>
      </c>
      <c r="C435" t="s">
        <v>38</v>
      </c>
      <c r="D435" t="str">
        <f>VLOOKUP(C435,Table6[[#All],[Geo]:[Region]],2,0)</f>
        <v>APAC</v>
      </c>
      <c r="E435" t="s">
        <v>47</v>
      </c>
      <c r="F435" t="str">
        <f>VLOOKUP(E435,Table5[[#All],[Product]:[Category]],2,0)</f>
        <v>Bars</v>
      </c>
      <c r="G435" s="1">
        <v>6517</v>
      </c>
      <c r="H435" s="36">
        <f>VLOOKUP(C435,Table6[#All],3,0)</f>
        <v>0.02</v>
      </c>
      <c r="I435" s="37">
        <f t="shared" si="24"/>
        <v>130.34</v>
      </c>
      <c r="J435" s="37">
        <f t="shared" si="25"/>
        <v>6386.66</v>
      </c>
      <c r="K435" s="38">
        <f t="shared" si="26"/>
        <v>858.3599999999999</v>
      </c>
      <c r="L435" s="37">
        <f t="shared" si="27"/>
        <v>5528.3</v>
      </c>
      <c r="M435" s="2">
        <v>100</v>
      </c>
      <c r="N435">
        <v>311</v>
      </c>
      <c r="O435" s="7">
        <v>42092</v>
      </c>
      <c r="P435">
        <f>VLOOKUP(E435,Table5[#All],3,0)</f>
        <v>2.76</v>
      </c>
    </row>
    <row r="436" spans="1:16" x14ac:dyDescent="0.3">
      <c r="A436">
        <v>21302</v>
      </c>
      <c r="B436" t="s">
        <v>92</v>
      </c>
      <c r="C436" t="s">
        <v>38</v>
      </c>
      <c r="D436" t="str">
        <f>VLOOKUP(C436,Table6[[#All],[Geo]:[Region]],2,0)</f>
        <v>APAC</v>
      </c>
      <c r="E436" t="s">
        <v>61</v>
      </c>
      <c r="F436" t="str">
        <f>VLOOKUP(E436,Table5[[#All],[Product]:[Category]],2,0)</f>
        <v>Bars</v>
      </c>
      <c r="G436" s="1">
        <v>20692</v>
      </c>
      <c r="H436" s="36">
        <f>VLOOKUP(C436,Table6[#All],3,0)</f>
        <v>0.02</v>
      </c>
      <c r="I436" s="37">
        <f t="shared" si="24"/>
        <v>413.84000000000003</v>
      </c>
      <c r="J436" s="37">
        <f t="shared" si="25"/>
        <v>20278.16</v>
      </c>
      <c r="K436" s="38">
        <f t="shared" si="26"/>
        <v>4186.96</v>
      </c>
      <c r="L436" s="37">
        <f t="shared" si="27"/>
        <v>16091.2</v>
      </c>
      <c r="M436" s="2">
        <v>293</v>
      </c>
      <c r="N436">
        <v>796</v>
      </c>
      <c r="O436" s="7">
        <v>42093</v>
      </c>
      <c r="P436">
        <f>VLOOKUP(E436,Table5[#All],3,0)</f>
        <v>5.26</v>
      </c>
    </row>
    <row r="437" spans="1:16" x14ac:dyDescent="0.3">
      <c r="A437">
        <v>21303</v>
      </c>
      <c r="B437" t="s">
        <v>100</v>
      </c>
      <c r="C437" t="s">
        <v>38</v>
      </c>
      <c r="D437" t="str">
        <f>VLOOKUP(C437,Table6[[#All],[Geo]:[Region]],2,0)</f>
        <v>APAC</v>
      </c>
      <c r="E437" t="s">
        <v>55</v>
      </c>
      <c r="F437" t="str">
        <f>VLOOKUP(E437,Table5[[#All],[Product]:[Category]],2,0)</f>
        <v>Bars</v>
      </c>
      <c r="G437" s="1">
        <v>3605</v>
      </c>
      <c r="H437" s="36">
        <f>VLOOKUP(C437,Table6[#All],3,0)</f>
        <v>0.02</v>
      </c>
      <c r="I437" s="37">
        <f t="shared" si="24"/>
        <v>72.100000000000009</v>
      </c>
      <c r="J437" s="37">
        <f t="shared" si="25"/>
        <v>3532.9</v>
      </c>
      <c r="K437" s="38">
        <f t="shared" si="26"/>
        <v>795.99</v>
      </c>
      <c r="L437" s="37">
        <f t="shared" si="27"/>
        <v>2736.91</v>
      </c>
      <c r="M437" s="2">
        <v>44</v>
      </c>
      <c r="N437">
        <v>157</v>
      </c>
      <c r="O437" s="7">
        <v>42094</v>
      </c>
      <c r="P437">
        <f>VLOOKUP(E437,Table5[#All],3,0)</f>
        <v>5.07</v>
      </c>
    </row>
    <row r="438" spans="1:16" x14ac:dyDescent="0.3">
      <c r="A438">
        <v>21304</v>
      </c>
      <c r="B438" t="s">
        <v>97</v>
      </c>
      <c r="C438" t="s">
        <v>38</v>
      </c>
      <c r="D438" t="str">
        <f>VLOOKUP(C438,Table6[[#All],[Geo]:[Region]],2,0)</f>
        <v>APAC</v>
      </c>
      <c r="E438" t="s">
        <v>57</v>
      </c>
      <c r="F438" t="str">
        <f>VLOOKUP(E438,Table5[[#All],[Product]:[Category]],2,0)</f>
        <v>Bites</v>
      </c>
      <c r="G438" s="1">
        <v>63</v>
      </c>
      <c r="H438" s="36">
        <f>VLOOKUP(C438,Table6[#All],3,0)</f>
        <v>0.02</v>
      </c>
      <c r="I438" s="37">
        <f t="shared" si="24"/>
        <v>1.26</v>
      </c>
      <c r="J438" s="37">
        <f t="shared" si="25"/>
        <v>61.74</v>
      </c>
      <c r="K438" s="38">
        <f t="shared" si="26"/>
        <v>9.9599999999999991</v>
      </c>
      <c r="L438" s="37">
        <f t="shared" si="27"/>
        <v>51.78</v>
      </c>
      <c r="M438" s="2">
        <v>123</v>
      </c>
      <c r="N438">
        <v>3</v>
      </c>
      <c r="O438" s="7">
        <v>42095</v>
      </c>
      <c r="P438">
        <f>VLOOKUP(E438,Table5[#All],3,0)</f>
        <v>3.32</v>
      </c>
    </row>
    <row r="439" spans="1:16" x14ac:dyDescent="0.3">
      <c r="A439">
        <v>21305</v>
      </c>
      <c r="B439" t="s">
        <v>93</v>
      </c>
      <c r="C439" t="s">
        <v>39</v>
      </c>
      <c r="D439" t="str">
        <f>VLOOKUP(C439,Table6[[#All],[Geo]:[Region]],2,0)</f>
        <v>APAC</v>
      </c>
      <c r="E439" t="s">
        <v>46</v>
      </c>
      <c r="F439" t="str">
        <f>VLOOKUP(E439,Table5[[#All],[Product]:[Category]],2,0)</f>
        <v>Bars</v>
      </c>
      <c r="G439" s="1">
        <v>6055</v>
      </c>
      <c r="H439" s="36">
        <f>VLOOKUP(C439,Table6[#All],3,0)</f>
        <v>0.03</v>
      </c>
      <c r="I439" s="37">
        <f t="shared" si="24"/>
        <v>181.65</v>
      </c>
      <c r="J439" s="37">
        <f t="shared" si="25"/>
        <v>5873.3499999999995</v>
      </c>
      <c r="K439" s="38">
        <f t="shared" si="26"/>
        <v>1015.6800000000001</v>
      </c>
      <c r="L439" s="37">
        <f t="shared" si="27"/>
        <v>4857.6699999999992</v>
      </c>
      <c r="M439" s="2">
        <v>102</v>
      </c>
      <c r="N439">
        <v>276</v>
      </c>
      <c r="O439" s="7">
        <v>42096</v>
      </c>
      <c r="P439">
        <f>VLOOKUP(E439,Table5[#All],3,0)</f>
        <v>3.68</v>
      </c>
    </row>
    <row r="440" spans="1:16" x14ac:dyDescent="0.3">
      <c r="A440">
        <v>21306</v>
      </c>
      <c r="B440" t="s">
        <v>100</v>
      </c>
      <c r="C440" t="s">
        <v>40</v>
      </c>
      <c r="D440" t="str">
        <f>VLOOKUP(C440,Table6[[#All],[Geo]:[Region]],2,0)</f>
        <v>Europe</v>
      </c>
      <c r="E440" t="s">
        <v>65</v>
      </c>
      <c r="F440" t="str">
        <f>VLOOKUP(E440,Table5[[#All],[Product]:[Category]],2,0)</f>
        <v>Bites</v>
      </c>
      <c r="G440" s="1">
        <v>2268</v>
      </c>
      <c r="H440" s="36">
        <f>VLOOKUP(C440,Table6[#All],3,0)</f>
        <v>0.01</v>
      </c>
      <c r="I440" s="37">
        <f t="shared" si="24"/>
        <v>22.68</v>
      </c>
      <c r="J440" s="37">
        <f t="shared" si="25"/>
        <v>2245.3200000000002</v>
      </c>
      <c r="K440" s="38">
        <f t="shared" si="26"/>
        <v>715.68</v>
      </c>
      <c r="L440" s="37">
        <f t="shared" si="27"/>
        <v>1529.6400000000003</v>
      </c>
      <c r="M440" s="2">
        <v>361</v>
      </c>
      <c r="N440">
        <v>142</v>
      </c>
      <c r="O440" s="7">
        <v>42097</v>
      </c>
      <c r="P440">
        <f>VLOOKUP(E440,Table5[#All],3,0)</f>
        <v>5.04</v>
      </c>
    </row>
    <row r="441" spans="1:16" x14ac:dyDescent="0.3">
      <c r="A441">
        <v>21307</v>
      </c>
      <c r="B441" t="s">
        <v>97</v>
      </c>
      <c r="C441" t="s">
        <v>36</v>
      </c>
      <c r="D441" t="str">
        <f>VLOOKUP(C441,Table6[[#All],[Geo]:[Region]],2,0)</f>
        <v>APAC</v>
      </c>
      <c r="E441" t="s">
        <v>44</v>
      </c>
      <c r="F441" t="str">
        <f>VLOOKUP(E441,Table5[[#All],[Product]:[Category]],2,0)</f>
        <v>Bars</v>
      </c>
      <c r="G441" s="1">
        <v>3955</v>
      </c>
      <c r="H441" s="36">
        <f>VLOOKUP(C441,Table6[#All],3,0)</f>
        <v>0.02</v>
      </c>
      <c r="I441" s="37">
        <f t="shared" si="24"/>
        <v>79.100000000000009</v>
      </c>
      <c r="J441" s="37">
        <f t="shared" si="25"/>
        <v>3875.9</v>
      </c>
      <c r="K441" s="38">
        <f t="shared" si="26"/>
        <v>2703.6</v>
      </c>
      <c r="L441" s="37">
        <f t="shared" si="27"/>
        <v>1172.3000000000002</v>
      </c>
      <c r="M441" s="2">
        <v>224</v>
      </c>
      <c r="N441">
        <v>360</v>
      </c>
      <c r="O441" s="7">
        <v>42098</v>
      </c>
      <c r="P441">
        <f>VLOOKUP(E441,Table5[#All],3,0)</f>
        <v>7.51</v>
      </c>
    </row>
    <row r="442" spans="1:16" x14ac:dyDescent="0.3">
      <c r="A442">
        <v>21308</v>
      </c>
      <c r="B442" t="s">
        <v>94</v>
      </c>
      <c r="C442" t="s">
        <v>41</v>
      </c>
      <c r="D442" t="str">
        <f>VLOOKUP(C442,Table6[[#All],[Geo]:[Region]],2,0)</f>
        <v>Americas</v>
      </c>
      <c r="E442" t="s">
        <v>51</v>
      </c>
      <c r="F442" t="str">
        <f>VLOOKUP(E442,Table5[[#All],[Product]:[Category]],2,0)</f>
        <v>Bars</v>
      </c>
      <c r="G442" s="1">
        <v>980</v>
      </c>
      <c r="H442" s="36">
        <f>VLOOKUP(C442,Table6[#All],3,0)</f>
        <v>0.03</v>
      </c>
      <c r="I442" s="37">
        <f t="shared" si="24"/>
        <v>29.4</v>
      </c>
      <c r="J442" s="37">
        <f t="shared" si="25"/>
        <v>950.6</v>
      </c>
      <c r="K442" s="38">
        <f t="shared" si="26"/>
        <v>157.85</v>
      </c>
      <c r="L442" s="37">
        <f t="shared" si="27"/>
        <v>792.75</v>
      </c>
      <c r="M442" s="2">
        <v>170</v>
      </c>
      <c r="N442">
        <v>41</v>
      </c>
      <c r="O442" s="7">
        <v>42099</v>
      </c>
      <c r="P442">
        <f>VLOOKUP(E442,Table5[#All],3,0)</f>
        <v>3.85</v>
      </c>
    </row>
    <row r="443" spans="1:16" x14ac:dyDescent="0.3">
      <c r="A443">
        <v>21309</v>
      </c>
      <c r="B443" t="s">
        <v>92</v>
      </c>
      <c r="C443" t="s">
        <v>39</v>
      </c>
      <c r="D443" t="str">
        <f>VLOOKUP(C443,Table6[[#All],[Geo]:[Region]],2,0)</f>
        <v>APAC</v>
      </c>
      <c r="E443" t="s">
        <v>52</v>
      </c>
      <c r="F443" t="str">
        <f>VLOOKUP(E443,Table5[[#All],[Product]:[Category]],2,0)</f>
        <v>Bars</v>
      </c>
      <c r="G443" s="1">
        <v>3563</v>
      </c>
      <c r="H443" s="36">
        <f>VLOOKUP(C443,Table6[#All],3,0)</f>
        <v>0.03</v>
      </c>
      <c r="I443" s="37">
        <f t="shared" si="24"/>
        <v>106.89</v>
      </c>
      <c r="J443" s="37">
        <f t="shared" si="25"/>
        <v>3456.11</v>
      </c>
      <c r="K443" s="38">
        <f t="shared" si="26"/>
        <v>1128.1200000000001</v>
      </c>
      <c r="L443" s="37">
        <f t="shared" si="27"/>
        <v>2327.9899999999998</v>
      </c>
      <c r="M443" s="2">
        <v>163</v>
      </c>
      <c r="N443">
        <v>238</v>
      </c>
      <c r="O443" s="7">
        <v>42100</v>
      </c>
      <c r="P443">
        <f>VLOOKUP(E443,Table5[#All],3,0)</f>
        <v>4.74</v>
      </c>
    </row>
    <row r="444" spans="1:16" x14ac:dyDescent="0.3">
      <c r="A444">
        <v>21310</v>
      </c>
      <c r="B444" t="s">
        <v>96</v>
      </c>
      <c r="C444" t="s">
        <v>40</v>
      </c>
      <c r="D444" t="str">
        <f>VLOOKUP(C444,Table6[[#All],[Geo]:[Region]],2,0)</f>
        <v>Europe</v>
      </c>
      <c r="E444" t="s">
        <v>44</v>
      </c>
      <c r="F444" t="str">
        <f>VLOOKUP(E444,Table5[[#All],[Product]:[Category]],2,0)</f>
        <v>Bars</v>
      </c>
      <c r="G444" s="1">
        <v>3122</v>
      </c>
      <c r="H444" s="36">
        <f>VLOOKUP(C444,Table6[#All],3,0)</f>
        <v>0.01</v>
      </c>
      <c r="I444" s="37">
        <f t="shared" si="24"/>
        <v>31.220000000000002</v>
      </c>
      <c r="J444" s="37">
        <f t="shared" si="25"/>
        <v>3090.7799999999997</v>
      </c>
      <c r="K444" s="38">
        <f t="shared" si="26"/>
        <v>1809.9099999999999</v>
      </c>
      <c r="L444" s="37">
        <f t="shared" si="27"/>
        <v>1280.8699999999999</v>
      </c>
      <c r="M444" s="2">
        <v>69</v>
      </c>
      <c r="N444">
        <v>241</v>
      </c>
      <c r="O444" s="7">
        <v>42101</v>
      </c>
      <c r="P444">
        <f>VLOOKUP(E444,Table5[#All],3,0)</f>
        <v>7.51</v>
      </c>
    </row>
    <row r="445" spans="1:16" x14ac:dyDescent="0.3">
      <c r="A445">
        <v>21311</v>
      </c>
      <c r="B445" t="s">
        <v>96</v>
      </c>
      <c r="C445" t="s">
        <v>38</v>
      </c>
      <c r="D445" t="str">
        <f>VLOOKUP(C445,Table6[[#All],[Geo]:[Region]],2,0)</f>
        <v>APAC</v>
      </c>
      <c r="E445" t="s">
        <v>67</v>
      </c>
      <c r="F445" t="str">
        <f>VLOOKUP(E445,Table5[[#All],[Product]:[Category]],2,0)</f>
        <v>Bars</v>
      </c>
      <c r="G445" s="1">
        <v>546</v>
      </c>
      <c r="H445" s="36">
        <f>VLOOKUP(C445,Table6[#All],3,0)</f>
        <v>0.02</v>
      </c>
      <c r="I445" s="37">
        <f t="shared" si="24"/>
        <v>10.92</v>
      </c>
      <c r="J445" s="37">
        <f t="shared" si="25"/>
        <v>535.08000000000004</v>
      </c>
      <c r="K445" s="38">
        <f t="shared" si="26"/>
        <v>468.65000000000003</v>
      </c>
      <c r="L445" s="37">
        <f t="shared" si="27"/>
        <v>66.430000000000007</v>
      </c>
      <c r="M445" s="2">
        <v>13</v>
      </c>
      <c r="N445">
        <v>91</v>
      </c>
      <c r="O445" s="7">
        <v>42102</v>
      </c>
      <c r="P445">
        <f>VLOOKUP(E445,Table5[#All],3,0)</f>
        <v>5.15</v>
      </c>
    </row>
    <row r="446" spans="1:16" x14ac:dyDescent="0.3">
      <c r="A446">
        <v>21312</v>
      </c>
      <c r="B446" t="s">
        <v>95</v>
      </c>
      <c r="C446" t="s">
        <v>36</v>
      </c>
      <c r="D446" t="str">
        <f>VLOOKUP(C446,Table6[[#All],[Geo]:[Region]],2,0)</f>
        <v>APAC</v>
      </c>
      <c r="E446" t="s">
        <v>60</v>
      </c>
      <c r="F446" t="str">
        <f>VLOOKUP(E446,Table5[[#All],[Product]:[Category]],2,0)</f>
        <v>Drinks</v>
      </c>
      <c r="G446" s="1">
        <v>4529</v>
      </c>
      <c r="H446" s="36">
        <f>VLOOKUP(C446,Table6[#All],3,0)</f>
        <v>0.02</v>
      </c>
      <c r="I446" s="37">
        <f t="shared" si="24"/>
        <v>90.58</v>
      </c>
      <c r="J446" s="37">
        <f t="shared" si="25"/>
        <v>4438.42</v>
      </c>
      <c r="K446" s="38">
        <f t="shared" si="26"/>
        <v>567.36</v>
      </c>
      <c r="L446" s="37">
        <f t="shared" si="27"/>
        <v>3871.06</v>
      </c>
      <c r="M446" s="2">
        <v>228</v>
      </c>
      <c r="N446">
        <v>197</v>
      </c>
      <c r="O446" s="7">
        <v>42103</v>
      </c>
      <c r="P446">
        <f>VLOOKUP(E446,Table5[#All],3,0)</f>
        <v>2.88</v>
      </c>
    </row>
    <row r="447" spans="1:16" x14ac:dyDescent="0.3">
      <c r="A447">
        <v>21313</v>
      </c>
      <c r="B447" t="s">
        <v>101</v>
      </c>
      <c r="C447" t="s">
        <v>39</v>
      </c>
      <c r="D447" t="str">
        <f>VLOOKUP(C447,Table6[[#All],[Geo]:[Region]],2,0)</f>
        <v>APAC</v>
      </c>
      <c r="E447" t="s">
        <v>49</v>
      </c>
      <c r="F447" t="str">
        <f>VLOOKUP(E447,Table5[[#All],[Product]:[Category]],2,0)</f>
        <v>Drinks</v>
      </c>
      <c r="G447" s="1">
        <v>7749</v>
      </c>
      <c r="H447" s="36">
        <f>VLOOKUP(C447,Table6[#All],3,0)</f>
        <v>0.03</v>
      </c>
      <c r="I447" s="37">
        <f t="shared" si="24"/>
        <v>232.47</v>
      </c>
      <c r="J447" s="37">
        <f t="shared" si="25"/>
        <v>7516.53</v>
      </c>
      <c r="K447" s="38">
        <f t="shared" si="26"/>
        <v>2861.4300000000003</v>
      </c>
      <c r="L447" s="37">
        <f t="shared" si="27"/>
        <v>4655.0999999999995</v>
      </c>
      <c r="M447" s="2">
        <v>147</v>
      </c>
      <c r="N447">
        <v>299</v>
      </c>
      <c r="O447" s="7">
        <v>42104</v>
      </c>
      <c r="P447">
        <f>VLOOKUP(E447,Table5[#All],3,0)</f>
        <v>9.57</v>
      </c>
    </row>
    <row r="448" spans="1:16" x14ac:dyDescent="0.3">
      <c r="A448">
        <v>21314</v>
      </c>
      <c r="B448" t="s">
        <v>98</v>
      </c>
      <c r="C448" t="s">
        <v>36</v>
      </c>
      <c r="D448" t="str">
        <f>VLOOKUP(C448,Table6[[#All],[Geo]:[Region]],2,0)</f>
        <v>APAC</v>
      </c>
      <c r="E448" t="s">
        <v>46</v>
      </c>
      <c r="F448" t="str">
        <f>VLOOKUP(E448,Table5[[#All],[Product]:[Category]],2,0)</f>
        <v>Bars</v>
      </c>
      <c r="G448" s="1">
        <v>343</v>
      </c>
      <c r="H448" s="36">
        <f>VLOOKUP(C448,Table6[#All],3,0)</f>
        <v>0.02</v>
      </c>
      <c r="I448" s="37">
        <f t="shared" si="24"/>
        <v>6.86</v>
      </c>
      <c r="J448" s="37">
        <f t="shared" si="25"/>
        <v>336.14</v>
      </c>
      <c r="K448" s="38">
        <f t="shared" si="26"/>
        <v>55.2</v>
      </c>
      <c r="L448" s="37">
        <f t="shared" si="27"/>
        <v>280.94</v>
      </c>
      <c r="M448" s="2">
        <v>47</v>
      </c>
      <c r="N448">
        <v>15</v>
      </c>
      <c r="O448" s="7">
        <v>42105</v>
      </c>
      <c r="P448">
        <f>VLOOKUP(E448,Table5[#All],3,0)</f>
        <v>3.68</v>
      </c>
    </row>
    <row r="449" spans="1:16" x14ac:dyDescent="0.3">
      <c r="A449">
        <v>21315</v>
      </c>
      <c r="B449" t="s">
        <v>97</v>
      </c>
      <c r="C449" t="s">
        <v>40</v>
      </c>
      <c r="D449" t="str">
        <f>VLOOKUP(C449,Table6[[#All],[Geo]:[Region]],2,0)</f>
        <v>Europe</v>
      </c>
      <c r="E449" t="s">
        <v>59</v>
      </c>
      <c r="F449" t="str">
        <f>VLOOKUP(E449,Table5[[#All],[Product]:[Category]],2,0)</f>
        <v>Bites</v>
      </c>
      <c r="G449" s="1">
        <v>3619</v>
      </c>
      <c r="H449" s="36">
        <f>VLOOKUP(C449,Table6[#All],3,0)</f>
        <v>0.01</v>
      </c>
      <c r="I449" s="37">
        <f t="shared" si="24"/>
        <v>36.19</v>
      </c>
      <c r="J449" s="37">
        <f t="shared" si="25"/>
        <v>3582.81</v>
      </c>
      <c r="K449" s="38">
        <f t="shared" si="26"/>
        <v>1180.1199999999999</v>
      </c>
      <c r="L449" s="37">
        <f t="shared" si="27"/>
        <v>2402.69</v>
      </c>
      <c r="M449" s="2">
        <v>326</v>
      </c>
      <c r="N449">
        <v>181</v>
      </c>
      <c r="O449" s="7">
        <v>42106</v>
      </c>
      <c r="P449">
        <f>VLOOKUP(E449,Table5[#All],3,0)</f>
        <v>6.52</v>
      </c>
    </row>
    <row r="450" spans="1:16" x14ac:dyDescent="0.3">
      <c r="A450">
        <v>21316</v>
      </c>
      <c r="B450" t="s">
        <v>97</v>
      </c>
      <c r="C450" t="s">
        <v>41</v>
      </c>
      <c r="D450" t="str">
        <f>VLOOKUP(C450,Table6[[#All],[Geo]:[Region]],2,0)</f>
        <v>Americas</v>
      </c>
      <c r="E450" t="s">
        <v>63</v>
      </c>
      <c r="F450" t="str">
        <f>VLOOKUP(E450,Table5[[#All],[Product]:[Category]],2,0)</f>
        <v>Bars</v>
      </c>
      <c r="G450" s="1">
        <v>2079</v>
      </c>
      <c r="H450" s="36">
        <f>VLOOKUP(C450,Table6[#All],3,0)</f>
        <v>0.03</v>
      </c>
      <c r="I450" s="37">
        <f t="shared" si="24"/>
        <v>62.37</v>
      </c>
      <c r="J450" s="37">
        <f t="shared" si="25"/>
        <v>2016.6299999999999</v>
      </c>
      <c r="K450" s="38">
        <f t="shared" si="26"/>
        <v>743.6</v>
      </c>
      <c r="L450" s="37">
        <f t="shared" si="27"/>
        <v>1273.0299999999997</v>
      </c>
      <c r="M450" s="2">
        <v>209</v>
      </c>
      <c r="N450">
        <v>130</v>
      </c>
      <c r="O450" s="7">
        <v>42107</v>
      </c>
      <c r="P450">
        <f>VLOOKUP(E450,Table5[#All],3,0)</f>
        <v>5.72</v>
      </c>
    </row>
    <row r="451" spans="1:16" x14ac:dyDescent="0.3">
      <c r="A451">
        <v>21317</v>
      </c>
      <c r="B451" t="s">
        <v>98</v>
      </c>
      <c r="C451" t="s">
        <v>39</v>
      </c>
      <c r="D451" t="str">
        <f>VLOOKUP(C451,Table6[[#All],[Geo]:[Region]],2,0)</f>
        <v>APAC</v>
      </c>
      <c r="E451" t="s">
        <v>55</v>
      </c>
      <c r="F451" t="str">
        <f>VLOOKUP(E451,Table5[[#All],[Product]:[Category]],2,0)</f>
        <v>Bars</v>
      </c>
      <c r="G451" s="1">
        <v>2002</v>
      </c>
      <c r="H451" s="36">
        <f>VLOOKUP(C451,Table6[#All],3,0)</f>
        <v>0.03</v>
      </c>
      <c r="I451" s="37">
        <f t="shared" ref="I451:I514" si="28">G451*H451</f>
        <v>60.059999999999995</v>
      </c>
      <c r="J451" s="37">
        <f t="shared" ref="J451:J514" si="29">G451*(1-H451)</f>
        <v>1941.94</v>
      </c>
      <c r="K451" s="38">
        <f t="shared" ref="K451:K514" si="30">P451*N451</f>
        <v>446.16</v>
      </c>
      <c r="L451" s="37">
        <f t="shared" ref="L451:L514" si="31">J451-K451</f>
        <v>1495.78</v>
      </c>
      <c r="M451" s="2">
        <v>340</v>
      </c>
      <c r="N451">
        <v>88</v>
      </c>
      <c r="O451" s="7">
        <v>42108</v>
      </c>
      <c r="P451">
        <f>VLOOKUP(E451,Table5[#All],3,0)</f>
        <v>5.07</v>
      </c>
    </row>
    <row r="452" spans="1:16" x14ac:dyDescent="0.3">
      <c r="A452">
        <v>21318</v>
      </c>
      <c r="B452" t="s">
        <v>96</v>
      </c>
      <c r="C452" t="s">
        <v>39</v>
      </c>
      <c r="D452" t="str">
        <f>VLOOKUP(C452,Table6[[#All],[Geo]:[Region]],2,0)</f>
        <v>APAC</v>
      </c>
      <c r="E452" t="s">
        <v>51</v>
      </c>
      <c r="F452" t="str">
        <f>VLOOKUP(E452,Table5[[#All],[Product]:[Category]],2,0)</f>
        <v>Bars</v>
      </c>
      <c r="G452" s="1">
        <v>336</v>
      </c>
      <c r="H452" s="36">
        <f>VLOOKUP(C452,Table6[#All],3,0)</f>
        <v>0.03</v>
      </c>
      <c r="I452" s="37">
        <f t="shared" si="28"/>
        <v>10.08</v>
      </c>
      <c r="J452" s="37">
        <f t="shared" si="29"/>
        <v>325.92</v>
      </c>
      <c r="K452" s="38">
        <f t="shared" si="30"/>
        <v>53.9</v>
      </c>
      <c r="L452" s="37">
        <f t="shared" si="31"/>
        <v>272.02000000000004</v>
      </c>
      <c r="M452" s="2">
        <v>129</v>
      </c>
      <c r="N452">
        <v>14</v>
      </c>
      <c r="O452" s="7">
        <v>42098</v>
      </c>
      <c r="P452">
        <f>VLOOKUP(E452,Table5[#All],3,0)</f>
        <v>3.85</v>
      </c>
    </row>
    <row r="453" spans="1:16" x14ac:dyDescent="0.3">
      <c r="A453">
        <v>21319</v>
      </c>
      <c r="B453" t="s">
        <v>99</v>
      </c>
      <c r="C453" t="s">
        <v>39</v>
      </c>
      <c r="D453" t="str">
        <f>VLOOKUP(C453,Table6[[#All],[Geo]:[Region]],2,0)</f>
        <v>APAC</v>
      </c>
      <c r="E453" t="s">
        <v>61</v>
      </c>
      <c r="F453" t="str">
        <f>VLOOKUP(E453,Table5[[#All],[Product]:[Category]],2,0)</f>
        <v>Bars</v>
      </c>
      <c r="G453" s="1">
        <v>1736</v>
      </c>
      <c r="H453" s="36">
        <f>VLOOKUP(C453,Table6[#All],3,0)</f>
        <v>0.03</v>
      </c>
      <c r="I453" s="37">
        <f t="shared" si="28"/>
        <v>52.08</v>
      </c>
      <c r="J453" s="37">
        <f t="shared" si="29"/>
        <v>1683.9199999999998</v>
      </c>
      <c r="K453" s="38">
        <f t="shared" si="30"/>
        <v>352.41999999999996</v>
      </c>
      <c r="L453" s="37">
        <f t="shared" si="31"/>
        <v>1331.5</v>
      </c>
      <c r="M453" s="2">
        <v>323</v>
      </c>
      <c r="N453">
        <v>67</v>
      </c>
      <c r="O453" s="7">
        <v>42099</v>
      </c>
      <c r="P453">
        <f>VLOOKUP(E453,Table5[#All],3,0)</f>
        <v>5.26</v>
      </c>
    </row>
    <row r="454" spans="1:16" x14ac:dyDescent="0.3">
      <c r="A454">
        <v>21320</v>
      </c>
      <c r="B454" t="s">
        <v>94</v>
      </c>
      <c r="C454" t="s">
        <v>39</v>
      </c>
      <c r="D454" t="str">
        <f>VLOOKUP(C454,Table6[[#All],[Geo]:[Region]],2,0)</f>
        <v>APAC</v>
      </c>
      <c r="E454" t="s">
        <v>58</v>
      </c>
      <c r="F454" t="str">
        <f>VLOOKUP(E454,Table5[[#All],[Product]:[Category]],2,0)</f>
        <v>Bites</v>
      </c>
      <c r="G454" s="1">
        <v>3990</v>
      </c>
      <c r="H454" s="36">
        <f>VLOOKUP(C454,Table6[#All],3,0)</f>
        <v>0.03</v>
      </c>
      <c r="I454" s="37">
        <f t="shared" si="28"/>
        <v>119.69999999999999</v>
      </c>
      <c r="J454" s="37">
        <f t="shared" si="29"/>
        <v>3870.2999999999997</v>
      </c>
      <c r="K454" s="38">
        <f t="shared" si="30"/>
        <v>2195.6000000000004</v>
      </c>
      <c r="L454" s="37">
        <f t="shared" si="31"/>
        <v>1674.6999999999994</v>
      </c>
      <c r="M454" s="2">
        <v>105</v>
      </c>
      <c r="N454">
        <v>499</v>
      </c>
      <c r="O454" s="7">
        <v>42100</v>
      </c>
      <c r="P454">
        <f>VLOOKUP(E454,Table5[#All],3,0)</f>
        <v>4.4000000000000004</v>
      </c>
    </row>
    <row r="455" spans="1:16" x14ac:dyDescent="0.3">
      <c r="A455">
        <v>21321</v>
      </c>
      <c r="B455" t="s">
        <v>100</v>
      </c>
      <c r="C455" t="s">
        <v>39</v>
      </c>
      <c r="D455" t="str">
        <f>VLOOKUP(C455,Table6[[#All],[Geo]:[Region]],2,0)</f>
        <v>APAC</v>
      </c>
      <c r="E455" t="s">
        <v>52</v>
      </c>
      <c r="F455" t="str">
        <f>VLOOKUP(E455,Table5[[#All],[Product]:[Category]],2,0)</f>
        <v>Bars</v>
      </c>
      <c r="G455" s="1">
        <v>4228</v>
      </c>
      <c r="H455" s="36">
        <f>VLOOKUP(C455,Table6[#All],3,0)</f>
        <v>0.03</v>
      </c>
      <c r="I455" s="37">
        <f t="shared" si="28"/>
        <v>126.83999999999999</v>
      </c>
      <c r="J455" s="37">
        <f t="shared" si="29"/>
        <v>4101.16</v>
      </c>
      <c r="K455" s="38">
        <f t="shared" si="30"/>
        <v>1336.68</v>
      </c>
      <c r="L455" s="37">
        <f t="shared" si="31"/>
        <v>2764.4799999999996</v>
      </c>
      <c r="M455" s="2">
        <v>39</v>
      </c>
      <c r="N455">
        <v>282</v>
      </c>
      <c r="O455" s="7">
        <v>42101</v>
      </c>
      <c r="P455">
        <f>VLOOKUP(E455,Table5[#All],3,0)</f>
        <v>4.74</v>
      </c>
    </row>
    <row r="456" spans="1:16" x14ac:dyDescent="0.3">
      <c r="A456">
        <v>21322</v>
      </c>
      <c r="B456" t="s">
        <v>96</v>
      </c>
      <c r="C456" t="s">
        <v>36</v>
      </c>
      <c r="D456" t="str">
        <f>VLOOKUP(C456,Table6[[#All],[Geo]:[Region]],2,0)</f>
        <v>APAC</v>
      </c>
      <c r="E456" t="s">
        <v>60</v>
      </c>
      <c r="F456" t="str">
        <f>VLOOKUP(E456,Table5[[#All],[Product]:[Category]],2,0)</f>
        <v>Drinks</v>
      </c>
      <c r="G456" s="1">
        <v>868</v>
      </c>
      <c r="H456" s="36">
        <f>VLOOKUP(C456,Table6[#All],3,0)</f>
        <v>0.02</v>
      </c>
      <c r="I456" s="37">
        <f t="shared" si="28"/>
        <v>17.36</v>
      </c>
      <c r="J456" s="37">
        <f t="shared" si="29"/>
        <v>850.64</v>
      </c>
      <c r="K456" s="38">
        <f t="shared" si="30"/>
        <v>106.56</v>
      </c>
      <c r="L456" s="37">
        <f t="shared" si="31"/>
        <v>744.07999999999993</v>
      </c>
      <c r="M456" s="2">
        <v>18</v>
      </c>
      <c r="N456">
        <v>37</v>
      </c>
      <c r="O456" s="7">
        <v>42102</v>
      </c>
      <c r="P456">
        <f>VLOOKUP(E456,Table5[#All],3,0)</f>
        <v>2.88</v>
      </c>
    </row>
    <row r="457" spans="1:16" x14ac:dyDescent="0.3">
      <c r="A457">
        <v>21323</v>
      </c>
      <c r="B457" t="s">
        <v>92</v>
      </c>
      <c r="C457" t="s">
        <v>41</v>
      </c>
      <c r="D457" t="str">
        <f>VLOOKUP(C457,Table6[[#All],[Geo]:[Region]],2,0)</f>
        <v>Americas</v>
      </c>
      <c r="E457" t="s">
        <v>68</v>
      </c>
      <c r="F457" t="str">
        <f>VLOOKUP(E457,Table5[[#All],[Product]:[Category]],2,0)</f>
        <v>Bites</v>
      </c>
      <c r="G457" s="1">
        <v>4319</v>
      </c>
      <c r="H457" s="36">
        <f>VLOOKUP(C457,Table6[#All],3,0)</f>
        <v>0.03</v>
      </c>
      <c r="I457" s="37">
        <f t="shared" si="28"/>
        <v>129.57</v>
      </c>
      <c r="J457" s="37">
        <f t="shared" si="29"/>
        <v>4189.43</v>
      </c>
      <c r="K457" s="38">
        <f t="shared" si="30"/>
        <v>1144.8</v>
      </c>
      <c r="L457" s="37">
        <f t="shared" si="31"/>
        <v>3044.63</v>
      </c>
      <c r="M457" s="2">
        <v>172</v>
      </c>
      <c r="N457">
        <v>432</v>
      </c>
      <c r="O457" s="7">
        <v>42103</v>
      </c>
      <c r="P457">
        <f>VLOOKUP(E457,Table5[#All],3,0)</f>
        <v>2.65</v>
      </c>
    </row>
    <row r="458" spans="1:16" x14ac:dyDescent="0.3">
      <c r="A458">
        <v>21324</v>
      </c>
      <c r="B458" t="s">
        <v>99</v>
      </c>
      <c r="C458" t="s">
        <v>41</v>
      </c>
      <c r="D458" t="str">
        <f>VLOOKUP(C458,Table6[[#All],[Geo]:[Region]],2,0)</f>
        <v>Americas</v>
      </c>
      <c r="E458" t="s">
        <v>66</v>
      </c>
      <c r="F458" t="str">
        <f>VLOOKUP(E458,Table5[[#All],[Product]:[Category]],2,0)</f>
        <v>Drinks</v>
      </c>
      <c r="G458" s="1">
        <v>1057</v>
      </c>
      <c r="H458" s="36">
        <f>VLOOKUP(C458,Table6[#All],3,0)</f>
        <v>0.03</v>
      </c>
      <c r="I458" s="37">
        <f t="shared" si="28"/>
        <v>31.709999999999997</v>
      </c>
      <c r="J458" s="37">
        <f t="shared" si="29"/>
        <v>1025.29</v>
      </c>
      <c r="K458" s="38">
        <f t="shared" si="30"/>
        <v>884.66</v>
      </c>
      <c r="L458" s="37">
        <f t="shared" si="31"/>
        <v>140.63</v>
      </c>
      <c r="M458" s="2">
        <v>308</v>
      </c>
      <c r="N458">
        <v>89</v>
      </c>
      <c r="O458" s="7">
        <v>42104</v>
      </c>
      <c r="P458">
        <f>VLOOKUP(E458,Table5[#All],3,0)</f>
        <v>9.94</v>
      </c>
    </row>
    <row r="459" spans="1:16" x14ac:dyDescent="0.3">
      <c r="A459">
        <v>21325</v>
      </c>
      <c r="B459" t="s">
        <v>93</v>
      </c>
      <c r="C459" t="s">
        <v>41</v>
      </c>
      <c r="D459" t="str">
        <f>VLOOKUP(C459,Table6[[#All],[Geo]:[Region]],2,0)</f>
        <v>Americas</v>
      </c>
      <c r="E459" t="s">
        <v>51</v>
      </c>
      <c r="F459" t="str">
        <f>VLOOKUP(E459,Table5[[#All],[Product]:[Category]],2,0)</f>
        <v>Bars</v>
      </c>
      <c r="G459" s="1">
        <v>9877</v>
      </c>
      <c r="H459" s="36">
        <f>VLOOKUP(C459,Table6[#All],3,0)</f>
        <v>0.03</v>
      </c>
      <c r="I459" s="37">
        <f t="shared" si="28"/>
        <v>296.31</v>
      </c>
      <c r="J459" s="37">
        <f t="shared" si="29"/>
        <v>9580.69</v>
      </c>
      <c r="K459" s="38">
        <f t="shared" si="30"/>
        <v>1586.2</v>
      </c>
      <c r="L459" s="37">
        <f t="shared" si="31"/>
        <v>7994.4900000000007</v>
      </c>
      <c r="M459" s="2">
        <v>3</v>
      </c>
      <c r="N459">
        <v>412</v>
      </c>
      <c r="O459" s="7">
        <v>42105</v>
      </c>
      <c r="P459">
        <f>VLOOKUP(E459,Table5[#All],3,0)</f>
        <v>3.85</v>
      </c>
    </row>
    <row r="460" spans="1:16" x14ac:dyDescent="0.3">
      <c r="A460">
        <v>21326</v>
      </c>
      <c r="B460" t="s">
        <v>100</v>
      </c>
      <c r="C460" t="s">
        <v>37</v>
      </c>
      <c r="D460" t="str">
        <f>VLOOKUP(C460,Table6[[#All],[Geo]:[Region]],2,0)</f>
        <v>Americas</v>
      </c>
      <c r="E460" t="s">
        <v>59</v>
      </c>
      <c r="F460" t="str">
        <f>VLOOKUP(E460,Table5[[#All],[Product]:[Category]],2,0)</f>
        <v>Bites</v>
      </c>
      <c r="G460" s="1">
        <v>4438</v>
      </c>
      <c r="H460" s="36">
        <f>VLOOKUP(C460,Table6[#All],3,0)</f>
        <v>0.04</v>
      </c>
      <c r="I460" s="37">
        <f t="shared" si="28"/>
        <v>177.52</v>
      </c>
      <c r="J460" s="37">
        <f t="shared" si="29"/>
        <v>4260.4799999999996</v>
      </c>
      <c r="K460" s="38">
        <f t="shared" si="30"/>
        <v>1382.24</v>
      </c>
      <c r="L460" s="37">
        <f t="shared" si="31"/>
        <v>2878.24</v>
      </c>
      <c r="M460" s="2">
        <v>154</v>
      </c>
      <c r="N460">
        <v>212</v>
      </c>
      <c r="O460" s="7">
        <v>42106</v>
      </c>
      <c r="P460">
        <f>VLOOKUP(E460,Table5[#All],3,0)</f>
        <v>6.52</v>
      </c>
    </row>
    <row r="461" spans="1:16" x14ac:dyDescent="0.3">
      <c r="A461">
        <v>21327</v>
      </c>
      <c r="B461" t="s">
        <v>98</v>
      </c>
      <c r="C461" t="s">
        <v>39</v>
      </c>
      <c r="D461" t="str">
        <f>VLOOKUP(C461,Table6[[#All],[Geo]:[Region]],2,0)</f>
        <v>APAC</v>
      </c>
      <c r="E461" t="s">
        <v>63</v>
      </c>
      <c r="F461" t="str">
        <f>VLOOKUP(E461,Table5[[#All],[Product]:[Category]],2,0)</f>
        <v>Bars</v>
      </c>
      <c r="G461" s="1">
        <v>7245</v>
      </c>
      <c r="H461" s="36">
        <f>VLOOKUP(C461,Table6[#All],3,0)</f>
        <v>0.03</v>
      </c>
      <c r="I461" s="37">
        <f t="shared" si="28"/>
        <v>217.35</v>
      </c>
      <c r="J461" s="37">
        <f t="shared" si="29"/>
        <v>7027.65</v>
      </c>
      <c r="K461" s="38">
        <f t="shared" si="30"/>
        <v>2591.16</v>
      </c>
      <c r="L461" s="37">
        <f t="shared" si="31"/>
        <v>4436.49</v>
      </c>
      <c r="M461" s="2">
        <v>499</v>
      </c>
      <c r="N461">
        <v>453</v>
      </c>
      <c r="O461" s="7">
        <v>42107</v>
      </c>
      <c r="P461">
        <f>VLOOKUP(E461,Table5[#All],3,0)</f>
        <v>5.72</v>
      </c>
    </row>
    <row r="462" spans="1:16" x14ac:dyDescent="0.3">
      <c r="A462">
        <v>21328</v>
      </c>
      <c r="B462" t="s">
        <v>100</v>
      </c>
      <c r="C462" t="s">
        <v>41</v>
      </c>
      <c r="D462" t="str">
        <f>VLOOKUP(C462,Table6[[#All],[Geo]:[Region]],2,0)</f>
        <v>Americas</v>
      </c>
      <c r="E462" t="s">
        <v>51</v>
      </c>
      <c r="F462" t="str">
        <f>VLOOKUP(E462,Table5[[#All],[Product]:[Category]],2,0)</f>
        <v>Bars</v>
      </c>
      <c r="G462" s="1">
        <v>2555</v>
      </c>
      <c r="H462" s="36">
        <f>VLOOKUP(C462,Table6[#All],3,0)</f>
        <v>0.03</v>
      </c>
      <c r="I462" s="37">
        <f t="shared" si="28"/>
        <v>76.649999999999991</v>
      </c>
      <c r="J462" s="37">
        <f t="shared" si="29"/>
        <v>2478.35</v>
      </c>
      <c r="K462" s="38">
        <f t="shared" si="30"/>
        <v>396.55</v>
      </c>
      <c r="L462" s="37">
        <f t="shared" si="31"/>
        <v>2081.7999999999997</v>
      </c>
      <c r="M462" s="2">
        <v>246</v>
      </c>
      <c r="N462">
        <v>103</v>
      </c>
      <c r="O462" s="7">
        <v>42108</v>
      </c>
      <c r="P462">
        <f>VLOOKUP(E462,Table5[#All],3,0)</f>
        <v>3.85</v>
      </c>
    </row>
    <row r="463" spans="1:16" x14ac:dyDescent="0.3">
      <c r="A463">
        <v>21329</v>
      </c>
      <c r="B463" t="s">
        <v>98</v>
      </c>
      <c r="C463" t="s">
        <v>37</v>
      </c>
      <c r="D463" t="str">
        <f>VLOOKUP(C463,Table6[[#All],[Geo]:[Region]],2,0)</f>
        <v>Americas</v>
      </c>
      <c r="E463" t="s">
        <v>57</v>
      </c>
      <c r="F463" t="str">
        <f>VLOOKUP(E463,Table5[[#All],[Product]:[Category]],2,0)</f>
        <v>Bites</v>
      </c>
      <c r="G463" s="1">
        <v>11109</v>
      </c>
      <c r="H463" s="36">
        <f>VLOOKUP(C463,Table6[#All],3,0)</f>
        <v>0.04</v>
      </c>
      <c r="I463" s="37">
        <f t="shared" si="28"/>
        <v>444.36</v>
      </c>
      <c r="J463" s="37">
        <f t="shared" si="29"/>
        <v>10664.64</v>
      </c>
      <c r="K463" s="38">
        <f t="shared" si="30"/>
        <v>1477.3999999999999</v>
      </c>
      <c r="L463" s="37">
        <f t="shared" si="31"/>
        <v>9187.24</v>
      </c>
      <c r="M463" s="2">
        <v>158</v>
      </c>
      <c r="N463">
        <v>445</v>
      </c>
      <c r="O463" s="7">
        <v>42109</v>
      </c>
      <c r="P463">
        <f>VLOOKUP(E463,Table5[#All],3,0)</f>
        <v>3.32</v>
      </c>
    </row>
    <row r="464" spans="1:16" x14ac:dyDescent="0.3">
      <c r="A464">
        <v>21330</v>
      </c>
      <c r="B464" t="s">
        <v>101</v>
      </c>
      <c r="C464" t="s">
        <v>38</v>
      </c>
      <c r="D464" t="str">
        <f>VLOOKUP(C464,Table6[[#All],[Geo]:[Region]],2,0)</f>
        <v>APAC</v>
      </c>
      <c r="E464" t="s">
        <v>52</v>
      </c>
      <c r="F464" t="str">
        <f>VLOOKUP(E464,Table5[[#All],[Product]:[Category]],2,0)</f>
        <v>Bars</v>
      </c>
      <c r="G464" s="1">
        <v>6482</v>
      </c>
      <c r="H464" s="36">
        <f>VLOOKUP(C464,Table6[#All],3,0)</f>
        <v>0.02</v>
      </c>
      <c r="I464" s="37">
        <f t="shared" si="28"/>
        <v>129.64000000000001</v>
      </c>
      <c r="J464" s="37">
        <f t="shared" si="29"/>
        <v>6352.36</v>
      </c>
      <c r="K464" s="38">
        <f t="shared" si="30"/>
        <v>1924.44</v>
      </c>
      <c r="L464" s="37">
        <f t="shared" si="31"/>
        <v>4427.92</v>
      </c>
      <c r="M464" s="2">
        <v>103</v>
      </c>
      <c r="N464">
        <v>406</v>
      </c>
      <c r="O464" s="7">
        <v>42110</v>
      </c>
      <c r="P464">
        <f>VLOOKUP(E464,Table5[#All],3,0)</f>
        <v>4.74</v>
      </c>
    </row>
    <row r="465" spans="1:16" x14ac:dyDescent="0.3">
      <c r="A465">
        <v>21331</v>
      </c>
      <c r="B465" t="s">
        <v>96</v>
      </c>
      <c r="C465" t="s">
        <v>41</v>
      </c>
      <c r="D465" t="str">
        <f>VLOOKUP(C465,Table6[[#All],[Geo]:[Region]],2,0)</f>
        <v>Americas</v>
      </c>
      <c r="E465" t="s">
        <v>65</v>
      </c>
      <c r="F465" t="str">
        <f>VLOOKUP(E465,Table5[[#All],[Product]:[Category]],2,0)</f>
        <v>Bites</v>
      </c>
      <c r="G465" s="1">
        <v>168</v>
      </c>
      <c r="H465" s="36">
        <f>VLOOKUP(C465,Table6[#All],3,0)</f>
        <v>0.03</v>
      </c>
      <c r="I465" s="37">
        <f t="shared" si="28"/>
        <v>5.04</v>
      </c>
      <c r="J465" s="37">
        <f t="shared" si="29"/>
        <v>162.96</v>
      </c>
      <c r="K465" s="38">
        <f t="shared" si="30"/>
        <v>45.36</v>
      </c>
      <c r="L465" s="37">
        <f t="shared" si="31"/>
        <v>117.60000000000001</v>
      </c>
      <c r="M465" s="2">
        <v>459</v>
      </c>
      <c r="N465">
        <v>9</v>
      </c>
      <c r="O465" s="7">
        <v>42111</v>
      </c>
      <c r="P465">
        <f>VLOOKUP(E465,Table5[#All],3,0)</f>
        <v>5.04</v>
      </c>
    </row>
    <row r="466" spans="1:16" x14ac:dyDescent="0.3">
      <c r="A466">
        <v>21332</v>
      </c>
      <c r="B466" t="s">
        <v>96</v>
      </c>
      <c r="C466" t="s">
        <v>40</v>
      </c>
      <c r="D466" t="str">
        <f>VLOOKUP(C466,Table6[[#All],[Geo]:[Region]],2,0)</f>
        <v>Europe</v>
      </c>
      <c r="E466" t="s">
        <v>51</v>
      </c>
      <c r="F466" t="str">
        <f>VLOOKUP(E466,Table5[[#All],[Product]:[Category]],2,0)</f>
        <v>Bars</v>
      </c>
      <c r="G466" s="1">
        <v>2058</v>
      </c>
      <c r="H466" s="36">
        <f>VLOOKUP(C466,Table6[#All],3,0)</f>
        <v>0.01</v>
      </c>
      <c r="I466" s="37">
        <f t="shared" si="28"/>
        <v>20.580000000000002</v>
      </c>
      <c r="J466" s="37">
        <f t="shared" si="29"/>
        <v>2037.42</v>
      </c>
      <c r="K466" s="38">
        <f t="shared" si="30"/>
        <v>361.90000000000003</v>
      </c>
      <c r="L466" s="37">
        <f t="shared" si="31"/>
        <v>1675.52</v>
      </c>
      <c r="M466" s="2">
        <v>89</v>
      </c>
      <c r="N466">
        <v>94</v>
      </c>
      <c r="O466" s="7">
        <v>42112</v>
      </c>
      <c r="P466">
        <f>VLOOKUP(E466,Table5[#All],3,0)</f>
        <v>3.85</v>
      </c>
    </row>
    <row r="467" spans="1:16" x14ac:dyDescent="0.3">
      <c r="A467">
        <v>21333</v>
      </c>
      <c r="B467" t="s">
        <v>98</v>
      </c>
      <c r="C467" t="s">
        <v>37</v>
      </c>
      <c r="D467" t="str">
        <f>VLOOKUP(C467,Table6[[#All],[Geo]:[Region]],2,0)</f>
        <v>Americas</v>
      </c>
      <c r="E467" t="s">
        <v>51</v>
      </c>
      <c r="F467" t="str">
        <f>VLOOKUP(E467,Table5[[#All],[Product]:[Category]],2,0)</f>
        <v>Bars</v>
      </c>
      <c r="G467" s="1">
        <v>1680</v>
      </c>
      <c r="H467" s="36">
        <f>VLOOKUP(C467,Table6[#All],3,0)</f>
        <v>0.04</v>
      </c>
      <c r="I467" s="37">
        <f t="shared" si="28"/>
        <v>67.2</v>
      </c>
      <c r="J467" s="37">
        <f t="shared" si="29"/>
        <v>1612.8</v>
      </c>
      <c r="K467" s="38">
        <f t="shared" si="30"/>
        <v>296.45</v>
      </c>
      <c r="L467" s="37">
        <f t="shared" si="31"/>
        <v>1316.35</v>
      </c>
      <c r="M467" s="2">
        <v>78</v>
      </c>
      <c r="N467">
        <v>77</v>
      </c>
      <c r="O467" s="7">
        <v>42113</v>
      </c>
      <c r="P467">
        <f>VLOOKUP(E467,Table5[#All],3,0)</f>
        <v>3.85</v>
      </c>
    </row>
    <row r="468" spans="1:16" x14ac:dyDescent="0.3">
      <c r="A468">
        <v>21334</v>
      </c>
      <c r="B468" t="s">
        <v>99</v>
      </c>
      <c r="C468" t="s">
        <v>38</v>
      </c>
      <c r="D468" t="str">
        <f>VLOOKUP(C468,Table6[[#All],[Geo]:[Region]],2,0)</f>
        <v>APAC</v>
      </c>
      <c r="E468" t="s">
        <v>64</v>
      </c>
      <c r="F468" t="str">
        <f>VLOOKUP(E468,Table5[[#All],[Product]:[Category]],2,0)</f>
        <v>Bites</v>
      </c>
      <c r="G468" s="1">
        <v>7784</v>
      </c>
      <c r="H468" s="36">
        <f>VLOOKUP(C468,Table6[#All],3,0)</f>
        <v>0.02</v>
      </c>
      <c r="I468" s="37">
        <f t="shared" si="28"/>
        <v>155.68</v>
      </c>
      <c r="J468" s="37">
        <f t="shared" si="29"/>
        <v>7628.32</v>
      </c>
      <c r="K468" s="38">
        <f t="shared" si="30"/>
        <v>5138.76</v>
      </c>
      <c r="L468" s="37">
        <f t="shared" si="31"/>
        <v>2489.5599999999995</v>
      </c>
      <c r="M468" s="2">
        <v>25</v>
      </c>
      <c r="N468">
        <v>458</v>
      </c>
      <c r="O468" s="7">
        <v>42114</v>
      </c>
      <c r="P468">
        <f>VLOOKUP(E468,Table5[#All],3,0)</f>
        <v>11.22</v>
      </c>
    </row>
    <row r="469" spans="1:16" x14ac:dyDescent="0.3">
      <c r="A469">
        <v>21335</v>
      </c>
      <c r="B469" t="s">
        <v>98</v>
      </c>
      <c r="C469" t="s">
        <v>37</v>
      </c>
      <c r="D469" t="str">
        <f>VLOOKUP(C469,Table6[[#All],[Geo]:[Region]],2,0)</f>
        <v>Americas</v>
      </c>
      <c r="E469" t="s">
        <v>48</v>
      </c>
      <c r="F469" t="str">
        <f>VLOOKUP(E469,Table5[[#All],[Product]:[Category]],2,0)</f>
        <v>Bars</v>
      </c>
      <c r="G469" s="1">
        <v>3402</v>
      </c>
      <c r="H469" s="36">
        <f>VLOOKUP(C469,Table6[#All],3,0)</f>
        <v>0.04</v>
      </c>
      <c r="I469" s="37">
        <f t="shared" si="28"/>
        <v>136.08000000000001</v>
      </c>
      <c r="J469" s="37">
        <f t="shared" si="29"/>
        <v>3265.92</v>
      </c>
      <c r="K469" s="38">
        <f t="shared" si="30"/>
        <v>1618.8</v>
      </c>
      <c r="L469" s="37">
        <f t="shared" si="31"/>
        <v>1647.1200000000001</v>
      </c>
      <c r="M469" s="2">
        <v>212</v>
      </c>
      <c r="N469">
        <v>426</v>
      </c>
      <c r="O469" s="7">
        <v>42115</v>
      </c>
      <c r="P469">
        <f>VLOOKUP(E469,Table5[#All],3,0)</f>
        <v>3.8</v>
      </c>
    </row>
    <row r="470" spans="1:16" x14ac:dyDescent="0.3">
      <c r="A470">
        <v>21336</v>
      </c>
      <c r="B470" t="s">
        <v>100</v>
      </c>
      <c r="C470" t="s">
        <v>36</v>
      </c>
      <c r="D470" t="str">
        <f>VLOOKUP(C470,Table6[[#All],[Geo]:[Region]],2,0)</f>
        <v>APAC</v>
      </c>
      <c r="E470" t="s">
        <v>64</v>
      </c>
      <c r="F470" t="str">
        <f>VLOOKUP(E470,Table5[[#All],[Product]:[Category]],2,0)</f>
        <v>Bites</v>
      </c>
      <c r="G470" s="1">
        <v>1239</v>
      </c>
      <c r="H470" s="36">
        <f>VLOOKUP(C470,Table6[#All],3,0)</f>
        <v>0.02</v>
      </c>
      <c r="I470" s="37">
        <f t="shared" si="28"/>
        <v>24.78</v>
      </c>
      <c r="J470" s="37">
        <f t="shared" si="29"/>
        <v>1214.22</v>
      </c>
      <c r="K470" s="38">
        <f t="shared" si="30"/>
        <v>931.2600000000001</v>
      </c>
      <c r="L470" s="37">
        <f t="shared" si="31"/>
        <v>282.95999999999992</v>
      </c>
      <c r="M470" s="2">
        <v>209</v>
      </c>
      <c r="N470">
        <v>83</v>
      </c>
      <c r="O470" s="7">
        <v>42116</v>
      </c>
      <c r="P470">
        <f>VLOOKUP(E470,Table5[#All],3,0)</f>
        <v>11.22</v>
      </c>
    </row>
    <row r="471" spans="1:16" x14ac:dyDescent="0.3">
      <c r="A471">
        <v>21337</v>
      </c>
      <c r="B471" t="s">
        <v>99</v>
      </c>
      <c r="C471" t="s">
        <v>38</v>
      </c>
      <c r="D471" t="str">
        <f>VLOOKUP(C471,Table6[[#All],[Geo]:[Region]],2,0)</f>
        <v>APAC</v>
      </c>
      <c r="E471" t="s">
        <v>52</v>
      </c>
      <c r="F471" t="str">
        <f>VLOOKUP(E471,Table5[[#All],[Product]:[Category]],2,0)</f>
        <v>Bars</v>
      </c>
      <c r="G471" s="1">
        <v>574</v>
      </c>
      <c r="H471" s="36">
        <f>VLOOKUP(C471,Table6[#All],3,0)</f>
        <v>0.02</v>
      </c>
      <c r="I471" s="37">
        <f t="shared" si="28"/>
        <v>11.48</v>
      </c>
      <c r="J471" s="37">
        <f t="shared" si="29"/>
        <v>562.52</v>
      </c>
      <c r="K471" s="38">
        <f t="shared" si="30"/>
        <v>170.64000000000001</v>
      </c>
      <c r="L471" s="37">
        <f t="shared" si="31"/>
        <v>391.88</v>
      </c>
      <c r="M471" s="2">
        <v>18</v>
      </c>
      <c r="N471">
        <v>36</v>
      </c>
      <c r="O471" s="7">
        <v>42117</v>
      </c>
      <c r="P471">
        <f>VLOOKUP(E471,Table5[#All],3,0)</f>
        <v>4.74</v>
      </c>
    </row>
    <row r="472" spans="1:16" x14ac:dyDescent="0.3">
      <c r="A472">
        <v>21338</v>
      </c>
      <c r="B472" t="s">
        <v>93</v>
      </c>
      <c r="C472" t="s">
        <v>37</v>
      </c>
      <c r="D472" t="str">
        <f>VLOOKUP(C472,Table6[[#All],[Geo]:[Region]],2,0)</f>
        <v>Americas</v>
      </c>
      <c r="E472" t="s">
        <v>56</v>
      </c>
      <c r="F472" t="str">
        <f>VLOOKUP(E472,Table5[[#All],[Product]:[Category]],2,0)</f>
        <v>Drinks</v>
      </c>
      <c r="G472" s="1">
        <v>1876</v>
      </c>
      <c r="H472" s="36">
        <f>VLOOKUP(C472,Table6[#All],3,0)</f>
        <v>0.04</v>
      </c>
      <c r="I472" s="37">
        <f t="shared" si="28"/>
        <v>75.040000000000006</v>
      </c>
      <c r="J472" s="37">
        <f t="shared" si="29"/>
        <v>1800.96</v>
      </c>
      <c r="K472" s="38">
        <f t="shared" si="30"/>
        <v>856.8</v>
      </c>
      <c r="L472" s="37">
        <f t="shared" si="31"/>
        <v>944.16000000000008</v>
      </c>
      <c r="M472" s="2">
        <v>64</v>
      </c>
      <c r="N472">
        <v>126</v>
      </c>
      <c r="O472" s="7">
        <v>42118</v>
      </c>
      <c r="P472">
        <f>VLOOKUP(E472,Table5[#All],3,0)</f>
        <v>6.8</v>
      </c>
    </row>
    <row r="473" spans="1:16" x14ac:dyDescent="0.3">
      <c r="A473">
        <v>21339</v>
      </c>
      <c r="B473" t="s">
        <v>98</v>
      </c>
      <c r="C473" t="s">
        <v>41</v>
      </c>
      <c r="D473" t="str">
        <f>VLOOKUP(C473,Table6[[#All],[Geo]:[Region]],2,0)</f>
        <v>Americas</v>
      </c>
      <c r="E473" t="s">
        <v>58</v>
      </c>
      <c r="F473" t="str">
        <f>VLOOKUP(E473,Table5[[#All],[Product]:[Category]],2,0)</f>
        <v>Bites</v>
      </c>
      <c r="G473" s="1">
        <v>10787</v>
      </c>
      <c r="H473" s="36">
        <f>VLOOKUP(C473,Table6[#All],3,0)</f>
        <v>0.03</v>
      </c>
      <c r="I473" s="37">
        <f t="shared" si="28"/>
        <v>323.61</v>
      </c>
      <c r="J473" s="37">
        <f t="shared" si="29"/>
        <v>10463.39</v>
      </c>
      <c r="K473" s="38">
        <f t="shared" si="30"/>
        <v>6780.4000000000005</v>
      </c>
      <c r="L473" s="37">
        <f t="shared" si="31"/>
        <v>3682.9899999999989</v>
      </c>
      <c r="M473" s="2">
        <v>39</v>
      </c>
      <c r="N473">
        <v>1541</v>
      </c>
      <c r="O473" s="7">
        <v>42119</v>
      </c>
      <c r="P473">
        <f>VLOOKUP(E473,Table5[#All],3,0)</f>
        <v>4.4000000000000004</v>
      </c>
    </row>
    <row r="474" spans="1:16" x14ac:dyDescent="0.3">
      <c r="A474">
        <v>21340</v>
      </c>
      <c r="B474" t="s">
        <v>98</v>
      </c>
      <c r="C474" t="s">
        <v>36</v>
      </c>
      <c r="D474" t="str">
        <f>VLOOKUP(C474,Table6[[#All],[Geo]:[Region]],2,0)</f>
        <v>APAC</v>
      </c>
      <c r="E474" t="s">
        <v>55</v>
      </c>
      <c r="F474" t="str">
        <f>VLOOKUP(E474,Table5[[#All],[Product]:[Category]],2,0)</f>
        <v>Bars</v>
      </c>
      <c r="G474" s="1">
        <v>2310</v>
      </c>
      <c r="H474" s="36">
        <f>VLOOKUP(C474,Table6[#All],3,0)</f>
        <v>0.02</v>
      </c>
      <c r="I474" s="37">
        <f t="shared" si="28"/>
        <v>46.2</v>
      </c>
      <c r="J474" s="37">
        <f t="shared" si="29"/>
        <v>2263.8000000000002</v>
      </c>
      <c r="K474" s="38">
        <f t="shared" si="30"/>
        <v>471.51000000000005</v>
      </c>
      <c r="L474" s="37">
        <f t="shared" si="31"/>
        <v>1792.2900000000002</v>
      </c>
      <c r="M474" s="2">
        <v>52</v>
      </c>
      <c r="N474">
        <v>93</v>
      </c>
      <c r="O474" s="7">
        <v>42120</v>
      </c>
      <c r="P474">
        <f>VLOOKUP(E474,Table5[#All],3,0)</f>
        <v>5.07</v>
      </c>
    </row>
    <row r="475" spans="1:16" x14ac:dyDescent="0.3">
      <c r="A475">
        <v>21341</v>
      </c>
      <c r="B475" t="s">
        <v>92</v>
      </c>
      <c r="C475" t="s">
        <v>40</v>
      </c>
      <c r="D475" t="str">
        <f>VLOOKUP(C475,Table6[[#All],[Geo]:[Region]],2,0)</f>
        <v>Europe</v>
      </c>
      <c r="E475" t="s">
        <v>68</v>
      </c>
      <c r="F475" t="str">
        <f>VLOOKUP(E475,Table5[[#All],[Product]:[Category]],2,0)</f>
        <v>Bites</v>
      </c>
      <c r="G475" s="1">
        <v>637</v>
      </c>
      <c r="H475" s="36">
        <f>VLOOKUP(C475,Table6[#All],3,0)</f>
        <v>0.01</v>
      </c>
      <c r="I475" s="37">
        <f t="shared" si="28"/>
        <v>6.37</v>
      </c>
      <c r="J475" s="37">
        <f t="shared" si="29"/>
        <v>630.63</v>
      </c>
      <c r="K475" s="38">
        <f t="shared" si="30"/>
        <v>188.15</v>
      </c>
      <c r="L475" s="37">
        <f t="shared" si="31"/>
        <v>442.48</v>
      </c>
      <c r="M475" s="2">
        <v>99</v>
      </c>
      <c r="N475">
        <v>71</v>
      </c>
      <c r="O475" s="7">
        <v>42121</v>
      </c>
      <c r="P475">
        <f>VLOOKUP(E475,Table5[#All],3,0)</f>
        <v>2.65</v>
      </c>
    </row>
    <row r="476" spans="1:16" x14ac:dyDescent="0.3">
      <c r="A476">
        <v>21342</v>
      </c>
      <c r="B476" t="s">
        <v>101</v>
      </c>
      <c r="C476" t="s">
        <v>36</v>
      </c>
      <c r="D476" t="str">
        <f>VLOOKUP(C476,Table6[[#All],[Geo]:[Region]],2,0)</f>
        <v>APAC</v>
      </c>
      <c r="E476" t="s">
        <v>60</v>
      </c>
      <c r="F476" t="str">
        <f>VLOOKUP(E476,Table5[[#All],[Product]:[Category]],2,0)</f>
        <v>Drinks</v>
      </c>
      <c r="G476" s="1">
        <v>1484</v>
      </c>
      <c r="H476" s="36">
        <f>VLOOKUP(C476,Table6[#All],3,0)</f>
        <v>0.02</v>
      </c>
      <c r="I476" s="37">
        <f t="shared" si="28"/>
        <v>29.68</v>
      </c>
      <c r="J476" s="37">
        <f t="shared" si="29"/>
        <v>1454.32</v>
      </c>
      <c r="K476" s="38">
        <f t="shared" si="30"/>
        <v>167.04</v>
      </c>
      <c r="L476" s="37">
        <f t="shared" si="31"/>
        <v>1287.28</v>
      </c>
      <c r="M476" s="2">
        <v>125</v>
      </c>
      <c r="N476">
        <v>58</v>
      </c>
      <c r="O476" s="7">
        <v>42122</v>
      </c>
      <c r="P476">
        <f>VLOOKUP(E476,Table5[#All],3,0)</f>
        <v>2.88</v>
      </c>
    </row>
    <row r="477" spans="1:16" x14ac:dyDescent="0.3">
      <c r="A477">
        <v>21343</v>
      </c>
      <c r="B477" t="s">
        <v>95</v>
      </c>
      <c r="C477" t="s">
        <v>37</v>
      </c>
      <c r="D477" t="str">
        <f>VLOOKUP(C477,Table6[[#All],[Geo]:[Region]],2,0)</f>
        <v>Americas</v>
      </c>
      <c r="E477" t="s">
        <v>57</v>
      </c>
      <c r="F477" t="str">
        <f>VLOOKUP(E477,Table5[[#All],[Product]:[Category]],2,0)</f>
        <v>Bites</v>
      </c>
      <c r="G477" s="1">
        <v>5439</v>
      </c>
      <c r="H477" s="36">
        <f>VLOOKUP(C477,Table6[#All],3,0)</f>
        <v>0.04</v>
      </c>
      <c r="I477" s="37">
        <f t="shared" si="28"/>
        <v>217.56</v>
      </c>
      <c r="J477" s="37">
        <f t="shared" si="29"/>
        <v>5221.4399999999996</v>
      </c>
      <c r="K477" s="38">
        <f t="shared" si="30"/>
        <v>723.76</v>
      </c>
      <c r="L477" s="37">
        <f t="shared" si="31"/>
        <v>4497.6799999999994</v>
      </c>
      <c r="M477" s="2">
        <v>99</v>
      </c>
      <c r="N477">
        <v>218</v>
      </c>
      <c r="O477" s="7">
        <v>42123</v>
      </c>
      <c r="P477">
        <f>VLOOKUP(E477,Table5[#All],3,0)</f>
        <v>3.32</v>
      </c>
    </row>
    <row r="478" spans="1:16" x14ac:dyDescent="0.3">
      <c r="A478">
        <v>21344</v>
      </c>
      <c r="B478" t="s">
        <v>94</v>
      </c>
      <c r="C478" t="s">
        <v>36</v>
      </c>
      <c r="D478" t="str">
        <f>VLOOKUP(C478,Table6[[#All],[Geo]:[Region]],2,0)</f>
        <v>APAC</v>
      </c>
      <c r="E478" t="s">
        <v>63</v>
      </c>
      <c r="F478" t="str">
        <f>VLOOKUP(E478,Table5[[#All],[Product]:[Category]],2,0)</f>
        <v>Bars</v>
      </c>
      <c r="G478" s="1">
        <v>8337</v>
      </c>
      <c r="H478" s="36">
        <f>VLOOKUP(C478,Table6[#All],3,0)</f>
        <v>0.02</v>
      </c>
      <c r="I478" s="37">
        <f t="shared" si="28"/>
        <v>166.74</v>
      </c>
      <c r="J478" s="37">
        <f t="shared" si="29"/>
        <v>8170.26</v>
      </c>
      <c r="K478" s="38">
        <f t="shared" si="30"/>
        <v>2985.8399999999997</v>
      </c>
      <c r="L478" s="37">
        <f t="shared" si="31"/>
        <v>5184.42</v>
      </c>
      <c r="M478" s="2">
        <v>295</v>
      </c>
      <c r="N478">
        <v>522</v>
      </c>
      <c r="O478" s="7">
        <v>42124</v>
      </c>
      <c r="P478">
        <f>VLOOKUP(E478,Table5[#All],3,0)</f>
        <v>5.72</v>
      </c>
    </row>
    <row r="479" spans="1:16" x14ac:dyDescent="0.3">
      <c r="A479">
        <v>21345</v>
      </c>
      <c r="B479" t="s">
        <v>96</v>
      </c>
      <c r="C479" t="s">
        <v>37</v>
      </c>
      <c r="D479" t="str">
        <f>VLOOKUP(C479,Table6[[#All],[Geo]:[Region]],2,0)</f>
        <v>Americas</v>
      </c>
      <c r="E479" t="s">
        <v>48</v>
      </c>
      <c r="F479" t="str">
        <f>VLOOKUP(E479,Table5[[#All],[Product]:[Category]],2,0)</f>
        <v>Bars</v>
      </c>
      <c r="G479" s="1">
        <v>2177</v>
      </c>
      <c r="H479" s="36">
        <f>VLOOKUP(C479,Table6[#All],3,0)</f>
        <v>0.04</v>
      </c>
      <c r="I479" s="37">
        <f t="shared" si="28"/>
        <v>87.08</v>
      </c>
      <c r="J479" s="37">
        <f t="shared" si="29"/>
        <v>2089.92</v>
      </c>
      <c r="K479" s="38">
        <f t="shared" si="30"/>
        <v>752.4</v>
      </c>
      <c r="L479" s="37">
        <f t="shared" si="31"/>
        <v>1337.52</v>
      </c>
      <c r="M479" s="2">
        <v>527</v>
      </c>
      <c r="N479">
        <v>198</v>
      </c>
      <c r="O479" s="7">
        <v>42125</v>
      </c>
      <c r="P479">
        <f>VLOOKUP(E479,Table5[#All],3,0)</f>
        <v>3.8</v>
      </c>
    </row>
    <row r="480" spans="1:16" x14ac:dyDescent="0.3">
      <c r="A480">
        <v>21346</v>
      </c>
      <c r="B480" t="s">
        <v>100</v>
      </c>
      <c r="C480" t="s">
        <v>40</v>
      </c>
      <c r="D480" t="str">
        <f>VLOOKUP(C480,Table6[[#All],[Geo]:[Region]],2,0)</f>
        <v>Europe</v>
      </c>
      <c r="E480" t="s">
        <v>63</v>
      </c>
      <c r="F480" t="str">
        <f>VLOOKUP(E480,Table5[[#All],[Product]:[Category]],2,0)</f>
        <v>Bars</v>
      </c>
      <c r="G480" s="1">
        <v>1876</v>
      </c>
      <c r="H480" s="36">
        <f>VLOOKUP(C480,Table6[#All],3,0)</f>
        <v>0.01</v>
      </c>
      <c r="I480" s="37">
        <f t="shared" si="28"/>
        <v>18.760000000000002</v>
      </c>
      <c r="J480" s="37">
        <f t="shared" si="29"/>
        <v>1857.24</v>
      </c>
      <c r="K480" s="38">
        <f t="shared" si="30"/>
        <v>720.71999999999991</v>
      </c>
      <c r="L480" s="37">
        <f t="shared" si="31"/>
        <v>1136.52</v>
      </c>
      <c r="M480" s="2">
        <v>36</v>
      </c>
      <c r="N480">
        <v>126</v>
      </c>
      <c r="O480" s="7">
        <v>42126</v>
      </c>
      <c r="P480">
        <f>VLOOKUP(E480,Table5[#All],3,0)</f>
        <v>5.72</v>
      </c>
    </row>
    <row r="481" spans="1:16" x14ac:dyDescent="0.3">
      <c r="A481">
        <v>21347</v>
      </c>
      <c r="B481" t="s">
        <v>94</v>
      </c>
      <c r="C481" t="s">
        <v>39</v>
      </c>
      <c r="D481" t="str">
        <f>VLOOKUP(C481,Table6[[#All],[Geo]:[Region]],2,0)</f>
        <v>APAC</v>
      </c>
      <c r="E481" t="s">
        <v>60</v>
      </c>
      <c r="F481" t="str">
        <f>VLOOKUP(E481,Table5[[#All],[Product]:[Category]],2,0)</f>
        <v>Drinks</v>
      </c>
      <c r="G481" s="1">
        <v>13524</v>
      </c>
      <c r="H481" s="36">
        <f>VLOOKUP(C481,Table6[#All],3,0)</f>
        <v>0.03</v>
      </c>
      <c r="I481" s="37">
        <f t="shared" si="28"/>
        <v>405.71999999999997</v>
      </c>
      <c r="J481" s="37">
        <f t="shared" si="29"/>
        <v>13118.279999999999</v>
      </c>
      <c r="K481" s="38">
        <f t="shared" si="30"/>
        <v>1558.08</v>
      </c>
      <c r="L481" s="37">
        <f t="shared" si="31"/>
        <v>11560.199999999999</v>
      </c>
      <c r="M481" s="2">
        <v>17</v>
      </c>
      <c r="N481">
        <v>541</v>
      </c>
      <c r="O481" s="7">
        <v>42127</v>
      </c>
      <c r="P481">
        <f>VLOOKUP(E481,Table5[#All],3,0)</f>
        <v>2.88</v>
      </c>
    </row>
    <row r="482" spans="1:16" x14ac:dyDescent="0.3">
      <c r="A482">
        <v>21348</v>
      </c>
      <c r="B482" t="s">
        <v>92</v>
      </c>
      <c r="C482" t="s">
        <v>41</v>
      </c>
      <c r="D482" t="str">
        <f>VLOOKUP(C482,Table6[[#All],[Geo]:[Region]],2,0)</f>
        <v>Americas</v>
      </c>
      <c r="E482" t="s">
        <v>49</v>
      </c>
      <c r="F482" t="str">
        <f>VLOOKUP(E482,Table5[[#All],[Product]:[Category]],2,0)</f>
        <v>Drinks</v>
      </c>
      <c r="G482" s="1">
        <v>2275</v>
      </c>
      <c r="H482" s="36">
        <f>VLOOKUP(C482,Table6[#All],3,0)</f>
        <v>0.03</v>
      </c>
      <c r="I482" s="37">
        <f t="shared" si="28"/>
        <v>68.25</v>
      </c>
      <c r="J482" s="37">
        <f t="shared" si="29"/>
        <v>2206.75</v>
      </c>
      <c r="K482" s="38">
        <f t="shared" si="30"/>
        <v>813.45</v>
      </c>
      <c r="L482" s="37">
        <f t="shared" si="31"/>
        <v>1393.3</v>
      </c>
      <c r="M482" s="2">
        <v>54</v>
      </c>
      <c r="N482">
        <v>85</v>
      </c>
      <c r="O482" s="7">
        <v>42128</v>
      </c>
      <c r="P482">
        <f>VLOOKUP(E482,Table5[#All],3,0)</f>
        <v>9.57</v>
      </c>
    </row>
    <row r="483" spans="1:16" x14ac:dyDescent="0.3">
      <c r="A483">
        <v>21349</v>
      </c>
      <c r="B483" t="s">
        <v>94</v>
      </c>
      <c r="C483" t="s">
        <v>40</v>
      </c>
      <c r="D483" t="str">
        <f>VLOOKUP(C483,Table6[[#All],[Geo]:[Region]],2,0)</f>
        <v>Europe</v>
      </c>
      <c r="E483" t="s">
        <v>46</v>
      </c>
      <c r="F483" t="str">
        <f>VLOOKUP(E483,Table5[[#All],[Product]:[Category]],2,0)</f>
        <v>Bars</v>
      </c>
      <c r="G483" s="1">
        <v>5593</v>
      </c>
      <c r="H483" s="36">
        <f>VLOOKUP(C483,Table6[#All],3,0)</f>
        <v>0.01</v>
      </c>
      <c r="I483" s="37">
        <f t="shared" si="28"/>
        <v>55.93</v>
      </c>
      <c r="J483" s="37">
        <f t="shared" si="29"/>
        <v>5537.07</v>
      </c>
      <c r="K483" s="38">
        <f t="shared" si="30"/>
        <v>897.92000000000007</v>
      </c>
      <c r="L483" s="37">
        <f t="shared" si="31"/>
        <v>4639.1499999999996</v>
      </c>
      <c r="M483" s="2">
        <v>60</v>
      </c>
      <c r="N483">
        <v>244</v>
      </c>
      <c r="O483" s="7">
        <v>42129</v>
      </c>
      <c r="P483">
        <f>VLOOKUP(E483,Table5[#All],3,0)</f>
        <v>3.68</v>
      </c>
    </row>
    <row r="484" spans="1:16" x14ac:dyDescent="0.3">
      <c r="A484">
        <v>21350</v>
      </c>
      <c r="B484" t="s">
        <v>92</v>
      </c>
      <c r="C484" t="s">
        <v>39</v>
      </c>
      <c r="D484" t="str">
        <f>VLOOKUP(C484,Table6[[#All],[Geo]:[Region]],2,0)</f>
        <v>APAC</v>
      </c>
      <c r="E484" t="s">
        <v>58</v>
      </c>
      <c r="F484" t="str">
        <f>VLOOKUP(E484,Table5[[#All],[Product]:[Category]],2,0)</f>
        <v>Bites</v>
      </c>
      <c r="G484" s="1">
        <v>4767</v>
      </c>
      <c r="H484" s="36">
        <f>VLOOKUP(C484,Table6[#All],3,0)</f>
        <v>0.03</v>
      </c>
      <c r="I484" s="37">
        <f t="shared" si="28"/>
        <v>143.01</v>
      </c>
      <c r="J484" s="37">
        <f t="shared" si="29"/>
        <v>4623.99</v>
      </c>
      <c r="K484" s="38">
        <f t="shared" si="30"/>
        <v>3498.0000000000005</v>
      </c>
      <c r="L484" s="37">
        <f t="shared" si="31"/>
        <v>1125.9899999999993</v>
      </c>
      <c r="M484" s="2">
        <v>428</v>
      </c>
      <c r="N484">
        <v>795</v>
      </c>
      <c r="O484" s="7">
        <v>42130</v>
      </c>
      <c r="P484">
        <f>VLOOKUP(E484,Table5[#All],3,0)</f>
        <v>4.4000000000000004</v>
      </c>
    </row>
    <row r="485" spans="1:16" x14ac:dyDescent="0.3">
      <c r="A485">
        <v>21351</v>
      </c>
      <c r="B485" t="s">
        <v>98</v>
      </c>
      <c r="C485" t="s">
        <v>41</v>
      </c>
      <c r="D485" t="str">
        <f>VLOOKUP(C485,Table6[[#All],[Geo]:[Region]],2,0)</f>
        <v>Americas</v>
      </c>
      <c r="E485" t="s">
        <v>59</v>
      </c>
      <c r="F485" t="str">
        <f>VLOOKUP(E485,Table5[[#All],[Product]:[Category]],2,0)</f>
        <v>Bites</v>
      </c>
      <c r="G485" s="1">
        <v>2730</v>
      </c>
      <c r="H485" s="36">
        <f>VLOOKUP(C485,Table6[#All],3,0)</f>
        <v>0.03</v>
      </c>
      <c r="I485" s="37">
        <f t="shared" si="28"/>
        <v>81.899999999999991</v>
      </c>
      <c r="J485" s="37">
        <f t="shared" si="29"/>
        <v>2648.1</v>
      </c>
      <c r="K485" s="38">
        <f t="shared" si="30"/>
        <v>847.59999999999991</v>
      </c>
      <c r="L485" s="37">
        <f t="shared" si="31"/>
        <v>1800.5</v>
      </c>
      <c r="M485" s="2">
        <v>22</v>
      </c>
      <c r="N485">
        <v>130</v>
      </c>
      <c r="O485" s="7">
        <v>42131</v>
      </c>
      <c r="P485">
        <f>VLOOKUP(E485,Table5[#All],3,0)</f>
        <v>6.52</v>
      </c>
    </row>
    <row r="486" spans="1:16" x14ac:dyDescent="0.3">
      <c r="A486">
        <v>21352</v>
      </c>
      <c r="B486" t="s">
        <v>93</v>
      </c>
      <c r="C486" t="s">
        <v>40</v>
      </c>
      <c r="D486" t="str">
        <f>VLOOKUP(C486,Table6[[#All],[Geo]:[Region]],2,0)</f>
        <v>Europe</v>
      </c>
      <c r="E486" t="s">
        <v>51</v>
      </c>
      <c r="F486" t="str">
        <f>VLOOKUP(E486,Table5[[#All],[Product]:[Category]],2,0)</f>
        <v>Bars</v>
      </c>
      <c r="G486" s="1">
        <v>3521</v>
      </c>
      <c r="H486" s="36">
        <f>VLOOKUP(C486,Table6[#All],3,0)</f>
        <v>0.01</v>
      </c>
      <c r="I486" s="37">
        <f t="shared" si="28"/>
        <v>35.21</v>
      </c>
      <c r="J486" s="37">
        <f t="shared" si="29"/>
        <v>3485.79</v>
      </c>
      <c r="K486" s="38">
        <f t="shared" si="30"/>
        <v>592.9</v>
      </c>
      <c r="L486" s="37">
        <f t="shared" si="31"/>
        <v>2892.89</v>
      </c>
      <c r="M486" s="2">
        <v>224</v>
      </c>
      <c r="N486">
        <v>154</v>
      </c>
      <c r="O486" s="7">
        <v>42132</v>
      </c>
      <c r="P486">
        <f>VLOOKUP(E486,Table5[#All],3,0)</f>
        <v>3.85</v>
      </c>
    </row>
    <row r="487" spans="1:16" x14ac:dyDescent="0.3">
      <c r="A487">
        <v>21353</v>
      </c>
      <c r="B487" t="s">
        <v>94</v>
      </c>
      <c r="C487" t="s">
        <v>38</v>
      </c>
      <c r="D487" t="str">
        <f>VLOOKUP(C487,Table6[[#All],[Geo]:[Region]],2,0)</f>
        <v>APAC</v>
      </c>
      <c r="E487" t="s">
        <v>63</v>
      </c>
      <c r="F487" t="str">
        <f>VLOOKUP(E487,Table5[[#All],[Product]:[Category]],2,0)</f>
        <v>Bars</v>
      </c>
      <c r="G487" s="1">
        <v>4480</v>
      </c>
      <c r="H487" s="36">
        <f>VLOOKUP(C487,Table6[#All],3,0)</f>
        <v>0.02</v>
      </c>
      <c r="I487" s="37">
        <f t="shared" si="28"/>
        <v>89.600000000000009</v>
      </c>
      <c r="J487" s="37">
        <f t="shared" si="29"/>
        <v>4390.3999999999996</v>
      </c>
      <c r="K487" s="38">
        <f t="shared" si="30"/>
        <v>1601.6</v>
      </c>
      <c r="L487" s="37">
        <f t="shared" si="31"/>
        <v>2788.7999999999997</v>
      </c>
      <c r="M487" s="2">
        <v>53</v>
      </c>
      <c r="N487">
        <v>280</v>
      </c>
      <c r="O487" s="7">
        <v>42133</v>
      </c>
      <c r="P487">
        <f>VLOOKUP(E487,Table5[#All],3,0)</f>
        <v>5.72</v>
      </c>
    </row>
    <row r="488" spans="1:16" x14ac:dyDescent="0.3">
      <c r="A488">
        <v>21354</v>
      </c>
      <c r="B488" t="s">
        <v>98</v>
      </c>
      <c r="C488" t="s">
        <v>40</v>
      </c>
      <c r="D488" t="str">
        <f>VLOOKUP(C488,Table6[[#All],[Geo]:[Region]],2,0)</f>
        <v>Europe</v>
      </c>
      <c r="E488" t="s">
        <v>60</v>
      </c>
      <c r="F488" t="str">
        <f>VLOOKUP(E488,Table5[[#All],[Product]:[Category]],2,0)</f>
        <v>Drinks</v>
      </c>
      <c r="G488" s="1">
        <v>4130</v>
      </c>
      <c r="H488" s="36">
        <f>VLOOKUP(C488,Table6[#All],3,0)</f>
        <v>0.01</v>
      </c>
      <c r="I488" s="37">
        <f t="shared" si="28"/>
        <v>41.300000000000004</v>
      </c>
      <c r="J488" s="37">
        <f t="shared" si="29"/>
        <v>4088.7</v>
      </c>
      <c r="K488" s="38">
        <f t="shared" si="30"/>
        <v>457.91999999999996</v>
      </c>
      <c r="L488" s="37">
        <f t="shared" si="31"/>
        <v>3630.7799999999997</v>
      </c>
      <c r="M488" s="2">
        <v>83</v>
      </c>
      <c r="N488">
        <v>159</v>
      </c>
      <c r="O488" s="7">
        <v>42134</v>
      </c>
      <c r="P488">
        <f>VLOOKUP(E488,Table5[#All],3,0)</f>
        <v>2.88</v>
      </c>
    </row>
    <row r="489" spans="1:16" x14ac:dyDescent="0.3">
      <c r="A489">
        <v>21355</v>
      </c>
      <c r="B489" t="s">
        <v>96</v>
      </c>
      <c r="C489" t="s">
        <v>37</v>
      </c>
      <c r="D489" t="str">
        <f>VLOOKUP(C489,Table6[[#All],[Geo]:[Region]],2,0)</f>
        <v>Americas</v>
      </c>
      <c r="E489" t="s">
        <v>61</v>
      </c>
      <c r="F489" t="str">
        <f>VLOOKUP(E489,Table5[[#All],[Product]:[Category]],2,0)</f>
        <v>Bars</v>
      </c>
      <c r="G489" s="1">
        <v>6055</v>
      </c>
      <c r="H489" s="36">
        <f>VLOOKUP(C489,Table6[#All],3,0)</f>
        <v>0.04</v>
      </c>
      <c r="I489" s="37">
        <f t="shared" si="28"/>
        <v>242.20000000000002</v>
      </c>
      <c r="J489" s="37">
        <f t="shared" si="29"/>
        <v>5812.8</v>
      </c>
      <c r="K489" s="38">
        <f t="shared" si="30"/>
        <v>1225.58</v>
      </c>
      <c r="L489" s="37">
        <f t="shared" si="31"/>
        <v>4587.22</v>
      </c>
      <c r="M489" s="2">
        <v>74</v>
      </c>
      <c r="N489">
        <v>233</v>
      </c>
      <c r="O489" s="7">
        <v>42135</v>
      </c>
      <c r="P489">
        <f>VLOOKUP(E489,Table5[#All],3,0)</f>
        <v>5.26</v>
      </c>
    </row>
    <row r="490" spans="1:16" x14ac:dyDescent="0.3">
      <c r="A490">
        <v>21356</v>
      </c>
      <c r="B490" t="s">
        <v>95</v>
      </c>
      <c r="C490" t="s">
        <v>40</v>
      </c>
      <c r="D490" t="str">
        <f>VLOOKUP(C490,Table6[[#All],[Geo]:[Region]],2,0)</f>
        <v>Europe</v>
      </c>
      <c r="E490" t="s">
        <v>63</v>
      </c>
      <c r="F490" t="str">
        <f>VLOOKUP(E490,Table5[[#All],[Product]:[Category]],2,0)</f>
        <v>Bars</v>
      </c>
      <c r="G490" s="1">
        <v>945</v>
      </c>
      <c r="H490" s="36">
        <f>VLOOKUP(C490,Table6[#All],3,0)</f>
        <v>0.01</v>
      </c>
      <c r="I490" s="37">
        <f t="shared" si="28"/>
        <v>9.4500000000000011</v>
      </c>
      <c r="J490" s="37">
        <f t="shared" si="29"/>
        <v>935.55</v>
      </c>
      <c r="K490" s="38">
        <f t="shared" si="30"/>
        <v>417.56</v>
      </c>
      <c r="L490" s="37">
        <f t="shared" si="31"/>
        <v>517.99</v>
      </c>
      <c r="M490" s="2">
        <v>223</v>
      </c>
      <c r="N490">
        <v>73</v>
      </c>
      <c r="O490" s="7">
        <v>42136</v>
      </c>
      <c r="P490">
        <f>VLOOKUP(E490,Table5[#All],3,0)</f>
        <v>5.72</v>
      </c>
    </row>
    <row r="491" spans="1:16" x14ac:dyDescent="0.3">
      <c r="A491">
        <v>21357</v>
      </c>
      <c r="B491" t="s">
        <v>93</v>
      </c>
      <c r="C491" t="s">
        <v>37</v>
      </c>
      <c r="D491" t="str">
        <f>VLOOKUP(C491,Table6[[#All],[Geo]:[Region]],2,0)</f>
        <v>Americas</v>
      </c>
      <c r="E491" t="s">
        <v>66</v>
      </c>
      <c r="F491" t="str">
        <f>VLOOKUP(E491,Table5[[#All],[Product]:[Category]],2,0)</f>
        <v>Drinks</v>
      </c>
      <c r="G491" s="1">
        <v>4438</v>
      </c>
      <c r="H491" s="36">
        <f>VLOOKUP(C491,Table6[#All],3,0)</f>
        <v>0.04</v>
      </c>
      <c r="I491" s="37">
        <f t="shared" si="28"/>
        <v>177.52</v>
      </c>
      <c r="J491" s="37">
        <f t="shared" si="29"/>
        <v>4260.4799999999996</v>
      </c>
      <c r="K491" s="38">
        <f t="shared" si="30"/>
        <v>4015.7599999999998</v>
      </c>
      <c r="L491" s="37">
        <f t="shared" si="31"/>
        <v>244.7199999999998</v>
      </c>
      <c r="M491" s="2">
        <v>32</v>
      </c>
      <c r="N491">
        <v>404</v>
      </c>
      <c r="O491" s="7">
        <v>42137</v>
      </c>
      <c r="P491">
        <f>VLOOKUP(E491,Table5[#All],3,0)</f>
        <v>9.94</v>
      </c>
    </row>
    <row r="492" spans="1:16" x14ac:dyDescent="0.3">
      <c r="A492">
        <v>21358</v>
      </c>
      <c r="B492" t="s">
        <v>98</v>
      </c>
      <c r="C492" t="s">
        <v>41</v>
      </c>
      <c r="D492" t="str">
        <f>VLOOKUP(C492,Table6[[#All],[Geo]:[Region]],2,0)</f>
        <v>Americas</v>
      </c>
      <c r="E492" t="s">
        <v>60</v>
      </c>
      <c r="F492" t="str">
        <f>VLOOKUP(E492,Table5[[#All],[Product]:[Category]],2,0)</f>
        <v>Drinks</v>
      </c>
      <c r="G492" s="1">
        <v>1190</v>
      </c>
      <c r="H492" s="36">
        <f>VLOOKUP(C492,Table6[#All],3,0)</f>
        <v>0.03</v>
      </c>
      <c r="I492" s="37">
        <f t="shared" si="28"/>
        <v>35.699999999999996</v>
      </c>
      <c r="J492" s="37">
        <f t="shared" si="29"/>
        <v>1154.3</v>
      </c>
      <c r="K492" s="38">
        <f t="shared" si="30"/>
        <v>132.47999999999999</v>
      </c>
      <c r="L492" s="37">
        <f t="shared" si="31"/>
        <v>1021.8199999999999</v>
      </c>
      <c r="M492" s="2">
        <v>151</v>
      </c>
      <c r="N492">
        <v>46</v>
      </c>
      <c r="O492" s="7">
        <v>42138</v>
      </c>
      <c r="P492">
        <f>VLOOKUP(E492,Table5[#All],3,0)</f>
        <v>2.88</v>
      </c>
    </row>
    <row r="493" spans="1:16" x14ac:dyDescent="0.3">
      <c r="A493">
        <v>21359</v>
      </c>
      <c r="B493" t="s">
        <v>95</v>
      </c>
      <c r="C493" t="s">
        <v>40</v>
      </c>
      <c r="D493" t="str">
        <f>VLOOKUP(C493,Table6[[#All],[Geo]:[Region]],2,0)</f>
        <v>Europe</v>
      </c>
      <c r="E493" t="s">
        <v>44</v>
      </c>
      <c r="F493" t="str">
        <f>VLOOKUP(E493,Table5[[#All],[Product]:[Category]],2,0)</f>
        <v>Bars</v>
      </c>
      <c r="G493" s="1">
        <v>9450</v>
      </c>
      <c r="H493" s="36">
        <f>VLOOKUP(C493,Table6[#All],3,0)</f>
        <v>0.01</v>
      </c>
      <c r="I493" s="37">
        <f t="shared" si="28"/>
        <v>94.5</v>
      </c>
      <c r="J493" s="37">
        <f t="shared" si="29"/>
        <v>9355.5</v>
      </c>
      <c r="K493" s="38">
        <f t="shared" si="30"/>
        <v>6458.5999999999995</v>
      </c>
      <c r="L493" s="37">
        <f t="shared" si="31"/>
        <v>2896.9000000000005</v>
      </c>
      <c r="M493" s="2">
        <v>21</v>
      </c>
      <c r="N493">
        <v>860</v>
      </c>
      <c r="O493" s="7">
        <v>42139</v>
      </c>
      <c r="P493">
        <f>VLOOKUP(E493,Table5[#All],3,0)</f>
        <v>7.51</v>
      </c>
    </row>
    <row r="494" spans="1:16" x14ac:dyDescent="0.3">
      <c r="A494">
        <v>21360</v>
      </c>
      <c r="B494" t="s">
        <v>93</v>
      </c>
      <c r="C494" t="s">
        <v>41</v>
      </c>
      <c r="D494" t="str">
        <f>VLOOKUP(C494,Table6[[#All],[Geo]:[Region]],2,0)</f>
        <v>Americas</v>
      </c>
      <c r="E494" t="s">
        <v>47</v>
      </c>
      <c r="F494" t="str">
        <f>VLOOKUP(E494,Table5[[#All],[Product]:[Category]],2,0)</f>
        <v>Bars</v>
      </c>
      <c r="G494" s="1">
        <v>644</v>
      </c>
      <c r="H494" s="36">
        <f>VLOOKUP(C494,Table6[#All],3,0)</f>
        <v>0.03</v>
      </c>
      <c r="I494" s="37">
        <f t="shared" si="28"/>
        <v>19.32</v>
      </c>
      <c r="J494" s="37">
        <f t="shared" si="29"/>
        <v>624.67999999999995</v>
      </c>
      <c r="K494" s="38">
        <f t="shared" si="30"/>
        <v>93.839999999999989</v>
      </c>
      <c r="L494" s="37">
        <f t="shared" si="31"/>
        <v>530.83999999999992</v>
      </c>
      <c r="M494" s="2">
        <v>417</v>
      </c>
      <c r="N494">
        <v>34</v>
      </c>
      <c r="O494" s="7">
        <v>42140</v>
      </c>
      <c r="P494">
        <f>VLOOKUP(E494,Table5[#All],3,0)</f>
        <v>2.76</v>
      </c>
    </row>
    <row r="495" spans="1:16" x14ac:dyDescent="0.3">
      <c r="A495">
        <v>21361</v>
      </c>
      <c r="B495" t="s">
        <v>96</v>
      </c>
      <c r="C495" t="s">
        <v>36</v>
      </c>
      <c r="D495" t="str">
        <f>VLOOKUP(C495,Table6[[#All],[Geo]:[Region]],2,0)</f>
        <v>APAC</v>
      </c>
      <c r="E495" t="s">
        <v>52</v>
      </c>
      <c r="F495" t="str">
        <f>VLOOKUP(E495,Table5[[#All],[Product]:[Category]],2,0)</f>
        <v>Bars</v>
      </c>
      <c r="G495" s="1">
        <v>1652</v>
      </c>
      <c r="H495" s="36">
        <f>VLOOKUP(C495,Table6[#All],3,0)</f>
        <v>0.02</v>
      </c>
      <c r="I495" s="37">
        <f t="shared" si="28"/>
        <v>33.04</v>
      </c>
      <c r="J495" s="37">
        <f t="shared" si="29"/>
        <v>1618.96</v>
      </c>
      <c r="K495" s="38">
        <f t="shared" si="30"/>
        <v>526.14</v>
      </c>
      <c r="L495" s="37">
        <f t="shared" si="31"/>
        <v>1092.8200000000002</v>
      </c>
      <c r="M495" s="2">
        <v>7</v>
      </c>
      <c r="N495">
        <v>111</v>
      </c>
      <c r="O495" s="7">
        <v>42141</v>
      </c>
      <c r="P495">
        <f>VLOOKUP(E495,Table5[#All],3,0)</f>
        <v>4.74</v>
      </c>
    </row>
    <row r="496" spans="1:16" x14ac:dyDescent="0.3">
      <c r="A496">
        <v>21362</v>
      </c>
      <c r="B496" t="s">
        <v>94</v>
      </c>
      <c r="C496" t="s">
        <v>41</v>
      </c>
      <c r="D496" t="str">
        <f>VLOOKUP(C496,Table6[[#All],[Geo]:[Region]],2,0)</f>
        <v>Americas</v>
      </c>
      <c r="E496" t="s">
        <v>61</v>
      </c>
      <c r="F496" t="str">
        <f>VLOOKUP(E496,Table5[[#All],[Product]:[Category]],2,0)</f>
        <v>Bars</v>
      </c>
      <c r="G496" s="1">
        <v>5719</v>
      </c>
      <c r="H496" s="36">
        <f>VLOOKUP(C496,Table6[#All],3,0)</f>
        <v>0.03</v>
      </c>
      <c r="I496" s="37">
        <f t="shared" si="28"/>
        <v>171.57</v>
      </c>
      <c r="J496" s="37">
        <f t="shared" si="29"/>
        <v>5547.43</v>
      </c>
      <c r="K496" s="38">
        <f t="shared" si="30"/>
        <v>1115.1199999999999</v>
      </c>
      <c r="L496" s="37">
        <f t="shared" si="31"/>
        <v>4432.3100000000004</v>
      </c>
      <c r="M496" s="2">
        <v>148</v>
      </c>
      <c r="N496">
        <v>212</v>
      </c>
      <c r="O496" s="7">
        <v>42142</v>
      </c>
      <c r="P496">
        <f>VLOOKUP(E496,Table5[#All],3,0)</f>
        <v>5.26</v>
      </c>
    </row>
    <row r="497" spans="1:16" x14ac:dyDescent="0.3">
      <c r="A497">
        <v>21363</v>
      </c>
      <c r="B497" t="s">
        <v>94</v>
      </c>
      <c r="C497" t="s">
        <v>41</v>
      </c>
      <c r="D497" t="str">
        <f>VLOOKUP(C497,Table6[[#All],[Geo]:[Region]],2,0)</f>
        <v>Americas</v>
      </c>
      <c r="E497" t="s">
        <v>44</v>
      </c>
      <c r="F497" t="str">
        <f>VLOOKUP(E497,Table5[[#All],[Product]:[Category]],2,0)</f>
        <v>Bars</v>
      </c>
      <c r="G497" s="1">
        <v>12068</v>
      </c>
      <c r="H497" s="36">
        <f>VLOOKUP(C497,Table6[#All],3,0)</f>
        <v>0.03</v>
      </c>
      <c r="I497" s="37">
        <f t="shared" si="28"/>
        <v>362.03999999999996</v>
      </c>
      <c r="J497" s="37">
        <f t="shared" si="29"/>
        <v>11705.96</v>
      </c>
      <c r="K497" s="38">
        <f t="shared" si="30"/>
        <v>6976.79</v>
      </c>
      <c r="L497" s="37">
        <f t="shared" si="31"/>
        <v>4729.1699999999992</v>
      </c>
      <c r="M497" s="2">
        <v>72</v>
      </c>
      <c r="N497">
        <v>929</v>
      </c>
      <c r="O497" s="7">
        <v>42161</v>
      </c>
      <c r="P497">
        <f>VLOOKUP(E497,Table5[#All],3,0)</f>
        <v>7.51</v>
      </c>
    </row>
    <row r="498" spans="1:16" x14ac:dyDescent="0.3">
      <c r="A498">
        <v>21364</v>
      </c>
      <c r="B498" t="s">
        <v>99</v>
      </c>
      <c r="C498" t="s">
        <v>41</v>
      </c>
      <c r="D498" t="str">
        <f>VLOOKUP(C498,Table6[[#All],[Geo]:[Region]],2,0)</f>
        <v>Americas</v>
      </c>
      <c r="E498" t="s">
        <v>59</v>
      </c>
      <c r="F498" t="str">
        <f>VLOOKUP(E498,Table5[[#All],[Product]:[Category]],2,0)</f>
        <v>Bites</v>
      </c>
      <c r="G498" s="1">
        <v>1470</v>
      </c>
      <c r="H498" s="36">
        <f>VLOOKUP(C498,Table6[#All],3,0)</f>
        <v>0.03</v>
      </c>
      <c r="I498" s="37">
        <f t="shared" si="28"/>
        <v>44.1</v>
      </c>
      <c r="J498" s="37">
        <f t="shared" si="29"/>
        <v>1425.8999999999999</v>
      </c>
      <c r="K498" s="38">
        <f t="shared" si="30"/>
        <v>456.4</v>
      </c>
      <c r="L498" s="37">
        <f t="shared" si="31"/>
        <v>969.49999999999989</v>
      </c>
      <c r="M498" s="2">
        <v>47</v>
      </c>
      <c r="N498">
        <v>70</v>
      </c>
      <c r="O498" s="7">
        <v>42162</v>
      </c>
      <c r="P498">
        <f>VLOOKUP(E498,Table5[#All],3,0)</f>
        <v>6.52</v>
      </c>
    </row>
    <row r="499" spans="1:16" x14ac:dyDescent="0.3">
      <c r="A499">
        <v>21365</v>
      </c>
      <c r="B499" t="s">
        <v>101</v>
      </c>
      <c r="C499" t="s">
        <v>38</v>
      </c>
      <c r="D499" t="str">
        <f>VLOOKUP(C499,Table6[[#All],[Geo]:[Region]],2,0)</f>
        <v>APAC</v>
      </c>
      <c r="E499" t="s">
        <v>66</v>
      </c>
      <c r="F499" t="str">
        <f>VLOOKUP(E499,Table5[[#All],[Product]:[Category]],2,0)</f>
        <v>Drinks</v>
      </c>
      <c r="G499" s="1">
        <v>784</v>
      </c>
      <c r="H499" s="36">
        <f>VLOOKUP(C499,Table6[#All],3,0)</f>
        <v>0.02</v>
      </c>
      <c r="I499" s="37">
        <f t="shared" si="28"/>
        <v>15.68</v>
      </c>
      <c r="J499" s="37">
        <f t="shared" si="29"/>
        <v>768.31999999999994</v>
      </c>
      <c r="K499" s="38">
        <f t="shared" si="30"/>
        <v>606.33999999999992</v>
      </c>
      <c r="L499" s="37">
        <f t="shared" si="31"/>
        <v>161.98000000000002</v>
      </c>
      <c r="M499" s="2">
        <v>103</v>
      </c>
      <c r="N499">
        <v>61</v>
      </c>
      <c r="O499" s="7">
        <v>42163</v>
      </c>
      <c r="P499">
        <f>VLOOKUP(E499,Table5[#All],3,0)</f>
        <v>9.94</v>
      </c>
    </row>
    <row r="500" spans="1:16" x14ac:dyDescent="0.3">
      <c r="A500">
        <v>21366</v>
      </c>
      <c r="B500" t="s">
        <v>95</v>
      </c>
      <c r="C500" t="s">
        <v>39</v>
      </c>
      <c r="D500" t="str">
        <f>VLOOKUP(C500,Table6[[#All],[Geo]:[Region]],2,0)</f>
        <v>APAC</v>
      </c>
      <c r="E500" t="s">
        <v>49</v>
      </c>
      <c r="F500" t="str">
        <f>VLOOKUP(E500,Table5[[#All],[Product]:[Category]],2,0)</f>
        <v>Drinks</v>
      </c>
      <c r="G500" s="1">
        <v>3808</v>
      </c>
      <c r="H500" s="36">
        <f>VLOOKUP(C500,Table6[#All],3,0)</f>
        <v>0.03</v>
      </c>
      <c r="I500" s="37">
        <f t="shared" si="28"/>
        <v>114.24</v>
      </c>
      <c r="J500" s="37">
        <f t="shared" si="29"/>
        <v>3693.7599999999998</v>
      </c>
      <c r="K500" s="38">
        <f t="shared" si="30"/>
        <v>1406.79</v>
      </c>
      <c r="L500" s="37">
        <f t="shared" si="31"/>
        <v>2286.9699999999998</v>
      </c>
      <c r="M500" s="2">
        <v>413</v>
      </c>
      <c r="N500">
        <v>147</v>
      </c>
      <c r="O500" s="7">
        <v>42164</v>
      </c>
      <c r="P500">
        <f>VLOOKUP(E500,Table5[#All],3,0)</f>
        <v>9.57</v>
      </c>
    </row>
    <row r="501" spans="1:16" x14ac:dyDescent="0.3">
      <c r="A501">
        <v>21367</v>
      </c>
      <c r="B501" t="s">
        <v>95</v>
      </c>
      <c r="C501" t="s">
        <v>41</v>
      </c>
      <c r="D501" t="str">
        <f>VLOOKUP(C501,Table6[[#All],[Geo]:[Region]],2,0)</f>
        <v>Americas</v>
      </c>
      <c r="E501" t="s">
        <v>55</v>
      </c>
      <c r="F501" t="str">
        <f>VLOOKUP(E501,Table5[[#All],[Product]:[Category]],2,0)</f>
        <v>Bars</v>
      </c>
      <c r="G501" s="1">
        <v>875</v>
      </c>
      <c r="H501" s="36">
        <f>VLOOKUP(C501,Table6[#All],3,0)</f>
        <v>0.03</v>
      </c>
      <c r="I501" s="37">
        <f t="shared" si="28"/>
        <v>26.25</v>
      </c>
      <c r="J501" s="37">
        <f t="shared" si="29"/>
        <v>848.75</v>
      </c>
      <c r="K501" s="38">
        <f t="shared" si="30"/>
        <v>177.45000000000002</v>
      </c>
      <c r="L501" s="37">
        <f t="shared" si="31"/>
        <v>671.3</v>
      </c>
      <c r="M501" s="2">
        <v>77</v>
      </c>
      <c r="N501">
        <v>35</v>
      </c>
      <c r="O501" s="7">
        <v>42165</v>
      </c>
      <c r="P501">
        <f>VLOOKUP(E501,Table5[#All],3,0)</f>
        <v>5.07</v>
      </c>
    </row>
    <row r="502" spans="1:16" x14ac:dyDescent="0.3">
      <c r="A502">
        <v>21368</v>
      </c>
      <c r="B502" t="s">
        <v>99</v>
      </c>
      <c r="C502" t="s">
        <v>38</v>
      </c>
      <c r="D502" t="str">
        <f>VLOOKUP(C502,Table6[[#All],[Geo]:[Region]],2,0)</f>
        <v>APAC</v>
      </c>
      <c r="E502" t="s">
        <v>68</v>
      </c>
      <c r="F502" t="str">
        <f>VLOOKUP(E502,Table5[[#All],[Product]:[Category]],2,0)</f>
        <v>Bites</v>
      </c>
      <c r="G502" s="1">
        <v>6076</v>
      </c>
      <c r="H502" s="36">
        <f>VLOOKUP(C502,Table6[#All],3,0)</f>
        <v>0.02</v>
      </c>
      <c r="I502" s="37">
        <f t="shared" si="28"/>
        <v>121.52</v>
      </c>
      <c r="J502" s="37">
        <f t="shared" si="29"/>
        <v>5954.48</v>
      </c>
      <c r="K502" s="38">
        <f t="shared" si="30"/>
        <v>1611.2</v>
      </c>
      <c r="L502" s="37">
        <f t="shared" si="31"/>
        <v>4343.28</v>
      </c>
      <c r="M502" s="2">
        <v>146</v>
      </c>
      <c r="N502">
        <v>608</v>
      </c>
      <c r="O502" s="7">
        <v>42166</v>
      </c>
      <c r="P502">
        <f>VLOOKUP(E502,Table5[#All],3,0)</f>
        <v>2.65</v>
      </c>
    </row>
    <row r="503" spans="1:16" x14ac:dyDescent="0.3">
      <c r="A503">
        <v>21369</v>
      </c>
      <c r="B503" t="s">
        <v>99</v>
      </c>
      <c r="C503" t="s">
        <v>37</v>
      </c>
      <c r="D503" t="str">
        <f>VLOOKUP(C503,Table6[[#All],[Geo]:[Region]],2,0)</f>
        <v>Americas</v>
      </c>
      <c r="E503" t="s">
        <v>57</v>
      </c>
      <c r="F503" t="str">
        <f>VLOOKUP(E503,Table5[[#All],[Product]:[Category]],2,0)</f>
        <v>Bites</v>
      </c>
      <c r="G503" s="1">
        <v>3339</v>
      </c>
      <c r="H503" s="36">
        <f>VLOOKUP(C503,Table6[#All],3,0)</f>
        <v>0.04</v>
      </c>
      <c r="I503" s="37">
        <f t="shared" si="28"/>
        <v>133.56</v>
      </c>
      <c r="J503" s="37">
        <f t="shared" si="29"/>
        <v>3205.44</v>
      </c>
      <c r="K503" s="38">
        <f t="shared" si="30"/>
        <v>428.28</v>
      </c>
      <c r="L503" s="37">
        <f t="shared" si="31"/>
        <v>2777.16</v>
      </c>
      <c r="M503" s="2">
        <v>195</v>
      </c>
      <c r="N503">
        <v>129</v>
      </c>
      <c r="O503" s="7">
        <v>42167</v>
      </c>
      <c r="P503">
        <f>VLOOKUP(E503,Table5[#All],3,0)</f>
        <v>3.32</v>
      </c>
    </row>
    <row r="504" spans="1:16" x14ac:dyDescent="0.3">
      <c r="A504">
        <v>21370</v>
      </c>
      <c r="B504" t="s">
        <v>92</v>
      </c>
      <c r="C504" t="s">
        <v>39</v>
      </c>
      <c r="D504" t="str">
        <f>VLOOKUP(C504,Table6[[#All],[Geo]:[Region]],2,0)</f>
        <v>APAC</v>
      </c>
      <c r="E504" t="s">
        <v>49</v>
      </c>
      <c r="F504" t="str">
        <f>VLOOKUP(E504,Table5[[#All],[Product]:[Category]],2,0)</f>
        <v>Drinks</v>
      </c>
      <c r="G504" s="1">
        <v>10472</v>
      </c>
      <c r="H504" s="36">
        <f>VLOOKUP(C504,Table6[#All],3,0)</f>
        <v>0.03</v>
      </c>
      <c r="I504" s="37">
        <f t="shared" si="28"/>
        <v>314.15999999999997</v>
      </c>
      <c r="J504" s="37">
        <f t="shared" si="29"/>
        <v>10157.84</v>
      </c>
      <c r="K504" s="38">
        <f t="shared" si="30"/>
        <v>3713.1600000000003</v>
      </c>
      <c r="L504" s="37">
        <f t="shared" si="31"/>
        <v>6444.68</v>
      </c>
      <c r="M504" s="2">
        <v>13</v>
      </c>
      <c r="N504">
        <v>388</v>
      </c>
      <c r="O504" s="7">
        <v>42168</v>
      </c>
      <c r="P504">
        <f>VLOOKUP(E504,Table5[#All],3,0)</f>
        <v>9.57</v>
      </c>
    </row>
    <row r="505" spans="1:16" x14ac:dyDescent="0.3">
      <c r="A505">
        <v>21371</v>
      </c>
      <c r="B505" t="s">
        <v>95</v>
      </c>
      <c r="C505" t="s">
        <v>38</v>
      </c>
      <c r="D505" t="str">
        <f>VLOOKUP(C505,Table6[[#All],[Geo]:[Region]],2,0)</f>
        <v>APAC</v>
      </c>
      <c r="E505" t="s">
        <v>63</v>
      </c>
      <c r="F505" t="str">
        <f>VLOOKUP(E505,Table5[[#All],[Product]:[Category]],2,0)</f>
        <v>Bars</v>
      </c>
      <c r="G505" s="1">
        <v>2394</v>
      </c>
      <c r="H505" s="36">
        <f>VLOOKUP(C505,Table6[#All],3,0)</f>
        <v>0.02</v>
      </c>
      <c r="I505" s="37">
        <f t="shared" si="28"/>
        <v>47.88</v>
      </c>
      <c r="J505" s="37">
        <f t="shared" si="29"/>
        <v>2346.12</v>
      </c>
      <c r="K505" s="38">
        <f t="shared" si="30"/>
        <v>858</v>
      </c>
      <c r="L505" s="37">
        <f t="shared" si="31"/>
        <v>1488.12</v>
      </c>
      <c r="M505" s="2">
        <v>371</v>
      </c>
      <c r="N505">
        <v>150</v>
      </c>
      <c r="O505" s="7">
        <v>42169</v>
      </c>
      <c r="P505">
        <f>VLOOKUP(E505,Table5[#All],3,0)</f>
        <v>5.72</v>
      </c>
    </row>
    <row r="506" spans="1:16" x14ac:dyDescent="0.3">
      <c r="A506">
        <v>21372</v>
      </c>
      <c r="B506" t="s">
        <v>100</v>
      </c>
      <c r="C506" t="s">
        <v>41</v>
      </c>
      <c r="D506" t="str">
        <f>VLOOKUP(C506,Table6[[#All],[Geo]:[Region]],2,0)</f>
        <v>Americas</v>
      </c>
      <c r="E506" t="s">
        <v>52</v>
      </c>
      <c r="F506" t="str">
        <f>VLOOKUP(E506,Table5[[#All],[Product]:[Category]],2,0)</f>
        <v>Bars</v>
      </c>
      <c r="G506" s="1">
        <v>5754</v>
      </c>
      <c r="H506" s="36">
        <f>VLOOKUP(C506,Table6[#All],3,0)</f>
        <v>0.03</v>
      </c>
      <c r="I506" s="37">
        <f t="shared" si="28"/>
        <v>172.62</v>
      </c>
      <c r="J506" s="37">
        <f t="shared" si="29"/>
        <v>5581.38</v>
      </c>
      <c r="K506" s="38">
        <f t="shared" si="30"/>
        <v>1948.14</v>
      </c>
      <c r="L506" s="37">
        <f t="shared" si="31"/>
        <v>3633.24</v>
      </c>
      <c r="M506" s="2">
        <v>161</v>
      </c>
      <c r="N506">
        <v>411</v>
      </c>
      <c r="O506" s="7">
        <v>42170</v>
      </c>
      <c r="P506">
        <f>VLOOKUP(E506,Table5[#All],3,0)</f>
        <v>4.74</v>
      </c>
    </row>
    <row r="507" spans="1:16" x14ac:dyDescent="0.3">
      <c r="A507">
        <v>21373</v>
      </c>
      <c r="B507" t="s">
        <v>100</v>
      </c>
      <c r="C507" t="s">
        <v>36</v>
      </c>
      <c r="D507" t="str">
        <f>VLOOKUP(C507,Table6[[#All],[Geo]:[Region]],2,0)</f>
        <v>APAC</v>
      </c>
      <c r="E507" t="s">
        <v>63</v>
      </c>
      <c r="F507" t="str">
        <f>VLOOKUP(E507,Table5[[#All],[Product]:[Category]],2,0)</f>
        <v>Bars</v>
      </c>
      <c r="G507" s="1">
        <v>5166</v>
      </c>
      <c r="H507" s="36">
        <f>VLOOKUP(C507,Table6[#All],3,0)</f>
        <v>0.02</v>
      </c>
      <c r="I507" s="37">
        <f t="shared" si="28"/>
        <v>103.32000000000001</v>
      </c>
      <c r="J507" s="37">
        <f t="shared" si="29"/>
        <v>5062.68</v>
      </c>
      <c r="K507" s="38">
        <f t="shared" si="30"/>
        <v>1973.3999999999999</v>
      </c>
      <c r="L507" s="37">
        <f t="shared" si="31"/>
        <v>3089.2800000000007</v>
      </c>
      <c r="M507" s="2">
        <v>36</v>
      </c>
      <c r="N507">
        <v>345</v>
      </c>
      <c r="O507" s="7">
        <v>42171</v>
      </c>
      <c r="P507">
        <f>VLOOKUP(E507,Table5[#All],3,0)</f>
        <v>5.72</v>
      </c>
    </row>
    <row r="508" spans="1:16" x14ac:dyDescent="0.3">
      <c r="A508">
        <v>21374</v>
      </c>
      <c r="B508" t="s">
        <v>98</v>
      </c>
      <c r="C508" t="s">
        <v>36</v>
      </c>
      <c r="D508" t="str">
        <f>VLOOKUP(C508,Table6[[#All],[Geo]:[Region]],2,0)</f>
        <v>APAC</v>
      </c>
      <c r="E508" t="s">
        <v>59</v>
      </c>
      <c r="F508" t="str">
        <f>VLOOKUP(E508,Table5[[#All],[Product]:[Category]],2,0)</f>
        <v>Bites</v>
      </c>
      <c r="G508" s="1">
        <v>1449</v>
      </c>
      <c r="H508" s="36">
        <f>VLOOKUP(C508,Table6[#All],3,0)</f>
        <v>0.02</v>
      </c>
      <c r="I508" s="37">
        <f t="shared" si="28"/>
        <v>28.98</v>
      </c>
      <c r="J508" s="37">
        <f t="shared" si="29"/>
        <v>1420.02</v>
      </c>
      <c r="K508" s="38">
        <f t="shared" si="30"/>
        <v>449.88</v>
      </c>
      <c r="L508" s="37">
        <f t="shared" si="31"/>
        <v>970.14</v>
      </c>
      <c r="M508" s="2">
        <v>1</v>
      </c>
      <c r="N508">
        <v>69</v>
      </c>
      <c r="O508" s="7">
        <v>42172</v>
      </c>
      <c r="P508">
        <f>VLOOKUP(E508,Table5[#All],3,0)</f>
        <v>6.52</v>
      </c>
    </row>
    <row r="509" spans="1:16" x14ac:dyDescent="0.3">
      <c r="A509">
        <v>21375</v>
      </c>
      <c r="B509" t="s">
        <v>99</v>
      </c>
      <c r="C509" t="s">
        <v>39</v>
      </c>
      <c r="D509" t="str">
        <f>VLOOKUP(C509,Table6[[#All],[Geo]:[Region]],2,0)</f>
        <v>APAC</v>
      </c>
      <c r="E509" t="s">
        <v>58</v>
      </c>
      <c r="F509" t="str">
        <f>VLOOKUP(E509,Table5[[#All],[Product]:[Category]],2,0)</f>
        <v>Bites</v>
      </c>
      <c r="G509" s="1">
        <v>1232</v>
      </c>
      <c r="H509" s="36">
        <f>VLOOKUP(C509,Table6[#All],3,0)</f>
        <v>0.03</v>
      </c>
      <c r="I509" s="37">
        <f t="shared" si="28"/>
        <v>36.96</v>
      </c>
      <c r="J509" s="37">
        <f t="shared" si="29"/>
        <v>1195.04</v>
      </c>
      <c r="K509" s="38">
        <f t="shared" si="30"/>
        <v>677.6</v>
      </c>
      <c r="L509" s="37">
        <f t="shared" si="31"/>
        <v>517.43999999999994</v>
      </c>
      <c r="M509" s="2">
        <v>309</v>
      </c>
      <c r="N509">
        <v>154</v>
      </c>
      <c r="O509" s="7">
        <v>42173</v>
      </c>
      <c r="P509">
        <f>VLOOKUP(E509,Table5[#All],3,0)</f>
        <v>4.4000000000000004</v>
      </c>
    </row>
    <row r="510" spans="1:16" x14ac:dyDescent="0.3">
      <c r="A510">
        <v>21376</v>
      </c>
      <c r="B510" t="s">
        <v>95</v>
      </c>
      <c r="C510" t="s">
        <v>38</v>
      </c>
      <c r="D510" t="str">
        <f>VLOOKUP(C510,Table6[[#All],[Geo]:[Region]],2,0)</f>
        <v>APAC</v>
      </c>
      <c r="E510" t="s">
        <v>66</v>
      </c>
      <c r="F510" t="str">
        <f>VLOOKUP(E510,Table5[[#All],[Product]:[Category]],2,0)</f>
        <v>Drinks</v>
      </c>
      <c r="G510" s="1">
        <v>13237</v>
      </c>
      <c r="H510" s="36">
        <f>VLOOKUP(C510,Table6[#All],3,0)</f>
        <v>0.02</v>
      </c>
      <c r="I510" s="37">
        <f t="shared" si="28"/>
        <v>264.74</v>
      </c>
      <c r="J510" s="37">
        <f t="shared" si="29"/>
        <v>12972.26</v>
      </c>
      <c r="K510" s="38">
        <f t="shared" si="30"/>
        <v>11967.76</v>
      </c>
      <c r="L510" s="37">
        <f t="shared" si="31"/>
        <v>1004.5</v>
      </c>
      <c r="M510" s="2">
        <v>227</v>
      </c>
      <c r="N510">
        <v>1204</v>
      </c>
      <c r="O510" s="7">
        <v>42174</v>
      </c>
      <c r="P510">
        <f>VLOOKUP(E510,Table5[#All],3,0)</f>
        <v>9.94</v>
      </c>
    </row>
    <row r="511" spans="1:16" x14ac:dyDescent="0.3">
      <c r="A511">
        <v>21377</v>
      </c>
      <c r="B511" t="s">
        <v>93</v>
      </c>
      <c r="C511" t="s">
        <v>36</v>
      </c>
      <c r="D511" t="str">
        <f>VLOOKUP(C511,Table6[[#All],[Geo]:[Region]],2,0)</f>
        <v>APAC</v>
      </c>
      <c r="E511" t="s">
        <v>59</v>
      </c>
      <c r="F511" t="str">
        <f>VLOOKUP(E511,Table5[[#All],[Product]:[Category]],2,0)</f>
        <v>Bites</v>
      </c>
      <c r="G511" s="1">
        <v>1624</v>
      </c>
      <c r="H511" s="36">
        <f>VLOOKUP(C511,Table6[#All],3,0)</f>
        <v>0.02</v>
      </c>
      <c r="I511" s="37">
        <f t="shared" si="28"/>
        <v>32.480000000000004</v>
      </c>
      <c r="J511" s="37">
        <f t="shared" si="29"/>
        <v>1591.52</v>
      </c>
      <c r="K511" s="38">
        <f t="shared" si="30"/>
        <v>508.55999999999995</v>
      </c>
      <c r="L511" s="37">
        <f t="shared" si="31"/>
        <v>1082.96</v>
      </c>
      <c r="M511" s="2">
        <v>46</v>
      </c>
      <c r="N511">
        <v>78</v>
      </c>
      <c r="O511" s="7">
        <v>42175</v>
      </c>
      <c r="P511">
        <f>VLOOKUP(E511,Table5[#All],3,0)</f>
        <v>6.52</v>
      </c>
    </row>
    <row r="512" spans="1:16" x14ac:dyDescent="0.3">
      <c r="A512">
        <v>21378</v>
      </c>
      <c r="B512" t="s">
        <v>99</v>
      </c>
      <c r="C512" t="s">
        <v>39</v>
      </c>
      <c r="D512" t="str">
        <f>VLOOKUP(C512,Table6[[#All],[Geo]:[Region]],2,0)</f>
        <v>APAC</v>
      </c>
      <c r="E512" t="s">
        <v>62</v>
      </c>
      <c r="F512" t="str">
        <f>VLOOKUP(E512,Table5[[#All],[Product]:[Category]],2,0)</f>
        <v>Bars</v>
      </c>
      <c r="G512" s="1">
        <v>595</v>
      </c>
      <c r="H512" s="36">
        <f>VLOOKUP(C512,Table6[#All],3,0)</f>
        <v>0.03</v>
      </c>
      <c r="I512" s="37">
        <f t="shared" si="28"/>
        <v>17.849999999999998</v>
      </c>
      <c r="J512" s="37">
        <f t="shared" si="29"/>
        <v>577.15</v>
      </c>
      <c r="K512" s="38">
        <f t="shared" si="30"/>
        <v>177.79000000000002</v>
      </c>
      <c r="L512" s="37">
        <f t="shared" si="31"/>
        <v>399.35999999999996</v>
      </c>
      <c r="M512" s="2">
        <v>200</v>
      </c>
      <c r="N512">
        <v>23</v>
      </c>
      <c r="O512" s="7">
        <v>42176</v>
      </c>
      <c r="P512">
        <f>VLOOKUP(E512,Table5[#All],3,0)</f>
        <v>7.73</v>
      </c>
    </row>
    <row r="513" spans="1:16" x14ac:dyDescent="0.3">
      <c r="A513">
        <v>21379</v>
      </c>
      <c r="B513" t="s">
        <v>94</v>
      </c>
      <c r="C513" t="s">
        <v>39</v>
      </c>
      <c r="D513" t="str">
        <f>VLOOKUP(C513,Table6[[#All],[Geo]:[Region]],2,0)</f>
        <v>APAC</v>
      </c>
      <c r="E513" t="s">
        <v>63</v>
      </c>
      <c r="F513" t="str">
        <f>VLOOKUP(E513,Table5[[#All],[Product]:[Category]],2,0)</f>
        <v>Bars</v>
      </c>
      <c r="G513" s="1">
        <v>2296</v>
      </c>
      <c r="H513" s="36">
        <f>VLOOKUP(C513,Table6[#All],3,0)</f>
        <v>0.03</v>
      </c>
      <c r="I513" s="37">
        <f t="shared" si="28"/>
        <v>68.88</v>
      </c>
      <c r="J513" s="37">
        <f t="shared" si="29"/>
        <v>2227.12</v>
      </c>
      <c r="K513" s="38">
        <f t="shared" si="30"/>
        <v>938.07999999999993</v>
      </c>
      <c r="L513" s="37">
        <f t="shared" si="31"/>
        <v>1289.04</v>
      </c>
      <c r="M513" s="2">
        <v>76</v>
      </c>
      <c r="N513">
        <v>164</v>
      </c>
      <c r="O513" s="7">
        <v>42177</v>
      </c>
      <c r="P513">
        <f>VLOOKUP(E513,Table5[#All],3,0)</f>
        <v>5.72</v>
      </c>
    </row>
    <row r="514" spans="1:16" x14ac:dyDescent="0.3">
      <c r="A514">
        <v>21380</v>
      </c>
      <c r="B514" t="s">
        <v>96</v>
      </c>
      <c r="C514" t="s">
        <v>39</v>
      </c>
      <c r="D514" t="str">
        <f>VLOOKUP(C514,Table6[[#All],[Geo]:[Region]],2,0)</f>
        <v>APAC</v>
      </c>
      <c r="E514" t="s">
        <v>57</v>
      </c>
      <c r="F514" t="str">
        <f>VLOOKUP(E514,Table5[[#All],[Product]:[Category]],2,0)</f>
        <v>Bites</v>
      </c>
      <c r="G514" s="1">
        <v>2226</v>
      </c>
      <c r="H514" s="36">
        <f>VLOOKUP(C514,Table6[#All],3,0)</f>
        <v>0.03</v>
      </c>
      <c r="I514" s="37">
        <f t="shared" si="28"/>
        <v>66.78</v>
      </c>
      <c r="J514" s="37">
        <f t="shared" si="29"/>
        <v>2159.2199999999998</v>
      </c>
      <c r="K514" s="38">
        <f t="shared" si="30"/>
        <v>275.56</v>
      </c>
      <c r="L514" s="37">
        <f t="shared" si="31"/>
        <v>1883.6599999999999</v>
      </c>
      <c r="M514" s="2">
        <v>222</v>
      </c>
      <c r="N514">
        <v>83</v>
      </c>
      <c r="O514" s="7">
        <v>42178</v>
      </c>
      <c r="P514">
        <f>VLOOKUP(E514,Table5[#All],3,0)</f>
        <v>3.32</v>
      </c>
    </row>
    <row r="515" spans="1:16" x14ac:dyDescent="0.3">
      <c r="A515">
        <v>21381</v>
      </c>
      <c r="B515" t="s">
        <v>93</v>
      </c>
      <c r="C515" t="s">
        <v>40</v>
      </c>
      <c r="D515" t="str">
        <f>VLOOKUP(C515,Table6[[#All],[Geo]:[Region]],2,0)</f>
        <v>Europe</v>
      </c>
      <c r="E515" t="s">
        <v>52</v>
      </c>
      <c r="F515" t="str">
        <f>VLOOKUP(E515,Table5[[#All],[Product]:[Category]],2,0)</f>
        <v>Bars</v>
      </c>
      <c r="G515" s="1">
        <v>12355</v>
      </c>
      <c r="H515" s="36">
        <f>VLOOKUP(C515,Table6[#All],3,0)</f>
        <v>0.01</v>
      </c>
      <c r="I515" s="37">
        <f t="shared" ref="I515:I578" si="32">G515*H515</f>
        <v>123.55</v>
      </c>
      <c r="J515" s="37">
        <f t="shared" ref="J515:J578" si="33">G515*(1-H515)</f>
        <v>12231.45</v>
      </c>
      <c r="K515" s="38">
        <f t="shared" ref="K515:K578" si="34">P515*N515</f>
        <v>4507.74</v>
      </c>
      <c r="L515" s="37">
        <f t="shared" ref="L515:L578" si="35">J515-K515</f>
        <v>7723.7100000000009</v>
      </c>
      <c r="M515" s="2">
        <v>43</v>
      </c>
      <c r="N515">
        <v>951</v>
      </c>
      <c r="O515" s="7">
        <v>42179</v>
      </c>
      <c r="P515">
        <f>VLOOKUP(E515,Table5[#All],3,0)</f>
        <v>4.74</v>
      </c>
    </row>
    <row r="516" spans="1:16" x14ac:dyDescent="0.3">
      <c r="A516">
        <v>21382</v>
      </c>
      <c r="B516" t="s">
        <v>101</v>
      </c>
      <c r="C516" t="s">
        <v>37</v>
      </c>
      <c r="D516" t="str">
        <f>VLOOKUP(C516,Table6[[#All],[Geo]:[Region]],2,0)</f>
        <v>Americas</v>
      </c>
      <c r="E516" t="s">
        <v>47</v>
      </c>
      <c r="F516" t="str">
        <f>VLOOKUP(E516,Table5[[#All],[Product]:[Category]],2,0)</f>
        <v>Bars</v>
      </c>
      <c r="G516" s="1">
        <v>3416</v>
      </c>
      <c r="H516" s="36">
        <f>VLOOKUP(C516,Table6[#All],3,0)</f>
        <v>0.04</v>
      </c>
      <c r="I516" s="37">
        <f t="shared" si="32"/>
        <v>136.64000000000001</v>
      </c>
      <c r="J516" s="37">
        <f t="shared" si="33"/>
        <v>3279.3599999999997</v>
      </c>
      <c r="K516" s="38">
        <f t="shared" si="34"/>
        <v>471.96</v>
      </c>
      <c r="L516" s="37">
        <f t="shared" si="35"/>
        <v>2807.3999999999996</v>
      </c>
      <c r="M516" s="2">
        <v>97</v>
      </c>
      <c r="N516">
        <v>171</v>
      </c>
      <c r="O516" s="7">
        <v>42180</v>
      </c>
      <c r="P516">
        <f>VLOOKUP(E516,Table5[#All],3,0)</f>
        <v>2.76</v>
      </c>
    </row>
    <row r="517" spans="1:16" x14ac:dyDescent="0.3">
      <c r="A517">
        <v>21383</v>
      </c>
      <c r="B517" t="s">
        <v>101</v>
      </c>
      <c r="C517" t="s">
        <v>38</v>
      </c>
      <c r="D517" t="str">
        <f>VLOOKUP(C517,Table6[[#All],[Geo]:[Region]],2,0)</f>
        <v>APAC</v>
      </c>
      <c r="E517" t="s">
        <v>47</v>
      </c>
      <c r="F517" t="str">
        <f>VLOOKUP(E517,Table5[[#All],[Product]:[Category]],2,0)</f>
        <v>Bars</v>
      </c>
      <c r="G517" s="1">
        <v>581</v>
      </c>
      <c r="H517" s="36">
        <f>VLOOKUP(C517,Table6[#All],3,0)</f>
        <v>0.02</v>
      </c>
      <c r="I517" s="37">
        <f t="shared" si="32"/>
        <v>11.620000000000001</v>
      </c>
      <c r="J517" s="37">
        <f t="shared" si="33"/>
        <v>569.38</v>
      </c>
      <c r="K517" s="38">
        <f t="shared" si="34"/>
        <v>77.28</v>
      </c>
      <c r="L517" s="37">
        <f t="shared" si="35"/>
        <v>492.1</v>
      </c>
      <c r="M517" s="2">
        <v>46</v>
      </c>
      <c r="N517">
        <v>28</v>
      </c>
      <c r="O517" s="7">
        <v>42181</v>
      </c>
      <c r="P517">
        <f>VLOOKUP(E517,Table5[#All],3,0)</f>
        <v>2.76</v>
      </c>
    </row>
    <row r="518" spans="1:16" x14ac:dyDescent="0.3">
      <c r="A518">
        <v>21384</v>
      </c>
      <c r="B518" t="s">
        <v>94</v>
      </c>
      <c r="C518" t="s">
        <v>41</v>
      </c>
      <c r="D518" t="str">
        <f>VLOOKUP(C518,Table6[[#All],[Geo]:[Region]],2,0)</f>
        <v>Americas</v>
      </c>
      <c r="E518" t="s">
        <v>49</v>
      </c>
      <c r="F518" t="str">
        <f>VLOOKUP(E518,Table5[[#All],[Product]:[Category]],2,0)</f>
        <v>Drinks</v>
      </c>
      <c r="G518" s="1">
        <v>5572</v>
      </c>
      <c r="H518" s="36">
        <f>VLOOKUP(C518,Table6[#All],3,0)</f>
        <v>0.03</v>
      </c>
      <c r="I518" s="37">
        <f t="shared" si="32"/>
        <v>167.16</v>
      </c>
      <c r="J518" s="37">
        <f t="shared" si="33"/>
        <v>5404.84</v>
      </c>
      <c r="K518" s="38">
        <f t="shared" si="34"/>
        <v>2057.5500000000002</v>
      </c>
      <c r="L518" s="37">
        <f t="shared" si="35"/>
        <v>3347.29</v>
      </c>
      <c r="M518" s="2">
        <v>44</v>
      </c>
      <c r="N518">
        <v>215</v>
      </c>
      <c r="O518" s="7">
        <v>42182</v>
      </c>
      <c r="P518">
        <f>VLOOKUP(E518,Table5[#All],3,0)</f>
        <v>9.57</v>
      </c>
    </row>
    <row r="519" spans="1:16" x14ac:dyDescent="0.3">
      <c r="A519">
        <v>21385</v>
      </c>
      <c r="B519" t="s">
        <v>93</v>
      </c>
      <c r="C519" t="s">
        <v>39</v>
      </c>
      <c r="D519" t="str">
        <f>VLOOKUP(C519,Table6[[#All],[Geo]:[Region]],2,0)</f>
        <v>APAC</v>
      </c>
      <c r="E519" t="s">
        <v>57</v>
      </c>
      <c r="F519" t="str">
        <f>VLOOKUP(E519,Table5[[#All],[Product]:[Category]],2,0)</f>
        <v>Bites</v>
      </c>
      <c r="G519" s="1">
        <v>7</v>
      </c>
      <c r="H519" s="36">
        <f>VLOOKUP(C519,Table6[#All],3,0)</f>
        <v>0.03</v>
      </c>
      <c r="I519" s="37">
        <f t="shared" si="32"/>
        <v>0.21</v>
      </c>
      <c r="J519" s="37">
        <f t="shared" si="33"/>
        <v>6.79</v>
      </c>
      <c r="K519" s="38">
        <f t="shared" si="34"/>
        <v>3.32</v>
      </c>
      <c r="L519" s="37">
        <f t="shared" si="35"/>
        <v>3.47</v>
      </c>
      <c r="M519" s="2">
        <v>491</v>
      </c>
      <c r="N519">
        <v>1</v>
      </c>
      <c r="O519" s="7">
        <v>42183</v>
      </c>
      <c r="P519">
        <f>VLOOKUP(E519,Table5[#All],3,0)</f>
        <v>3.32</v>
      </c>
    </row>
    <row r="520" spans="1:16" x14ac:dyDescent="0.3">
      <c r="A520">
        <v>21386</v>
      </c>
      <c r="B520" t="s">
        <v>99</v>
      </c>
      <c r="C520" t="s">
        <v>40</v>
      </c>
      <c r="D520" t="str">
        <f>VLOOKUP(C520,Table6[[#All],[Geo]:[Region]],2,0)</f>
        <v>Europe</v>
      </c>
      <c r="E520" t="s">
        <v>65</v>
      </c>
      <c r="F520" t="str">
        <f>VLOOKUP(E520,Table5[[#All],[Product]:[Category]],2,0)</f>
        <v>Bites</v>
      </c>
      <c r="G520" s="1">
        <v>2002</v>
      </c>
      <c r="H520" s="36">
        <f>VLOOKUP(C520,Table6[#All],3,0)</f>
        <v>0.01</v>
      </c>
      <c r="I520" s="37">
        <f t="shared" si="32"/>
        <v>20.02</v>
      </c>
      <c r="J520" s="37">
        <f t="shared" si="33"/>
        <v>1981.98</v>
      </c>
      <c r="K520" s="38">
        <f t="shared" si="34"/>
        <v>635.04</v>
      </c>
      <c r="L520" s="37">
        <f t="shared" si="35"/>
        <v>1346.94</v>
      </c>
      <c r="M520" s="2">
        <v>87</v>
      </c>
      <c r="N520">
        <v>126</v>
      </c>
      <c r="O520" s="7">
        <v>42184</v>
      </c>
      <c r="P520">
        <f>VLOOKUP(E520,Table5[#All],3,0)</f>
        <v>5.04</v>
      </c>
    </row>
    <row r="521" spans="1:16" x14ac:dyDescent="0.3">
      <c r="A521">
        <v>21387</v>
      </c>
      <c r="B521" t="s">
        <v>97</v>
      </c>
      <c r="C521" t="s">
        <v>37</v>
      </c>
      <c r="D521" t="str">
        <f>VLOOKUP(C521,Table6[[#All],[Geo]:[Region]],2,0)</f>
        <v>Americas</v>
      </c>
      <c r="E521" t="s">
        <v>59</v>
      </c>
      <c r="F521" t="str">
        <f>VLOOKUP(E521,Table5[[#All],[Product]:[Category]],2,0)</f>
        <v>Bites</v>
      </c>
      <c r="G521" s="1">
        <v>574</v>
      </c>
      <c r="H521" s="36">
        <f>VLOOKUP(C521,Table6[#All],3,0)</f>
        <v>0.04</v>
      </c>
      <c r="I521" s="37">
        <f t="shared" si="32"/>
        <v>22.96</v>
      </c>
      <c r="J521" s="37">
        <f t="shared" si="33"/>
        <v>551.04</v>
      </c>
      <c r="K521" s="38">
        <f t="shared" si="34"/>
        <v>189.07999999999998</v>
      </c>
      <c r="L521" s="37">
        <f t="shared" si="35"/>
        <v>361.96</v>
      </c>
      <c r="M521" s="2">
        <v>38</v>
      </c>
      <c r="N521">
        <v>29</v>
      </c>
      <c r="O521" s="7">
        <v>42185</v>
      </c>
      <c r="P521">
        <f>VLOOKUP(E521,Table5[#All],3,0)</f>
        <v>6.52</v>
      </c>
    </row>
    <row r="522" spans="1:16" x14ac:dyDescent="0.3">
      <c r="A522">
        <v>21388</v>
      </c>
      <c r="B522" t="s">
        <v>96</v>
      </c>
      <c r="C522" t="s">
        <v>40</v>
      </c>
      <c r="D522" t="str">
        <f>VLOOKUP(C522,Table6[[#All],[Geo]:[Region]],2,0)</f>
        <v>Europe</v>
      </c>
      <c r="E522" t="s">
        <v>65</v>
      </c>
      <c r="F522" t="str">
        <f>VLOOKUP(E522,Table5[[#All],[Product]:[Category]],2,0)</f>
        <v>Bites</v>
      </c>
      <c r="G522" s="1">
        <v>7966</v>
      </c>
      <c r="H522" s="36">
        <f>VLOOKUP(C522,Table6[#All],3,0)</f>
        <v>0.01</v>
      </c>
      <c r="I522" s="37">
        <f t="shared" si="32"/>
        <v>79.66</v>
      </c>
      <c r="J522" s="37">
        <f t="shared" si="33"/>
        <v>7886.34</v>
      </c>
      <c r="K522" s="38">
        <f t="shared" si="34"/>
        <v>2363.7600000000002</v>
      </c>
      <c r="L522" s="37">
        <f t="shared" si="35"/>
        <v>5522.58</v>
      </c>
      <c r="M522" s="2">
        <v>89</v>
      </c>
      <c r="N522">
        <v>469</v>
      </c>
      <c r="O522" s="7">
        <v>42186</v>
      </c>
      <c r="P522">
        <f>VLOOKUP(E522,Table5[#All],3,0)</f>
        <v>5.04</v>
      </c>
    </row>
    <row r="523" spans="1:16" x14ac:dyDescent="0.3">
      <c r="A523">
        <v>21389</v>
      </c>
      <c r="B523" t="s">
        <v>100</v>
      </c>
      <c r="C523" t="s">
        <v>37</v>
      </c>
      <c r="D523" t="str">
        <f>VLOOKUP(C523,Table6[[#All],[Geo]:[Region]],2,0)</f>
        <v>Americas</v>
      </c>
      <c r="E523" t="s">
        <v>66</v>
      </c>
      <c r="F523" t="str">
        <f>VLOOKUP(E523,Table5[[#All],[Product]:[Category]],2,0)</f>
        <v>Drinks</v>
      </c>
      <c r="G523" s="1">
        <v>5600</v>
      </c>
      <c r="H523" s="36">
        <f>VLOOKUP(C523,Table6[#All],3,0)</f>
        <v>0.04</v>
      </c>
      <c r="I523" s="37">
        <f t="shared" si="32"/>
        <v>224</v>
      </c>
      <c r="J523" s="37">
        <f t="shared" si="33"/>
        <v>5376</v>
      </c>
      <c r="K523" s="38">
        <f t="shared" si="34"/>
        <v>5069.3999999999996</v>
      </c>
      <c r="L523" s="37">
        <f t="shared" si="35"/>
        <v>306.60000000000036</v>
      </c>
      <c r="M523" s="2">
        <v>224</v>
      </c>
      <c r="N523">
        <v>510</v>
      </c>
      <c r="O523" s="7">
        <v>42187</v>
      </c>
      <c r="P523">
        <f>VLOOKUP(E523,Table5[#All],3,0)</f>
        <v>9.94</v>
      </c>
    </row>
    <row r="524" spans="1:16" x14ac:dyDescent="0.3">
      <c r="A524">
        <v>21390</v>
      </c>
      <c r="B524" t="s">
        <v>93</v>
      </c>
      <c r="C524" t="s">
        <v>41</v>
      </c>
      <c r="D524" t="str">
        <f>VLOOKUP(C524,Table6[[#All],[Geo]:[Region]],2,0)</f>
        <v>Americas</v>
      </c>
      <c r="E524" t="s">
        <v>52</v>
      </c>
      <c r="F524" t="str">
        <f>VLOOKUP(E524,Table5[[#All],[Product]:[Category]],2,0)</f>
        <v>Bars</v>
      </c>
      <c r="G524" s="1">
        <v>7560</v>
      </c>
      <c r="H524" s="36">
        <f>VLOOKUP(C524,Table6[#All],3,0)</f>
        <v>0.03</v>
      </c>
      <c r="I524" s="37">
        <f t="shared" si="32"/>
        <v>226.79999999999998</v>
      </c>
      <c r="J524" s="37">
        <f t="shared" si="33"/>
        <v>7333.2</v>
      </c>
      <c r="K524" s="38">
        <f t="shared" si="34"/>
        <v>2242.02</v>
      </c>
      <c r="L524" s="37">
        <f t="shared" si="35"/>
        <v>5091.18</v>
      </c>
      <c r="M524" s="2">
        <v>179</v>
      </c>
      <c r="N524">
        <v>473</v>
      </c>
      <c r="O524" s="7">
        <v>42188</v>
      </c>
      <c r="P524">
        <f>VLOOKUP(E524,Table5[#All],3,0)</f>
        <v>4.74</v>
      </c>
    </row>
    <row r="525" spans="1:16" x14ac:dyDescent="0.3">
      <c r="A525">
        <v>21391</v>
      </c>
      <c r="B525" t="s">
        <v>94</v>
      </c>
      <c r="C525" t="s">
        <v>38</v>
      </c>
      <c r="D525" t="str">
        <f>VLOOKUP(C525,Table6[[#All],[Geo]:[Region]],2,0)</f>
        <v>APAC</v>
      </c>
      <c r="E525" t="s">
        <v>65</v>
      </c>
      <c r="F525" t="str">
        <f>VLOOKUP(E525,Table5[[#All],[Product]:[Category]],2,0)</f>
        <v>Bites</v>
      </c>
      <c r="G525" s="1">
        <v>9926</v>
      </c>
      <c r="H525" s="36">
        <f>VLOOKUP(C525,Table6[#All],3,0)</f>
        <v>0.02</v>
      </c>
      <c r="I525" s="37">
        <f t="shared" si="32"/>
        <v>198.52</v>
      </c>
      <c r="J525" s="37">
        <f t="shared" si="33"/>
        <v>9727.48</v>
      </c>
      <c r="K525" s="38">
        <f t="shared" si="34"/>
        <v>2943.36</v>
      </c>
      <c r="L525" s="37">
        <f t="shared" si="35"/>
        <v>6784.119999999999</v>
      </c>
      <c r="M525" s="2">
        <v>60</v>
      </c>
      <c r="N525">
        <v>584</v>
      </c>
      <c r="O525" s="7">
        <v>42189</v>
      </c>
      <c r="P525">
        <f>VLOOKUP(E525,Table5[#All],3,0)</f>
        <v>5.04</v>
      </c>
    </row>
    <row r="526" spans="1:16" x14ac:dyDescent="0.3">
      <c r="A526">
        <v>21392</v>
      </c>
      <c r="B526" t="s">
        <v>92</v>
      </c>
      <c r="C526" t="s">
        <v>36</v>
      </c>
      <c r="D526" t="str">
        <f>VLOOKUP(C526,Table6[[#All],[Geo]:[Region]],2,0)</f>
        <v>APAC</v>
      </c>
      <c r="E526" t="s">
        <v>64</v>
      </c>
      <c r="F526" t="str">
        <f>VLOOKUP(E526,Table5[[#All],[Product]:[Category]],2,0)</f>
        <v>Bites</v>
      </c>
      <c r="G526" s="1">
        <v>14</v>
      </c>
      <c r="H526" s="36">
        <f>VLOOKUP(C526,Table6[#All],3,0)</f>
        <v>0.02</v>
      </c>
      <c r="I526" s="37">
        <f t="shared" si="32"/>
        <v>0.28000000000000003</v>
      </c>
      <c r="J526" s="37">
        <f t="shared" si="33"/>
        <v>13.719999999999999</v>
      </c>
      <c r="K526" s="38">
        <f t="shared" si="34"/>
        <v>11.22</v>
      </c>
      <c r="L526" s="37">
        <f t="shared" si="35"/>
        <v>2.4999999999999982</v>
      </c>
      <c r="M526" s="2">
        <v>78</v>
      </c>
      <c r="N526">
        <v>1</v>
      </c>
      <c r="O526" s="7">
        <v>42190</v>
      </c>
      <c r="P526">
        <f>VLOOKUP(E526,Table5[#All],3,0)</f>
        <v>11.22</v>
      </c>
    </row>
    <row r="527" spans="1:16" x14ac:dyDescent="0.3">
      <c r="A527">
        <v>21393</v>
      </c>
      <c r="B527" t="s">
        <v>97</v>
      </c>
      <c r="C527" t="s">
        <v>36</v>
      </c>
      <c r="D527" t="str">
        <f>VLOOKUP(C527,Table6[[#All],[Geo]:[Region]],2,0)</f>
        <v>APAC</v>
      </c>
      <c r="E527" t="s">
        <v>53</v>
      </c>
      <c r="F527" t="str">
        <f>VLOOKUP(E527,Table5[[#All],[Product]:[Category]],2,0)</f>
        <v>Bites</v>
      </c>
      <c r="G527" s="1">
        <v>525</v>
      </c>
      <c r="H527" s="36">
        <f>VLOOKUP(C527,Table6[#All],3,0)</f>
        <v>0.02</v>
      </c>
      <c r="I527" s="37">
        <f t="shared" si="32"/>
        <v>10.5</v>
      </c>
      <c r="J527" s="37">
        <f t="shared" si="33"/>
        <v>514.5</v>
      </c>
      <c r="K527" s="38">
        <f t="shared" si="34"/>
        <v>441.32000000000005</v>
      </c>
      <c r="L527" s="37">
        <f t="shared" si="35"/>
        <v>73.17999999999995</v>
      </c>
      <c r="M527" s="2">
        <v>26</v>
      </c>
      <c r="N527">
        <v>59</v>
      </c>
      <c r="O527" s="7">
        <v>42191</v>
      </c>
      <c r="P527">
        <f>VLOOKUP(E527,Table5[#All],3,0)</f>
        <v>7.48</v>
      </c>
    </row>
    <row r="528" spans="1:16" x14ac:dyDescent="0.3">
      <c r="A528">
        <v>21394</v>
      </c>
      <c r="B528" t="s">
        <v>99</v>
      </c>
      <c r="C528" t="s">
        <v>39</v>
      </c>
      <c r="D528" t="str">
        <f>VLOOKUP(C528,Table6[[#All],[Geo]:[Region]],2,0)</f>
        <v>APAC</v>
      </c>
      <c r="E528" t="s">
        <v>56</v>
      </c>
      <c r="F528" t="str">
        <f>VLOOKUP(E528,Table5[[#All],[Product]:[Category]],2,0)</f>
        <v>Drinks</v>
      </c>
      <c r="G528" s="1">
        <v>8148</v>
      </c>
      <c r="H528" s="36">
        <f>VLOOKUP(C528,Table6[#All],3,0)</f>
        <v>0.03</v>
      </c>
      <c r="I528" s="37">
        <f t="shared" si="32"/>
        <v>244.44</v>
      </c>
      <c r="J528" s="37">
        <f t="shared" si="33"/>
        <v>7903.5599999999995</v>
      </c>
      <c r="K528" s="38">
        <f t="shared" si="34"/>
        <v>3957.6</v>
      </c>
      <c r="L528" s="37">
        <f t="shared" si="35"/>
        <v>3945.9599999999996</v>
      </c>
      <c r="M528" s="2">
        <v>156</v>
      </c>
      <c r="N528">
        <v>582</v>
      </c>
      <c r="O528" s="7">
        <v>42192</v>
      </c>
      <c r="P528">
        <f>VLOOKUP(E528,Table5[#All],3,0)</f>
        <v>6.8</v>
      </c>
    </row>
    <row r="529" spans="1:16" x14ac:dyDescent="0.3">
      <c r="A529">
        <v>21395</v>
      </c>
      <c r="B529" t="s">
        <v>96</v>
      </c>
      <c r="C529" t="s">
        <v>38</v>
      </c>
      <c r="D529" t="str">
        <f>VLOOKUP(C529,Table6[[#All],[Geo]:[Region]],2,0)</f>
        <v>APAC</v>
      </c>
      <c r="E529" t="s">
        <v>55</v>
      </c>
      <c r="F529" t="str">
        <f>VLOOKUP(E529,Table5[[#All],[Product]:[Category]],2,0)</f>
        <v>Bars</v>
      </c>
      <c r="G529" s="1">
        <v>10969</v>
      </c>
      <c r="H529" s="36">
        <f>VLOOKUP(C529,Table6[#All],3,0)</f>
        <v>0.02</v>
      </c>
      <c r="I529" s="37">
        <f t="shared" si="32"/>
        <v>219.38</v>
      </c>
      <c r="J529" s="37">
        <f t="shared" si="33"/>
        <v>10749.619999999999</v>
      </c>
      <c r="K529" s="38">
        <f t="shared" si="34"/>
        <v>2322.06</v>
      </c>
      <c r="L529" s="37">
        <f t="shared" si="35"/>
        <v>8427.56</v>
      </c>
      <c r="M529" s="2">
        <v>91</v>
      </c>
      <c r="N529">
        <v>458</v>
      </c>
      <c r="O529" s="7">
        <v>42193</v>
      </c>
      <c r="P529">
        <f>VLOOKUP(E529,Table5[#All],3,0)</f>
        <v>5.07</v>
      </c>
    </row>
    <row r="530" spans="1:16" x14ac:dyDescent="0.3">
      <c r="A530">
        <v>21396</v>
      </c>
      <c r="B530" t="s">
        <v>94</v>
      </c>
      <c r="C530" t="s">
        <v>40</v>
      </c>
      <c r="D530" t="str">
        <f>VLOOKUP(C530,Table6[[#All],[Geo]:[Region]],2,0)</f>
        <v>Europe</v>
      </c>
      <c r="E530" t="s">
        <v>61</v>
      </c>
      <c r="F530" t="str">
        <f>VLOOKUP(E530,Table5[[#All],[Product]:[Category]],2,0)</f>
        <v>Bars</v>
      </c>
      <c r="G530" s="1">
        <v>1778</v>
      </c>
      <c r="H530" s="36">
        <f>VLOOKUP(C530,Table6[#All],3,0)</f>
        <v>0.01</v>
      </c>
      <c r="I530" s="37">
        <f t="shared" si="32"/>
        <v>17.78</v>
      </c>
      <c r="J530" s="37">
        <f t="shared" si="33"/>
        <v>1760.22</v>
      </c>
      <c r="K530" s="38">
        <f t="shared" si="34"/>
        <v>378.71999999999997</v>
      </c>
      <c r="L530" s="37">
        <f t="shared" si="35"/>
        <v>1381.5</v>
      </c>
      <c r="M530" s="2">
        <v>70</v>
      </c>
      <c r="N530">
        <v>72</v>
      </c>
      <c r="O530" s="7">
        <v>42194</v>
      </c>
      <c r="P530">
        <f>VLOOKUP(E530,Table5[#All],3,0)</f>
        <v>5.26</v>
      </c>
    </row>
    <row r="531" spans="1:16" x14ac:dyDescent="0.3">
      <c r="A531">
        <v>21397</v>
      </c>
      <c r="B531" t="s">
        <v>99</v>
      </c>
      <c r="C531" t="s">
        <v>37</v>
      </c>
      <c r="D531" t="str">
        <f>VLOOKUP(C531,Table6[[#All],[Geo]:[Region]],2,0)</f>
        <v>Americas</v>
      </c>
      <c r="E531" t="s">
        <v>68</v>
      </c>
      <c r="F531" t="str">
        <f>VLOOKUP(E531,Table5[[#All],[Product]:[Category]],2,0)</f>
        <v>Bites</v>
      </c>
      <c r="G531" s="1">
        <v>658</v>
      </c>
      <c r="H531" s="36">
        <f>VLOOKUP(C531,Table6[#All],3,0)</f>
        <v>0.04</v>
      </c>
      <c r="I531" s="37">
        <f t="shared" si="32"/>
        <v>26.32</v>
      </c>
      <c r="J531" s="37">
        <f t="shared" si="33"/>
        <v>631.67999999999995</v>
      </c>
      <c r="K531" s="38">
        <f t="shared" si="34"/>
        <v>219.95</v>
      </c>
      <c r="L531" s="37">
        <f t="shared" si="35"/>
        <v>411.72999999999996</v>
      </c>
      <c r="M531" s="2">
        <v>15</v>
      </c>
      <c r="N531">
        <v>83</v>
      </c>
      <c r="O531" s="7">
        <v>42195</v>
      </c>
      <c r="P531">
        <f>VLOOKUP(E531,Table5[#All],3,0)</f>
        <v>2.65</v>
      </c>
    </row>
    <row r="532" spans="1:16" x14ac:dyDescent="0.3">
      <c r="A532">
        <v>21398</v>
      </c>
      <c r="B532" t="s">
        <v>96</v>
      </c>
      <c r="C532" t="s">
        <v>37</v>
      </c>
      <c r="D532" t="str">
        <f>VLOOKUP(C532,Table6[[#All],[Geo]:[Region]],2,0)</f>
        <v>Americas</v>
      </c>
      <c r="E532" t="s">
        <v>51</v>
      </c>
      <c r="F532" t="str">
        <f>VLOOKUP(E532,Table5[[#All],[Product]:[Category]],2,0)</f>
        <v>Bars</v>
      </c>
      <c r="G532" s="1">
        <v>5152</v>
      </c>
      <c r="H532" s="36">
        <f>VLOOKUP(C532,Table6[#All],3,0)</f>
        <v>0.04</v>
      </c>
      <c r="I532" s="37">
        <f t="shared" si="32"/>
        <v>206.08</v>
      </c>
      <c r="J532" s="37">
        <f t="shared" si="33"/>
        <v>4945.92</v>
      </c>
      <c r="K532" s="38">
        <f t="shared" si="34"/>
        <v>862.4</v>
      </c>
      <c r="L532" s="37">
        <f t="shared" si="35"/>
        <v>4083.52</v>
      </c>
      <c r="M532" s="2">
        <v>184</v>
      </c>
      <c r="N532">
        <v>224</v>
      </c>
      <c r="O532" s="7">
        <v>42196</v>
      </c>
      <c r="P532">
        <f>VLOOKUP(E532,Table5[#All],3,0)</f>
        <v>3.85</v>
      </c>
    </row>
    <row r="533" spans="1:16" x14ac:dyDescent="0.3">
      <c r="A533">
        <v>21399</v>
      </c>
      <c r="B533" t="s">
        <v>101</v>
      </c>
      <c r="C533" t="s">
        <v>38</v>
      </c>
      <c r="D533" t="str">
        <f>VLOOKUP(C533,Table6[[#All],[Geo]:[Region]],2,0)</f>
        <v>APAC</v>
      </c>
      <c r="E533" t="s">
        <v>68</v>
      </c>
      <c r="F533" t="str">
        <f>VLOOKUP(E533,Table5[[#All],[Product]:[Category]],2,0)</f>
        <v>Bites</v>
      </c>
      <c r="G533" s="1">
        <v>3507</v>
      </c>
      <c r="H533" s="36">
        <f>VLOOKUP(C533,Table6[#All],3,0)</f>
        <v>0.02</v>
      </c>
      <c r="I533" s="37">
        <f t="shared" si="32"/>
        <v>70.14</v>
      </c>
      <c r="J533" s="37">
        <f t="shared" si="33"/>
        <v>3436.86</v>
      </c>
      <c r="K533" s="38">
        <f t="shared" si="34"/>
        <v>1327.6499999999999</v>
      </c>
      <c r="L533" s="37">
        <f t="shared" si="35"/>
        <v>2109.21</v>
      </c>
      <c r="M533" s="2">
        <v>116</v>
      </c>
      <c r="N533">
        <v>501</v>
      </c>
      <c r="O533" s="7">
        <v>42197</v>
      </c>
      <c r="P533">
        <f>VLOOKUP(E533,Table5[#All],3,0)</f>
        <v>2.65</v>
      </c>
    </row>
    <row r="534" spans="1:16" x14ac:dyDescent="0.3">
      <c r="A534">
        <v>21400</v>
      </c>
      <c r="B534" t="s">
        <v>99</v>
      </c>
      <c r="C534" t="s">
        <v>38</v>
      </c>
      <c r="D534" t="str">
        <f>VLOOKUP(C534,Table6[[#All],[Geo]:[Region]],2,0)</f>
        <v>APAC</v>
      </c>
      <c r="E534" t="s">
        <v>61</v>
      </c>
      <c r="F534" t="str">
        <f>VLOOKUP(E534,Table5[[#All],[Product]:[Category]],2,0)</f>
        <v>Bars</v>
      </c>
      <c r="G534" s="1">
        <v>3815</v>
      </c>
      <c r="H534" s="36">
        <f>VLOOKUP(C534,Table6[#All],3,0)</f>
        <v>0.02</v>
      </c>
      <c r="I534" s="37">
        <f t="shared" si="32"/>
        <v>76.3</v>
      </c>
      <c r="J534" s="37">
        <f t="shared" si="33"/>
        <v>3738.7</v>
      </c>
      <c r="K534" s="38">
        <f t="shared" si="34"/>
        <v>836.33999999999992</v>
      </c>
      <c r="L534" s="37">
        <f t="shared" si="35"/>
        <v>2902.3599999999997</v>
      </c>
      <c r="M534" s="2">
        <v>148</v>
      </c>
      <c r="N534">
        <v>159</v>
      </c>
      <c r="O534" s="7">
        <v>42198</v>
      </c>
      <c r="P534">
        <f>VLOOKUP(E534,Table5[#All],3,0)</f>
        <v>5.26</v>
      </c>
    </row>
    <row r="535" spans="1:16" x14ac:dyDescent="0.3">
      <c r="A535">
        <v>21401</v>
      </c>
      <c r="B535" t="s">
        <v>94</v>
      </c>
      <c r="C535" t="s">
        <v>39</v>
      </c>
      <c r="D535" t="str">
        <f>VLOOKUP(C535,Table6[[#All],[Geo]:[Region]],2,0)</f>
        <v>APAC</v>
      </c>
      <c r="E535" t="s">
        <v>51</v>
      </c>
      <c r="F535" t="str">
        <f>VLOOKUP(E535,Table5[[#All],[Product]:[Category]],2,0)</f>
        <v>Bars</v>
      </c>
      <c r="G535" s="1">
        <v>1862</v>
      </c>
      <c r="H535" s="36">
        <f>VLOOKUP(C535,Table6[#All],3,0)</f>
        <v>0.03</v>
      </c>
      <c r="I535" s="37">
        <f t="shared" si="32"/>
        <v>55.86</v>
      </c>
      <c r="J535" s="37">
        <f t="shared" si="33"/>
        <v>1806.1399999999999</v>
      </c>
      <c r="K535" s="38">
        <f t="shared" si="34"/>
        <v>327.25</v>
      </c>
      <c r="L535" s="37">
        <f t="shared" si="35"/>
        <v>1478.8899999999999</v>
      </c>
      <c r="M535" s="2">
        <v>285</v>
      </c>
      <c r="N535">
        <v>85</v>
      </c>
      <c r="O535" s="7">
        <v>42199</v>
      </c>
      <c r="P535">
        <f>VLOOKUP(E535,Table5[#All],3,0)</f>
        <v>3.85</v>
      </c>
    </row>
    <row r="536" spans="1:16" x14ac:dyDescent="0.3">
      <c r="A536">
        <v>21402</v>
      </c>
      <c r="B536" t="s">
        <v>98</v>
      </c>
      <c r="C536" t="s">
        <v>39</v>
      </c>
      <c r="D536" t="str">
        <f>VLOOKUP(C536,Table6[[#All],[Geo]:[Region]],2,0)</f>
        <v>APAC</v>
      </c>
      <c r="E536" t="s">
        <v>46</v>
      </c>
      <c r="F536" t="str">
        <f>VLOOKUP(E536,Table5[[#All],[Product]:[Category]],2,0)</f>
        <v>Bars</v>
      </c>
      <c r="G536" s="1">
        <v>4123</v>
      </c>
      <c r="H536" s="36">
        <f>VLOOKUP(C536,Table6[#All],3,0)</f>
        <v>0.03</v>
      </c>
      <c r="I536" s="37">
        <f t="shared" si="32"/>
        <v>123.69</v>
      </c>
      <c r="J536" s="37">
        <f t="shared" si="33"/>
        <v>3999.31</v>
      </c>
      <c r="K536" s="38">
        <f t="shared" si="34"/>
        <v>691.84</v>
      </c>
      <c r="L536" s="37">
        <f t="shared" si="35"/>
        <v>3307.47</v>
      </c>
      <c r="M536" s="2">
        <v>167</v>
      </c>
      <c r="N536">
        <v>188</v>
      </c>
      <c r="O536" s="7">
        <v>42200</v>
      </c>
      <c r="P536">
        <f>VLOOKUP(E536,Table5[#All],3,0)</f>
        <v>3.68</v>
      </c>
    </row>
    <row r="537" spans="1:16" x14ac:dyDescent="0.3">
      <c r="A537">
        <v>21403</v>
      </c>
      <c r="B537" t="s">
        <v>94</v>
      </c>
      <c r="C537" t="s">
        <v>40</v>
      </c>
      <c r="D537" t="str">
        <f>VLOOKUP(C537,Table6[[#All],[Geo]:[Region]],2,0)</f>
        <v>Europe</v>
      </c>
      <c r="E537" t="s">
        <v>63</v>
      </c>
      <c r="F537" t="str">
        <f>VLOOKUP(E537,Table5[[#All],[Product]:[Category]],2,0)</f>
        <v>Bars</v>
      </c>
      <c r="G537" s="1">
        <v>1883</v>
      </c>
      <c r="H537" s="36">
        <f>VLOOKUP(C537,Table6[#All],3,0)</f>
        <v>0.01</v>
      </c>
      <c r="I537" s="37">
        <f t="shared" si="32"/>
        <v>18.830000000000002</v>
      </c>
      <c r="J537" s="37">
        <f t="shared" si="33"/>
        <v>1864.17</v>
      </c>
      <c r="K537" s="38">
        <f t="shared" si="34"/>
        <v>720.71999999999991</v>
      </c>
      <c r="L537" s="37">
        <f t="shared" si="35"/>
        <v>1143.4500000000003</v>
      </c>
      <c r="M537" s="2">
        <v>125</v>
      </c>
      <c r="N537">
        <v>126</v>
      </c>
      <c r="O537" s="7">
        <v>42201</v>
      </c>
      <c r="P537">
        <f>VLOOKUP(E537,Table5[#All],3,0)</f>
        <v>5.72</v>
      </c>
    </row>
    <row r="538" spans="1:16" x14ac:dyDescent="0.3">
      <c r="A538">
        <v>21404</v>
      </c>
      <c r="B538" t="s">
        <v>94</v>
      </c>
      <c r="C538" t="s">
        <v>37</v>
      </c>
      <c r="D538" t="str">
        <f>VLOOKUP(C538,Table6[[#All],[Geo]:[Region]],2,0)</f>
        <v>Americas</v>
      </c>
      <c r="E538" t="s">
        <v>62</v>
      </c>
      <c r="F538" t="str">
        <f>VLOOKUP(E538,Table5[[#All],[Product]:[Category]],2,0)</f>
        <v>Bars</v>
      </c>
      <c r="G538" s="1">
        <v>4116</v>
      </c>
      <c r="H538" s="36">
        <f>VLOOKUP(C538,Table6[#All],3,0)</f>
        <v>0.04</v>
      </c>
      <c r="I538" s="37">
        <f t="shared" si="32"/>
        <v>164.64000000000001</v>
      </c>
      <c r="J538" s="37">
        <f t="shared" si="33"/>
        <v>3951.3599999999997</v>
      </c>
      <c r="K538" s="38">
        <f t="shared" si="34"/>
        <v>1383.67</v>
      </c>
      <c r="L538" s="37">
        <f t="shared" si="35"/>
        <v>2567.6899999999996</v>
      </c>
      <c r="M538" s="2">
        <v>254</v>
      </c>
      <c r="N538">
        <v>179</v>
      </c>
      <c r="O538" s="7">
        <v>42202</v>
      </c>
      <c r="P538">
        <f>VLOOKUP(E538,Table5[#All],3,0)</f>
        <v>7.73</v>
      </c>
    </row>
    <row r="539" spans="1:16" x14ac:dyDescent="0.3">
      <c r="A539">
        <v>21405</v>
      </c>
      <c r="B539" t="s">
        <v>92</v>
      </c>
      <c r="C539" t="s">
        <v>39</v>
      </c>
      <c r="D539" t="str">
        <f>VLOOKUP(C539,Table6[[#All],[Geo]:[Region]],2,0)</f>
        <v>APAC</v>
      </c>
      <c r="E539" t="s">
        <v>65</v>
      </c>
      <c r="F539" t="str">
        <f>VLOOKUP(E539,Table5[[#All],[Product]:[Category]],2,0)</f>
        <v>Bites</v>
      </c>
      <c r="G539" s="1">
        <v>1729</v>
      </c>
      <c r="H539" s="36">
        <f>VLOOKUP(C539,Table6[#All],3,0)</f>
        <v>0.03</v>
      </c>
      <c r="I539" s="37">
        <f t="shared" si="32"/>
        <v>51.87</v>
      </c>
      <c r="J539" s="37">
        <f t="shared" si="33"/>
        <v>1677.1299999999999</v>
      </c>
      <c r="K539" s="38">
        <f t="shared" si="34"/>
        <v>488.88</v>
      </c>
      <c r="L539" s="37">
        <f t="shared" si="35"/>
        <v>1188.25</v>
      </c>
      <c r="M539" s="2">
        <v>37</v>
      </c>
      <c r="N539">
        <v>97</v>
      </c>
      <c r="O539" s="7">
        <v>42203</v>
      </c>
      <c r="P539">
        <f>VLOOKUP(E539,Table5[#All],3,0)</f>
        <v>5.04</v>
      </c>
    </row>
    <row r="540" spans="1:16" x14ac:dyDescent="0.3">
      <c r="A540">
        <v>21406</v>
      </c>
      <c r="B540" t="s">
        <v>95</v>
      </c>
      <c r="C540" t="s">
        <v>36</v>
      </c>
      <c r="D540" t="str">
        <f>VLOOKUP(C540,Table6[[#All],[Geo]:[Region]],2,0)</f>
        <v>APAC</v>
      </c>
      <c r="E540" t="s">
        <v>47</v>
      </c>
      <c r="F540" t="str">
        <f>VLOOKUP(E540,Table5[[#All],[Product]:[Category]],2,0)</f>
        <v>Bars</v>
      </c>
      <c r="G540" s="1">
        <v>5096</v>
      </c>
      <c r="H540" s="36">
        <f>VLOOKUP(C540,Table6[#All],3,0)</f>
        <v>0.02</v>
      </c>
      <c r="I540" s="37">
        <f t="shared" si="32"/>
        <v>101.92</v>
      </c>
      <c r="J540" s="37">
        <f t="shared" si="33"/>
        <v>4994.08</v>
      </c>
      <c r="K540" s="38">
        <f t="shared" si="34"/>
        <v>742.43999999999994</v>
      </c>
      <c r="L540" s="37">
        <f t="shared" si="35"/>
        <v>4251.6400000000003</v>
      </c>
      <c r="M540" s="2">
        <v>323</v>
      </c>
      <c r="N540">
        <v>269</v>
      </c>
      <c r="O540" s="7">
        <v>42204</v>
      </c>
      <c r="P540">
        <f>VLOOKUP(E540,Table5[#All],3,0)</f>
        <v>2.76</v>
      </c>
    </row>
    <row r="541" spans="1:16" x14ac:dyDescent="0.3">
      <c r="A541">
        <v>21407</v>
      </c>
      <c r="B541" t="s">
        <v>97</v>
      </c>
      <c r="C541" t="s">
        <v>40</v>
      </c>
      <c r="D541" t="str">
        <f>VLOOKUP(C541,Table6[[#All],[Geo]:[Region]],2,0)</f>
        <v>Europe</v>
      </c>
      <c r="E541" t="s">
        <v>63</v>
      </c>
      <c r="F541" t="str">
        <f>VLOOKUP(E541,Table5[[#All],[Product]:[Category]],2,0)</f>
        <v>Bars</v>
      </c>
      <c r="G541" s="1">
        <v>3997</v>
      </c>
      <c r="H541" s="36">
        <f>VLOOKUP(C541,Table6[#All],3,0)</f>
        <v>0.01</v>
      </c>
      <c r="I541" s="37">
        <f t="shared" si="32"/>
        <v>39.97</v>
      </c>
      <c r="J541" s="37">
        <f t="shared" si="33"/>
        <v>3957.0299999999997</v>
      </c>
      <c r="K541" s="38">
        <f t="shared" si="34"/>
        <v>1635.9199999999998</v>
      </c>
      <c r="L541" s="37">
        <f t="shared" si="35"/>
        <v>2321.1099999999997</v>
      </c>
      <c r="M541" s="2">
        <v>420</v>
      </c>
      <c r="N541">
        <v>286</v>
      </c>
      <c r="O541" s="7">
        <v>42205</v>
      </c>
      <c r="P541">
        <f>VLOOKUP(E541,Table5[#All],3,0)</f>
        <v>5.72</v>
      </c>
    </row>
    <row r="542" spans="1:16" x14ac:dyDescent="0.3">
      <c r="A542">
        <v>21408</v>
      </c>
      <c r="B542" t="s">
        <v>93</v>
      </c>
      <c r="C542" t="s">
        <v>40</v>
      </c>
      <c r="D542" t="str">
        <f>VLOOKUP(C542,Table6[[#All],[Geo]:[Region]],2,0)</f>
        <v>Europe</v>
      </c>
      <c r="E542" t="s">
        <v>64</v>
      </c>
      <c r="F542" t="str">
        <f>VLOOKUP(E542,Table5[[#All],[Product]:[Category]],2,0)</f>
        <v>Bites</v>
      </c>
      <c r="G542" s="1">
        <v>1246</v>
      </c>
      <c r="H542" s="36">
        <f>VLOOKUP(C542,Table6[#All],3,0)</f>
        <v>0.01</v>
      </c>
      <c r="I542" s="37">
        <f t="shared" si="32"/>
        <v>12.46</v>
      </c>
      <c r="J542" s="37">
        <f t="shared" si="33"/>
        <v>1233.54</v>
      </c>
      <c r="K542" s="38">
        <f t="shared" si="34"/>
        <v>998.58</v>
      </c>
      <c r="L542" s="37">
        <f t="shared" si="35"/>
        <v>234.95999999999992</v>
      </c>
      <c r="M542" s="2">
        <v>31</v>
      </c>
      <c r="N542">
        <v>89</v>
      </c>
      <c r="O542" s="7">
        <v>42206</v>
      </c>
      <c r="P542">
        <f>VLOOKUP(E542,Table5[#All],3,0)</f>
        <v>11.22</v>
      </c>
    </row>
    <row r="543" spans="1:16" x14ac:dyDescent="0.3">
      <c r="A543">
        <v>21409</v>
      </c>
      <c r="B543" t="s">
        <v>97</v>
      </c>
      <c r="C543" t="s">
        <v>36</v>
      </c>
      <c r="D543" t="str">
        <f>VLOOKUP(C543,Table6[[#All],[Geo]:[Region]],2,0)</f>
        <v>APAC</v>
      </c>
      <c r="E543" t="s">
        <v>55</v>
      </c>
      <c r="F543" t="str">
        <f>VLOOKUP(E543,Table5[[#All],[Product]:[Category]],2,0)</f>
        <v>Bars</v>
      </c>
      <c r="G543" s="1">
        <v>2240</v>
      </c>
      <c r="H543" s="36">
        <f>VLOOKUP(C543,Table6[#All],3,0)</f>
        <v>0.02</v>
      </c>
      <c r="I543" s="37">
        <f t="shared" si="32"/>
        <v>44.800000000000004</v>
      </c>
      <c r="J543" s="37">
        <f t="shared" si="33"/>
        <v>2195.1999999999998</v>
      </c>
      <c r="K543" s="38">
        <f t="shared" si="34"/>
        <v>456.3</v>
      </c>
      <c r="L543" s="37">
        <f t="shared" si="35"/>
        <v>1738.8999999999999</v>
      </c>
      <c r="M543" s="2">
        <v>214</v>
      </c>
      <c r="N543">
        <v>90</v>
      </c>
      <c r="O543" s="7">
        <v>42207</v>
      </c>
      <c r="P543">
        <f>VLOOKUP(E543,Table5[#All],3,0)</f>
        <v>5.07</v>
      </c>
    </row>
    <row r="544" spans="1:16" x14ac:dyDescent="0.3">
      <c r="A544">
        <v>21410</v>
      </c>
      <c r="B544" t="s">
        <v>93</v>
      </c>
      <c r="C544" t="s">
        <v>40</v>
      </c>
      <c r="D544" t="str">
        <f>VLOOKUP(C544,Table6[[#All],[Geo]:[Region]],2,0)</f>
        <v>Europe</v>
      </c>
      <c r="E544" t="s">
        <v>57</v>
      </c>
      <c r="F544" t="str">
        <f>VLOOKUP(E544,Table5[[#All],[Product]:[Category]],2,0)</f>
        <v>Bites</v>
      </c>
      <c r="G544" s="1">
        <v>2149</v>
      </c>
      <c r="H544" s="36">
        <f>VLOOKUP(C544,Table6[#All],3,0)</f>
        <v>0.01</v>
      </c>
      <c r="I544" s="37">
        <f t="shared" si="32"/>
        <v>21.490000000000002</v>
      </c>
      <c r="J544" s="37">
        <f t="shared" si="33"/>
        <v>2127.5099999999998</v>
      </c>
      <c r="K544" s="38">
        <f t="shared" si="34"/>
        <v>275.56</v>
      </c>
      <c r="L544" s="37">
        <f t="shared" si="35"/>
        <v>1851.9499999999998</v>
      </c>
      <c r="M544" s="2">
        <v>371</v>
      </c>
      <c r="N544">
        <v>83</v>
      </c>
      <c r="O544" s="7">
        <v>42221</v>
      </c>
      <c r="P544">
        <f>VLOOKUP(E544,Table5[#All],3,0)</f>
        <v>3.32</v>
      </c>
    </row>
    <row r="545" spans="1:16" x14ac:dyDescent="0.3">
      <c r="A545">
        <v>21411</v>
      </c>
      <c r="B545" t="s">
        <v>93</v>
      </c>
      <c r="C545" t="s">
        <v>38</v>
      </c>
      <c r="D545" t="str">
        <f>VLOOKUP(C545,Table6[[#All],[Geo]:[Region]],2,0)</f>
        <v>APAC</v>
      </c>
      <c r="E545" t="s">
        <v>61</v>
      </c>
      <c r="F545" t="str">
        <f>VLOOKUP(E545,Table5[[#All],[Product]:[Category]],2,0)</f>
        <v>Bars</v>
      </c>
      <c r="G545" s="1">
        <v>4137</v>
      </c>
      <c r="H545" s="36">
        <f>VLOOKUP(C545,Table6[#All],3,0)</f>
        <v>0.02</v>
      </c>
      <c r="I545" s="37">
        <f t="shared" si="32"/>
        <v>82.74</v>
      </c>
      <c r="J545" s="37">
        <f t="shared" si="33"/>
        <v>4054.2599999999998</v>
      </c>
      <c r="K545" s="38">
        <f t="shared" si="34"/>
        <v>873.16</v>
      </c>
      <c r="L545" s="37">
        <f t="shared" si="35"/>
        <v>3181.1</v>
      </c>
      <c r="M545" s="2">
        <v>272</v>
      </c>
      <c r="N545">
        <v>166</v>
      </c>
      <c r="O545" s="7">
        <v>42222</v>
      </c>
      <c r="P545">
        <f>VLOOKUP(E545,Table5[#All],3,0)</f>
        <v>5.26</v>
      </c>
    </row>
    <row r="546" spans="1:16" x14ac:dyDescent="0.3">
      <c r="A546">
        <v>21412</v>
      </c>
      <c r="B546" t="s">
        <v>93</v>
      </c>
      <c r="C546" t="s">
        <v>41</v>
      </c>
      <c r="D546" t="str">
        <f>VLOOKUP(C546,Table6[[#All],[Geo]:[Region]],2,0)</f>
        <v>Americas</v>
      </c>
      <c r="E546" t="s">
        <v>53</v>
      </c>
      <c r="F546" t="str">
        <f>VLOOKUP(E546,Table5[[#All],[Product]:[Category]],2,0)</f>
        <v>Bites</v>
      </c>
      <c r="G546" s="1">
        <v>2492</v>
      </c>
      <c r="H546" s="36">
        <f>VLOOKUP(C546,Table6[#All],3,0)</f>
        <v>0.03</v>
      </c>
      <c r="I546" s="37">
        <f t="shared" si="32"/>
        <v>74.759999999999991</v>
      </c>
      <c r="J546" s="37">
        <f t="shared" si="33"/>
        <v>2417.2399999999998</v>
      </c>
      <c r="K546" s="38">
        <f t="shared" si="34"/>
        <v>2333.7600000000002</v>
      </c>
      <c r="L546" s="37">
        <f t="shared" si="35"/>
        <v>83.479999999999563</v>
      </c>
      <c r="M546" s="2">
        <v>67</v>
      </c>
      <c r="N546">
        <v>312</v>
      </c>
      <c r="O546" s="7">
        <v>42223</v>
      </c>
      <c r="P546">
        <f>VLOOKUP(E546,Table5[#All],3,0)</f>
        <v>7.48</v>
      </c>
    </row>
    <row r="547" spans="1:16" x14ac:dyDescent="0.3">
      <c r="A547">
        <v>21413</v>
      </c>
      <c r="B547" t="s">
        <v>96</v>
      </c>
      <c r="C547" t="s">
        <v>38</v>
      </c>
      <c r="D547" t="str">
        <f>VLOOKUP(C547,Table6[[#All],[Geo]:[Region]],2,0)</f>
        <v>APAC</v>
      </c>
      <c r="E547" t="s">
        <v>58</v>
      </c>
      <c r="F547" t="str">
        <f>VLOOKUP(E547,Table5[[#All],[Product]:[Category]],2,0)</f>
        <v>Bites</v>
      </c>
      <c r="G547" s="1">
        <v>6349</v>
      </c>
      <c r="H547" s="36">
        <f>VLOOKUP(C547,Table6[#All],3,0)</f>
        <v>0.02</v>
      </c>
      <c r="I547" s="37">
        <f t="shared" si="32"/>
        <v>126.98</v>
      </c>
      <c r="J547" s="37">
        <f t="shared" si="33"/>
        <v>6222.0199999999995</v>
      </c>
      <c r="K547" s="38">
        <f t="shared" si="34"/>
        <v>3106.4</v>
      </c>
      <c r="L547" s="37">
        <f t="shared" si="35"/>
        <v>3115.6199999999994</v>
      </c>
      <c r="M547" s="2">
        <v>16</v>
      </c>
      <c r="N547">
        <v>706</v>
      </c>
      <c r="O547" s="7">
        <v>42224</v>
      </c>
      <c r="P547">
        <f>VLOOKUP(E547,Table5[#All],3,0)</f>
        <v>4.4000000000000004</v>
      </c>
    </row>
    <row r="548" spans="1:16" x14ac:dyDescent="0.3">
      <c r="A548">
        <v>21414</v>
      </c>
      <c r="B548" t="s">
        <v>96</v>
      </c>
      <c r="C548" t="s">
        <v>41</v>
      </c>
      <c r="D548" t="str">
        <f>VLOOKUP(C548,Table6[[#All],[Geo]:[Region]],2,0)</f>
        <v>Americas</v>
      </c>
      <c r="E548" t="s">
        <v>56</v>
      </c>
      <c r="F548" t="str">
        <f>VLOOKUP(E548,Table5[[#All],[Product]:[Category]],2,0)</f>
        <v>Drinks</v>
      </c>
      <c r="G548" s="1">
        <v>462</v>
      </c>
      <c r="H548" s="36">
        <f>VLOOKUP(C548,Table6[#All],3,0)</f>
        <v>0.03</v>
      </c>
      <c r="I548" s="37">
        <f t="shared" si="32"/>
        <v>13.86</v>
      </c>
      <c r="J548" s="37">
        <f t="shared" si="33"/>
        <v>448.14</v>
      </c>
      <c r="K548" s="38">
        <f t="shared" si="34"/>
        <v>210.79999999999998</v>
      </c>
      <c r="L548" s="37">
        <f t="shared" si="35"/>
        <v>237.34</v>
      </c>
      <c r="M548" s="2">
        <v>341</v>
      </c>
      <c r="N548">
        <v>31</v>
      </c>
      <c r="O548" s="7">
        <v>42225</v>
      </c>
      <c r="P548">
        <f>VLOOKUP(E548,Table5[#All],3,0)</f>
        <v>6.8</v>
      </c>
    </row>
    <row r="549" spans="1:16" x14ac:dyDescent="0.3">
      <c r="A549">
        <v>21415</v>
      </c>
      <c r="B549" t="s">
        <v>99</v>
      </c>
      <c r="C549" t="s">
        <v>40</v>
      </c>
      <c r="D549" t="str">
        <f>VLOOKUP(C549,Table6[[#All],[Geo]:[Region]],2,0)</f>
        <v>Europe</v>
      </c>
      <c r="E549" t="s">
        <v>59</v>
      </c>
      <c r="F549" t="str">
        <f>VLOOKUP(E549,Table5[[#All],[Product]:[Category]],2,0)</f>
        <v>Bites</v>
      </c>
      <c r="G549" s="1">
        <v>2352</v>
      </c>
      <c r="H549" s="36">
        <f>VLOOKUP(C549,Table6[#All],3,0)</f>
        <v>0.01</v>
      </c>
      <c r="I549" s="37">
        <f t="shared" si="32"/>
        <v>23.52</v>
      </c>
      <c r="J549" s="37">
        <f t="shared" si="33"/>
        <v>2328.48</v>
      </c>
      <c r="K549" s="38">
        <f t="shared" si="34"/>
        <v>697.64</v>
      </c>
      <c r="L549" s="37">
        <f t="shared" si="35"/>
        <v>1630.8400000000001</v>
      </c>
      <c r="M549" s="2">
        <v>106</v>
      </c>
      <c r="N549">
        <v>107</v>
      </c>
      <c r="O549" s="7">
        <v>42226</v>
      </c>
      <c r="P549">
        <f>VLOOKUP(E549,Table5[#All],3,0)</f>
        <v>6.52</v>
      </c>
    </row>
    <row r="550" spans="1:16" x14ac:dyDescent="0.3">
      <c r="A550">
        <v>21416</v>
      </c>
      <c r="B550" t="s">
        <v>97</v>
      </c>
      <c r="C550" t="s">
        <v>37</v>
      </c>
      <c r="D550" t="str">
        <f>VLOOKUP(C550,Table6[[#All],[Geo]:[Region]],2,0)</f>
        <v>Americas</v>
      </c>
      <c r="E550" t="s">
        <v>67</v>
      </c>
      <c r="F550" t="str">
        <f>VLOOKUP(E550,Table5[[#All],[Product]:[Category]],2,0)</f>
        <v>Bars</v>
      </c>
      <c r="G550" s="1">
        <v>8344</v>
      </c>
      <c r="H550" s="36">
        <f>VLOOKUP(C550,Table6[#All],3,0)</f>
        <v>0.04</v>
      </c>
      <c r="I550" s="37">
        <f t="shared" si="32"/>
        <v>333.76</v>
      </c>
      <c r="J550" s="37">
        <f t="shared" si="33"/>
        <v>8010.24</v>
      </c>
      <c r="K550" s="38">
        <f t="shared" si="34"/>
        <v>4779.2000000000007</v>
      </c>
      <c r="L550" s="37">
        <f t="shared" si="35"/>
        <v>3231.0399999999991</v>
      </c>
      <c r="M550" s="2">
        <v>112</v>
      </c>
      <c r="N550">
        <v>928</v>
      </c>
      <c r="O550" s="7">
        <v>42227</v>
      </c>
      <c r="P550">
        <f>VLOOKUP(E550,Table5[#All],3,0)</f>
        <v>5.15</v>
      </c>
    </row>
    <row r="551" spans="1:16" x14ac:dyDescent="0.3">
      <c r="A551">
        <v>21417</v>
      </c>
      <c r="B551" t="s">
        <v>92</v>
      </c>
      <c r="C551" t="s">
        <v>40</v>
      </c>
      <c r="D551" t="str">
        <f>VLOOKUP(C551,Table6[[#All],[Geo]:[Region]],2,0)</f>
        <v>Europe</v>
      </c>
      <c r="E551" t="s">
        <v>61</v>
      </c>
      <c r="F551" t="str">
        <f>VLOOKUP(E551,Table5[[#All],[Product]:[Category]],2,0)</f>
        <v>Bars</v>
      </c>
      <c r="G551" s="1">
        <v>2954</v>
      </c>
      <c r="H551" s="36">
        <f>VLOOKUP(C551,Table6[#All],3,0)</f>
        <v>0.01</v>
      </c>
      <c r="I551" s="37">
        <f t="shared" si="32"/>
        <v>29.54</v>
      </c>
      <c r="J551" s="37">
        <f t="shared" si="33"/>
        <v>2924.46</v>
      </c>
      <c r="K551" s="38">
        <f t="shared" si="34"/>
        <v>652.24</v>
      </c>
      <c r="L551" s="37">
        <f t="shared" si="35"/>
        <v>2272.2200000000003</v>
      </c>
      <c r="M551" s="2">
        <v>6</v>
      </c>
      <c r="N551">
        <v>124</v>
      </c>
      <c r="O551" s="7">
        <v>42228</v>
      </c>
      <c r="P551">
        <f>VLOOKUP(E551,Table5[#All],3,0)</f>
        <v>5.26</v>
      </c>
    </row>
    <row r="552" spans="1:16" x14ac:dyDescent="0.3">
      <c r="A552">
        <v>21418</v>
      </c>
      <c r="B552" t="s">
        <v>95</v>
      </c>
      <c r="C552" t="s">
        <v>36</v>
      </c>
      <c r="D552" t="str">
        <f>VLOOKUP(C552,Table6[[#All],[Geo]:[Region]],2,0)</f>
        <v>APAC</v>
      </c>
      <c r="E552" t="s">
        <v>53</v>
      </c>
      <c r="F552" t="str">
        <f>VLOOKUP(E552,Table5[[#All],[Product]:[Category]],2,0)</f>
        <v>Bites</v>
      </c>
      <c r="G552" s="1">
        <v>6706</v>
      </c>
      <c r="H552" s="36">
        <f>VLOOKUP(C552,Table6[#All],3,0)</f>
        <v>0.02</v>
      </c>
      <c r="I552" s="37">
        <f t="shared" si="32"/>
        <v>134.12</v>
      </c>
      <c r="J552" s="37">
        <f t="shared" si="33"/>
        <v>6571.88</v>
      </c>
      <c r="K552" s="38">
        <f t="shared" si="34"/>
        <v>5580.08</v>
      </c>
      <c r="L552" s="37">
        <f t="shared" si="35"/>
        <v>991.80000000000018</v>
      </c>
      <c r="M552" s="2">
        <v>53</v>
      </c>
      <c r="N552">
        <v>746</v>
      </c>
      <c r="O552" s="7">
        <v>42229</v>
      </c>
      <c r="P552">
        <f>VLOOKUP(E552,Table5[#All],3,0)</f>
        <v>7.48</v>
      </c>
    </row>
    <row r="553" spans="1:16" x14ac:dyDescent="0.3">
      <c r="A553">
        <v>21419</v>
      </c>
      <c r="B553" t="s">
        <v>99</v>
      </c>
      <c r="C553" t="s">
        <v>41</v>
      </c>
      <c r="D553" t="str">
        <f>VLOOKUP(C553,Table6[[#All],[Geo]:[Region]],2,0)</f>
        <v>Americas</v>
      </c>
      <c r="E553" t="s">
        <v>48</v>
      </c>
      <c r="F553" t="str">
        <f>VLOOKUP(E553,Table5[[#All],[Product]:[Category]],2,0)</f>
        <v>Bars</v>
      </c>
      <c r="G553" s="1">
        <v>4172</v>
      </c>
      <c r="H553" s="36">
        <f>VLOOKUP(C553,Table6[#All],3,0)</f>
        <v>0.03</v>
      </c>
      <c r="I553" s="37">
        <f t="shared" si="32"/>
        <v>125.16</v>
      </c>
      <c r="J553" s="37">
        <f t="shared" si="33"/>
        <v>4046.8399999999997</v>
      </c>
      <c r="K553" s="38">
        <f t="shared" si="34"/>
        <v>1444</v>
      </c>
      <c r="L553" s="37">
        <f t="shared" si="35"/>
        <v>2602.8399999999997</v>
      </c>
      <c r="M553" s="2">
        <v>386</v>
      </c>
      <c r="N553">
        <v>380</v>
      </c>
      <c r="O553" s="7">
        <v>42230</v>
      </c>
      <c r="P553">
        <f>VLOOKUP(E553,Table5[#All],3,0)</f>
        <v>3.8</v>
      </c>
    </row>
    <row r="554" spans="1:16" x14ac:dyDescent="0.3">
      <c r="A554">
        <v>21420</v>
      </c>
      <c r="B554" t="s">
        <v>93</v>
      </c>
      <c r="C554" t="s">
        <v>39</v>
      </c>
      <c r="D554" t="str">
        <f>VLOOKUP(C554,Table6[[#All],[Geo]:[Region]],2,0)</f>
        <v>APAC</v>
      </c>
      <c r="E554" t="s">
        <v>62</v>
      </c>
      <c r="F554" t="str">
        <f>VLOOKUP(E554,Table5[[#All],[Product]:[Category]],2,0)</f>
        <v>Bars</v>
      </c>
      <c r="G554" s="1">
        <v>3899</v>
      </c>
      <c r="H554" s="36">
        <f>VLOOKUP(C554,Table6[#All],3,0)</f>
        <v>0.03</v>
      </c>
      <c r="I554" s="37">
        <f t="shared" si="32"/>
        <v>116.97</v>
      </c>
      <c r="J554" s="37">
        <f t="shared" si="33"/>
        <v>3782.0299999999997</v>
      </c>
      <c r="K554" s="38">
        <f t="shared" si="34"/>
        <v>1314.1000000000001</v>
      </c>
      <c r="L554" s="37">
        <f t="shared" si="35"/>
        <v>2467.9299999999994</v>
      </c>
      <c r="M554" s="2">
        <v>294</v>
      </c>
      <c r="N554">
        <v>170</v>
      </c>
      <c r="O554" s="7">
        <v>42231</v>
      </c>
      <c r="P554">
        <f>VLOOKUP(E554,Table5[#All],3,0)</f>
        <v>7.73</v>
      </c>
    </row>
    <row r="555" spans="1:16" x14ac:dyDescent="0.3">
      <c r="A555">
        <v>21421</v>
      </c>
      <c r="B555" t="s">
        <v>96</v>
      </c>
      <c r="C555" t="s">
        <v>39</v>
      </c>
      <c r="D555" t="str">
        <f>VLOOKUP(C555,Table6[[#All],[Geo]:[Region]],2,0)</f>
        <v>APAC</v>
      </c>
      <c r="E555" t="s">
        <v>67</v>
      </c>
      <c r="F555" t="str">
        <f>VLOOKUP(E555,Table5[[#All],[Product]:[Category]],2,0)</f>
        <v>Bars</v>
      </c>
      <c r="G555" s="1">
        <v>4011</v>
      </c>
      <c r="H555" s="36">
        <f>VLOOKUP(C555,Table6[#All],3,0)</f>
        <v>0.03</v>
      </c>
      <c r="I555" s="37">
        <f t="shared" si="32"/>
        <v>120.33</v>
      </c>
      <c r="J555" s="37">
        <f t="shared" si="33"/>
        <v>3890.67</v>
      </c>
      <c r="K555" s="38">
        <f t="shared" si="34"/>
        <v>2585.3000000000002</v>
      </c>
      <c r="L555" s="37">
        <f t="shared" si="35"/>
        <v>1305.3699999999999</v>
      </c>
      <c r="M555" s="2">
        <v>49</v>
      </c>
      <c r="N555">
        <v>502</v>
      </c>
      <c r="O555" s="7">
        <v>42232</v>
      </c>
      <c r="P555">
        <f>VLOOKUP(E555,Table5[#All],3,0)</f>
        <v>5.15</v>
      </c>
    </row>
    <row r="556" spans="1:16" x14ac:dyDescent="0.3">
      <c r="A556">
        <v>21422</v>
      </c>
      <c r="B556" t="s">
        <v>99</v>
      </c>
      <c r="C556" t="s">
        <v>39</v>
      </c>
      <c r="D556" t="str">
        <f>VLOOKUP(C556,Table6[[#All],[Geo]:[Region]],2,0)</f>
        <v>APAC</v>
      </c>
      <c r="E556" t="s">
        <v>67</v>
      </c>
      <c r="F556" t="str">
        <f>VLOOKUP(E556,Table5[[#All],[Product]:[Category]],2,0)</f>
        <v>Bars</v>
      </c>
      <c r="G556" s="1">
        <v>182</v>
      </c>
      <c r="H556" s="36">
        <f>VLOOKUP(C556,Table6[#All],3,0)</f>
        <v>0.03</v>
      </c>
      <c r="I556" s="37">
        <f t="shared" si="32"/>
        <v>5.46</v>
      </c>
      <c r="J556" s="37">
        <f t="shared" si="33"/>
        <v>176.54</v>
      </c>
      <c r="K556" s="38">
        <f t="shared" si="34"/>
        <v>133.9</v>
      </c>
      <c r="L556" s="37">
        <f t="shared" si="35"/>
        <v>42.639999999999986</v>
      </c>
      <c r="M556" s="2">
        <v>84</v>
      </c>
      <c r="N556">
        <v>26</v>
      </c>
      <c r="O556" s="7">
        <v>42257</v>
      </c>
      <c r="P556">
        <f>VLOOKUP(E556,Table5[#All],3,0)</f>
        <v>5.15</v>
      </c>
    </row>
    <row r="557" spans="1:16" x14ac:dyDescent="0.3">
      <c r="A557">
        <v>21423</v>
      </c>
      <c r="B557" t="s">
        <v>100</v>
      </c>
      <c r="C557" t="s">
        <v>38</v>
      </c>
      <c r="D557" t="str">
        <f>VLOOKUP(C557,Table6[[#All],[Geo]:[Region]],2,0)</f>
        <v>APAC</v>
      </c>
      <c r="E557" t="s">
        <v>61</v>
      </c>
      <c r="F557" t="str">
        <f>VLOOKUP(E557,Table5[[#All],[Product]:[Category]],2,0)</f>
        <v>Bars</v>
      </c>
      <c r="G557" s="1">
        <v>3402</v>
      </c>
      <c r="H557" s="36">
        <f>VLOOKUP(C557,Table6[#All],3,0)</f>
        <v>0.02</v>
      </c>
      <c r="I557" s="37">
        <f t="shared" si="32"/>
        <v>68.040000000000006</v>
      </c>
      <c r="J557" s="37">
        <f t="shared" si="33"/>
        <v>3333.96</v>
      </c>
      <c r="K557" s="38">
        <f t="shared" si="34"/>
        <v>689.06</v>
      </c>
      <c r="L557" s="37">
        <f t="shared" si="35"/>
        <v>2644.9</v>
      </c>
      <c r="M557" s="2">
        <v>192</v>
      </c>
      <c r="N557">
        <v>131</v>
      </c>
      <c r="O557" s="7">
        <v>42258</v>
      </c>
      <c r="P557">
        <f>VLOOKUP(E557,Table5[#All],3,0)</f>
        <v>5.26</v>
      </c>
    </row>
    <row r="558" spans="1:16" x14ac:dyDescent="0.3">
      <c r="A558">
        <v>21424</v>
      </c>
      <c r="B558" t="s">
        <v>98</v>
      </c>
      <c r="C558" t="s">
        <v>38</v>
      </c>
      <c r="D558" t="str">
        <f>VLOOKUP(C558,Table6[[#All],[Geo]:[Region]],2,0)</f>
        <v>APAC</v>
      </c>
      <c r="E558" t="s">
        <v>48</v>
      </c>
      <c r="F558" t="str">
        <f>VLOOKUP(E558,Table5[[#All],[Product]:[Category]],2,0)</f>
        <v>Bars</v>
      </c>
      <c r="G558" s="1">
        <v>2597</v>
      </c>
      <c r="H558" s="36">
        <f>VLOOKUP(C558,Table6[#All],3,0)</f>
        <v>0.02</v>
      </c>
      <c r="I558" s="37">
        <f t="shared" si="32"/>
        <v>51.94</v>
      </c>
      <c r="J558" s="37">
        <f t="shared" si="33"/>
        <v>2545.06</v>
      </c>
      <c r="K558" s="38">
        <f t="shared" si="34"/>
        <v>1235</v>
      </c>
      <c r="L558" s="37">
        <f t="shared" si="35"/>
        <v>1310.06</v>
      </c>
      <c r="M558" s="2">
        <v>188</v>
      </c>
      <c r="N558">
        <v>325</v>
      </c>
      <c r="O558" s="7">
        <v>42259</v>
      </c>
      <c r="P558">
        <f>VLOOKUP(E558,Table5[#All],3,0)</f>
        <v>3.8</v>
      </c>
    </row>
    <row r="559" spans="1:16" x14ac:dyDescent="0.3">
      <c r="A559">
        <v>21425</v>
      </c>
      <c r="B559" t="s">
        <v>100</v>
      </c>
      <c r="C559" t="s">
        <v>37</v>
      </c>
      <c r="D559" t="str">
        <f>VLOOKUP(C559,Table6[[#All],[Geo]:[Region]],2,0)</f>
        <v>Americas</v>
      </c>
      <c r="E559" t="s">
        <v>67</v>
      </c>
      <c r="F559" t="str">
        <f>VLOOKUP(E559,Table5[[#All],[Product]:[Category]],2,0)</f>
        <v>Bars</v>
      </c>
      <c r="G559" s="1">
        <v>2604</v>
      </c>
      <c r="H559" s="36">
        <f>VLOOKUP(C559,Table6[#All],3,0)</f>
        <v>0.04</v>
      </c>
      <c r="I559" s="37">
        <f t="shared" si="32"/>
        <v>104.16</v>
      </c>
      <c r="J559" s="37">
        <f t="shared" si="33"/>
        <v>2499.8399999999997</v>
      </c>
      <c r="K559" s="38">
        <f t="shared" si="34"/>
        <v>1915.8000000000002</v>
      </c>
      <c r="L559" s="37">
        <f t="shared" si="35"/>
        <v>584.03999999999951</v>
      </c>
      <c r="M559" s="2">
        <v>58</v>
      </c>
      <c r="N559">
        <v>372</v>
      </c>
      <c r="O559" s="7">
        <v>42260</v>
      </c>
      <c r="P559">
        <f>VLOOKUP(E559,Table5[#All],3,0)</f>
        <v>5.15</v>
      </c>
    </row>
    <row r="560" spans="1:16" x14ac:dyDescent="0.3">
      <c r="A560">
        <v>21426</v>
      </c>
      <c r="B560" t="s">
        <v>96</v>
      </c>
      <c r="C560" t="s">
        <v>39</v>
      </c>
      <c r="D560" t="str">
        <f>VLOOKUP(C560,Table6[[#All],[Geo]:[Region]],2,0)</f>
        <v>APAC</v>
      </c>
      <c r="E560" t="s">
        <v>66</v>
      </c>
      <c r="F560" t="str">
        <f>VLOOKUP(E560,Table5[[#All],[Product]:[Category]],2,0)</f>
        <v>Drinks</v>
      </c>
      <c r="G560" s="1">
        <v>2737</v>
      </c>
      <c r="H560" s="36">
        <f>VLOOKUP(C560,Table6[#All],3,0)</f>
        <v>0.03</v>
      </c>
      <c r="I560" s="37">
        <f t="shared" si="32"/>
        <v>82.11</v>
      </c>
      <c r="J560" s="37">
        <f t="shared" si="33"/>
        <v>2654.89</v>
      </c>
      <c r="K560" s="38">
        <f t="shared" si="34"/>
        <v>2097.3399999999997</v>
      </c>
      <c r="L560" s="37">
        <f t="shared" si="35"/>
        <v>557.55000000000018</v>
      </c>
      <c r="M560" s="2">
        <v>236</v>
      </c>
      <c r="N560">
        <v>211</v>
      </c>
      <c r="O560" s="7">
        <v>42261</v>
      </c>
      <c r="P560">
        <f>VLOOKUP(E560,Table5[#All],3,0)</f>
        <v>9.94</v>
      </c>
    </row>
    <row r="561" spans="1:16" x14ac:dyDescent="0.3">
      <c r="A561">
        <v>21427</v>
      </c>
      <c r="B561" t="s">
        <v>98</v>
      </c>
      <c r="C561" t="s">
        <v>36</v>
      </c>
      <c r="D561" t="str">
        <f>VLOOKUP(C561,Table6[[#All],[Geo]:[Region]],2,0)</f>
        <v>APAC</v>
      </c>
      <c r="E561" t="s">
        <v>68</v>
      </c>
      <c r="F561" t="str">
        <f>VLOOKUP(E561,Table5[[#All],[Product]:[Category]],2,0)</f>
        <v>Bites</v>
      </c>
      <c r="G561" s="1">
        <v>1162</v>
      </c>
      <c r="H561" s="36">
        <f>VLOOKUP(C561,Table6[#All],3,0)</f>
        <v>0.02</v>
      </c>
      <c r="I561" s="37">
        <f t="shared" si="32"/>
        <v>23.240000000000002</v>
      </c>
      <c r="J561" s="37">
        <f t="shared" si="33"/>
        <v>1138.76</v>
      </c>
      <c r="K561" s="38">
        <f t="shared" si="34"/>
        <v>439.9</v>
      </c>
      <c r="L561" s="37">
        <f t="shared" si="35"/>
        <v>698.86</v>
      </c>
      <c r="M561" s="2">
        <v>288</v>
      </c>
      <c r="N561">
        <v>166</v>
      </c>
      <c r="O561" s="7">
        <v>42262</v>
      </c>
      <c r="P561">
        <f>VLOOKUP(E561,Table5[#All],3,0)</f>
        <v>2.65</v>
      </c>
    </row>
    <row r="562" spans="1:16" x14ac:dyDescent="0.3">
      <c r="A562">
        <v>21428</v>
      </c>
      <c r="B562" t="s">
        <v>92</v>
      </c>
      <c r="C562" t="s">
        <v>37</v>
      </c>
      <c r="D562" t="str">
        <f>VLOOKUP(C562,Table6[[#All],[Geo]:[Region]],2,0)</f>
        <v>Americas</v>
      </c>
      <c r="E562" t="s">
        <v>64</v>
      </c>
      <c r="F562" t="str">
        <f>VLOOKUP(E562,Table5[[#All],[Product]:[Category]],2,0)</f>
        <v>Bites</v>
      </c>
      <c r="G562" s="1">
        <v>10626</v>
      </c>
      <c r="H562" s="36">
        <f>VLOOKUP(C562,Table6[#All],3,0)</f>
        <v>0.04</v>
      </c>
      <c r="I562" s="37">
        <f t="shared" si="32"/>
        <v>425.04</v>
      </c>
      <c r="J562" s="37">
        <f t="shared" si="33"/>
        <v>10200.959999999999</v>
      </c>
      <c r="K562" s="38">
        <f t="shared" si="34"/>
        <v>8515.9800000000014</v>
      </c>
      <c r="L562" s="37">
        <f t="shared" si="35"/>
        <v>1684.9799999999977</v>
      </c>
      <c r="M562" s="2">
        <v>26</v>
      </c>
      <c r="N562">
        <v>759</v>
      </c>
      <c r="O562" s="7">
        <v>42263</v>
      </c>
      <c r="P562">
        <f>VLOOKUP(E562,Table5[#All],3,0)</f>
        <v>11.22</v>
      </c>
    </row>
    <row r="563" spans="1:16" x14ac:dyDescent="0.3">
      <c r="A563">
        <v>21429</v>
      </c>
      <c r="B563" t="s">
        <v>100</v>
      </c>
      <c r="C563" t="s">
        <v>38</v>
      </c>
      <c r="D563" t="str">
        <f>VLOOKUP(C563,Table6[[#All],[Geo]:[Region]],2,0)</f>
        <v>APAC</v>
      </c>
      <c r="E563" t="s">
        <v>59</v>
      </c>
      <c r="F563" t="str">
        <f>VLOOKUP(E563,Table5[[#All],[Product]:[Category]],2,0)</f>
        <v>Bites</v>
      </c>
      <c r="G563" s="1">
        <v>2044</v>
      </c>
      <c r="H563" s="36">
        <f>VLOOKUP(C563,Table6[#All],3,0)</f>
        <v>0.02</v>
      </c>
      <c r="I563" s="37">
        <f t="shared" si="32"/>
        <v>40.880000000000003</v>
      </c>
      <c r="J563" s="37">
        <f t="shared" si="33"/>
        <v>2003.12</v>
      </c>
      <c r="K563" s="38">
        <f t="shared" si="34"/>
        <v>638.95999999999992</v>
      </c>
      <c r="L563" s="37">
        <f t="shared" si="35"/>
        <v>1364.1599999999999</v>
      </c>
      <c r="M563" s="2">
        <v>130</v>
      </c>
      <c r="N563">
        <v>98</v>
      </c>
      <c r="O563" s="7">
        <v>42264</v>
      </c>
      <c r="P563">
        <f>VLOOKUP(E563,Table5[#All],3,0)</f>
        <v>6.52</v>
      </c>
    </row>
    <row r="564" spans="1:16" x14ac:dyDescent="0.3">
      <c r="A564">
        <v>21430</v>
      </c>
      <c r="B564" t="s">
        <v>92</v>
      </c>
      <c r="C564" t="s">
        <v>41</v>
      </c>
      <c r="D564" t="str">
        <f>VLOOKUP(C564,Table6[[#All],[Geo]:[Region]],2,0)</f>
        <v>Americas</v>
      </c>
      <c r="E564" t="s">
        <v>62</v>
      </c>
      <c r="F564" t="str">
        <f>VLOOKUP(E564,Table5[[#All],[Product]:[Category]],2,0)</f>
        <v>Bars</v>
      </c>
      <c r="G564" s="1">
        <v>7014</v>
      </c>
      <c r="H564" s="36">
        <f>VLOOKUP(C564,Table6[#All],3,0)</f>
        <v>0.03</v>
      </c>
      <c r="I564" s="37">
        <f t="shared" si="32"/>
        <v>210.42</v>
      </c>
      <c r="J564" s="37">
        <f t="shared" si="33"/>
        <v>6803.58</v>
      </c>
      <c r="K564" s="38">
        <f t="shared" si="34"/>
        <v>2357.65</v>
      </c>
      <c r="L564" s="37">
        <f t="shared" si="35"/>
        <v>4445.93</v>
      </c>
      <c r="M564" s="2">
        <v>104</v>
      </c>
      <c r="N564">
        <v>305</v>
      </c>
      <c r="O564" s="7">
        <v>42265</v>
      </c>
      <c r="P564">
        <f>VLOOKUP(E564,Table5[#All],3,0)</f>
        <v>7.73</v>
      </c>
    </row>
    <row r="565" spans="1:16" x14ac:dyDescent="0.3">
      <c r="A565">
        <v>21431</v>
      </c>
      <c r="B565" t="s">
        <v>98</v>
      </c>
      <c r="C565" t="s">
        <v>41</v>
      </c>
      <c r="D565" t="str">
        <f>VLOOKUP(C565,Table6[[#All],[Geo]:[Region]],2,0)</f>
        <v>Americas</v>
      </c>
      <c r="E565" t="s">
        <v>47</v>
      </c>
      <c r="F565" t="str">
        <f>VLOOKUP(E565,Table5[[#All],[Product]:[Category]],2,0)</f>
        <v>Bars</v>
      </c>
      <c r="G565" s="1">
        <v>8449</v>
      </c>
      <c r="H565" s="36">
        <f>VLOOKUP(C565,Table6[#All],3,0)</f>
        <v>0.03</v>
      </c>
      <c r="I565" s="37">
        <f t="shared" si="32"/>
        <v>253.47</v>
      </c>
      <c r="J565" s="37">
        <f t="shared" si="33"/>
        <v>8195.5300000000007</v>
      </c>
      <c r="K565" s="38">
        <f t="shared" si="34"/>
        <v>1167.48</v>
      </c>
      <c r="L565" s="37">
        <f t="shared" si="35"/>
        <v>7028.0500000000011</v>
      </c>
      <c r="M565" s="2">
        <v>320</v>
      </c>
      <c r="N565">
        <v>423</v>
      </c>
      <c r="O565" s="7">
        <v>42266</v>
      </c>
      <c r="P565">
        <f>VLOOKUP(E565,Table5[#All],3,0)</f>
        <v>2.76</v>
      </c>
    </row>
    <row r="566" spans="1:16" x14ac:dyDescent="0.3">
      <c r="A566">
        <v>21432</v>
      </c>
      <c r="B566" t="s">
        <v>97</v>
      </c>
      <c r="C566" t="s">
        <v>36</v>
      </c>
      <c r="D566" t="str">
        <f>VLOOKUP(C566,Table6[[#All],[Geo]:[Region]],2,0)</f>
        <v>APAC</v>
      </c>
      <c r="E566" t="s">
        <v>51</v>
      </c>
      <c r="F566" t="str">
        <f>VLOOKUP(E566,Table5[[#All],[Product]:[Category]],2,0)</f>
        <v>Bars</v>
      </c>
      <c r="G566" s="1">
        <v>11963</v>
      </c>
      <c r="H566" s="36">
        <f>VLOOKUP(C566,Table6[#All],3,0)</f>
        <v>0.02</v>
      </c>
      <c r="I566" s="37">
        <f t="shared" si="32"/>
        <v>239.26</v>
      </c>
      <c r="J566" s="37">
        <f t="shared" si="33"/>
        <v>11723.74</v>
      </c>
      <c r="K566" s="38">
        <f t="shared" si="34"/>
        <v>1844.15</v>
      </c>
      <c r="L566" s="37">
        <f t="shared" si="35"/>
        <v>9879.59</v>
      </c>
      <c r="M566" s="2">
        <v>198</v>
      </c>
      <c r="N566">
        <v>479</v>
      </c>
      <c r="O566" s="7">
        <v>42267</v>
      </c>
      <c r="P566">
        <f>VLOOKUP(E566,Table5[#All],3,0)</f>
        <v>3.85</v>
      </c>
    </row>
    <row r="567" spans="1:16" x14ac:dyDescent="0.3">
      <c r="A567">
        <v>21433</v>
      </c>
      <c r="B567" t="s">
        <v>96</v>
      </c>
      <c r="C567" t="s">
        <v>41</v>
      </c>
      <c r="D567" t="str">
        <f>VLOOKUP(C567,Table6[[#All],[Geo]:[Region]],2,0)</f>
        <v>Americas</v>
      </c>
      <c r="E567" t="s">
        <v>67</v>
      </c>
      <c r="F567" t="str">
        <f>VLOOKUP(E567,Table5[[#All],[Product]:[Category]],2,0)</f>
        <v>Bars</v>
      </c>
      <c r="G567" s="1">
        <v>2380</v>
      </c>
      <c r="H567" s="36">
        <f>VLOOKUP(C567,Table6[#All],3,0)</f>
        <v>0.03</v>
      </c>
      <c r="I567" s="37">
        <f t="shared" si="32"/>
        <v>71.399999999999991</v>
      </c>
      <c r="J567" s="37">
        <f t="shared" si="33"/>
        <v>2308.6</v>
      </c>
      <c r="K567" s="38">
        <f t="shared" si="34"/>
        <v>1534.7</v>
      </c>
      <c r="L567" s="37">
        <f t="shared" si="35"/>
        <v>773.89999999999986</v>
      </c>
      <c r="M567" s="2">
        <v>335</v>
      </c>
      <c r="N567">
        <v>298</v>
      </c>
      <c r="O567" s="7">
        <v>42268</v>
      </c>
      <c r="P567">
        <f>VLOOKUP(E567,Table5[#All],3,0)</f>
        <v>5.15</v>
      </c>
    </row>
    <row r="568" spans="1:16" x14ac:dyDescent="0.3">
      <c r="A568">
        <v>21434</v>
      </c>
      <c r="B568" t="s">
        <v>94</v>
      </c>
      <c r="C568" t="s">
        <v>40</v>
      </c>
      <c r="D568" t="str">
        <f>VLOOKUP(C568,Table6[[#All],[Geo]:[Region]],2,0)</f>
        <v>Europe</v>
      </c>
      <c r="E568" t="s">
        <v>56</v>
      </c>
      <c r="F568" t="str">
        <f>VLOOKUP(E568,Table5[[#All],[Product]:[Category]],2,0)</f>
        <v>Drinks</v>
      </c>
      <c r="G568" s="1">
        <v>5117</v>
      </c>
      <c r="H568" s="36">
        <f>VLOOKUP(C568,Table6[#All],3,0)</f>
        <v>0.01</v>
      </c>
      <c r="I568" s="37">
        <f t="shared" si="32"/>
        <v>51.17</v>
      </c>
      <c r="J568" s="37">
        <f t="shared" si="33"/>
        <v>5065.83</v>
      </c>
      <c r="K568" s="38">
        <f t="shared" si="34"/>
        <v>2325.6</v>
      </c>
      <c r="L568" s="37">
        <f t="shared" si="35"/>
        <v>2740.23</v>
      </c>
      <c r="M568" s="2">
        <v>305</v>
      </c>
      <c r="N568">
        <v>342</v>
      </c>
      <c r="O568" s="7">
        <v>42269</v>
      </c>
      <c r="P568">
        <f>VLOOKUP(E568,Table5[#All],3,0)</f>
        <v>6.8</v>
      </c>
    </row>
    <row r="569" spans="1:16" x14ac:dyDescent="0.3">
      <c r="A569">
        <v>21435</v>
      </c>
      <c r="B569" t="s">
        <v>97</v>
      </c>
      <c r="C569" t="s">
        <v>36</v>
      </c>
      <c r="D569" t="str">
        <f>VLOOKUP(C569,Table6[[#All],[Geo]:[Region]],2,0)</f>
        <v>APAC</v>
      </c>
      <c r="E569" t="s">
        <v>60</v>
      </c>
      <c r="F569" t="str">
        <f>VLOOKUP(E569,Table5[[#All],[Product]:[Category]],2,0)</f>
        <v>Drinks</v>
      </c>
      <c r="G569" s="1">
        <v>1694</v>
      </c>
      <c r="H569" s="36">
        <f>VLOOKUP(C569,Table6[#All],3,0)</f>
        <v>0.02</v>
      </c>
      <c r="I569" s="37">
        <f t="shared" si="32"/>
        <v>33.880000000000003</v>
      </c>
      <c r="J569" s="37">
        <f t="shared" si="33"/>
        <v>1660.12</v>
      </c>
      <c r="K569" s="38">
        <f t="shared" si="34"/>
        <v>195.84</v>
      </c>
      <c r="L569" s="37">
        <f t="shared" si="35"/>
        <v>1464.28</v>
      </c>
      <c r="M569" s="2">
        <v>10</v>
      </c>
      <c r="N569">
        <v>68</v>
      </c>
      <c r="O569" s="7">
        <v>42300</v>
      </c>
      <c r="P569">
        <f>VLOOKUP(E569,Table5[#All],3,0)</f>
        <v>2.88</v>
      </c>
    </row>
    <row r="570" spans="1:16" x14ac:dyDescent="0.3">
      <c r="A570">
        <v>21436</v>
      </c>
      <c r="B570" t="s">
        <v>93</v>
      </c>
      <c r="C570" t="s">
        <v>41</v>
      </c>
      <c r="D570" t="str">
        <f>VLOOKUP(C570,Table6[[#All],[Geo]:[Region]],2,0)</f>
        <v>Americas</v>
      </c>
      <c r="E570" t="s">
        <v>68</v>
      </c>
      <c r="F570" t="str">
        <f>VLOOKUP(E570,Table5[[#All],[Product]:[Category]],2,0)</f>
        <v>Bites</v>
      </c>
      <c r="G570" s="1">
        <v>11564</v>
      </c>
      <c r="H570" s="36">
        <f>VLOOKUP(C570,Table6[#All],3,0)</f>
        <v>0.03</v>
      </c>
      <c r="I570" s="37">
        <f t="shared" si="32"/>
        <v>346.91999999999996</v>
      </c>
      <c r="J570" s="37">
        <f t="shared" si="33"/>
        <v>11217.08</v>
      </c>
      <c r="K570" s="38">
        <f t="shared" si="34"/>
        <v>3405.25</v>
      </c>
      <c r="L570" s="37">
        <f t="shared" si="35"/>
        <v>7811.83</v>
      </c>
      <c r="M570" s="2">
        <v>247</v>
      </c>
      <c r="N570">
        <v>1285</v>
      </c>
      <c r="O570" s="7">
        <v>42301</v>
      </c>
      <c r="P570">
        <f>VLOOKUP(E570,Table5[#All],3,0)</f>
        <v>2.65</v>
      </c>
    </row>
    <row r="571" spans="1:16" x14ac:dyDescent="0.3">
      <c r="A571">
        <v>21437</v>
      </c>
      <c r="B571" t="s">
        <v>92</v>
      </c>
      <c r="C571" t="s">
        <v>37</v>
      </c>
      <c r="D571" t="str">
        <f>VLOOKUP(C571,Table6[[#All],[Geo]:[Region]],2,0)</f>
        <v>Americas</v>
      </c>
      <c r="E571" t="s">
        <v>48</v>
      </c>
      <c r="F571" t="str">
        <f>VLOOKUP(E571,Table5[[#All],[Product]:[Category]],2,0)</f>
        <v>Bars</v>
      </c>
      <c r="G571" s="1">
        <v>9303</v>
      </c>
      <c r="H571" s="36">
        <f>VLOOKUP(C571,Table6[#All],3,0)</f>
        <v>0.04</v>
      </c>
      <c r="I571" s="37">
        <f t="shared" si="32"/>
        <v>372.12</v>
      </c>
      <c r="J571" s="37">
        <f t="shared" si="33"/>
        <v>8930.8799999999992</v>
      </c>
      <c r="K571" s="38">
        <f t="shared" si="34"/>
        <v>3537.7999999999997</v>
      </c>
      <c r="L571" s="37">
        <f t="shared" si="35"/>
        <v>5393.08</v>
      </c>
      <c r="M571" s="2">
        <v>94</v>
      </c>
      <c r="N571">
        <v>931</v>
      </c>
      <c r="O571" s="7">
        <v>42302</v>
      </c>
      <c r="P571">
        <f>VLOOKUP(E571,Table5[#All],3,0)</f>
        <v>3.8</v>
      </c>
    </row>
    <row r="572" spans="1:16" x14ac:dyDescent="0.3">
      <c r="A572">
        <v>21438</v>
      </c>
      <c r="B572" t="s">
        <v>92</v>
      </c>
      <c r="C572" t="s">
        <v>41</v>
      </c>
      <c r="D572" t="str">
        <f>VLOOKUP(C572,Table6[[#All],[Geo]:[Region]],2,0)</f>
        <v>Americas</v>
      </c>
      <c r="E572" t="s">
        <v>46</v>
      </c>
      <c r="F572" t="str">
        <f>VLOOKUP(E572,Table5[[#All],[Product]:[Category]],2,0)</f>
        <v>Bars</v>
      </c>
      <c r="G572" s="1">
        <v>12677</v>
      </c>
      <c r="H572" s="36">
        <f>VLOOKUP(C572,Table6[#All],3,0)</f>
        <v>0.03</v>
      </c>
      <c r="I572" s="37">
        <f t="shared" si="32"/>
        <v>380.31</v>
      </c>
      <c r="J572" s="37">
        <f t="shared" si="33"/>
        <v>12296.69</v>
      </c>
      <c r="K572" s="38">
        <f t="shared" si="34"/>
        <v>2031.3600000000001</v>
      </c>
      <c r="L572" s="37">
        <f t="shared" si="35"/>
        <v>10265.33</v>
      </c>
      <c r="M572" s="2">
        <v>199</v>
      </c>
      <c r="N572">
        <v>552</v>
      </c>
      <c r="O572" s="7">
        <v>42303</v>
      </c>
      <c r="P572">
        <f>VLOOKUP(E572,Table5[#All],3,0)</f>
        <v>3.68</v>
      </c>
    </row>
    <row r="573" spans="1:16" x14ac:dyDescent="0.3">
      <c r="A573">
        <v>21439</v>
      </c>
      <c r="B573" t="s">
        <v>100</v>
      </c>
      <c r="C573" t="s">
        <v>39</v>
      </c>
      <c r="D573" t="str">
        <f>VLOOKUP(C573,Table6[[#All],[Geo]:[Region]],2,0)</f>
        <v>APAC</v>
      </c>
      <c r="E573" t="s">
        <v>61</v>
      </c>
      <c r="F573" t="str">
        <f>VLOOKUP(E573,Table5[[#All],[Product]:[Category]],2,0)</f>
        <v>Bars</v>
      </c>
      <c r="G573" s="1">
        <v>308</v>
      </c>
      <c r="H573" s="36">
        <f>VLOOKUP(C573,Table6[#All],3,0)</f>
        <v>0.03</v>
      </c>
      <c r="I573" s="37">
        <f t="shared" si="32"/>
        <v>9.24</v>
      </c>
      <c r="J573" s="37">
        <f t="shared" si="33"/>
        <v>298.76</v>
      </c>
      <c r="K573" s="38">
        <f t="shared" si="34"/>
        <v>68.38</v>
      </c>
      <c r="L573" s="37">
        <f t="shared" si="35"/>
        <v>230.38</v>
      </c>
      <c r="M573" s="2">
        <v>39</v>
      </c>
      <c r="N573">
        <v>13</v>
      </c>
      <c r="O573" s="7">
        <v>42304</v>
      </c>
      <c r="P573">
        <f>VLOOKUP(E573,Table5[#All],3,0)</f>
        <v>5.26</v>
      </c>
    </row>
    <row r="574" spans="1:16" x14ac:dyDescent="0.3">
      <c r="A574">
        <v>21440</v>
      </c>
      <c r="B574" t="s">
        <v>95</v>
      </c>
      <c r="C574" t="s">
        <v>36</v>
      </c>
      <c r="D574" t="str">
        <f>VLOOKUP(C574,Table6[[#All],[Geo]:[Region]],2,0)</f>
        <v>APAC</v>
      </c>
      <c r="E574" t="s">
        <v>46</v>
      </c>
      <c r="F574" t="str">
        <f>VLOOKUP(E574,Table5[[#All],[Product]:[Category]],2,0)</f>
        <v>Bars</v>
      </c>
      <c r="G574" s="1">
        <v>10633</v>
      </c>
      <c r="H574" s="36">
        <f>VLOOKUP(C574,Table6[#All],3,0)</f>
        <v>0.02</v>
      </c>
      <c r="I574" s="37">
        <f t="shared" si="32"/>
        <v>212.66</v>
      </c>
      <c r="J574" s="37">
        <f t="shared" si="33"/>
        <v>10420.34</v>
      </c>
      <c r="K574" s="38">
        <f t="shared" si="34"/>
        <v>1633.92</v>
      </c>
      <c r="L574" s="37">
        <f t="shared" si="35"/>
        <v>8786.42</v>
      </c>
      <c r="M574" s="2">
        <v>83</v>
      </c>
      <c r="N574">
        <v>444</v>
      </c>
      <c r="O574" s="7">
        <v>42305</v>
      </c>
      <c r="P574">
        <f>VLOOKUP(E574,Table5[#All],3,0)</f>
        <v>3.68</v>
      </c>
    </row>
    <row r="575" spans="1:16" x14ac:dyDescent="0.3">
      <c r="A575">
        <v>21441</v>
      </c>
      <c r="B575" t="s">
        <v>99</v>
      </c>
      <c r="C575" t="s">
        <v>39</v>
      </c>
      <c r="D575" t="str">
        <f>VLOOKUP(C575,Table6[[#All],[Geo]:[Region]],2,0)</f>
        <v>APAC</v>
      </c>
      <c r="E575" t="s">
        <v>66</v>
      </c>
      <c r="F575" t="str">
        <f>VLOOKUP(E575,Table5[[#All],[Product]:[Category]],2,0)</f>
        <v>Drinks</v>
      </c>
      <c r="G575" s="1">
        <v>4452</v>
      </c>
      <c r="H575" s="36">
        <f>VLOOKUP(C575,Table6[#All],3,0)</f>
        <v>0.03</v>
      </c>
      <c r="I575" s="37">
        <f t="shared" si="32"/>
        <v>133.56</v>
      </c>
      <c r="J575" s="37">
        <f t="shared" si="33"/>
        <v>4318.4399999999996</v>
      </c>
      <c r="K575" s="38">
        <f t="shared" si="34"/>
        <v>4025.7</v>
      </c>
      <c r="L575" s="37">
        <f t="shared" si="35"/>
        <v>292.73999999999978</v>
      </c>
      <c r="M575" s="2">
        <v>124</v>
      </c>
      <c r="N575">
        <v>405</v>
      </c>
      <c r="O575" s="7">
        <v>42306</v>
      </c>
      <c r="P575">
        <f>VLOOKUP(E575,Table5[#All],3,0)</f>
        <v>9.94</v>
      </c>
    </row>
    <row r="576" spans="1:16" x14ac:dyDescent="0.3">
      <c r="A576">
        <v>21442</v>
      </c>
      <c r="B576" t="s">
        <v>97</v>
      </c>
      <c r="C576" t="s">
        <v>38</v>
      </c>
      <c r="D576" t="str">
        <f>VLOOKUP(C576,Table6[[#All],[Geo]:[Region]],2,0)</f>
        <v>APAC</v>
      </c>
      <c r="E576" t="s">
        <v>63</v>
      </c>
      <c r="F576" t="str">
        <f>VLOOKUP(E576,Table5[[#All],[Product]:[Category]],2,0)</f>
        <v>Bars</v>
      </c>
      <c r="G576" s="1">
        <v>10605</v>
      </c>
      <c r="H576" s="36">
        <f>VLOOKUP(C576,Table6[#All],3,0)</f>
        <v>0.02</v>
      </c>
      <c r="I576" s="37">
        <f t="shared" si="32"/>
        <v>212.1</v>
      </c>
      <c r="J576" s="37">
        <f t="shared" si="33"/>
        <v>10392.9</v>
      </c>
      <c r="K576" s="38">
        <f t="shared" si="34"/>
        <v>4044.04</v>
      </c>
      <c r="L576" s="37">
        <f t="shared" si="35"/>
        <v>6348.86</v>
      </c>
      <c r="M576" s="2">
        <v>208</v>
      </c>
      <c r="N576">
        <v>707</v>
      </c>
      <c r="O576" s="7">
        <v>42307</v>
      </c>
      <c r="P576">
        <f>VLOOKUP(E576,Table5[#All],3,0)</f>
        <v>5.72</v>
      </c>
    </row>
    <row r="577" spans="1:16" x14ac:dyDescent="0.3">
      <c r="A577">
        <v>21443</v>
      </c>
      <c r="B577" t="s">
        <v>95</v>
      </c>
      <c r="C577" t="s">
        <v>39</v>
      </c>
      <c r="D577" t="str">
        <f>VLOOKUP(C577,Table6[[#All],[Geo]:[Region]],2,0)</f>
        <v>APAC</v>
      </c>
      <c r="E577" t="s">
        <v>52</v>
      </c>
      <c r="F577" t="str">
        <f>VLOOKUP(E577,Table5[[#All],[Product]:[Category]],2,0)</f>
        <v>Bars</v>
      </c>
      <c r="G577" s="1">
        <v>8141</v>
      </c>
      <c r="H577" s="36">
        <f>VLOOKUP(C577,Table6[#All],3,0)</f>
        <v>0.03</v>
      </c>
      <c r="I577" s="37">
        <f t="shared" si="32"/>
        <v>244.23</v>
      </c>
      <c r="J577" s="37">
        <f t="shared" si="33"/>
        <v>7896.7699999999995</v>
      </c>
      <c r="K577" s="38">
        <f t="shared" si="34"/>
        <v>2412.6600000000003</v>
      </c>
      <c r="L577" s="37">
        <f t="shared" si="35"/>
        <v>5484.1099999999988</v>
      </c>
      <c r="M577" s="2">
        <v>404</v>
      </c>
      <c r="N577">
        <v>509</v>
      </c>
      <c r="O577" s="7">
        <v>42308</v>
      </c>
      <c r="P577">
        <f>VLOOKUP(E577,Table5[#All],3,0)</f>
        <v>4.74</v>
      </c>
    </row>
    <row r="578" spans="1:16" x14ac:dyDescent="0.3">
      <c r="A578">
        <v>21444</v>
      </c>
      <c r="B578" t="s">
        <v>96</v>
      </c>
      <c r="C578" t="s">
        <v>41</v>
      </c>
      <c r="D578" t="str">
        <f>VLOOKUP(C578,Table6[[#All],[Geo]:[Region]],2,0)</f>
        <v>Americas</v>
      </c>
      <c r="E578" t="s">
        <v>49</v>
      </c>
      <c r="F578" t="str">
        <f>VLOOKUP(E578,Table5[[#All],[Product]:[Category]],2,0)</f>
        <v>Drinks</v>
      </c>
      <c r="G578" s="1">
        <v>665</v>
      </c>
      <c r="H578" s="36">
        <f>VLOOKUP(C578,Table6[#All],3,0)</f>
        <v>0.03</v>
      </c>
      <c r="I578" s="37">
        <f t="shared" si="32"/>
        <v>19.95</v>
      </c>
      <c r="J578" s="37">
        <f t="shared" si="33"/>
        <v>645.04999999999995</v>
      </c>
      <c r="K578" s="38">
        <f t="shared" si="34"/>
        <v>248.82</v>
      </c>
      <c r="L578" s="37">
        <f t="shared" si="35"/>
        <v>396.22999999999996</v>
      </c>
      <c r="M578" s="2">
        <v>352</v>
      </c>
      <c r="N578">
        <v>26</v>
      </c>
      <c r="O578" s="7">
        <v>42309</v>
      </c>
      <c r="P578">
        <f>VLOOKUP(E578,Table5[#All],3,0)</f>
        <v>9.57</v>
      </c>
    </row>
    <row r="579" spans="1:16" x14ac:dyDescent="0.3">
      <c r="A579">
        <v>21445</v>
      </c>
      <c r="B579" t="s">
        <v>92</v>
      </c>
      <c r="C579" t="s">
        <v>41</v>
      </c>
      <c r="D579" t="str">
        <f>VLOOKUP(C579,Table6[[#All],[Geo]:[Region]],2,0)</f>
        <v>Americas</v>
      </c>
      <c r="E579" t="s">
        <v>58</v>
      </c>
      <c r="F579" t="str">
        <f>VLOOKUP(E579,Table5[[#All],[Product]:[Category]],2,0)</f>
        <v>Bites</v>
      </c>
      <c r="G579" s="1">
        <v>532</v>
      </c>
      <c r="H579" s="36">
        <f>VLOOKUP(C579,Table6[#All],3,0)</f>
        <v>0.03</v>
      </c>
      <c r="I579" s="37">
        <f t="shared" ref="I579:I631" si="36">G579*H579</f>
        <v>15.959999999999999</v>
      </c>
      <c r="J579" s="37">
        <f t="shared" ref="J579:J631" si="37">G579*(1-H579)</f>
        <v>516.04</v>
      </c>
      <c r="K579" s="38">
        <f t="shared" ref="K579:K631" si="38">P579*N579</f>
        <v>334.40000000000003</v>
      </c>
      <c r="L579" s="37">
        <f t="shared" ref="L579:L631" si="39">J579-K579</f>
        <v>181.63999999999993</v>
      </c>
      <c r="M579" s="2">
        <v>23</v>
      </c>
      <c r="N579">
        <v>76</v>
      </c>
      <c r="O579" s="7">
        <v>42310</v>
      </c>
      <c r="P579">
        <f>VLOOKUP(E579,Table5[#All],3,0)</f>
        <v>4.4000000000000004</v>
      </c>
    </row>
    <row r="580" spans="1:16" x14ac:dyDescent="0.3">
      <c r="A580">
        <v>21446</v>
      </c>
      <c r="B580" t="s">
        <v>99</v>
      </c>
      <c r="C580" t="s">
        <v>38</v>
      </c>
      <c r="D580" t="str">
        <f>VLOOKUP(C580,Table6[[#All],[Geo]:[Region]],2,0)</f>
        <v>APAC</v>
      </c>
      <c r="E580" t="s">
        <v>66</v>
      </c>
      <c r="F580" t="str">
        <f>VLOOKUP(E580,Table5[[#All],[Product]:[Category]],2,0)</f>
        <v>Drinks</v>
      </c>
      <c r="G580" s="1">
        <v>749</v>
      </c>
      <c r="H580" s="36">
        <f>VLOOKUP(C580,Table6[#All],3,0)</f>
        <v>0.02</v>
      </c>
      <c r="I580" s="37">
        <f t="shared" si="36"/>
        <v>14.98</v>
      </c>
      <c r="J580" s="37">
        <f t="shared" si="37"/>
        <v>734.02</v>
      </c>
      <c r="K580" s="38">
        <f t="shared" si="38"/>
        <v>626.21999999999991</v>
      </c>
      <c r="L580" s="37">
        <f t="shared" si="39"/>
        <v>107.80000000000007</v>
      </c>
      <c r="M580" s="2">
        <v>38</v>
      </c>
      <c r="N580">
        <v>63</v>
      </c>
      <c r="O580" s="7">
        <v>42311</v>
      </c>
      <c r="P580">
        <f>VLOOKUP(E580,Table5[#All],3,0)</f>
        <v>9.94</v>
      </c>
    </row>
    <row r="581" spans="1:16" x14ac:dyDescent="0.3">
      <c r="A581">
        <v>21447</v>
      </c>
      <c r="B581" t="s">
        <v>94</v>
      </c>
      <c r="C581" t="s">
        <v>39</v>
      </c>
      <c r="D581" t="str">
        <f>VLOOKUP(C581,Table6[[#All],[Geo]:[Region]],2,0)</f>
        <v>APAC</v>
      </c>
      <c r="E581" t="s">
        <v>62</v>
      </c>
      <c r="F581" t="str">
        <f>VLOOKUP(E581,Table5[[#All],[Product]:[Category]],2,0)</f>
        <v>Bars</v>
      </c>
      <c r="G581" s="1">
        <v>2128</v>
      </c>
      <c r="H581" s="36">
        <f>VLOOKUP(C581,Table6[#All],3,0)</f>
        <v>0.03</v>
      </c>
      <c r="I581" s="37">
        <f t="shared" si="36"/>
        <v>63.839999999999996</v>
      </c>
      <c r="J581" s="37">
        <f t="shared" si="37"/>
        <v>2064.16</v>
      </c>
      <c r="K581" s="38">
        <f t="shared" si="38"/>
        <v>633.86</v>
      </c>
      <c r="L581" s="37">
        <f t="shared" si="39"/>
        <v>1430.2999999999997</v>
      </c>
      <c r="M581" s="2">
        <v>95</v>
      </c>
      <c r="N581">
        <v>82</v>
      </c>
      <c r="O581" s="7">
        <v>42312</v>
      </c>
      <c r="P581">
        <f>VLOOKUP(E581,Table5[#All],3,0)</f>
        <v>7.73</v>
      </c>
    </row>
    <row r="582" spans="1:16" x14ac:dyDescent="0.3">
      <c r="A582">
        <v>21448</v>
      </c>
      <c r="B582" t="s">
        <v>93</v>
      </c>
      <c r="C582" t="s">
        <v>38</v>
      </c>
      <c r="D582" t="str">
        <f>VLOOKUP(C582,Table6[[#All],[Geo]:[Region]],2,0)</f>
        <v>APAC</v>
      </c>
      <c r="E582" t="s">
        <v>53</v>
      </c>
      <c r="F582" t="str">
        <f>VLOOKUP(E582,Table5[[#All],[Product]:[Category]],2,0)</f>
        <v>Bites</v>
      </c>
      <c r="G582" s="1">
        <v>15533</v>
      </c>
      <c r="H582" s="36">
        <f>VLOOKUP(C582,Table6[#All],3,0)</f>
        <v>0.02</v>
      </c>
      <c r="I582" s="37">
        <f t="shared" si="36"/>
        <v>310.66000000000003</v>
      </c>
      <c r="J582" s="37">
        <f t="shared" si="37"/>
        <v>15222.34</v>
      </c>
      <c r="K582" s="38">
        <f t="shared" si="38"/>
        <v>19365.72</v>
      </c>
      <c r="L582" s="37">
        <f t="shared" si="39"/>
        <v>-4143.380000000001</v>
      </c>
      <c r="M582" s="2">
        <v>187</v>
      </c>
      <c r="N582">
        <v>2589</v>
      </c>
      <c r="O582" s="7">
        <v>42313</v>
      </c>
      <c r="P582">
        <f>VLOOKUP(E582,Table5[#All],3,0)</f>
        <v>7.48</v>
      </c>
    </row>
    <row r="583" spans="1:16" x14ac:dyDescent="0.3">
      <c r="A583">
        <v>21507</v>
      </c>
      <c r="B583" t="s">
        <v>96</v>
      </c>
      <c r="C583" t="s">
        <v>40</v>
      </c>
      <c r="D583" t="str">
        <f>VLOOKUP(C583,Table6[[#All],[Geo]:[Region]],2,0)</f>
        <v>Europe</v>
      </c>
      <c r="E583" t="s">
        <v>48</v>
      </c>
      <c r="F583" t="str">
        <f>VLOOKUP(E583,Table5[[#All],[Product]:[Category]],2,0)</f>
        <v>Bars</v>
      </c>
      <c r="G583" s="1">
        <v>4739</v>
      </c>
      <c r="H583" s="36">
        <f>VLOOKUP(C583,Table6[#All],3,0)</f>
        <v>0.01</v>
      </c>
      <c r="I583" s="37">
        <f t="shared" si="36"/>
        <v>47.39</v>
      </c>
      <c r="J583" s="37">
        <f t="shared" si="37"/>
        <v>4691.6099999999997</v>
      </c>
      <c r="K583" s="38">
        <f t="shared" si="38"/>
        <v>1637.8</v>
      </c>
      <c r="L583" s="37">
        <f t="shared" si="39"/>
        <v>3053.8099999999995</v>
      </c>
      <c r="M583" s="2">
        <v>111</v>
      </c>
      <c r="N583">
        <v>431</v>
      </c>
      <c r="O583" s="7">
        <v>42314</v>
      </c>
      <c r="P583">
        <f>VLOOKUP(E583,Table5[#All],3,0)</f>
        <v>3.8</v>
      </c>
    </row>
    <row r="584" spans="1:16" x14ac:dyDescent="0.3">
      <c r="A584">
        <v>21510</v>
      </c>
      <c r="B584" t="s">
        <v>92</v>
      </c>
      <c r="C584" t="s">
        <v>37</v>
      </c>
      <c r="D584" t="str">
        <f>VLOOKUP(C584,Table6[[#All],[Geo]:[Region]],2,0)</f>
        <v>Americas</v>
      </c>
      <c r="E584" t="s">
        <v>51</v>
      </c>
      <c r="F584" t="str">
        <f>VLOOKUP(E584,Table5[[#All],[Product]:[Category]],2,0)</f>
        <v>Bars</v>
      </c>
      <c r="G584" s="1">
        <v>2856</v>
      </c>
      <c r="H584" s="36">
        <f>VLOOKUP(C584,Table6[#All],3,0)</f>
        <v>0.04</v>
      </c>
      <c r="I584" s="37">
        <f t="shared" si="36"/>
        <v>114.24000000000001</v>
      </c>
      <c r="J584" s="37">
        <f t="shared" si="37"/>
        <v>2741.7599999999998</v>
      </c>
      <c r="K584" s="38">
        <f t="shared" si="38"/>
        <v>500.5</v>
      </c>
      <c r="L584" s="37">
        <f t="shared" si="39"/>
        <v>2241.2599999999998</v>
      </c>
      <c r="M584" s="2">
        <v>453</v>
      </c>
      <c r="N584">
        <v>130</v>
      </c>
      <c r="O584" s="7">
        <v>42315</v>
      </c>
      <c r="P584">
        <f>VLOOKUP(E584,Table5[#All],3,0)</f>
        <v>3.85</v>
      </c>
    </row>
    <row r="585" spans="1:16" x14ac:dyDescent="0.3">
      <c r="A585">
        <v>21513</v>
      </c>
      <c r="B585" t="s">
        <v>98</v>
      </c>
      <c r="C585" t="s">
        <v>36</v>
      </c>
      <c r="D585" t="str">
        <f>VLOOKUP(C585,Table6[[#All],[Geo]:[Region]],2,0)</f>
        <v>APAC</v>
      </c>
      <c r="E585" t="s">
        <v>62</v>
      </c>
      <c r="F585" t="str">
        <f>VLOOKUP(E585,Table5[[#All],[Product]:[Category]],2,0)</f>
        <v>Bars</v>
      </c>
      <c r="G585" s="1">
        <v>1463</v>
      </c>
      <c r="H585" s="36">
        <f>VLOOKUP(C585,Table6[#All],3,0)</f>
        <v>0.02</v>
      </c>
      <c r="I585" s="37">
        <f t="shared" si="36"/>
        <v>29.26</v>
      </c>
      <c r="J585" s="37">
        <f t="shared" si="37"/>
        <v>1433.74</v>
      </c>
      <c r="K585" s="38">
        <f t="shared" si="38"/>
        <v>494.72</v>
      </c>
      <c r="L585" s="37">
        <f t="shared" si="39"/>
        <v>939.02</v>
      </c>
      <c r="M585" s="2">
        <v>87</v>
      </c>
      <c r="N585">
        <v>64</v>
      </c>
      <c r="O585" s="7">
        <v>42316</v>
      </c>
      <c r="P585">
        <f>VLOOKUP(E585,Table5[#All],3,0)</f>
        <v>7.73</v>
      </c>
    </row>
    <row r="586" spans="1:16" x14ac:dyDescent="0.3">
      <c r="A586">
        <v>21516</v>
      </c>
      <c r="B586" t="s">
        <v>99</v>
      </c>
      <c r="C586" t="s">
        <v>37</v>
      </c>
      <c r="D586" t="str">
        <f>VLOOKUP(C586,Table6[[#All],[Geo]:[Region]],2,0)</f>
        <v>Americas</v>
      </c>
      <c r="E586" t="s">
        <v>51</v>
      </c>
      <c r="F586" t="str">
        <f>VLOOKUP(E586,Table5[[#All],[Product]:[Category]],2,0)</f>
        <v>Bars</v>
      </c>
      <c r="G586" s="1">
        <v>8057</v>
      </c>
      <c r="H586" s="36">
        <f>VLOOKUP(C586,Table6[#All],3,0)</f>
        <v>0.04</v>
      </c>
      <c r="I586" s="37">
        <f t="shared" si="36"/>
        <v>322.28000000000003</v>
      </c>
      <c r="J586" s="37">
        <f t="shared" si="37"/>
        <v>7734.7199999999993</v>
      </c>
      <c r="K586" s="38">
        <f t="shared" si="38"/>
        <v>1243.55</v>
      </c>
      <c r="L586" s="37">
        <f t="shared" si="39"/>
        <v>6491.1699999999992</v>
      </c>
      <c r="M586" s="2">
        <v>10</v>
      </c>
      <c r="N586">
        <v>323</v>
      </c>
      <c r="O586" s="7">
        <v>42317</v>
      </c>
      <c r="P586">
        <f>VLOOKUP(E586,Table5[#All],3,0)</f>
        <v>3.85</v>
      </c>
    </row>
    <row r="587" spans="1:16" x14ac:dyDescent="0.3">
      <c r="A587">
        <v>21519</v>
      </c>
      <c r="B587" t="s">
        <v>94</v>
      </c>
      <c r="C587" t="s">
        <v>38</v>
      </c>
      <c r="D587" t="str">
        <f>VLOOKUP(C587,Table6[[#All],[Geo]:[Region]],2,0)</f>
        <v>APAC</v>
      </c>
      <c r="E587" t="s">
        <v>46</v>
      </c>
      <c r="F587" t="str">
        <f>VLOOKUP(E587,Table5[[#All],[Product]:[Category]],2,0)</f>
        <v>Bars</v>
      </c>
      <c r="G587" s="1">
        <v>8197</v>
      </c>
      <c r="H587" s="36">
        <f>VLOOKUP(C587,Table6[#All],3,0)</f>
        <v>0.02</v>
      </c>
      <c r="I587" s="37">
        <f t="shared" si="36"/>
        <v>163.94</v>
      </c>
      <c r="J587" s="37">
        <f t="shared" si="37"/>
        <v>8033.0599999999995</v>
      </c>
      <c r="K587" s="38">
        <f t="shared" si="38"/>
        <v>1313.76</v>
      </c>
      <c r="L587" s="37">
        <f t="shared" si="39"/>
        <v>6719.2999999999993</v>
      </c>
      <c r="M587" s="2">
        <v>114</v>
      </c>
      <c r="N587">
        <v>357</v>
      </c>
      <c r="O587" s="7">
        <v>42318</v>
      </c>
      <c r="P587">
        <f>VLOOKUP(E587,Table5[#All],3,0)</f>
        <v>3.68</v>
      </c>
    </row>
    <row r="588" spans="1:16" x14ac:dyDescent="0.3">
      <c r="A588">
        <v>21522</v>
      </c>
      <c r="B588" t="s">
        <v>94</v>
      </c>
      <c r="C588" t="s">
        <v>39</v>
      </c>
      <c r="D588" t="str">
        <f>VLOOKUP(C588,Table6[[#All],[Geo]:[Region]],2,0)</f>
        <v>APAC</v>
      </c>
      <c r="E588" t="s">
        <v>55</v>
      </c>
      <c r="F588" t="str">
        <f>VLOOKUP(E588,Table5[[#All],[Product]:[Category]],2,0)</f>
        <v>Bars</v>
      </c>
      <c r="G588" s="1">
        <v>6643</v>
      </c>
      <c r="H588" s="36">
        <f>VLOOKUP(C588,Table6[#All],3,0)</f>
        <v>0.03</v>
      </c>
      <c r="I588" s="37">
        <f t="shared" si="36"/>
        <v>199.29</v>
      </c>
      <c r="J588" s="37">
        <f t="shared" si="37"/>
        <v>6443.71</v>
      </c>
      <c r="K588" s="38">
        <f t="shared" si="38"/>
        <v>1404.39</v>
      </c>
      <c r="L588" s="37">
        <f t="shared" si="39"/>
        <v>5039.32</v>
      </c>
      <c r="M588" s="2">
        <v>203</v>
      </c>
      <c r="N588">
        <v>277</v>
      </c>
      <c r="O588" s="7">
        <v>42319</v>
      </c>
      <c r="P588">
        <f>VLOOKUP(E588,Table5[#All],3,0)</f>
        <v>5.07</v>
      </c>
    </row>
    <row r="589" spans="1:16" x14ac:dyDescent="0.3">
      <c r="A589">
        <v>21525</v>
      </c>
      <c r="B589" t="s">
        <v>100</v>
      </c>
      <c r="C589" t="s">
        <v>38</v>
      </c>
      <c r="D589" t="str">
        <f>VLOOKUP(C589,Table6[[#All],[Geo]:[Region]],2,0)</f>
        <v>APAC</v>
      </c>
      <c r="E589" t="s">
        <v>60</v>
      </c>
      <c r="F589" t="str">
        <f>VLOOKUP(E589,Table5[[#All],[Product]:[Category]],2,0)</f>
        <v>Drinks</v>
      </c>
      <c r="G589" s="1">
        <v>3437</v>
      </c>
      <c r="H589" s="36">
        <f>VLOOKUP(C589,Table6[#All],3,0)</f>
        <v>0.02</v>
      </c>
      <c r="I589" s="37">
        <f t="shared" si="36"/>
        <v>68.739999999999995</v>
      </c>
      <c r="J589" s="37">
        <f t="shared" si="37"/>
        <v>3368.2599999999998</v>
      </c>
      <c r="K589" s="38">
        <f t="shared" si="38"/>
        <v>414.71999999999997</v>
      </c>
      <c r="L589" s="37">
        <f t="shared" si="39"/>
        <v>2953.54</v>
      </c>
      <c r="M589" s="2">
        <v>129</v>
      </c>
      <c r="N589">
        <v>144</v>
      </c>
      <c r="O589" s="7">
        <v>42320</v>
      </c>
      <c r="P589">
        <f>VLOOKUP(E589,Table5[#All],3,0)</f>
        <v>2.88</v>
      </c>
    </row>
    <row r="590" spans="1:16" x14ac:dyDescent="0.3">
      <c r="A590">
        <v>21528</v>
      </c>
      <c r="B590" t="s">
        <v>94</v>
      </c>
      <c r="C590" t="s">
        <v>40</v>
      </c>
      <c r="D590" t="str">
        <f>VLOOKUP(C590,Table6[[#All],[Geo]:[Region]],2,0)</f>
        <v>Europe</v>
      </c>
      <c r="E590" t="s">
        <v>48</v>
      </c>
      <c r="F590" t="str">
        <f>VLOOKUP(E590,Table5[[#All],[Product]:[Category]],2,0)</f>
        <v>Bars</v>
      </c>
      <c r="G590" s="1">
        <v>3045</v>
      </c>
      <c r="H590" s="36">
        <f>VLOOKUP(C590,Table6[#All],3,0)</f>
        <v>0.01</v>
      </c>
      <c r="I590" s="37">
        <f t="shared" si="36"/>
        <v>30.45</v>
      </c>
      <c r="J590" s="37">
        <f t="shared" si="37"/>
        <v>3014.55</v>
      </c>
      <c r="K590" s="38">
        <f t="shared" si="38"/>
        <v>1159</v>
      </c>
      <c r="L590" s="37">
        <f t="shared" si="39"/>
        <v>1855.5500000000002</v>
      </c>
      <c r="M590" s="2">
        <v>384</v>
      </c>
      <c r="N590">
        <v>305</v>
      </c>
      <c r="O590" s="7">
        <v>42321</v>
      </c>
      <c r="P590">
        <f>VLOOKUP(E590,Table5[#All],3,0)</f>
        <v>3.8</v>
      </c>
    </row>
    <row r="591" spans="1:16" x14ac:dyDescent="0.3">
      <c r="A591">
        <v>21531</v>
      </c>
      <c r="B591" t="s">
        <v>92</v>
      </c>
      <c r="C591" t="s">
        <v>38</v>
      </c>
      <c r="D591" t="str">
        <f>VLOOKUP(C591,Table6[[#All],[Geo]:[Region]],2,0)</f>
        <v>APAC</v>
      </c>
      <c r="E591" t="s">
        <v>52</v>
      </c>
      <c r="F591" t="str">
        <f>VLOOKUP(E591,Table5[[#All],[Product]:[Category]],2,0)</f>
        <v>Bars</v>
      </c>
      <c r="G591" s="1">
        <v>1127</v>
      </c>
      <c r="H591" s="36">
        <f>VLOOKUP(C591,Table6[#All],3,0)</f>
        <v>0.02</v>
      </c>
      <c r="I591" s="37">
        <f t="shared" si="36"/>
        <v>22.54</v>
      </c>
      <c r="J591" s="37">
        <f t="shared" si="37"/>
        <v>1104.46</v>
      </c>
      <c r="K591" s="38">
        <f t="shared" si="38"/>
        <v>412.38</v>
      </c>
      <c r="L591" s="37">
        <f t="shared" si="39"/>
        <v>692.08</v>
      </c>
      <c r="M591" s="2">
        <v>361</v>
      </c>
      <c r="N591">
        <v>87</v>
      </c>
      <c r="O591" s="7">
        <v>42322</v>
      </c>
      <c r="P591">
        <f>VLOOKUP(E591,Table5[#All],3,0)</f>
        <v>4.74</v>
      </c>
    </row>
    <row r="592" spans="1:16" x14ac:dyDescent="0.3">
      <c r="A592">
        <v>21534</v>
      </c>
      <c r="B592" t="s">
        <v>93</v>
      </c>
      <c r="C592" t="s">
        <v>37</v>
      </c>
      <c r="D592" t="str">
        <f>VLOOKUP(C592,Table6[[#All],[Geo]:[Region]],2,0)</f>
        <v>Americas</v>
      </c>
      <c r="E592" t="s">
        <v>67</v>
      </c>
      <c r="F592" t="str">
        <f>VLOOKUP(E592,Table5[[#All],[Product]:[Category]],2,0)</f>
        <v>Bars</v>
      </c>
      <c r="G592" s="1">
        <v>6034</v>
      </c>
      <c r="H592" s="36">
        <f>VLOOKUP(C592,Table6[#All],3,0)</f>
        <v>0.04</v>
      </c>
      <c r="I592" s="37">
        <f t="shared" si="36"/>
        <v>241.36</v>
      </c>
      <c r="J592" s="37">
        <f t="shared" si="37"/>
        <v>5792.6399999999994</v>
      </c>
      <c r="K592" s="38">
        <f t="shared" si="38"/>
        <v>4439.3</v>
      </c>
      <c r="L592" s="37">
        <f t="shared" si="39"/>
        <v>1353.3399999999992</v>
      </c>
      <c r="M592" s="2">
        <v>286</v>
      </c>
      <c r="N592">
        <v>862</v>
      </c>
      <c r="O592" s="7">
        <v>42323</v>
      </c>
      <c r="P592">
        <f>VLOOKUP(E592,Table5[#All],3,0)</f>
        <v>5.15</v>
      </c>
    </row>
    <row r="593" spans="1:16" x14ac:dyDescent="0.3">
      <c r="A593">
        <v>21537</v>
      </c>
      <c r="B593" t="s">
        <v>93</v>
      </c>
      <c r="C593" t="s">
        <v>41</v>
      </c>
      <c r="D593" t="str">
        <f>VLOOKUP(C593,Table6[[#All],[Geo]:[Region]],2,0)</f>
        <v>Americas</v>
      </c>
      <c r="E593" t="s">
        <v>62</v>
      </c>
      <c r="F593" t="str">
        <f>VLOOKUP(E593,Table5[[#All],[Product]:[Category]],2,0)</f>
        <v>Bars</v>
      </c>
      <c r="G593" s="1">
        <v>3703</v>
      </c>
      <c r="H593" s="36">
        <f>VLOOKUP(C593,Table6[#All],3,0)</f>
        <v>0.03</v>
      </c>
      <c r="I593" s="37">
        <f t="shared" si="36"/>
        <v>111.08999999999999</v>
      </c>
      <c r="J593" s="37">
        <f t="shared" si="37"/>
        <v>3591.91</v>
      </c>
      <c r="K593" s="38">
        <f t="shared" si="38"/>
        <v>1105.3900000000001</v>
      </c>
      <c r="L593" s="37">
        <f t="shared" si="39"/>
        <v>2486.5199999999995</v>
      </c>
      <c r="M593" s="2">
        <v>166</v>
      </c>
      <c r="N593">
        <v>143</v>
      </c>
      <c r="O593" s="7">
        <v>42324</v>
      </c>
      <c r="P593">
        <f>VLOOKUP(E593,Table5[#All],3,0)</f>
        <v>7.73</v>
      </c>
    </row>
    <row r="594" spans="1:16" x14ac:dyDescent="0.3">
      <c r="A594">
        <v>21540</v>
      </c>
      <c r="B594" t="s">
        <v>99</v>
      </c>
      <c r="C594" t="s">
        <v>40</v>
      </c>
      <c r="D594" t="str">
        <f>VLOOKUP(C594,Table6[[#All],[Geo]:[Region]],2,0)</f>
        <v>Europe</v>
      </c>
      <c r="E594" t="s">
        <v>57</v>
      </c>
      <c r="F594" t="str">
        <f>VLOOKUP(E594,Table5[[#All],[Product]:[Category]],2,0)</f>
        <v>Bites</v>
      </c>
      <c r="G594" s="1">
        <v>7966</v>
      </c>
      <c r="H594" s="36">
        <f>VLOOKUP(C594,Table6[#All],3,0)</f>
        <v>0.01</v>
      </c>
      <c r="I594" s="37">
        <f t="shared" si="36"/>
        <v>79.66</v>
      </c>
      <c r="J594" s="37">
        <f t="shared" si="37"/>
        <v>7886.34</v>
      </c>
      <c r="K594" s="38">
        <f t="shared" si="38"/>
        <v>1019.2399999999999</v>
      </c>
      <c r="L594" s="37">
        <f t="shared" si="39"/>
        <v>6867.1</v>
      </c>
      <c r="M594" s="2">
        <v>91</v>
      </c>
      <c r="N594">
        <v>307</v>
      </c>
      <c r="O594" s="7">
        <v>42325</v>
      </c>
      <c r="P594">
        <f>VLOOKUP(E594,Table5[#All],3,0)</f>
        <v>3.32</v>
      </c>
    </row>
    <row r="595" spans="1:16" x14ac:dyDescent="0.3">
      <c r="A595">
        <v>21543</v>
      </c>
      <c r="B595" t="s">
        <v>97</v>
      </c>
      <c r="C595" t="s">
        <v>36</v>
      </c>
      <c r="D595" t="str">
        <f>VLOOKUP(C595,Table6[[#All],[Geo]:[Region]],2,0)</f>
        <v>APAC</v>
      </c>
      <c r="E595" t="s">
        <v>67</v>
      </c>
      <c r="F595" t="str">
        <f>VLOOKUP(E595,Table5[[#All],[Product]:[Category]],2,0)</f>
        <v>Bars</v>
      </c>
      <c r="G595" s="1">
        <v>4193</v>
      </c>
      <c r="H595" s="36">
        <f>VLOOKUP(C595,Table6[#All],3,0)</f>
        <v>0.02</v>
      </c>
      <c r="I595" s="37">
        <f t="shared" si="36"/>
        <v>83.86</v>
      </c>
      <c r="J595" s="37">
        <f t="shared" si="37"/>
        <v>4109.1400000000003</v>
      </c>
      <c r="K595" s="38">
        <f t="shared" si="38"/>
        <v>3599.8500000000004</v>
      </c>
      <c r="L595" s="37">
        <f t="shared" si="39"/>
        <v>509.28999999999996</v>
      </c>
      <c r="M595" s="2">
        <v>98</v>
      </c>
      <c r="N595">
        <v>699</v>
      </c>
      <c r="O595" s="7">
        <v>42326</v>
      </c>
      <c r="P595">
        <f>VLOOKUP(E595,Table5[#All],3,0)</f>
        <v>5.15</v>
      </c>
    </row>
    <row r="596" spans="1:16" x14ac:dyDescent="0.3">
      <c r="A596">
        <v>21546</v>
      </c>
      <c r="B596" t="s">
        <v>98</v>
      </c>
      <c r="C596" t="s">
        <v>36</v>
      </c>
      <c r="D596" t="str">
        <f>VLOOKUP(C596,Table6[[#All],[Geo]:[Region]],2,0)</f>
        <v>APAC</v>
      </c>
      <c r="E596" t="s">
        <v>44</v>
      </c>
      <c r="F596" t="str">
        <f>VLOOKUP(E596,Table5[[#All],[Product]:[Category]],2,0)</f>
        <v>Bars</v>
      </c>
      <c r="G596" s="1">
        <v>6552</v>
      </c>
      <c r="H596" s="36">
        <f>VLOOKUP(C596,Table6[#All],3,0)</f>
        <v>0.02</v>
      </c>
      <c r="I596" s="37">
        <f t="shared" si="36"/>
        <v>131.04</v>
      </c>
      <c r="J596" s="37">
        <f t="shared" si="37"/>
        <v>6420.96</v>
      </c>
      <c r="K596" s="38">
        <f t="shared" si="38"/>
        <v>4475.96</v>
      </c>
      <c r="L596" s="37">
        <f t="shared" si="39"/>
        <v>1945</v>
      </c>
      <c r="M596" s="2">
        <v>159</v>
      </c>
      <c r="N596">
        <v>596</v>
      </c>
      <c r="O596" s="7">
        <v>42327</v>
      </c>
      <c r="P596">
        <f>VLOOKUP(E596,Table5[#All],3,0)</f>
        <v>7.51</v>
      </c>
    </row>
    <row r="597" spans="1:16" x14ac:dyDescent="0.3">
      <c r="A597">
        <v>21549</v>
      </c>
      <c r="B597" t="s">
        <v>100</v>
      </c>
      <c r="C597" t="s">
        <v>40</v>
      </c>
      <c r="D597" t="str">
        <f>VLOOKUP(C597,Table6[[#All],[Geo]:[Region]],2,0)</f>
        <v>Europe</v>
      </c>
      <c r="E597" t="s">
        <v>62</v>
      </c>
      <c r="F597" t="str">
        <f>VLOOKUP(E597,Table5[[#All],[Product]:[Category]],2,0)</f>
        <v>Bars</v>
      </c>
      <c r="G597" s="1">
        <v>1155</v>
      </c>
      <c r="H597" s="36">
        <f>VLOOKUP(C597,Table6[#All],3,0)</f>
        <v>0.01</v>
      </c>
      <c r="I597" s="37">
        <f t="shared" si="36"/>
        <v>11.55</v>
      </c>
      <c r="J597" s="37">
        <f t="shared" si="37"/>
        <v>1143.45</v>
      </c>
      <c r="K597" s="38">
        <f t="shared" si="38"/>
        <v>363.31</v>
      </c>
      <c r="L597" s="37">
        <f t="shared" si="39"/>
        <v>780.1400000000001</v>
      </c>
      <c r="M597" s="2">
        <v>296</v>
      </c>
      <c r="N597">
        <v>47</v>
      </c>
      <c r="O597" s="7">
        <v>42328</v>
      </c>
      <c r="P597">
        <f>VLOOKUP(E597,Table5[#All],3,0)</f>
        <v>7.73</v>
      </c>
    </row>
    <row r="598" spans="1:16" x14ac:dyDescent="0.3">
      <c r="A598">
        <v>21552</v>
      </c>
      <c r="B598" t="s">
        <v>101</v>
      </c>
      <c r="C598" t="s">
        <v>37</v>
      </c>
      <c r="D598" t="str">
        <f>VLOOKUP(C598,Table6[[#All],[Geo]:[Region]],2,0)</f>
        <v>Americas</v>
      </c>
      <c r="E598" t="s">
        <v>62</v>
      </c>
      <c r="F598" t="str">
        <f>VLOOKUP(E598,Table5[[#All],[Product]:[Category]],2,0)</f>
        <v>Bars</v>
      </c>
      <c r="G598" s="1">
        <v>1673</v>
      </c>
      <c r="H598" s="36">
        <f>VLOOKUP(C598,Table6[#All],3,0)</f>
        <v>0.04</v>
      </c>
      <c r="I598" s="37">
        <f t="shared" si="36"/>
        <v>66.92</v>
      </c>
      <c r="J598" s="37">
        <f t="shared" si="37"/>
        <v>1606.08</v>
      </c>
      <c r="K598" s="38">
        <f t="shared" si="38"/>
        <v>541.1</v>
      </c>
      <c r="L598" s="37">
        <f t="shared" si="39"/>
        <v>1064.98</v>
      </c>
      <c r="M598" s="2">
        <v>182</v>
      </c>
      <c r="N598">
        <v>70</v>
      </c>
      <c r="O598" s="7">
        <v>42329</v>
      </c>
      <c r="P598">
        <f>VLOOKUP(E598,Table5[#All],3,0)</f>
        <v>7.73</v>
      </c>
    </row>
    <row r="599" spans="1:16" x14ac:dyDescent="0.3">
      <c r="A599">
        <v>21555</v>
      </c>
      <c r="B599" t="s">
        <v>99</v>
      </c>
      <c r="C599" t="s">
        <v>41</v>
      </c>
      <c r="D599" t="str">
        <f>VLOOKUP(C599,Table6[[#All],[Geo]:[Region]],2,0)</f>
        <v>Americas</v>
      </c>
      <c r="E599" t="s">
        <v>65</v>
      </c>
      <c r="F599" t="str">
        <f>VLOOKUP(E599,Table5[[#All],[Product]:[Category]],2,0)</f>
        <v>Bites</v>
      </c>
      <c r="G599" s="1">
        <v>2520</v>
      </c>
      <c r="H599" s="36">
        <f>VLOOKUP(C599,Table6[#All],3,0)</f>
        <v>0.03</v>
      </c>
      <c r="I599" s="37">
        <f t="shared" si="36"/>
        <v>75.599999999999994</v>
      </c>
      <c r="J599" s="37">
        <f t="shared" si="37"/>
        <v>2444.4</v>
      </c>
      <c r="K599" s="38">
        <f t="shared" si="38"/>
        <v>670.32</v>
      </c>
      <c r="L599" s="37">
        <f t="shared" si="39"/>
        <v>1774.08</v>
      </c>
      <c r="M599" s="2">
        <v>219</v>
      </c>
      <c r="N599">
        <v>133</v>
      </c>
      <c r="O599" s="7">
        <v>42330</v>
      </c>
      <c r="P599">
        <f>VLOOKUP(E599,Table5[#All],3,0)</f>
        <v>5.04</v>
      </c>
    </row>
    <row r="600" spans="1:16" x14ac:dyDescent="0.3">
      <c r="A600">
        <v>21558</v>
      </c>
      <c r="B600" t="s">
        <v>93</v>
      </c>
      <c r="C600" t="s">
        <v>41</v>
      </c>
      <c r="D600" t="str">
        <f>VLOOKUP(C600,Table6[[#All],[Geo]:[Region]],2,0)</f>
        <v>Americas</v>
      </c>
      <c r="E600" t="s">
        <v>44</v>
      </c>
      <c r="F600" t="str">
        <f>VLOOKUP(E600,Table5[[#All],[Product]:[Category]],2,0)</f>
        <v>Bars</v>
      </c>
      <c r="G600" s="1">
        <v>3591</v>
      </c>
      <c r="H600" s="36">
        <f>VLOOKUP(C600,Table6[#All],3,0)</f>
        <v>0.03</v>
      </c>
      <c r="I600" s="37">
        <f t="shared" si="36"/>
        <v>107.72999999999999</v>
      </c>
      <c r="J600" s="37">
        <f t="shared" si="37"/>
        <v>3483.27</v>
      </c>
      <c r="K600" s="38">
        <f t="shared" si="38"/>
        <v>1930.07</v>
      </c>
      <c r="L600" s="37">
        <f t="shared" si="39"/>
        <v>1553.2</v>
      </c>
      <c r="M600" s="2">
        <v>20</v>
      </c>
      <c r="N600">
        <v>257</v>
      </c>
      <c r="O600" s="7">
        <v>42331</v>
      </c>
      <c r="P600">
        <f>VLOOKUP(E600,Table5[#All],3,0)</f>
        <v>7.51</v>
      </c>
    </row>
    <row r="601" spans="1:16" x14ac:dyDescent="0.3">
      <c r="A601">
        <v>21561</v>
      </c>
      <c r="B601" t="s">
        <v>100</v>
      </c>
      <c r="C601" t="s">
        <v>36</v>
      </c>
      <c r="D601" t="str">
        <f>VLOOKUP(C601,Table6[[#All],[Geo]:[Region]],2,0)</f>
        <v>APAC</v>
      </c>
      <c r="E601" t="s">
        <v>52</v>
      </c>
      <c r="F601" t="str">
        <f>VLOOKUP(E601,Table5[[#All],[Product]:[Category]],2,0)</f>
        <v>Bars</v>
      </c>
      <c r="G601" s="1">
        <v>2695</v>
      </c>
      <c r="H601" s="36">
        <f>VLOOKUP(C601,Table6[#All],3,0)</f>
        <v>0.02</v>
      </c>
      <c r="I601" s="37">
        <f t="shared" si="36"/>
        <v>53.9</v>
      </c>
      <c r="J601" s="37">
        <f t="shared" si="37"/>
        <v>2641.1</v>
      </c>
      <c r="K601" s="38">
        <f t="shared" si="38"/>
        <v>801.06000000000006</v>
      </c>
      <c r="L601" s="37">
        <f t="shared" si="39"/>
        <v>1840.04</v>
      </c>
      <c r="M601" s="2">
        <v>148</v>
      </c>
      <c r="N601">
        <v>169</v>
      </c>
      <c r="O601" s="7">
        <v>42332</v>
      </c>
      <c r="P601">
        <f>VLOOKUP(E601,Table5[#All],3,0)</f>
        <v>4.74</v>
      </c>
    </row>
    <row r="602" spans="1:16" x14ac:dyDescent="0.3">
      <c r="A602">
        <v>21564</v>
      </c>
      <c r="B602" t="s">
        <v>97</v>
      </c>
      <c r="C602" t="s">
        <v>41</v>
      </c>
      <c r="D602" t="str">
        <f>VLOOKUP(C602,Table6[[#All],[Geo]:[Region]],2,0)</f>
        <v>Americas</v>
      </c>
      <c r="E602" t="s">
        <v>56</v>
      </c>
      <c r="F602" t="str">
        <f>VLOOKUP(E602,Table5[[#All],[Product]:[Category]],2,0)</f>
        <v>Drinks</v>
      </c>
      <c r="G602" s="1">
        <v>3598</v>
      </c>
      <c r="H602" s="36">
        <f>VLOOKUP(C602,Table6[#All],3,0)</f>
        <v>0.03</v>
      </c>
      <c r="I602" s="37">
        <f t="shared" si="36"/>
        <v>107.94</v>
      </c>
      <c r="J602" s="37">
        <f t="shared" si="37"/>
        <v>3490.06</v>
      </c>
      <c r="K602" s="38">
        <f t="shared" si="38"/>
        <v>1632</v>
      </c>
      <c r="L602" s="37">
        <f t="shared" si="39"/>
        <v>1858.06</v>
      </c>
      <c r="M602" s="2">
        <v>12</v>
      </c>
      <c r="N602">
        <v>240</v>
      </c>
      <c r="O602" s="7">
        <v>42333</v>
      </c>
      <c r="P602">
        <f>VLOOKUP(E602,Table5[#All],3,0)</f>
        <v>6.8</v>
      </c>
    </row>
    <row r="603" spans="1:16" x14ac:dyDescent="0.3">
      <c r="A603">
        <v>21567</v>
      </c>
      <c r="B603" t="s">
        <v>98</v>
      </c>
      <c r="C603" t="s">
        <v>38</v>
      </c>
      <c r="D603" t="str">
        <f>VLOOKUP(C603,Table6[[#All],[Geo]:[Region]],2,0)</f>
        <v>APAC</v>
      </c>
      <c r="E603" t="s">
        <v>60</v>
      </c>
      <c r="F603" t="str">
        <f>VLOOKUP(E603,Table5[[#All],[Product]:[Category]],2,0)</f>
        <v>Drinks</v>
      </c>
      <c r="G603" s="1">
        <v>2674</v>
      </c>
      <c r="H603" s="36">
        <f>VLOOKUP(C603,Table6[#All],3,0)</f>
        <v>0.02</v>
      </c>
      <c r="I603" s="37">
        <f t="shared" si="36"/>
        <v>53.480000000000004</v>
      </c>
      <c r="J603" s="37">
        <f t="shared" si="37"/>
        <v>2620.52</v>
      </c>
      <c r="K603" s="38">
        <f t="shared" si="38"/>
        <v>296.64</v>
      </c>
      <c r="L603" s="37">
        <f t="shared" si="39"/>
        <v>2323.88</v>
      </c>
      <c r="M603" s="2">
        <v>97</v>
      </c>
      <c r="N603">
        <v>103</v>
      </c>
      <c r="O603" s="7">
        <v>42334</v>
      </c>
      <c r="P603">
        <f>VLOOKUP(E603,Table5[#All],3,0)</f>
        <v>2.88</v>
      </c>
    </row>
    <row r="604" spans="1:16" x14ac:dyDescent="0.3">
      <c r="A604">
        <v>30214</v>
      </c>
      <c r="B604" t="s">
        <v>98</v>
      </c>
      <c r="C604" t="s">
        <v>37</v>
      </c>
      <c r="D604" t="str">
        <f>VLOOKUP(C604,Table6[[#All],[Geo]:[Region]],2,0)</f>
        <v>Americas</v>
      </c>
      <c r="E604" t="s">
        <v>44</v>
      </c>
      <c r="F604" t="str">
        <f>VLOOKUP(E604,Table5[[#All],[Product]:[Category]],2,0)</f>
        <v>Bars</v>
      </c>
      <c r="G604" s="1">
        <v>2443</v>
      </c>
      <c r="H604" s="36">
        <f>VLOOKUP(C604,Table6[#All],3,0)</f>
        <v>0.04</v>
      </c>
      <c r="I604" s="37">
        <f t="shared" si="36"/>
        <v>97.72</v>
      </c>
      <c r="J604" s="37">
        <f t="shared" si="37"/>
        <v>2345.2799999999997</v>
      </c>
      <c r="K604" s="38">
        <f t="shared" si="38"/>
        <v>1411.8799999999999</v>
      </c>
      <c r="L604" s="37">
        <f t="shared" si="39"/>
        <v>933.39999999999986</v>
      </c>
      <c r="M604" s="2">
        <v>131</v>
      </c>
      <c r="N604">
        <v>188</v>
      </c>
      <c r="O604" s="7">
        <v>42335</v>
      </c>
      <c r="P604">
        <f>VLOOKUP(E604,Table5[#All],3,0)</f>
        <v>7.51</v>
      </c>
    </row>
    <row r="605" spans="1:16" x14ac:dyDescent="0.3">
      <c r="A605">
        <v>30215</v>
      </c>
      <c r="B605" t="s">
        <v>98</v>
      </c>
      <c r="C605" t="s">
        <v>39</v>
      </c>
      <c r="D605" t="str">
        <f>VLOOKUP(C605,Table6[[#All],[Geo]:[Region]],2,0)</f>
        <v>APAC</v>
      </c>
      <c r="E605" t="s">
        <v>57</v>
      </c>
      <c r="F605" t="str">
        <f>VLOOKUP(E605,Table5[[#All],[Product]:[Category]],2,0)</f>
        <v>Bites</v>
      </c>
      <c r="G605" s="1">
        <v>2415</v>
      </c>
      <c r="H605" s="36">
        <f>VLOOKUP(C605,Table6[#All],3,0)</f>
        <v>0.03</v>
      </c>
      <c r="I605" s="37">
        <f t="shared" si="36"/>
        <v>72.45</v>
      </c>
      <c r="J605" s="37">
        <f t="shared" si="37"/>
        <v>2342.5499999999997</v>
      </c>
      <c r="K605" s="38">
        <f t="shared" si="38"/>
        <v>335.32</v>
      </c>
      <c r="L605" s="37">
        <f t="shared" si="39"/>
        <v>2007.2299999999998</v>
      </c>
      <c r="M605" s="2">
        <v>26</v>
      </c>
      <c r="N605">
        <v>101</v>
      </c>
      <c r="O605" s="7">
        <v>42336</v>
      </c>
      <c r="P605">
        <f>VLOOKUP(E605,Table5[#All],3,0)</f>
        <v>3.32</v>
      </c>
    </row>
    <row r="606" spans="1:16" x14ac:dyDescent="0.3">
      <c r="A606">
        <v>30216</v>
      </c>
      <c r="B606" t="s">
        <v>96</v>
      </c>
      <c r="C606" t="s">
        <v>38</v>
      </c>
      <c r="D606" t="str">
        <f>VLOOKUP(C606,Table6[[#All],[Geo]:[Region]],2,0)</f>
        <v>APAC</v>
      </c>
      <c r="E606" t="s">
        <v>59</v>
      </c>
      <c r="F606" t="str">
        <f>VLOOKUP(E606,Table5[[#All],[Product]:[Category]],2,0)</f>
        <v>Bites</v>
      </c>
      <c r="G606" s="1">
        <v>4214</v>
      </c>
      <c r="H606" s="36">
        <f>VLOOKUP(C606,Table6[#All],3,0)</f>
        <v>0.02</v>
      </c>
      <c r="I606" s="37">
        <f t="shared" si="36"/>
        <v>84.28</v>
      </c>
      <c r="J606" s="37">
        <f t="shared" si="37"/>
        <v>4129.72</v>
      </c>
      <c r="K606" s="38">
        <f t="shared" si="38"/>
        <v>1310.52</v>
      </c>
      <c r="L606" s="37">
        <f t="shared" si="39"/>
        <v>2819.2000000000003</v>
      </c>
      <c r="M606" s="2">
        <v>323</v>
      </c>
      <c r="N606">
        <v>201</v>
      </c>
      <c r="O606" s="7">
        <v>42337</v>
      </c>
      <c r="P606">
        <f>VLOOKUP(E606,Table5[#All],3,0)</f>
        <v>6.52</v>
      </c>
    </row>
    <row r="607" spans="1:16" x14ac:dyDescent="0.3">
      <c r="A607">
        <v>30217</v>
      </c>
      <c r="B607" t="s">
        <v>95</v>
      </c>
      <c r="C607" t="s">
        <v>36</v>
      </c>
      <c r="D607" t="str">
        <f>VLOOKUP(C607,Table6[[#All],[Geo]:[Region]],2,0)</f>
        <v>APAC</v>
      </c>
      <c r="E607" t="s">
        <v>44</v>
      </c>
      <c r="F607" t="str">
        <f>VLOOKUP(E607,Table5[[#All],[Product]:[Category]],2,0)</f>
        <v>Bars</v>
      </c>
      <c r="G607" s="1">
        <v>7182</v>
      </c>
      <c r="H607" s="36">
        <f>VLOOKUP(C607,Table6[#All],3,0)</f>
        <v>0.02</v>
      </c>
      <c r="I607" s="37">
        <f t="shared" si="36"/>
        <v>143.64000000000001</v>
      </c>
      <c r="J607" s="37">
        <f t="shared" si="37"/>
        <v>7038.36</v>
      </c>
      <c r="K607" s="38">
        <f t="shared" si="38"/>
        <v>4498.49</v>
      </c>
      <c r="L607" s="37">
        <f t="shared" si="39"/>
        <v>2539.87</v>
      </c>
      <c r="M607" s="2">
        <v>119</v>
      </c>
      <c r="N607">
        <v>599</v>
      </c>
      <c r="O607" s="7">
        <v>42338</v>
      </c>
      <c r="P607">
        <f>VLOOKUP(E607,Table5[#All],3,0)</f>
        <v>7.51</v>
      </c>
    </row>
    <row r="608" spans="1:16" x14ac:dyDescent="0.3">
      <c r="A608">
        <v>30218</v>
      </c>
      <c r="B608" t="s">
        <v>92</v>
      </c>
      <c r="C608" t="s">
        <v>36</v>
      </c>
      <c r="D608" t="str">
        <f>VLOOKUP(C608,Table6[[#All],[Geo]:[Region]],2,0)</f>
        <v>APAC</v>
      </c>
      <c r="E608" t="s">
        <v>53</v>
      </c>
      <c r="F608" t="str">
        <f>VLOOKUP(E608,Table5[[#All],[Product]:[Category]],2,0)</f>
        <v>Bites</v>
      </c>
      <c r="G608" s="1">
        <v>672</v>
      </c>
      <c r="H608" s="36">
        <f>VLOOKUP(C608,Table6[#All],3,0)</f>
        <v>0.02</v>
      </c>
      <c r="I608" s="37">
        <f t="shared" si="36"/>
        <v>13.44</v>
      </c>
      <c r="J608" s="37">
        <f t="shared" si="37"/>
        <v>658.56</v>
      </c>
      <c r="K608" s="38">
        <f t="shared" si="38"/>
        <v>561</v>
      </c>
      <c r="L608" s="37">
        <f t="shared" si="39"/>
        <v>97.559999999999945</v>
      </c>
      <c r="M608" s="2">
        <v>119</v>
      </c>
      <c r="N608">
        <v>75</v>
      </c>
      <c r="O608" s="7">
        <v>42339</v>
      </c>
      <c r="P608">
        <f>VLOOKUP(E608,Table5[#All],3,0)</f>
        <v>7.48</v>
      </c>
    </row>
    <row r="609" spans="1:16" x14ac:dyDescent="0.3">
      <c r="A609">
        <v>30219</v>
      </c>
      <c r="B609" t="s">
        <v>101</v>
      </c>
      <c r="C609" t="s">
        <v>38</v>
      </c>
      <c r="D609" t="str">
        <f>VLOOKUP(C609,Table6[[#All],[Geo]:[Region]],2,0)</f>
        <v>APAC</v>
      </c>
      <c r="E609" t="s">
        <v>51</v>
      </c>
      <c r="F609" t="str">
        <f>VLOOKUP(E609,Table5[[#All],[Product]:[Category]],2,0)</f>
        <v>Bars</v>
      </c>
      <c r="G609" s="1">
        <v>5236</v>
      </c>
      <c r="H609" s="36">
        <f>VLOOKUP(C609,Table6[#All],3,0)</f>
        <v>0.02</v>
      </c>
      <c r="I609" s="37">
        <f t="shared" si="36"/>
        <v>104.72</v>
      </c>
      <c r="J609" s="37">
        <f t="shared" si="37"/>
        <v>5131.28</v>
      </c>
      <c r="K609" s="38">
        <f t="shared" si="38"/>
        <v>916.30000000000007</v>
      </c>
      <c r="L609" s="37">
        <f t="shared" si="39"/>
        <v>4214.9799999999996</v>
      </c>
      <c r="M609" s="2">
        <v>85</v>
      </c>
      <c r="N609">
        <v>238</v>
      </c>
      <c r="O609" s="7">
        <v>42340</v>
      </c>
      <c r="P609">
        <f>VLOOKUP(E609,Table5[#All],3,0)</f>
        <v>3.85</v>
      </c>
    </row>
    <row r="610" spans="1:16" x14ac:dyDescent="0.3">
      <c r="A610">
        <v>30220</v>
      </c>
      <c r="B610" t="s">
        <v>98</v>
      </c>
      <c r="C610" t="s">
        <v>38</v>
      </c>
      <c r="D610" t="str">
        <f>VLOOKUP(C610,Table6[[#All],[Geo]:[Region]],2,0)</f>
        <v>APAC</v>
      </c>
      <c r="E610" t="s">
        <v>47</v>
      </c>
      <c r="F610" t="str">
        <f>VLOOKUP(E610,Table5[[#All],[Product]:[Category]],2,0)</f>
        <v>Bars</v>
      </c>
      <c r="G610" s="1">
        <v>2940</v>
      </c>
      <c r="H610" s="36">
        <f>VLOOKUP(C610,Table6[#All],3,0)</f>
        <v>0.02</v>
      </c>
      <c r="I610" s="37">
        <f t="shared" si="36"/>
        <v>58.800000000000004</v>
      </c>
      <c r="J610" s="37">
        <f t="shared" si="37"/>
        <v>2881.2</v>
      </c>
      <c r="K610" s="38">
        <f t="shared" si="38"/>
        <v>386.4</v>
      </c>
      <c r="L610" s="37">
        <f t="shared" si="39"/>
        <v>2494.7999999999997</v>
      </c>
      <c r="M610" s="2">
        <v>124</v>
      </c>
      <c r="N610">
        <v>140</v>
      </c>
      <c r="O610" s="7">
        <v>42341</v>
      </c>
      <c r="P610">
        <f>VLOOKUP(E610,Table5[#All],3,0)</f>
        <v>2.76</v>
      </c>
    </row>
    <row r="611" spans="1:16" x14ac:dyDescent="0.3">
      <c r="A611">
        <v>30221</v>
      </c>
      <c r="B611" t="s">
        <v>94</v>
      </c>
      <c r="C611" t="s">
        <v>41</v>
      </c>
      <c r="D611" t="str">
        <f>VLOOKUP(C611,Table6[[#All],[Geo]:[Region]],2,0)</f>
        <v>Americas</v>
      </c>
      <c r="E611" t="s">
        <v>62</v>
      </c>
      <c r="F611" t="str">
        <f>VLOOKUP(E611,Table5[[#All],[Product]:[Category]],2,0)</f>
        <v>Bars</v>
      </c>
      <c r="G611" s="1">
        <v>2527</v>
      </c>
      <c r="H611" s="36">
        <f>VLOOKUP(C611,Table6[#All],3,0)</f>
        <v>0.03</v>
      </c>
      <c r="I611" s="37">
        <f t="shared" si="36"/>
        <v>75.81</v>
      </c>
      <c r="J611" s="37">
        <f t="shared" si="37"/>
        <v>2451.19</v>
      </c>
      <c r="K611" s="38">
        <f t="shared" si="38"/>
        <v>757.54000000000008</v>
      </c>
      <c r="L611" s="37">
        <f t="shared" si="39"/>
        <v>1693.65</v>
      </c>
      <c r="M611" s="2">
        <v>138</v>
      </c>
      <c r="N611">
        <v>98</v>
      </c>
      <c r="O611" s="7">
        <v>42342</v>
      </c>
      <c r="P611">
        <f>VLOOKUP(E611,Table5[#All],3,0)</f>
        <v>7.73</v>
      </c>
    </row>
    <row r="612" spans="1:16" x14ac:dyDescent="0.3">
      <c r="A612">
        <v>30222</v>
      </c>
      <c r="B612" t="s">
        <v>101</v>
      </c>
      <c r="C612" t="s">
        <v>39</v>
      </c>
      <c r="D612" t="str">
        <f>VLOOKUP(C612,Table6[[#All],[Geo]:[Region]],2,0)</f>
        <v>APAC</v>
      </c>
      <c r="E612" t="s">
        <v>56</v>
      </c>
      <c r="F612" t="str">
        <f>VLOOKUP(E612,Table5[[#All],[Product]:[Category]],2,0)</f>
        <v>Drinks</v>
      </c>
      <c r="G612" s="1">
        <v>735</v>
      </c>
      <c r="H612" s="36">
        <f>VLOOKUP(C612,Table6[#All],3,0)</f>
        <v>0.03</v>
      </c>
      <c r="I612" s="37">
        <f t="shared" si="36"/>
        <v>22.05</v>
      </c>
      <c r="J612" s="37">
        <f t="shared" si="37"/>
        <v>712.94999999999993</v>
      </c>
      <c r="K612" s="38">
        <f t="shared" si="38"/>
        <v>360.4</v>
      </c>
      <c r="L612" s="37">
        <f t="shared" si="39"/>
        <v>352.54999999999995</v>
      </c>
      <c r="M612" s="2">
        <v>331</v>
      </c>
      <c r="N612">
        <v>53</v>
      </c>
      <c r="O612" s="7">
        <v>42343</v>
      </c>
      <c r="P612">
        <f>VLOOKUP(E612,Table5[#All],3,0)</f>
        <v>6.8</v>
      </c>
    </row>
    <row r="613" spans="1:16" x14ac:dyDescent="0.3">
      <c r="A613">
        <v>30223</v>
      </c>
      <c r="B613" t="s">
        <v>92</v>
      </c>
      <c r="C613" t="s">
        <v>40</v>
      </c>
      <c r="D613" t="str">
        <f>VLOOKUP(C613,Table6[[#All],[Geo]:[Region]],2,0)</f>
        <v>Europe</v>
      </c>
      <c r="E613" t="s">
        <v>57</v>
      </c>
      <c r="F613" t="str">
        <f>VLOOKUP(E613,Table5[[#All],[Product]:[Category]],2,0)</f>
        <v>Bites</v>
      </c>
      <c r="G613" s="1">
        <v>3829</v>
      </c>
      <c r="H613" s="36">
        <f>VLOOKUP(C613,Table6[#All],3,0)</f>
        <v>0.01</v>
      </c>
      <c r="I613" s="37">
        <f t="shared" si="36"/>
        <v>38.29</v>
      </c>
      <c r="J613" s="37">
        <f t="shared" si="37"/>
        <v>3790.71</v>
      </c>
      <c r="K613" s="38">
        <f t="shared" si="38"/>
        <v>531.19999999999993</v>
      </c>
      <c r="L613" s="37">
        <f t="shared" si="39"/>
        <v>3259.51</v>
      </c>
      <c r="M613" s="2">
        <v>6</v>
      </c>
      <c r="N613">
        <v>160</v>
      </c>
      <c r="O613" s="7">
        <v>42344</v>
      </c>
      <c r="P613">
        <f>VLOOKUP(E613,Table5[#All],3,0)</f>
        <v>3.32</v>
      </c>
    </row>
    <row r="614" spans="1:16" x14ac:dyDescent="0.3">
      <c r="A614">
        <v>30224</v>
      </c>
      <c r="B614" t="s">
        <v>93</v>
      </c>
      <c r="C614" t="s">
        <v>37</v>
      </c>
      <c r="D614" t="str">
        <f>VLOOKUP(C614,Table6[[#All],[Geo]:[Region]],2,0)</f>
        <v>Americas</v>
      </c>
      <c r="E614" t="s">
        <v>49</v>
      </c>
      <c r="F614" t="str">
        <f>VLOOKUP(E614,Table5[[#All],[Product]:[Category]],2,0)</f>
        <v>Drinks</v>
      </c>
      <c r="G614" s="1">
        <v>4431</v>
      </c>
      <c r="H614" s="36">
        <f>VLOOKUP(C614,Table6[#All],3,0)</f>
        <v>0.04</v>
      </c>
      <c r="I614" s="37">
        <f t="shared" si="36"/>
        <v>177.24</v>
      </c>
      <c r="J614" s="37">
        <f t="shared" si="37"/>
        <v>4253.76</v>
      </c>
      <c r="K614" s="38">
        <f t="shared" si="38"/>
        <v>1636.47</v>
      </c>
      <c r="L614" s="37">
        <f t="shared" si="39"/>
        <v>2617.29</v>
      </c>
      <c r="M614" s="2">
        <v>120</v>
      </c>
      <c r="N614">
        <v>171</v>
      </c>
      <c r="O614" s="7">
        <v>42345</v>
      </c>
      <c r="P614">
        <f>VLOOKUP(E614,Table5[#All],3,0)</f>
        <v>9.57</v>
      </c>
    </row>
    <row r="615" spans="1:16" x14ac:dyDescent="0.3">
      <c r="A615">
        <v>30225</v>
      </c>
      <c r="B615" t="s">
        <v>96</v>
      </c>
      <c r="C615" t="s">
        <v>37</v>
      </c>
      <c r="D615" t="str">
        <f>VLOOKUP(C615,Table6[[#All],[Geo]:[Region]],2,0)</f>
        <v>Americas</v>
      </c>
      <c r="E615" t="s">
        <v>55</v>
      </c>
      <c r="F615" t="str">
        <f>VLOOKUP(E615,Table5[[#All],[Product]:[Category]],2,0)</f>
        <v>Bars</v>
      </c>
      <c r="G615" s="1">
        <v>1428</v>
      </c>
      <c r="H615" s="36">
        <f>VLOOKUP(C615,Table6[#All],3,0)</f>
        <v>0.04</v>
      </c>
      <c r="I615" s="37">
        <f t="shared" si="36"/>
        <v>57.120000000000005</v>
      </c>
      <c r="J615" s="37">
        <f t="shared" si="37"/>
        <v>1370.8799999999999</v>
      </c>
      <c r="K615" s="38">
        <f t="shared" si="38"/>
        <v>278.85000000000002</v>
      </c>
      <c r="L615" s="37">
        <f t="shared" si="39"/>
        <v>1092.0299999999997</v>
      </c>
      <c r="M615" s="2">
        <v>105</v>
      </c>
      <c r="N615">
        <v>55</v>
      </c>
      <c r="O615" s="7">
        <v>42346</v>
      </c>
      <c r="P615">
        <f>VLOOKUP(E615,Table5[#All],3,0)</f>
        <v>5.07</v>
      </c>
    </row>
    <row r="616" spans="1:16" x14ac:dyDescent="0.3">
      <c r="A616">
        <v>30226</v>
      </c>
      <c r="B616" t="s">
        <v>93</v>
      </c>
      <c r="C616" t="s">
        <v>41</v>
      </c>
      <c r="D616" t="str">
        <f>VLOOKUP(C616,Table6[[#All],[Geo]:[Region]],2,0)</f>
        <v>Americas</v>
      </c>
      <c r="E616" t="s">
        <v>66</v>
      </c>
      <c r="F616" t="str">
        <f>VLOOKUP(E616,Table5[[#All],[Product]:[Category]],2,0)</f>
        <v>Drinks</v>
      </c>
      <c r="G616" s="1">
        <v>5201</v>
      </c>
      <c r="H616" s="36">
        <f>VLOOKUP(C616,Table6[#All],3,0)</f>
        <v>0.03</v>
      </c>
      <c r="I616" s="37">
        <f t="shared" si="36"/>
        <v>156.03</v>
      </c>
      <c r="J616" s="37">
        <f t="shared" si="37"/>
        <v>5044.97</v>
      </c>
      <c r="K616" s="38">
        <f t="shared" si="38"/>
        <v>3985.9399999999996</v>
      </c>
      <c r="L616" s="37">
        <f t="shared" si="39"/>
        <v>1059.0300000000007</v>
      </c>
      <c r="M616" s="2">
        <v>126</v>
      </c>
      <c r="N616">
        <v>401</v>
      </c>
      <c r="O616" s="7">
        <v>42347</v>
      </c>
      <c r="P616">
        <f>VLOOKUP(E616,Table5[#All],3,0)</f>
        <v>9.94</v>
      </c>
    </row>
    <row r="617" spans="1:16" x14ac:dyDescent="0.3">
      <c r="A617">
        <v>30227</v>
      </c>
      <c r="B617" t="s">
        <v>93</v>
      </c>
      <c r="C617" t="s">
        <v>37</v>
      </c>
      <c r="D617" t="str">
        <f>VLOOKUP(C617,Table6[[#All],[Geo]:[Region]],2,0)</f>
        <v>Americas</v>
      </c>
      <c r="E617" t="s">
        <v>53</v>
      </c>
      <c r="F617" t="str">
        <f>VLOOKUP(E617,Table5[[#All],[Product]:[Category]],2,0)</f>
        <v>Bites</v>
      </c>
      <c r="G617" s="1">
        <v>539</v>
      </c>
      <c r="H617" s="36">
        <f>VLOOKUP(C617,Table6[#All],3,0)</f>
        <v>0.04</v>
      </c>
      <c r="I617" s="37">
        <f t="shared" si="36"/>
        <v>21.56</v>
      </c>
      <c r="J617" s="37">
        <f t="shared" si="37"/>
        <v>517.43999999999994</v>
      </c>
      <c r="K617" s="38">
        <f t="shared" si="38"/>
        <v>508.64000000000004</v>
      </c>
      <c r="L617" s="37">
        <f t="shared" si="39"/>
        <v>8.7999999999998977</v>
      </c>
      <c r="M617" s="2">
        <v>266</v>
      </c>
      <c r="N617">
        <v>68</v>
      </c>
      <c r="O617" s="7">
        <v>42348</v>
      </c>
      <c r="P617">
        <f>VLOOKUP(E617,Table5[#All],3,0)</f>
        <v>7.48</v>
      </c>
    </row>
    <row r="618" spans="1:16" x14ac:dyDescent="0.3">
      <c r="A618">
        <v>42525</v>
      </c>
      <c r="B618" t="s">
        <v>101</v>
      </c>
      <c r="C618" t="s">
        <v>41</v>
      </c>
      <c r="D618" t="str">
        <f>VLOOKUP(C618,Table6[[#All],[Geo]:[Region]],2,0)</f>
        <v>Americas</v>
      </c>
      <c r="E618" t="s">
        <v>60</v>
      </c>
      <c r="F618" t="str">
        <f>VLOOKUP(E618,Table5[[#All],[Product]:[Category]],2,0)</f>
        <v>Drinks</v>
      </c>
      <c r="G618" s="1">
        <v>7840</v>
      </c>
      <c r="H618" s="36">
        <f>VLOOKUP(C618,Table6[#All],3,0)</f>
        <v>0.03</v>
      </c>
      <c r="I618" s="37">
        <f t="shared" si="36"/>
        <v>235.2</v>
      </c>
      <c r="J618" s="37">
        <f t="shared" si="37"/>
        <v>7604.8</v>
      </c>
      <c r="K618" s="38">
        <f t="shared" si="38"/>
        <v>869.76</v>
      </c>
      <c r="L618" s="37">
        <f t="shared" si="39"/>
        <v>6735.04</v>
      </c>
      <c r="M618" s="2">
        <v>236</v>
      </c>
      <c r="N618">
        <v>302</v>
      </c>
      <c r="O618" s="7">
        <v>42349</v>
      </c>
      <c r="P618">
        <f>VLOOKUP(E618,Table5[#All],3,0)</f>
        <v>2.88</v>
      </c>
    </row>
    <row r="619" spans="1:16" x14ac:dyDescent="0.3">
      <c r="A619">
        <v>42526</v>
      </c>
      <c r="B619" t="s">
        <v>98</v>
      </c>
      <c r="C619" t="s">
        <v>37</v>
      </c>
      <c r="D619" t="str">
        <f>VLOOKUP(C619,Table6[[#All],[Geo]:[Region]],2,0)</f>
        <v>Americas</v>
      </c>
      <c r="E619" t="s">
        <v>66</v>
      </c>
      <c r="F619" t="str">
        <f>VLOOKUP(E619,Table5[[#All],[Product]:[Category]],2,0)</f>
        <v>Drinks</v>
      </c>
      <c r="G619" s="1">
        <v>2394</v>
      </c>
      <c r="H619" s="36">
        <f>VLOOKUP(C619,Table6[#All],3,0)</f>
        <v>0.04</v>
      </c>
      <c r="I619" s="37">
        <f t="shared" si="36"/>
        <v>95.76</v>
      </c>
      <c r="J619" s="37">
        <f t="shared" si="37"/>
        <v>2298.2399999999998</v>
      </c>
      <c r="K619" s="38">
        <f t="shared" si="38"/>
        <v>2166.92</v>
      </c>
      <c r="L619" s="37">
        <f t="shared" si="39"/>
        <v>131.31999999999971</v>
      </c>
      <c r="M619" s="2">
        <v>145</v>
      </c>
      <c r="N619">
        <v>218</v>
      </c>
      <c r="O619" s="7">
        <v>42350</v>
      </c>
      <c r="P619">
        <f>VLOOKUP(E619,Table5[#All],3,0)</f>
        <v>9.94</v>
      </c>
    </row>
    <row r="620" spans="1:16" x14ac:dyDescent="0.3">
      <c r="A620">
        <v>42527</v>
      </c>
      <c r="B620" t="s">
        <v>92</v>
      </c>
      <c r="C620" t="s">
        <v>39</v>
      </c>
      <c r="D620" t="str">
        <f>VLOOKUP(C620,Table6[[#All],[Geo]:[Region]],2,0)</f>
        <v>APAC</v>
      </c>
      <c r="E620" t="s">
        <v>63</v>
      </c>
      <c r="F620" t="str">
        <f>VLOOKUP(E620,Table5[[#All],[Product]:[Category]],2,0)</f>
        <v>Bars</v>
      </c>
      <c r="G620" s="1">
        <v>1701</v>
      </c>
      <c r="H620" s="36">
        <f>VLOOKUP(C620,Table6[#All],3,0)</f>
        <v>0.03</v>
      </c>
      <c r="I620" s="37">
        <f t="shared" si="36"/>
        <v>51.03</v>
      </c>
      <c r="J620" s="37">
        <f t="shared" si="37"/>
        <v>1649.97</v>
      </c>
      <c r="K620" s="38">
        <f t="shared" si="38"/>
        <v>652.07999999999993</v>
      </c>
      <c r="L620" s="37">
        <f t="shared" si="39"/>
        <v>997.8900000000001</v>
      </c>
      <c r="M620" s="2">
        <v>297</v>
      </c>
      <c r="N620">
        <v>114</v>
      </c>
      <c r="O620" s="7">
        <v>42351</v>
      </c>
      <c r="P620">
        <f>VLOOKUP(E620,Table5[#All],3,0)</f>
        <v>5.72</v>
      </c>
    </row>
    <row r="621" spans="1:16" x14ac:dyDescent="0.3">
      <c r="A621">
        <v>42528</v>
      </c>
      <c r="B621" t="s">
        <v>97</v>
      </c>
      <c r="C621" t="s">
        <v>38</v>
      </c>
      <c r="D621" t="str">
        <f>VLOOKUP(C621,Table6[[#All],[Geo]:[Region]],2,0)</f>
        <v>APAC</v>
      </c>
      <c r="E621" t="s">
        <v>56</v>
      </c>
      <c r="F621" t="str">
        <f>VLOOKUP(E621,Table5[[#All],[Product]:[Category]],2,0)</f>
        <v>Drinks</v>
      </c>
      <c r="G621" s="1">
        <v>1204</v>
      </c>
      <c r="H621" s="36">
        <f>VLOOKUP(C621,Table6[#All],3,0)</f>
        <v>0.02</v>
      </c>
      <c r="I621" s="37">
        <f t="shared" si="36"/>
        <v>24.080000000000002</v>
      </c>
      <c r="J621" s="37">
        <f t="shared" si="37"/>
        <v>1179.92</v>
      </c>
      <c r="K621" s="38">
        <f t="shared" si="38"/>
        <v>584.79999999999995</v>
      </c>
      <c r="L621" s="37">
        <f t="shared" si="39"/>
        <v>595.12000000000012</v>
      </c>
      <c r="M621" s="2">
        <v>36</v>
      </c>
      <c r="N621">
        <v>86</v>
      </c>
      <c r="O621" s="7">
        <v>42352</v>
      </c>
      <c r="P621">
        <f>VLOOKUP(E621,Table5[#All],3,0)</f>
        <v>6.8</v>
      </c>
    </row>
    <row r="622" spans="1:16" x14ac:dyDescent="0.3">
      <c r="A622">
        <v>42529</v>
      </c>
      <c r="B622" t="s">
        <v>98</v>
      </c>
      <c r="C622" t="s">
        <v>39</v>
      </c>
      <c r="D622" t="str">
        <f>VLOOKUP(C622,Table6[[#All],[Geo]:[Region]],2,0)</f>
        <v>APAC</v>
      </c>
      <c r="E622" t="s">
        <v>51</v>
      </c>
      <c r="F622" t="str">
        <f>VLOOKUP(E622,Table5[[#All],[Product]:[Category]],2,0)</f>
        <v>Bars</v>
      </c>
      <c r="G622" s="1">
        <v>8911</v>
      </c>
      <c r="H622" s="36">
        <f>VLOOKUP(C622,Table6[#All],3,0)</f>
        <v>0.03</v>
      </c>
      <c r="I622" s="37">
        <f t="shared" si="36"/>
        <v>267.33</v>
      </c>
      <c r="J622" s="37">
        <f t="shared" si="37"/>
        <v>8643.67</v>
      </c>
      <c r="K622" s="38">
        <f t="shared" si="38"/>
        <v>1563.1000000000001</v>
      </c>
      <c r="L622" s="37">
        <f t="shared" si="39"/>
        <v>7080.57</v>
      </c>
      <c r="M622" s="2">
        <v>511</v>
      </c>
      <c r="N622">
        <v>406</v>
      </c>
      <c r="O622" s="7">
        <v>42353</v>
      </c>
      <c r="P622">
        <f>VLOOKUP(E622,Table5[#All],3,0)</f>
        <v>3.85</v>
      </c>
    </row>
    <row r="623" spans="1:16" x14ac:dyDescent="0.3">
      <c r="A623">
        <v>42530</v>
      </c>
      <c r="B623" t="s">
        <v>94</v>
      </c>
      <c r="C623" t="s">
        <v>37</v>
      </c>
      <c r="D623" t="str">
        <f>VLOOKUP(C623,Table6[[#All],[Geo]:[Region]],2,0)</f>
        <v>Americas</v>
      </c>
      <c r="E623" t="s">
        <v>64</v>
      </c>
      <c r="F623" t="str">
        <f>VLOOKUP(E623,Table5[[#All],[Product]:[Category]],2,0)</f>
        <v>Bites</v>
      </c>
      <c r="G623" s="1">
        <v>8197</v>
      </c>
      <c r="H623" s="36">
        <f>VLOOKUP(C623,Table6[#All],3,0)</f>
        <v>0.04</v>
      </c>
      <c r="I623" s="37">
        <f t="shared" si="36"/>
        <v>327.88</v>
      </c>
      <c r="J623" s="37">
        <f t="shared" si="37"/>
        <v>7869.12</v>
      </c>
      <c r="K623" s="38">
        <f t="shared" si="38"/>
        <v>5419.26</v>
      </c>
      <c r="L623" s="37">
        <f t="shared" si="39"/>
        <v>2449.8599999999997</v>
      </c>
      <c r="M623" s="2">
        <v>166</v>
      </c>
      <c r="N623">
        <v>483</v>
      </c>
      <c r="O623" s="7">
        <v>42354</v>
      </c>
      <c r="P623">
        <f>VLOOKUP(E623,Table5[#All],3,0)</f>
        <v>11.22</v>
      </c>
    </row>
    <row r="624" spans="1:16" x14ac:dyDescent="0.3">
      <c r="A624">
        <v>42531</v>
      </c>
      <c r="B624" t="s">
        <v>100</v>
      </c>
      <c r="C624" t="s">
        <v>37</v>
      </c>
      <c r="D624" t="str">
        <f>VLOOKUP(C624,Table6[[#All],[Geo]:[Region]],2,0)</f>
        <v>Americas</v>
      </c>
      <c r="E624" t="s">
        <v>56</v>
      </c>
      <c r="F624" t="str">
        <f>VLOOKUP(E624,Table5[[#All],[Product]:[Category]],2,0)</f>
        <v>Drinks</v>
      </c>
      <c r="G624" s="1">
        <v>700</v>
      </c>
      <c r="H624" s="36">
        <f>VLOOKUP(C624,Table6[#All],3,0)</f>
        <v>0.04</v>
      </c>
      <c r="I624" s="37">
        <f t="shared" si="36"/>
        <v>28</v>
      </c>
      <c r="J624" s="37">
        <f t="shared" si="37"/>
        <v>672</v>
      </c>
      <c r="K624" s="38">
        <f t="shared" si="38"/>
        <v>340</v>
      </c>
      <c r="L624" s="37">
        <f t="shared" si="39"/>
        <v>332</v>
      </c>
      <c r="M624" s="2">
        <v>37</v>
      </c>
      <c r="N624">
        <v>50</v>
      </c>
      <c r="O624" s="7">
        <v>42355</v>
      </c>
      <c r="P624">
        <f>VLOOKUP(E624,Table5[#All],3,0)</f>
        <v>6.8</v>
      </c>
    </row>
    <row r="625" spans="1:16" x14ac:dyDescent="0.3">
      <c r="A625">
        <v>42532</v>
      </c>
      <c r="B625" t="s">
        <v>95</v>
      </c>
      <c r="C625" t="s">
        <v>41</v>
      </c>
      <c r="D625" t="str">
        <f>VLOOKUP(C625,Table6[[#All],[Geo]:[Region]],2,0)</f>
        <v>Americas</v>
      </c>
      <c r="E625" t="s">
        <v>59</v>
      </c>
      <c r="F625" t="str">
        <f>VLOOKUP(E625,Table5[[#All],[Product]:[Category]],2,0)</f>
        <v>Bites</v>
      </c>
      <c r="G625" s="1">
        <v>2485</v>
      </c>
      <c r="H625" s="36">
        <f>VLOOKUP(C625,Table6[#All],3,0)</f>
        <v>0.03</v>
      </c>
      <c r="I625" s="37">
        <f t="shared" si="36"/>
        <v>74.55</v>
      </c>
      <c r="J625" s="37">
        <f t="shared" si="37"/>
        <v>2410.4499999999998</v>
      </c>
      <c r="K625" s="38">
        <f t="shared" si="38"/>
        <v>775.88</v>
      </c>
      <c r="L625" s="37">
        <f t="shared" si="39"/>
        <v>1634.5699999999997</v>
      </c>
      <c r="M625" s="2">
        <v>40</v>
      </c>
      <c r="N625">
        <v>119</v>
      </c>
      <c r="O625" s="7">
        <v>42356</v>
      </c>
      <c r="P625">
        <f>VLOOKUP(E625,Table5[#All],3,0)</f>
        <v>6.52</v>
      </c>
    </row>
    <row r="626" spans="1:16" x14ac:dyDescent="0.3">
      <c r="A626">
        <v>42533</v>
      </c>
      <c r="B626" t="s">
        <v>96</v>
      </c>
      <c r="C626" t="s">
        <v>38</v>
      </c>
      <c r="D626" t="str">
        <f>VLOOKUP(C626,Table6[[#All],[Geo]:[Region]],2,0)</f>
        <v>APAC</v>
      </c>
      <c r="E626" t="s">
        <v>46</v>
      </c>
      <c r="F626" t="str">
        <f>VLOOKUP(E626,Table5[[#All],[Product]:[Category]],2,0)</f>
        <v>Bars</v>
      </c>
      <c r="G626" s="1">
        <v>3570</v>
      </c>
      <c r="H626" s="36">
        <f>VLOOKUP(C626,Table6[#All],3,0)</f>
        <v>0.02</v>
      </c>
      <c r="I626" s="37">
        <f t="shared" si="36"/>
        <v>71.400000000000006</v>
      </c>
      <c r="J626" s="37">
        <f t="shared" si="37"/>
        <v>3498.6</v>
      </c>
      <c r="K626" s="38">
        <f t="shared" si="38"/>
        <v>574.08000000000004</v>
      </c>
      <c r="L626" s="37">
        <f t="shared" si="39"/>
        <v>2924.52</v>
      </c>
      <c r="M626" s="2">
        <v>411</v>
      </c>
      <c r="N626">
        <v>156</v>
      </c>
      <c r="O626" s="7">
        <v>42357</v>
      </c>
      <c r="P626">
        <f>VLOOKUP(E626,Table5[#All],3,0)</f>
        <v>3.68</v>
      </c>
    </row>
    <row r="627" spans="1:16" x14ac:dyDescent="0.3">
      <c r="A627">
        <v>42534</v>
      </c>
      <c r="B627" t="s">
        <v>93</v>
      </c>
      <c r="C627" t="s">
        <v>40</v>
      </c>
      <c r="D627" t="str">
        <f>VLOOKUP(C627,Table6[[#All],[Geo]:[Region]],2,0)</f>
        <v>Europe</v>
      </c>
      <c r="E627" t="s">
        <v>65</v>
      </c>
      <c r="F627" t="str">
        <f>VLOOKUP(E627,Table5[[#All],[Product]:[Category]],2,0)</f>
        <v>Bites</v>
      </c>
      <c r="G627" s="1">
        <v>1463</v>
      </c>
      <c r="H627" s="36">
        <f>VLOOKUP(C627,Table6[#All],3,0)</f>
        <v>0.01</v>
      </c>
      <c r="I627" s="37">
        <f t="shared" si="36"/>
        <v>14.63</v>
      </c>
      <c r="J627" s="37">
        <f t="shared" si="37"/>
        <v>1448.37</v>
      </c>
      <c r="K627" s="38">
        <f t="shared" si="38"/>
        <v>388.08</v>
      </c>
      <c r="L627" s="37">
        <f t="shared" si="39"/>
        <v>1060.29</v>
      </c>
      <c r="M627" s="2">
        <v>194</v>
      </c>
      <c r="N627">
        <v>77</v>
      </c>
      <c r="O627" s="7">
        <v>42358</v>
      </c>
      <c r="P627">
        <f>VLOOKUP(E627,Table5[#All],3,0)</f>
        <v>5.04</v>
      </c>
    </row>
    <row r="628" spans="1:16" x14ac:dyDescent="0.3">
      <c r="A628">
        <v>42535</v>
      </c>
      <c r="B628" t="s">
        <v>99</v>
      </c>
      <c r="C628" t="s">
        <v>41</v>
      </c>
      <c r="D628" t="str">
        <f>VLOOKUP(C628,Table6[[#All],[Geo]:[Region]],2,0)</f>
        <v>Americas</v>
      </c>
      <c r="E628" t="s">
        <v>64</v>
      </c>
      <c r="F628" t="str">
        <f>VLOOKUP(E628,Table5[[#All],[Product]:[Category]],2,0)</f>
        <v>Bites</v>
      </c>
      <c r="G628" s="1">
        <v>5859</v>
      </c>
      <c r="H628" s="36">
        <f>VLOOKUP(C628,Table6[#All],3,0)</f>
        <v>0.03</v>
      </c>
      <c r="I628" s="37">
        <f t="shared" si="36"/>
        <v>175.76999999999998</v>
      </c>
      <c r="J628" s="37">
        <f t="shared" si="37"/>
        <v>5683.23</v>
      </c>
      <c r="K628" s="38">
        <f t="shared" si="38"/>
        <v>4117.74</v>
      </c>
      <c r="L628" s="37">
        <f t="shared" si="39"/>
        <v>1565.4899999999998</v>
      </c>
      <c r="M628" s="2">
        <v>63</v>
      </c>
      <c r="N628">
        <v>367</v>
      </c>
      <c r="O628" s="7">
        <v>42359</v>
      </c>
      <c r="P628">
        <f>VLOOKUP(E628,Table5[#All],3,0)</f>
        <v>11.22</v>
      </c>
    </row>
    <row r="629" spans="1:16" x14ac:dyDescent="0.3">
      <c r="A629">
        <v>42536</v>
      </c>
      <c r="B629" t="s">
        <v>92</v>
      </c>
      <c r="C629" t="s">
        <v>41</v>
      </c>
      <c r="D629" t="str">
        <f>VLOOKUP(C629,Table6[[#All],[Geo]:[Region]],2,0)</f>
        <v>Americas</v>
      </c>
      <c r="E629" t="s">
        <v>44</v>
      </c>
      <c r="F629" t="str">
        <f>VLOOKUP(E629,Table5[[#All],[Product]:[Category]],2,0)</f>
        <v>Bars</v>
      </c>
      <c r="G629" s="1">
        <v>5740</v>
      </c>
      <c r="H629" s="36">
        <f>VLOOKUP(C629,Table6[#All],3,0)</f>
        <v>0.03</v>
      </c>
      <c r="I629" s="37">
        <f t="shared" si="36"/>
        <v>172.2</v>
      </c>
      <c r="J629" s="37">
        <f t="shared" si="37"/>
        <v>5567.8</v>
      </c>
      <c r="K629" s="38">
        <f t="shared" si="38"/>
        <v>3079.1</v>
      </c>
      <c r="L629" s="37">
        <f t="shared" si="39"/>
        <v>2488.7000000000003</v>
      </c>
      <c r="M629" s="2">
        <v>203</v>
      </c>
      <c r="N629">
        <v>410</v>
      </c>
      <c r="O629" s="7">
        <v>42360</v>
      </c>
      <c r="P629">
        <f>VLOOKUP(E629,Table5[#All],3,0)</f>
        <v>7.51</v>
      </c>
    </row>
    <row r="630" spans="1:16" x14ac:dyDescent="0.3">
      <c r="A630">
        <v>42537</v>
      </c>
      <c r="B630" t="s">
        <v>100</v>
      </c>
      <c r="C630" t="s">
        <v>40</v>
      </c>
      <c r="D630" t="str">
        <f>VLOOKUP(C630,Table6[[#All],[Geo]:[Region]],2,0)</f>
        <v>Europe</v>
      </c>
      <c r="E630" t="s">
        <v>49</v>
      </c>
      <c r="F630" t="str">
        <f>VLOOKUP(E630,Table5[[#All],[Product]:[Category]],2,0)</f>
        <v>Drinks</v>
      </c>
      <c r="G630" s="1">
        <v>6167</v>
      </c>
      <c r="H630" s="36">
        <f>VLOOKUP(C630,Table6[#All],3,0)</f>
        <v>0.01</v>
      </c>
      <c r="I630" s="37">
        <f t="shared" si="36"/>
        <v>61.67</v>
      </c>
      <c r="J630" s="37">
        <f t="shared" si="37"/>
        <v>6105.33</v>
      </c>
      <c r="K630" s="38">
        <f t="shared" si="38"/>
        <v>2277.66</v>
      </c>
      <c r="L630" s="37">
        <f t="shared" si="39"/>
        <v>3827.67</v>
      </c>
      <c r="M630" s="2">
        <v>275</v>
      </c>
      <c r="N630">
        <v>238</v>
      </c>
      <c r="O630" s="7">
        <v>42361</v>
      </c>
      <c r="P630">
        <f>VLOOKUP(E630,Table5[#All],3,0)</f>
        <v>9.57</v>
      </c>
    </row>
    <row r="631" spans="1:16" x14ac:dyDescent="0.3">
      <c r="A631">
        <v>42538</v>
      </c>
      <c r="B631" t="s">
        <v>97</v>
      </c>
      <c r="C631" t="s">
        <v>38</v>
      </c>
      <c r="D631" t="str">
        <f>VLOOKUP(C631,Table6[[#All],[Geo]:[Region]],2,0)</f>
        <v>APAC</v>
      </c>
      <c r="E631" t="s">
        <v>44</v>
      </c>
      <c r="F631" t="str">
        <f>VLOOKUP(E631,Table5[[#All],[Product]:[Category]],2,0)</f>
        <v>Bars</v>
      </c>
      <c r="G631" s="1">
        <v>2030</v>
      </c>
      <c r="H631" s="36">
        <f>VLOOKUP(C631,Table6[#All],3,0)</f>
        <v>0.02</v>
      </c>
      <c r="I631" s="37">
        <f t="shared" si="36"/>
        <v>40.6</v>
      </c>
      <c r="J631" s="37">
        <f t="shared" si="37"/>
        <v>1989.3999999999999</v>
      </c>
      <c r="K631" s="38">
        <f t="shared" si="38"/>
        <v>1088.95</v>
      </c>
      <c r="L631" s="37">
        <f t="shared" si="39"/>
        <v>900.44999999999982</v>
      </c>
      <c r="M631" s="2">
        <v>475</v>
      </c>
      <c r="N631">
        <v>145</v>
      </c>
      <c r="O631" s="7">
        <v>42362</v>
      </c>
      <c r="P631">
        <f>VLOOKUP(E631,Table5[#All],3,0)</f>
        <v>7.51</v>
      </c>
    </row>
  </sheetData>
  <conditionalFormatting sqref="A2:A631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35"/>
  <sheetViews>
    <sheetView workbookViewId="0"/>
  </sheetViews>
  <sheetFormatPr defaultRowHeight="14.4" x14ac:dyDescent="0.3"/>
  <cols>
    <col min="1" max="1" width="14.77734375" style="9" customWidth="1"/>
    <col min="2" max="2" width="24.33203125" customWidth="1"/>
    <col min="3" max="3" width="15.33203125" customWidth="1"/>
    <col min="4" max="4" width="14.109375" customWidth="1"/>
    <col min="8" max="8" width="12.5546875" bestFit="1" customWidth="1"/>
    <col min="9" max="9" width="9.33203125" customWidth="1"/>
  </cols>
  <sheetData>
    <row r="1" spans="2:10" ht="23.4" x14ac:dyDescent="0.45">
      <c r="B1" s="10" t="s">
        <v>113</v>
      </c>
      <c r="H1" s="10" t="s">
        <v>114</v>
      </c>
    </row>
    <row r="3" spans="2:10" x14ac:dyDescent="0.3">
      <c r="B3" s="11" t="s">
        <v>0</v>
      </c>
      <c r="C3" s="11" t="s">
        <v>1</v>
      </c>
      <c r="D3" s="11" t="s">
        <v>112</v>
      </c>
      <c r="H3" s="11" t="s">
        <v>115</v>
      </c>
      <c r="I3" s="11" t="s">
        <v>13</v>
      </c>
      <c r="J3" s="11" t="s">
        <v>116</v>
      </c>
    </row>
    <row r="4" spans="2:10" x14ac:dyDescent="0.3">
      <c r="B4" t="s">
        <v>53</v>
      </c>
      <c r="C4" t="s">
        <v>54</v>
      </c>
      <c r="D4">
        <v>7.48</v>
      </c>
      <c r="H4" t="s">
        <v>38</v>
      </c>
      <c r="I4" t="s">
        <v>33</v>
      </c>
      <c r="J4" s="12">
        <v>0.02</v>
      </c>
    </row>
    <row r="5" spans="2:10" x14ac:dyDescent="0.3">
      <c r="B5" t="s">
        <v>65</v>
      </c>
      <c r="C5" t="s">
        <v>54</v>
      </c>
      <c r="D5">
        <v>5.04</v>
      </c>
      <c r="H5" t="s">
        <v>41</v>
      </c>
      <c r="I5" t="s">
        <v>32</v>
      </c>
      <c r="J5" s="12">
        <v>0.03</v>
      </c>
    </row>
    <row r="6" spans="2:10" x14ac:dyDescent="0.3">
      <c r="B6" t="s">
        <v>44</v>
      </c>
      <c r="C6" t="s">
        <v>45</v>
      </c>
      <c r="D6">
        <v>7.51</v>
      </c>
      <c r="H6" t="s">
        <v>37</v>
      </c>
      <c r="I6" t="s">
        <v>32</v>
      </c>
      <c r="J6" s="12">
        <v>0.04</v>
      </c>
    </row>
    <row r="7" spans="2:10" x14ac:dyDescent="0.3">
      <c r="B7" t="s">
        <v>62</v>
      </c>
      <c r="C7" t="s">
        <v>45</v>
      </c>
      <c r="D7">
        <v>7.73</v>
      </c>
      <c r="H7" t="s">
        <v>39</v>
      </c>
      <c r="I7" t="s">
        <v>33</v>
      </c>
      <c r="J7" s="12">
        <v>0.03</v>
      </c>
    </row>
    <row r="8" spans="2:10" x14ac:dyDescent="0.3">
      <c r="B8" t="s">
        <v>59</v>
      </c>
      <c r="C8" t="s">
        <v>54</v>
      </c>
      <c r="D8">
        <v>6.52</v>
      </c>
      <c r="H8" t="s">
        <v>36</v>
      </c>
      <c r="I8" t="s">
        <v>33</v>
      </c>
      <c r="J8" s="12">
        <v>0.02</v>
      </c>
    </row>
    <row r="9" spans="2:10" x14ac:dyDescent="0.3">
      <c r="B9" t="s">
        <v>67</v>
      </c>
      <c r="C9" t="s">
        <v>45</v>
      </c>
      <c r="D9">
        <v>5.15</v>
      </c>
      <c r="H9" t="s">
        <v>40</v>
      </c>
      <c r="I9" t="s">
        <v>34</v>
      </c>
      <c r="J9" s="12">
        <v>0.01</v>
      </c>
    </row>
    <row r="10" spans="2:10" x14ac:dyDescent="0.3">
      <c r="B10" t="s">
        <v>48</v>
      </c>
      <c r="C10" t="s">
        <v>45</v>
      </c>
      <c r="D10">
        <v>3.8</v>
      </c>
    </row>
    <row r="11" spans="2:10" x14ac:dyDescent="0.3">
      <c r="B11" t="s">
        <v>55</v>
      </c>
      <c r="C11" t="s">
        <v>45</v>
      </c>
      <c r="D11">
        <v>5.07</v>
      </c>
    </row>
    <row r="12" spans="2:10" x14ac:dyDescent="0.3">
      <c r="B12" t="s">
        <v>57</v>
      </c>
      <c r="C12" t="s">
        <v>54</v>
      </c>
      <c r="D12">
        <v>3.32</v>
      </c>
    </row>
    <row r="13" spans="2:10" x14ac:dyDescent="0.3">
      <c r="B13" t="s">
        <v>66</v>
      </c>
      <c r="C13" t="s">
        <v>50</v>
      </c>
      <c r="D13">
        <v>9.94</v>
      </c>
    </row>
    <row r="14" spans="2:10" x14ac:dyDescent="0.3">
      <c r="B14" t="s">
        <v>58</v>
      </c>
      <c r="C14" t="s">
        <v>54</v>
      </c>
      <c r="D14">
        <v>4.4000000000000004</v>
      </c>
    </row>
    <row r="15" spans="2:10" x14ac:dyDescent="0.3">
      <c r="B15" t="s">
        <v>52</v>
      </c>
      <c r="C15" t="s">
        <v>45</v>
      </c>
      <c r="D15">
        <v>4.74</v>
      </c>
    </row>
    <row r="16" spans="2:10" x14ac:dyDescent="0.3">
      <c r="B16" t="s">
        <v>56</v>
      </c>
      <c r="C16" t="s">
        <v>50</v>
      </c>
      <c r="D16">
        <v>6.8</v>
      </c>
    </row>
    <row r="17" spans="2:5" x14ac:dyDescent="0.3">
      <c r="B17" t="s">
        <v>61</v>
      </c>
      <c r="C17" t="s">
        <v>45</v>
      </c>
      <c r="D17">
        <v>5.26</v>
      </c>
    </row>
    <row r="18" spans="2:5" x14ac:dyDescent="0.3">
      <c r="B18" t="s">
        <v>63</v>
      </c>
      <c r="C18" t="s">
        <v>45</v>
      </c>
      <c r="D18">
        <v>5.72</v>
      </c>
    </row>
    <row r="19" spans="2:5" x14ac:dyDescent="0.3">
      <c r="B19" t="s">
        <v>46</v>
      </c>
      <c r="C19" t="s">
        <v>45</v>
      </c>
      <c r="D19">
        <v>3.68</v>
      </c>
    </row>
    <row r="20" spans="2:5" x14ac:dyDescent="0.3">
      <c r="B20" t="s">
        <v>49</v>
      </c>
      <c r="C20" t="s">
        <v>50</v>
      </c>
      <c r="D20">
        <v>9.57</v>
      </c>
    </row>
    <row r="21" spans="2:5" x14ac:dyDescent="0.3">
      <c r="B21" t="s">
        <v>68</v>
      </c>
      <c r="C21" t="s">
        <v>54</v>
      </c>
      <c r="D21">
        <v>2.65</v>
      </c>
    </row>
    <row r="22" spans="2:5" x14ac:dyDescent="0.3">
      <c r="B22" t="s">
        <v>51</v>
      </c>
      <c r="C22" t="s">
        <v>45</v>
      </c>
      <c r="D22">
        <v>3.85</v>
      </c>
    </row>
    <row r="23" spans="2:5" x14ac:dyDescent="0.3">
      <c r="B23" t="s">
        <v>47</v>
      </c>
      <c r="C23" t="s">
        <v>45</v>
      </c>
      <c r="D23">
        <v>2.76</v>
      </c>
    </row>
    <row r="24" spans="2:5" x14ac:dyDescent="0.3">
      <c r="B24" t="s">
        <v>64</v>
      </c>
      <c r="C24" t="s">
        <v>54</v>
      </c>
      <c r="D24">
        <v>11.22</v>
      </c>
    </row>
    <row r="25" spans="2:5" x14ac:dyDescent="0.3">
      <c r="B25" t="s">
        <v>60</v>
      </c>
      <c r="C25" t="s">
        <v>50</v>
      </c>
      <c r="D25">
        <v>2.88</v>
      </c>
    </row>
    <row r="28" spans="2:5" ht="24" thickBot="1" x14ac:dyDescent="0.5">
      <c r="B28" s="10" t="s">
        <v>117</v>
      </c>
    </row>
    <row r="29" spans="2:5" ht="15" thickBot="1" x14ac:dyDescent="0.35">
      <c r="C29" s="18" t="s">
        <v>118</v>
      </c>
      <c r="D29" s="18" t="s">
        <v>119</v>
      </c>
      <c r="E29" s="17" t="s">
        <v>120</v>
      </c>
    </row>
    <row r="30" spans="2:5" x14ac:dyDescent="0.3">
      <c r="B30" s="14" t="s">
        <v>121</v>
      </c>
      <c r="C30" s="19">
        <v>1500000</v>
      </c>
      <c r="D30" s="24"/>
      <c r="E30" s="15"/>
    </row>
    <row r="31" spans="2:5" ht="15" thickBot="1" x14ac:dyDescent="0.35">
      <c r="B31" s="13">
        <v>2014</v>
      </c>
      <c r="C31" s="20"/>
      <c r="D31" s="25"/>
      <c r="E31" s="16"/>
    </row>
    <row r="32" spans="2:5" x14ac:dyDescent="0.3">
      <c r="B32" s="14" t="s">
        <v>112</v>
      </c>
      <c r="C32" s="21">
        <v>5.4</v>
      </c>
      <c r="D32" s="26"/>
      <c r="E32" s="15"/>
    </row>
    <row r="33" spans="2:5" ht="15" thickBot="1" x14ac:dyDescent="0.35">
      <c r="B33" s="13">
        <v>2014</v>
      </c>
      <c r="C33" s="22"/>
      <c r="D33" s="27"/>
      <c r="E33" s="16"/>
    </row>
    <row r="34" spans="2:5" x14ac:dyDescent="0.3">
      <c r="B34" s="14" t="s">
        <v>122</v>
      </c>
      <c r="C34" s="19">
        <v>500000</v>
      </c>
      <c r="D34" s="28"/>
      <c r="E34" s="15"/>
    </row>
    <row r="35" spans="2:5" ht="15" thickBot="1" x14ac:dyDescent="0.35">
      <c r="B35" s="13">
        <v>2014</v>
      </c>
      <c r="C35" s="23"/>
      <c r="D35" s="29"/>
      <c r="E35" s="16"/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3:I25"/>
  <sheetViews>
    <sheetView workbookViewId="0">
      <selection activeCell="C15" sqref="C15"/>
    </sheetView>
  </sheetViews>
  <sheetFormatPr defaultRowHeight="14.4" x14ac:dyDescent="0.3"/>
  <cols>
    <col min="2" max="2" width="21.88671875" bestFit="1" customWidth="1"/>
    <col min="3" max="3" width="11" customWidth="1"/>
    <col min="4" max="4" width="14.109375" customWidth="1"/>
    <col min="8" max="8" width="12.5546875" bestFit="1" customWidth="1"/>
    <col min="9" max="9" width="9.33203125" customWidth="1"/>
  </cols>
  <sheetData>
    <row r="3" spans="2:9" x14ac:dyDescent="0.3">
      <c r="B3" t="s">
        <v>0</v>
      </c>
      <c r="C3" t="s">
        <v>1</v>
      </c>
      <c r="D3" t="s">
        <v>112</v>
      </c>
      <c r="H3" t="s">
        <v>115</v>
      </c>
      <c r="I3" t="s">
        <v>13</v>
      </c>
    </row>
    <row r="4" spans="2:9" x14ac:dyDescent="0.3">
      <c r="B4" t="s">
        <v>61</v>
      </c>
      <c r="C4" t="s">
        <v>45</v>
      </c>
      <c r="D4" s="3">
        <v>5.26</v>
      </c>
      <c r="H4" t="s">
        <v>38</v>
      </c>
      <c r="I4" t="s">
        <v>33</v>
      </c>
    </row>
    <row r="5" spans="2:9" x14ac:dyDescent="0.3">
      <c r="B5" t="s">
        <v>53</v>
      </c>
      <c r="C5" t="s">
        <v>54</v>
      </c>
      <c r="D5" s="3">
        <v>7.48</v>
      </c>
      <c r="H5" t="s">
        <v>41</v>
      </c>
      <c r="I5" t="s">
        <v>32</v>
      </c>
    </row>
    <row r="6" spans="2:9" x14ac:dyDescent="0.3">
      <c r="B6" t="s">
        <v>67</v>
      </c>
      <c r="C6" t="s">
        <v>45</v>
      </c>
      <c r="D6" s="3">
        <v>5.15</v>
      </c>
      <c r="H6" t="s">
        <v>37</v>
      </c>
      <c r="I6" t="s">
        <v>32</v>
      </c>
    </row>
    <row r="7" spans="2:9" x14ac:dyDescent="0.3">
      <c r="B7" t="s">
        <v>51</v>
      </c>
      <c r="C7" t="s">
        <v>45</v>
      </c>
      <c r="D7" s="3">
        <v>3.85</v>
      </c>
      <c r="H7" t="s">
        <v>39</v>
      </c>
      <c r="I7" t="s">
        <v>33</v>
      </c>
    </row>
    <row r="8" spans="2:9" x14ac:dyDescent="0.3">
      <c r="B8" t="s">
        <v>63</v>
      </c>
      <c r="C8" t="s">
        <v>45</v>
      </c>
      <c r="D8" s="3">
        <v>5.72</v>
      </c>
      <c r="H8" t="s">
        <v>36</v>
      </c>
      <c r="I8" t="s">
        <v>33</v>
      </c>
    </row>
    <row r="9" spans="2:9" x14ac:dyDescent="0.3">
      <c r="B9" t="s">
        <v>58</v>
      </c>
      <c r="C9" t="s">
        <v>54</v>
      </c>
      <c r="D9" s="3">
        <v>4.4000000000000004</v>
      </c>
      <c r="H9" t="s">
        <v>40</v>
      </c>
      <c r="I9" t="s">
        <v>34</v>
      </c>
    </row>
    <row r="10" spans="2:9" x14ac:dyDescent="0.3">
      <c r="B10" t="s">
        <v>66</v>
      </c>
      <c r="C10" t="s">
        <v>123</v>
      </c>
      <c r="D10" s="3">
        <v>9.94</v>
      </c>
    </row>
    <row r="11" spans="2:9" x14ac:dyDescent="0.3">
      <c r="B11" t="s">
        <v>62</v>
      </c>
      <c r="C11" t="s">
        <v>45</v>
      </c>
      <c r="D11" s="3">
        <v>7.73</v>
      </c>
    </row>
    <row r="12" spans="2:9" x14ac:dyDescent="0.3">
      <c r="B12" t="s">
        <v>46</v>
      </c>
      <c r="C12" t="s">
        <v>45</v>
      </c>
      <c r="D12" s="3">
        <v>3.68</v>
      </c>
    </row>
    <row r="13" spans="2:9" x14ac:dyDescent="0.3">
      <c r="B13" t="s">
        <v>64</v>
      </c>
      <c r="C13" t="s">
        <v>54</v>
      </c>
      <c r="D13" s="3">
        <v>11.22</v>
      </c>
    </row>
    <row r="14" spans="2:9" x14ac:dyDescent="0.3">
      <c r="B14" t="s">
        <v>59</v>
      </c>
      <c r="C14" t="s">
        <v>54</v>
      </c>
      <c r="D14" s="3">
        <v>6.52</v>
      </c>
    </row>
    <row r="15" spans="2:9" x14ac:dyDescent="0.3">
      <c r="B15" t="s">
        <v>52</v>
      </c>
      <c r="C15" t="s">
        <v>45</v>
      </c>
      <c r="D15" s="3">
        <v>4.74</v>
      </c>
    </row>
    <row r="16" spans="2:9" x14ac:dyDescent="0.3">
      <c r="B16" t="s">
        <v>44</v>
      </c>
      <c r="C16" t="s">
        <v>45</v>
      </c>
      <c r="D16" s="3">
        <v>7.51</v>
      </c>
    </row>
    <row r="17" spans="2:4" x14ac:dyDescent="0.3">
      <c r="B17" t="s">
        <v>60</v>
      </c>
      <c r="C17" t="s">
        <v>123</v>
      </c>
      <c r="D17" s="3">
        <v>2.88</v>
      </c>
    </row>
    <row r="18" spans="2:4" x14ac:dyDescent="0.3">
      <c r="B18" t="s">
        <v>48</v>
      </c>
      <c r="C18" t="s">
        <v>45</v>
      </c>
      <c r="D18" s="3">
        <v>3.8</v>
      </c>
    </row>
    <row r="19" spans="2:4" x14ac:dyDescent="0.3">
      <c r="B19" t="s">
        <v>49</v>
      </c>
      <c r="C19" t="s">
        <v>123</v>
      </c>
      <c r="D19" s="3">
        <v>9.57</v>
      </c>
    </row>
    <row r="20" spans="2:4" x14ac:dyDescent="0.3">
      <c r="B20" t="s">
        <v>55</v>
      </c>
      <c r="C20" t="s">
        <v>45</v>
      </c>
      <c r="D20" s="3">
        <v>5.07</v>
      </c>
    </row>
    <row r="21" spans="2:4" x14ac:dyDescent="0.3">
      <c r="B21" t="s">
        <v>56</v>
      </c>
      <c r="C21" t="s">
        <v>123</v>
      </c>
      <c r="D21" s="3">
        <v>6.8</v>
      </c>
    </row>
    <row r="22" spans="2:4" x14ac:dyDescent="0.3">
      <c r="B22" t="s">
        <v>65</v>
      </c>
      <c r="C22" t="s">
        <v>54</v>
      </c>
      <c r="D22" s="3">
        <v>5.04</v>
      </c>
    </row>
    <row r="23" spans="2:4" x14ac:dyDescent="0.3">
      <c r="B23" t="s">
        <v>47</v>
      </c>
      <c r="C23" t="s">
        <v>45</v>
      </c>
      <c r="D23" s="3">
        <v>2.76</v>
      </c>
    </row>
    <row r="24" spans="2:4" x14ac:dyDescent="0.3">
      <c r="B24" t="s">
        <v>57</v>
      </c>
      <c r="C24" t="s">
        <v>54</v>
      </c>
      <c r="D24" s="3">
        <v>3.32</v>
      </c>
    </row>
    <row r="25" spans="2:4" x14ac:dyDescent="0.3">
      <c r="B25" t="s">
        <v>68</v>
      </c>
      <c r="C25" t="s">
        <v>54</v>
      </c>
      <c r="D25" s="3">
        <v>2.65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��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57FA02571F3C4783B79A3905DB37FA" ma:contentTypeVersion="13" ma:contentTypeDescription="Create a new document." ma:contentTypeScope="" ma:versionID="70361969dee3b06ea87a38715cbad96f">
  <xsd:schema xmlns:xsd="http://www.w3.org/2001/XMLSchema" xmlns:xs="http://www.w3.org/2001/XMLSchema" xmlns:p="http://schemas.microsoft.com/office/2006/metadata/properties" xmlns:ns2="b1f51a9e-9abd-4490-93c4-9585de5b0c10" xmlns:ns3="9adfaad8-6dda-4695-9e62-62ab4be81233" targetNamespace="http://schemas.microsoft.com/office/2006/metadata/properties" ma:root="true" ma:fieldsID="902bbbd73a164b09d531815082806c24" ns2:_="" ns3:_="">
    <xsd:import namespace="b1f51a9e-9abd-4490-93c4-9585de5b0c10"/>
    <xsd:import namespace="9adfaad8-6dda-4695-9e62-62ab4be812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f51a9e-9abd-4490-93c4-9585de5b0c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dfaad8-6dda-4695-9e62-62ab4be8123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8B9BA9-4F13-4928-92EE-8A59C415D457}">
  <ds:schemaRefs>
    <ds:schemaRef ds:uri="b1f51a9e-9abd-4490-93c4-9585de5b0c10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9adfaad8-6dda-4695-9e62-62ab4be81233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4BDE428-373B-4C9F-AE43-6036E89509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4A3DA8-3187-4761-A516-C539395F5021}">
  <ds:schemaRefs>
    <ds:schemaRef ds:uri="http://www.w3.org/2001/XMLSchema"/>
    <ds:schemaRef ds:uri="http://microsoft.data.visualization.Client.Excel/1.0"/>
  </ds:schemaRefs>
</ds:datastoreItem>
</file>

<file path=customXml/itemProps4.xml><?xml version="1.0" encoding="utf-8"?>
<ds:datastoreItem xmlns:ds="http://schemas.openxmlformats.org/officeDocument/2006/customXml" ds:itemID="{84FD2152-49DE-4090-9624-CB7C9AE517E3}">
  <ds:schemaRefs>
    <ds:schemaRef ds:uri="http://www.w3.org/2001/XMLSchema"/>
    <ds:schemaRef ds:uri="http://microsoft.data.visualization.engine.tours/1.0"/>
  </ds:schemaRefs>
</ds:datastoreItem>
</file>

<file path=customXml/itemProps5.xml><?xml version="1.0" encoding="utf-8"?>
<ds:datastoreItem xmlns:ds="http://schemas.openxmlformats.org/officeDocument/2006/customXml" ds:itemID="{78C77247-5EBD-418B-BF6E-75C468AD29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f51a9e-9abd-4490-93c4-9585de5b0c10"/>
    <ds:schemaRef ds:uri="9adfaad8-6dda-4695-9e62-62ab4be812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Dashboard</vt:lpstr>
      <vt:lpstr>Sheet1</vt:lpstr>
      <vt:lpstr>Month Average of boxes sold</vt:lpstr>
      <vt:lpstr>Average_cost</vt:lpstr>
      <vt:lpstr>Top 5 products</vt:lpstr>
      <vt:lpstr>Geography </vt:lpstr>
      <vt:lpstr>Sheet5</vt:lpstr>
      <vt:lpstr>Margin%</vt:lpstr>
      <vt:lpstr>Sheet7</vt:lpstr>
      <vt:lpstr>Data</vt:lpstr>
      <vt:lpstr>Net sales</vt:lpstr>
      <vt:lpstr>Average box category sales</vt:lpstr>
      <vt:lpstr>clean_data</vt:lpstr>
      <vt:lpstr>OtherData</vt:lpstr>
      <vt:lpstr>Other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Derry Hill</dc:creator>
  <cp:keywords/>
  <dc:description/>
  <cp:lastModifiedBy>Sukhjot Kaur Sukhjot Kaur</cp:lastModifiedBy>
  <cp:revision/>
  <dcterms:created xsi:type="dcterms:W3CDTF">2021-03-14T20:21:32Z</dcterms:created>
  <dcterms:modified xsi:type="dcterms:W3CDTF">2024-03-25T22:42:21Z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0x0101007557FA02571F3C4783B79A3905DB37FA</vt:lpwstr>
  </property>
</Properties>
</file>