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\Downloads\"/>
    </mc:Choice>
  </mc:AlternateContent>
  <xr:revisionPtr revIDLastSave="0" documentId="13_ncr:1_{E3980055-09C8-42C4-97AC-A361BC7ED8E6}" xr6:coauthVersionLast="46" xr6:coauthVersionMax="46" xr10:uidLastSave="{00000000-0000-0000-0000-000000000000}"/>
  <bookViews>
    <workbookView xWindow="13152" yWindow="1584" windowWidth="19524" windowHeight="14244" activeTab="1" xr2:uid="{00000000-000D-0000-FFFF-FFFF00000000}"/>
  </bookViews>
  <sheets>
    <sheet name="銷售量" sheetId="1" r:id="rId1"/>
    <sheet name="銷售查詢" sheetId="5" r:id="rId2"/>
  </sheets>
  <definedNames>
    <definedName name="_xlnm._FilterDatabase" localSheetId="0" hidden="1">銷售量!$A$2:$K$16</definedName>
  </definedNames>
  <calcPr calcId="191029"/>
</workbook>
</file>

<file path=xl/calcChain.xml><?xml version="1.0" encoding="utf-8"?>
<calcChain xmlns="http://schemas.openxmlformats.org/spreadsheetml/2006/main">
  <c r="B8" i="5" l="1"/>
  <c r="B5" i="5"/>
  <c r="D7" i="5"/>
  <c r="B7" i="5"/>
  <c r="D6" i="5"/>
  <c r="B6" i="5"/>
  <c r="D5" i="5"/>
  <c r="K4" i="1" l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C18" i="1"/>
  <c r="C17" i="1"/>
  <c r="C16" i="1"/>
  <c r="C15" i="1"/>
  <c r="D14" i="1"/>
  <c r="E14" i="1"/>
  <c r="F14" i="1"/>
  <c r="C14" i="1"/>
  <c r="I4" i="1"/>
  <c r="I5" i="1"/>
  <c r="I6" i="1"/>
  <c r="I7" i="1"/>
  <c r="I8" i="1"/>
  <c r="I9" i="1"/>
  <c r="I10" i="1"/>
  <c r="I11" i="1"/>
  <c r="I12" i="1"/>
  <c r="I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<sst xmlns="http://schemas.openxmlformats.org/spreadsheetml/2006/main" count="40" uniqueCount="39">
  <si>
    <t>姓名</t>
    <phoneticPr fontId="2" type="noConversion"/>
  </si>
  <si>
    <t>姓名</t>
    <phoneticPr fontId="2" type="noConversion"/>
  </si>
  <si>
    <t>員工編號</t>
    <phoneticPr fontId="2" type="noConversion"/>
  </si>
  <si>
    <t>Nokaya</t>
    <phoneticPr fontId="2" type="noConversion"/>
  </si>
  <si>
    <t>Mikeyo</t>
  </si>
  <si>
    <t>Mikeyo</t>
    <phoneticPr fontId="2" type="noConversion"/>
  </si>
  <si>
    <t>Panagome</t>
  </si>
  <si>
    <t>Panagome</t>
    <phoneticPr fontId="2" type="noConversion"/>
  </si>
  <si>
    <t>WaWa</t>
  </si>
  <si>
    <t>WaWa</t>
    <phoneticPr fontId="2" type="noConversion"/>
  </si>
  <si>
    <t>達到銷售量的人數</t>
    <phoneticPr fontId="2" type="noConversion"/>
  </si>
  <si>
    <t>未達到銷售量的人數</t>
    <phoneticPr fontId="2" type="noConversion"/>
  </si>
  <si>
    <t>各廠牌總銷售量</t>
    <phoneticPr fontId="2" type="noConversion"/>
  </si>
  <si>
    <t>個人總銷售量</t>
  </si>
  <si>
    <t>個人總銷售量</t>
    <phoneticPr fontId="2" type="noConversion"/>
  </si>
  <si>
    <t>是否達到標準</t>
  </si>
  <si>
    <t>是否達到標準</t>
    <phoneticPr fontId="2" type="noConversion"/>
  </si>
  <si>
    <t>目標</t>
  </si>
  <si>
    <t>目標</t>
    <phoneticPr fontId="2" type="noConversion"/>
  </si>
  <si>
    <t>排名</t>
    <phoneticPr fontId="2" type="noConversion"/>
  </si>
  <si>
    <t>獎金</t>
    <phoneticPr fontId="2" type="noConversion"/>
  </si>
  <si>
    <t>請輸入員工編號：</t>
    <phoneticPr fontId="2" type="noConversion"/>
  </si>
  <si>
    <t>查詢結果</t>
    <phoneticPr fontId="2" type="noConversion"/>
  </si>
  <si>
    <t>員工編號</t>
    <phoneticPr fontId="2" type="noConversion"/>
  </si>
  <si>
    <t>Nokaya</t>
    <phoneticPr fontId="2" type="noConversion"/>
  </si>
  <si>
    <t>獎金</t>
    <phoneticPr fontId="2" type="noConversion"/>
  </si>
  <si>
    <t>個人總銷售量最多者</t>
    <phoneticPr fontId="2" type="noConversion"/>
  </si>
  <si>
    <t>個人總銷售量最少者</t>
    <phoneticPr fontId="2" type="noConversion"/>
  </si>
  <si>
    <t>林義輝</t>
    <phoneticPr fontId="2" type="noConversion"/>
  </si>
  <si>
    <t>潘千慧</t>
    <phoneticPr fontId="2" type="noConversion"/>
  </si>
  <si>
    <t>張琪琪</t>
    <phoneticPr fontId="2" type="noConversion"/>
  </si>
  <si>
    <t>王靜浩</t>
    <phoneticPr fontId="2" type="noConversion"/>
  </si>
  <si>
    <t>許惠美</t>
    <phoneticPr fontId="2" type="noConversion"/>
  </si>
  <si>
    <t>李清玲</t>
    <phoneticPr fontId="2" type="noConversion"/>
  </si>
  <si>
    <t>王惠武</t>
    <phoneticPr fontId="2" type="noConversion"/>
  </si>
  <si>
    <t>陳昭華</t>
    <phoneticPr fontId="2" type="noConversion"/>
  </si>
  <si>
    <t>沈宇惠</t>
    <phoneticPr fontId="2" type="noConversion"/>
  </si>
  <si>
    <t>謝輝明</t>
    <phoneticPr fontId="2" type="noConversion"/>
  </si>
  <si>
    <t>艾美股份有限公司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</si>
</sst>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53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sz val="12"/>
      <color theme="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>
      <alignment vertical="center"/>
    </xf>
    <xf numFmtId="0" fontId="5" fillId="3" borderId="2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0" fillId="2" borderId="0" xfId="0" applyFill="1">
      <alignment vertical="center"/>
    </xf>
    <xf numFmtId="0" fontId="1" fillId="2" borderId="3" xfId="0" applyFont="1" applyFill="1" applyBorder="1">
      <alignment vertical="center"/>
    </xf>
    <xf numFmtId="0" fontId="4" fillId="0" borderId="3" xfId="0" applyFont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zoomScaleNormal="100" workbookViewId="0">
      <selection activeCell="I21" sqref="H21:I21"/>
    </sheetView>
  </sheetViews>
  <sheetFormatPr defaultRowHeight="16.2"/>
  <cols>
    <col min="1" max="1" width="10.77734375" customWidth="1"/>
    <col min="2" max="2" width="11" customWidth="1"/>
    <col min="3" max="3" width="7.44140625" customWidth="1"/>
    <col min="4" max="4" width="8.33203125" bestFit="1" customWidth="1"/>
    <col min="5" max="5" width="11" bestFit="1" customWidth="1"/>
    <col min="6" max="6" width="7.77734375" customWidth="1"/>
    <col min="7" max="7" width="14.88671875" customWidth="1"/>
    <col min="8" max="8" width="6.21875" bestFit="1" customWidth="1"/>
    <col min="9" max="9" width="14.6640625" customWidth="1"/>
    <col min="10" max="10" width="11" customWidth="1"/>
    <col min="11" max="11" width="6.33203125" customWidth="1"/>
  </cols>
  <sheetData>
    <row r="1" spans="1:11" ht="24.6" customHeight="1">
      <c r="A1" s="15" t="s">
        <v>38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7" t="s">
        <v>2</v>
      </c>
      <c r="B2" s="7" t="s">
        <v>0</v>
      </c>
      <c r="C2" s="7" t="s">
        <v>3</v>
      </c>
      <c r="D2" s="7" t="s">
        <v>5</v>
      </c>
      <c r="E2" s="7" t="s">
        <v>7</v>
      </c>
      <c r="F2" s="7" t="s">
        <v>9</v>
      </c>
      <c r="G2" s="7" t="s">
        <v>14</v>
      </c>
      <c r="H2" s="7" t="s">
        <v>18</v>
      </c>
      <c r="I2" s="7" t="s">
        <v>16</v>
      </c>
      <c r="J2" s="8" t="s">
        <v>19</v>
      </c>
      <c r="K2" s="7" t="s">
        <v>20</v>
      </c>
    </row>
    <row r="3" spans="1:11">
      <c r="A3">
        <v>9125</v>
      </c>
      <c r="B3" t="s">
        <v>28</v>
      </c>
      <c r="C3">
        <v>694</v>
      </c>
      <c r="D3">
        <v>300</v>
      </c>
      <c r="E3">
        <v>654</v>
      </c>
      <c r="F3">
        <v>365</v>
      </c>
      <c r="G3" s="4">
        <f>SUM(C3:F3)</f>
        <v>2013</v>
      </c>
      <c r="H3" s="4">
        <v>1800</v>
      </c>
      <c r="I3" t="str">
        <f>IF(G3&gt;=H3,"合格","不合格")</f>
        <v>合格</v>
      </c>
      <c r="J3">
        <f>RANK(G3,$G$3:$G$12)</f>
        <v>1</v>
      </c>
      <c r="K3">
        <f>IF(G3&gt;H3,G3*3,G3*1.5)</f>
        <v>6039</v>
      </c>
    </row>
    <row r="4" spans="1:11">
      <c r="A4">
        <v>8652</v>
      </c>
      <c r="B4" t="s">
        <v>32</v>
      </c>
      <c r="C4">
        <v>633</v>
      </c>
      <c r="D4">
        <v>684</v>
      </c>
      <c r="E4">
        <v>451</v>
      </c>
      <c r="F4">
        <v>128</v>
      </c>
      <c r="G4" s="4">
        <f t="shared" ref="G4:G12" si="0">SUM(C4:F4)</f>
        <v>1896</v>
      </c>
      <c r="H4" s="4">
        <v>2000</v>
      </c>
      <c r="I4" t="str">
        <f t="shared" ref="I4:I12" si="1">IF(G4&gt;=H4,"合格","不合格")</f>
        <v>不合格</v>
      </c>
      <c r="J4">
        <f t="shared" ref="J4:J12" si="2">RANK(G4,$G$3:$G$12)</f>
        <v>2</v>
      </c>
      <c r="K4">
        <f t="shared" ref="K4:K12" si="3">IF(G4&gt;H4,G4*3,G4*1.5)</f>
        <v>2844</v>
      </c>
    </row>
    <row r="5" spans="1:11">
      <c r="A5">
        <v>8504</v>
      </c>
      <c r="B5" t="s">
        <v>29</v>
      </c>
      <c r="C5">
        <v>128</v>
      </c>
      <c r="D5">
        <v>845</v>
      </c>
      <c r="E5">
        <v>336</v>
      </c>
      <c r="F5">
        <v>220</v>
      </c>
      <c r="G5" s="4">
        <f t="shared" si="0"/>
        <v>1529</v>
      </c>
      <c r="H5" s="4">
        <v>1400</v>
      </c>
      <c r="I5" t="str">
        <f t="shared" si="1"/>
        <v>合格</v>
      </c>
      <c r="J5">
        <f t="shared" si="2"/>
        <v>3</v>
      </c>
      <c r="K5">
        <f t="shared" si="3"/>
        <v>4587</v>
      </c>
    </row>
    <row r="6" spans="1:11">
      <c r="A6">
        <v>9122</v>
      </c>
      <c r="B6" t="s">
        <v>33</v>
      </c>
      <c r="C6">
        <v>745</v>
      </c>
      <c r="D6">
        <v>335</v>
      </c>
      <c r="E6">
        <v>336</v>
      </c>
      <c r="F6">
        <v>85</v>
      </c>
      <c r="G6" s="4">
        <f t="shared" si="0"/>
        <v>1501</v>
      </c>
      <c r="H6" s="4">
        <v>1600</v>
      </c>
      <c r="I6" t="str">
        <f t="shared" si="1"/>
        <v>不合格</v>
      </c>
      <c r="J6">
        <f t="shared" si="2"/>
        <v>4</v>
      </c>
      <c r="K6">
        <f t="shared" si="3"/>
        <v>2251.5</v>
      </c>
    </row>
    <row r="7" spans="1:11">
      <c r="A7">
        <v>9036</v>
      </c>
      <c r="B7" t="s">
        <v>34</v>
      </c>
      <c r="C7">
        <v>633</v>
      </c>
      <c r="D7">
        <v>80</v>
      </c>
      <c r="E7">
        <v>210</v>
      </c>
      <c r="F7">
        <v>360</v>
      </c>
      <c r="G7" s="4">
        <f t="shared" si="0"/>
        <v>1283</v>
      </c>
      <c r="H7" s="4">
        <v>1300</v>
      </c>
      <c r="I7" t="str">
        <f t="shared" si="1"/>
        <v>不合格</v>
      </c>
      <c r="J7">
        <f t="shared" si="2"/>
        <v>5</v>
      </c>
      <c r="K7">
        <f t="shared" si="3"/>
        <v>1924.5</v>
      </c>
    </row>
    <row r="8" spans="1:11">
      <c r="A8">
        <v>8105</v>
      </c>
      <c r="B8" t="s">
        <v>31</v>
      </c>
      <c r="C8">
        <v>183</v>
      </c>
      <c r="D8">
        <v>463</v>
      </c>
      <c r="E8">
        <v>410</v>
      </c>
      <c r="F8">
        <v>90</v>
      </c>
      <c r="G8" s="4">
        <f t="shared" si="0"/>
        <v>1146</v>
      </c>
      <c r="H8" s="4">
        <v>1000</v>
      </c>
      <c r="I8" t="str">
        <f t="shared" si="1"/>
        <v>合格</v>
      </c>
      <c r="J8">
        <f t="shared" si="2"/>
        <v>6</v>
      </c>
      <c r="K8">
        <f t="shared" si="3"/>
        <v>3438</v>
      </c>
    </row>
    <row r="9" spans="1:11">
      <c r="A9" s="2">
        <v>8317</v>
      </c>
      <c r="B9" s="2" t="s">
        <v>37</v>
      </c>
      <c r="C9" s="2">
        <v>80</v>
      </c>
      <c r="D9" s="2">
        <v>410</v>
      </c>
      <c r="E9" s="2">
        <v>433</v>
      </c>
      <c r="F9" s="2">
        <v>200</v>
      </c>
      <c r="G9" s="4">
        <f t="shared" si="0"/>
        <v>1123</v>
      </c>
      <c r="H9" s="5">
        <v>1300</v>
      </c>
      <c r="I9" t="str">
        <f t="shared" si="1"/>
        <v>不合格</v>
      </c>
      <c r="J9">
        <f t="shared" si="2"/>
        <v>7</v>
      </c>
      <c r="K9">
        <f t="shared" si="3"/>
        <v>1684.5</v>
      </c>
    </row>
    <row r="10" spans="1:11">
      <c r="A10">
        <v>7821</v>
      </c>
      <c r="B10" t="s">
        <v>36</v>
      </c>
      <c r="C10">
        <v>455</v>
      </c>
      <c r="D10">
        <v>182</v>
      </c>
      <c r="E10">
        <v>320</v>
      </c>
      <c r="F10">
        <v>128</v>
      </c>
      <c r="G10" s="4">
        <f t="shared" si="0"/>
        <v>1085</v>
      </c>
      <c r="H10" s="4">
        <v>850</v>
      </c>
      <c r="I10" t="str">
        <f t="shared" si="1"/>
        <v>合格</v>
      </c>
      <c r="J10">
        <f t="shared" si="2"/>
        <v>8</v>
      </c>
      <c r="K10">
        <f t="shared" si="3"/>
        <v>3255</v>
      </c>
    </row>
    <row r="11" spans="1:11">
      <c r="A11">
        <v>9108</v>
      </c>
      <c r="B11" t="s">
        <v>30</v>
      </c>
      <c r="C11">
        <v>367</v>
      </c>
      <c r="D11">
        <v>366</v>
      </c>
      <c r="E11">
        <v>128</v>
      </c>
      <c r="F11">
        <v>70</v>
      </c>
      <c r="G11" s="4">
        <f t="shared" si="0"/>
        <v>931</v>
      </c>
      <c r="H11" s="4">
        <v>1200</v>
      </c>
      <c r="I11" t="str">
        <f t="shared" si="1"/>
        <v>不合格</v>
      </c>
      <c r="J11">
        <f t="shared" si="2"/>
        <v>9</v>
      </c>
      <c r="K11">
        <f t="shared" si="3"/>
        <v>1396.5</v>
      </c>
    </row>
    <row r="12" spans="1:11">
      <c r="A12">
        <v>8103</v>
      </c>
      <c r="B12" t="s">
        <v>35</v>
      </c>
      <c r="C12">
        <v>188</v>
      </c>
      <c r="D12">
        <v>120</v>
      </c>
      <c r="E12">
        <v>180</v>
      </c>
      <c r="F12">
        <v>188</v>
      </c>
      <c r="G12" s="4">
        <f t="shared" si="0"/>
        <v>676</v>
      </c>
      <c r="H12" s="4">
        <v>800</v>
      </c>
      <c r="I12" t="str">
        <f t="shared" si="1"/>
        <v>不合格</v>
      </c>
      <c r="J12">
        <f t="shared" si="2"/>
        <v>10</v>
      </c>
      <c r="K12">
        <f t="shared" si="3"/>
        <v>1014</v>
      </c>
    </row>
    <row r="13" spans="1:11">
      <c r="G13" s="4"/>
      <c r="H13" s="4"/>
    </row>
    <row r="14" spans="1:11">
      <c r="A14" s="14" t="s">
        <v>12</v>
      </c>
      <c r="B14" s="14"/>
      <c r="C14" s="11">
        <f>SUM(C3:C12)</f>
        <v>4106</v>
      </c>
      <c r="D14" s="11">
        <f t="shared" ref="D14:F14" si="4">SUM(D3:D12)</f>
        <v>3785</v>
      </c>
      <c r="E14" s="11">
        <f t="shared" si="4"/>
        <v>3458</v>
      </c>
      <c r="F14" s="11">
        <f t="shared" si="4"/>
        <v>1834</v>
      </c>
    </row>
    <row r="15" spans="1:11">
      <c r="A15" s="14" t="s">
        <v>10</v>
      </c>
      <c r="B15" s="14"/>
      <c r="C15">
        <f>COUNTIF(I3:I12,"合格")</f>
        <v>4</v>
      </c>
    </row>
    <row r="16" spans="1:11">
      <c r="A16" s="14" t="s">
        <v>11</v>
      </c>
      <c r="B16" s="14"/>
      <c r="C16">
        <f>COUNTIF(I3:I12,"不合格")</f>
        <v>6</v>
      </c>
    </row>
    <row r="17" spans="1:3">
      <c r="A17" s="9" t="s">
        <v>26</v>
      </c>
      <c r="B17" s="10"/>
      <c r="C17" s="4">
        <f>MAX(G3:G12)</f>
        <v>2013</v>
      </c>
    </row>
    <row r="18" spans="1:3">
      <c r="A18" s="9" t="s">
        <v>27</v>
      </c>
      <c r="B18" s="10"/>
      <c r="C18" s="4">
        <f>MIN(G3:G12)</f>
        <v>676</v>
      </c>
    </row>
  </sheetData>
  <mergeCells count="4">
    <mergeCell ref="A14:B14"/>
    <mergeCell ref="A15:B15"/>
    <mergeCell ref="A16:B16"/>
    <mergeCell ref="A1:K1"/>
  </mergeCells>
  <phoneticPr fontId="2" type="noConversion"/>
  <conditionalFormatting sqref="G3:H13">
    <cfRule type="cellIs" dxfId="1" priority="3" stopIfTrue="1" operator="lessThan">
      <formula>60</formula>
    </cfRule>
  </conditionalFormatting>
  <conditionalFormatting sqref="G3:G1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{D11CFBA0-683C-48A8-A648-395E3C73CE9F}</x14:id>
        </ext>
      </extLst>
    </cfRule>
  </conditionalFormatting>
  <conditionalFormatting sqref="C3:F1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1CFBA0-683C-48A8-A648-395E3C73CE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zoomScaleNormal="100" workbookViewId="0">
      <selection activeCell="B8" sqref="B8"/>
    </sheetView>
  </sheetViews>
  <sheetFormatPr defaultRowHeight="16.2"/>
  <cols>
    <col min="1" max="1" width="16.44140625" customWidth="1"/>
    <col min="2" max="2" width="10.77734375" customWidth="1"/>
    <col min="3" max="3" width="15.21875" customWidth="1"/>
    <col min="4" max="4" width="10.109375" customWidth="1"/>
  </cols>
  <sheetData>
    <row r="1" spans="1:4" ht="17.399999999999999" thickTop="1" thickBot="1">
      <c r="A1" s="16" t="s">
        <v>21</v>
      </c>
      <c r="B1" s="16"/>
      <c r="C1" s="6">
        <v>9122</v>
      </c>
      <c r="D1" s="3"/>
    </row>
    <row r="2" spans="1:4" ht="16.8" thickTop="1"/>
    <row r="3" spans="1:4">
      <c r="A3" s="18" t="s">
        <v>22</v>
      </c>
      <c r="B3" s="18"/>
      <c r="C3" s="18"/>
      <c r="D3" s="18"/>
    </row>
    <row r="4" spans="1:4">
      <c r="A4" s="1"/>
    </row>
    <row r="5" spans="1:4">
      <c r="A5" s="12" t="s">
        <v>23</v>
      </c>
      <c r="B5" s="13">
        <f>VLOOKUP(C1,銷售量!A2:F11,1,0)</f>
        <v>9122</v>
      </c>
      <c r="C5" s="12" t="s">
        <v>1</v>
      </c>
      <c r="D5" s="13" t="str">
        <f>VLOOKUP(C1,銷售量!A3:F12,2,0)</f>
        <v>李清玲</v>
      </c>
    </row>
    <row r="6" spans="1:4">
      <c r="A6" s="12" t="s">
        <v>24</v>
      </c>
      <c r="B6" s="13">
        <f>VLOOKUP(C1,銷售量!A3:F12,3,0)</f>
        <v>745</v>
      </c>
      <c r="C6" s="12" t="s">
        <v>4</v>
      </c>
      <c r="D6" s="13">
        <f>VLOOKUP(C1,銷售量!A3:F12,4,0)</f>
        <v>335</v>
      </c>
    </row>
    <row r="7" spans="1:4">
      <c r="A7" s="12" t="s">
        <v>6</v>
      </c>
      <c r="B7" s="13">
        <f>VLOOKUP(C1,銷售量!A3:F12,5,0)</f>
        <v>336</v>
      </c>
      <c r="C7" s="12" t="s">
        <v>8</v>
      </c>
      <c r="D7" s="13">
        <f>VLOOKUP(C1,銷售量!A3:F12,6,0)</f>
        <v>85</v>
      </c>
    </row>
    <row r="8" spans="1:4">
      <c r="A8" s="12" t="s">
        <v>13</v>
      </c>
      <c r="B8" s="13" t="e">
        <f>VLOOKUP(C1,銷售量!G3:G12,1,0)</f>
        <v>#N/A</v>
      </c>
      <c r="C8" s="12" t="s">
        <v>17</v>
      </c>
      <c r="D8" s="13"/>
    </row>
    <row r="9" spans="1:4">
      <c r="A9" s="12" t="s">
        <v>15</v>
      </c>
      <c r="B9" s="13"/>
      <c r="C9" s="12" t="s">
        <v>19</v>
      </c>
      <c r="D9" s="13"/>
    </row>
    <row r="10" spans="1:4">
      <c r="A10" s="12" t="s">
        <v>25</v>
      </c>
      <c r="B10" s="17"/>
      <c r="C10" s="17"/>
      <c r="D10" s="17"/>
    </row>
  </sheetData>
  <mergeCells count="3">
    <mergeCell ref="A1:B1"/>
    <mergeCell ref="B10:D10"/>
    <mergeCell ref="A3:D3"/>
  </mergeCells>
  <phoneticPr fontId="2" type="noConversion"/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員工編號" xr:uid="{F747EB67-24F5-4152-817A-B974EAE5703A}">
          <x14:formula1>
            <xm:f>銷售量!$A$3:$A$12</xm:f>
          </x14:formula1>
          <xm:sqref>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銷售量</vt:lpstr>
      <vt:lpstr>銷售查詢</vt:lpstr>
    </vt:vector>
  </TitlesOfParts>
  <Company>Flag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F005-AnsCh02</dc:title>
  <dc:creator>Virginia</dc:creator>
  <cp:lastModifiedBy>PAN</cp:lastModifiedBy>
  <cp:lastPrinted>2002-04-08T05:30:56Z</cp:lastPrinted>
  <dcterms:created xsi:type="dcterms:W3CDTF">2002-04-03T07:12:07Z</dcterms:created>
  <dcterms:modified xsi:type="dcterms:W3CDTF">2021-03-18T13:32:08Z</dcterms:modified>
</cp:coreProperties>
</file>