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5 財務函數\"/>
    </mc:Choice>
  </mc:AlternateContent>
  <bookViews>
    <workbookView xWindow="0" yWindow="120" windowWidth="9450" windowHeight="4920"/>
  </bookViews>
  <sheets>
    <sheet name="汽車貸款分析" sheetId="5" r:id="rId1"/>
  </sheets>
  <externalReferences>
    <externalReference r:id="rId2"/>
    <externalReference r:id="rId3"/>
  </externalReferences>
  <definedNames>
    <definedName name="二月">[1]隱含交集!$C$3:$C$9</definedName>
    <definedName name="本期損益">[1]隱含交集!$B$9:$E$9</definedName>
    <definedName name="職務加給">[2]薪資對照表!$K$4:$L$7</definedName>
  </definedName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H3" i="5"/>
  <c r="H4" i="5"/>
  <c r="H5" i="5"/>
  <c r="H6" i="5"/>
  <c r="H7" i="5"/>
  <c r="H8" i="5"/>
  <c r="H9" i="5"/>
  <c r="H10" i="5"/>
  <c r="H11" i="5"/>
  <c r="H12" i="5"/>
  <c r="H13" i="5"/>
  <c r="H14" i="5"/>
  <c r="K3" i="5"/>
  <c r="K4" i="5"/>
  <c r="K5" i="5"/>
  <c r="K6" i="5"/>
  <c r="K7" i="5"/>
  <c r="K8" i="5"/>
  <c r="K9" i="5"/>
  <c r="K10" i="5"/>
  <c r="K11" i="5"/>
  <c r="K12" i="5"/>
  <c r="K13" i="5"/>
  <c r="K14" i="5"/>
  <c r="N3" i="5"/>
  <c r="N4" i="5"/>
  <c r="N5" i="5"/>
  <c r="N6" i="5"/>
  <c r="N7" i="5"/>
  <c r="N8" i="5"/>
  <c r="N9" i="5"/>
  <c r="N10" i="5"/>
  <c r="N11" i="5"/>
  <c r="N12" i="5"/>
  <c r="N13" i="5"/>
  <c r="N14" i="5"/>
  <c r="Q3" i="5"/>
  <c r="Q4" i="5"/>
  <c r="Q5" i="5"/>
  <c r="Q6" i="5"/>
  <c r="Q7" i="5"/>
  <c r="Q8" i="5"/>
  <c r="Q9" i="5"/>
  <c r="Q10" i="5"/>
  <c r="Q11" i="5"/>
  <c r="Q12" i="5"/>
  <c r="Q13" i="5"/>
  <c r="Q14" i="5"/>
  <c r="B5" i="5" l="1"/>
  <c r="O14" i="5" s="1"/>
  <c r="F5" i="5"/>
  <c r="F6" i="5"/>
  <c r="I7" i="5"/>
  <c r="L8" i="5"/>
  <c r="O9" i="5"/>
  <c r="L10" i="5"/>
  <c r="O10" i="5"/>
  <c r="O11" i="5"/>
  <c r="R11" i="5"/>
  <c r="F13" i="5"/>
  <c r="I13" i="5"/>
  <c r="L14" i="5"/>
  <c r="L9" i="5" l="1"/>
  <c r="Q15" i="5"/>
  <c r="B11" i="5" s="1"/>
  <c r="I14" i="5"/>
  <c r="R12" i="5"/>
  <c r="F7" i="5"/>
  <c r="R5" i="5"/>
  <c r="I8" i="5"/>
  <c r="O12" i="5"/>
  <c r="I10" i="5"/>
  <c r="F8" i="5"/>
  <c r="R6" i="5"/>
  <c r="O5" i="5"/>
  <c r="L3" i="5"/>
  <c r="L12" i="5"/>
  <c r="I11" i="5"/>
  <c r="F10" i="5"/>
  <c r="F9" i="5"/>
  <c r="R13" i="5"/>
  <c r="I12" i="5"/>
  <c r="O6" i="5"/>
  <c r="R14" i="5"/>
  <c r="F11" i="5"/>
  <c r="K15" i="5"/>
  <c r="B9" i="5" s="1"/>
  <c r="I5" i="5"/>
  <c r="I4" i="5"/>
  <c r="F3" i="5"/>
  <c r="L11" i="5"/>
  <c r="I9" i="5"/>
  <c r="O4" i="5"/>
  <c r="F14" i="5"/>
  <c r="R7" i="5"/>
  <c r="O7" i="5"/>
  <c r="L5" i="5"/>
  <c r="O13" i="5"/>
  <c r="R9" i="5"/>
  <c r="R8" i="5"/>
  <c r="L13" i="5"/>
  <c r="F12" i="5"/>
  <c r="R10" i="5"/>
  <c r="O8" i="5"/>
  <c r="L7" i="5"/>
  <c r="I6" i="5"/>
  <c r="E15" i="5"/>
  <c r="B7" i="5" s="1"/>
  <c r="I3" i="5"/>
  <c r="R3" i="5"/>
  <c r="L6" i="5"/>
  <c r="N15" i="5"/>
  <c r="B10" i="5" s="1"/>
  <c r="H15" i="5"/>
  <c r="B8" i="5" s="1"/>
  <c r="R4" i="5"/>
  <c r="L4" i="5"/>
  <c r="F4" i="5"/>
  <c r="O3" i="5"/>
  <c r="I15" i="5" l="1"/>
  <c r="B15" i="5" s="1"/>
  <c r="O15" i="5"/>
  <c r="B17" i="5" s="1"/>
  <c r="R15" i="5"/>
  <c r="B18" i="5" s="1"/>
  <c r="F15" i="5"/>
  <c r="B14" i="5" s="1"/>
  <c r="L15" i="5"/>
  <c r="B16" i="5" s="1"/>
  <c r="B12" i="5"/>
  <c r="B19" i="5" l="1"/>
</calcChain>
</file>

<file path=xl/sharedStrings.xml><?xml version="1.0" encoding="utf-8"?>
<sst xmlns="http://schemas.openxmlformats.org/spreadsheetml/2006/main" count="45" uniqueCount="16">
  <si>
    <t>項目</t>
  </si>
  <si>
    <t>貸款金額</t>
  </si>
  <si>
    <t>貸款年數</t>
  </si>
  <si>
    <t>貸款年利率</t>
  </si>
  <si>
    <t>每月攤還金額</t>
  </si>
  <si>
    <t>合計</t>
  </si>
  <si>
    <t>第一年</t>
  </si>
  <si>
    <t>第二年</t>
  </si>
  <si>
    <t>第三年</t>
  </si>
  <si>
    <t>第四年</t>
  </si>
  <si>
    <t>第五年</t>
  </si>
  <si>
    <t>期數</t>
  </si>
  <si>
    <t>利息</t>
  </si>
  <si>
    <t>償還本金</t>
  </si>
  <si>
    <t>小計</t>
  </si>
  <si>
    <t>汽車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</si>
</sst>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76" formatCode="_$#,##0_-;[Red]\-&quot;$&quot;#,##0_-;_-&quot;$&quot;&quot;-&quot;_-;_-@_-"/>
    <numFmt numFmtId="177" formatCode="0\ "/>
  </numFmts>
  <fonts count="9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2" tint="-0.89999084444715716"/>
      <name val="微軟正黑體"/>
      <family val="2"/>
      <charset val="136"/>
    </font>
    <font>
      <sz val="12"/>
      <color theme="2" tint="-0.89999084444715716"/>
      <name val="微軟正黑體"/>
      <family val="2"/>
      <charset val="136"/>
    </font>
    <font>
      <sz val="12"/>
      <color theme="5" tint="-0.499984740745262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177" fontId="4" fillId="0" borderId="6" xfId="0" applyNumberFormat="1" applyFont="1" applyBorder="1" applyAlignment="1">
      <alignment vertical="center"/>
    </xf>
    <xf numFmtId="6" fontId="4" fillId="0" borderId="5" xfId="0" applyNumberFormat="1" applyFont="1" applyBorder="1" applyAlignment="1">
      <alignment vertical="center"/>
    </xf>
    <xf numFmtId="176" fontId="4" fillId="0" borderId="5" xfId="0" applyNumberFormat="1" applyFont="1" applyBorder="1" applyAlignment="1">
      <alignment vertical="center"/>
    </xf>
    <xf numFmtId="10" fontId="4" fillId="0" borderId="6" xfId="1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6" fontId="4" fillId="0" borderId="6" xfId="0" applyNumberFormat="1" applyFont="1" applyBorder="1" applyAlignment="1">
      <alignment vertical="center"/>
    </xf>
    <xf numFmtId="6" fontId="4" fillId="0" borderId="8" xfId="0" applyNumberFormat="1" applyFont="1" applyBorder="1" applyAlignment="1">
      <alignment vertical="center"/>
    </xf>
    <xf numFmtId="176" fontId="4" fillId="0" borderId="8" xfId="0" applyNumberFormat="1" applyFont="1" applyBorder="1" applyAlignment="1">
      <alignment vertical="center"/>
    </xf>
    <xf numFmtId="176" fontId="4" fillId="0" borderId="9" xfId="0" applyNumberFormat="1" applyFont="1" applyBorder="1" applyAlignment="1">
      <alignment vertical="center"/>
    </xf>
    <xf numFmtId="6" fontId="4" fillId="0" borderId="11" xfId="0" applyNumberFormat="1" applyFont="1" applyBorder="1" applyAlignment="1">
      <alignment vertical="center"/>
    </xf>
    <xf numFmtId="176" fontId="4" fillId="0" borderId="1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6" fillId="4" borderId="2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centerContinuous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76" fontId="4" fillId="6" borderId="12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CAL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book\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-損益表"/>
      <sheetName val="絕對-損益表"/>
      <sheetName val="一至四月"/>
      <sheetName val="年度損益"/>
      <sheetName val="隱含交集"/>
    </sheetNames>
    <sheetDataSet>
      <sheetData sheetId="0"/>
      <sheetData sheetId="1"/>
      <sheetData sheetId="2"/>
      <sheetData sheetId="3"/>
      <sheetData sheetId="4">
        <row r="3">
          <cell r="C3">
            <v>23165577</v>
          </cell>
        </row>
        <row r="4">
          <cell r="C4">
            <v>223585</v>
          </cell>
        </row>
        <row r="5">
          <cell r="C5">
            <v>22941992</v>
          </cell>
        </row>
        <row r="6">
          <cell r="C6">
            <v>568531</v>
          </cell>
        </row>
        <row r="7">
          <cell r="C7">
            <v>22373461</v>
          </cell>
        </row>
        <row r="8">
          <cell r="C8">
            <v>391643</v>
          </cell>
        </row>
        <row r="9">
          <cell r="B9">
            <v>20687886</v>
          </cell>
          <cell r="C9">
            <v>21981818</v>
          </cell>
          <cell r="D9">
            <v>24369737</v>
          </cell>
          <cell r="E9">
            <v>25183704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四季"/>
      <sheetName val="損益表"/>
      <sheetName val="借款"/>
      <sheetName val="數字格式"/>
      <sheetName val="填滿控點"/>
      <sheetName val="文字格式"/>
      <sheetName val="取代字元"/>
      <sheetName val="函數"/>
      <sheetName val="絕對位置"/>
      <sheetName val="九九乘法"/>
      <sheetName val="薪資結構"/>
      <sheetName val="圖表1"/>
      <sheetName val="圖表2"/>
      <sheetName val="保護隱藏"/>
      <sheetName val="範圍名稱"/>
      <sheetName val="排序"/>
      <sheetName val="篩選"/>
      <sheetName val="查詢"/>
      <sheetName val="小計"/>
      <sheetName val="盈虧"/>
      <sheetName val="薪資系統"/>
      <sheetName val="薪資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K4" t="str">
            <v>經理</v>
          </cell>
          <cell r="L4">
            <v>2700</v>
          </cell>
        </row>
        <row r="5">
          <cell r="K5" t="str">
            <v>科長</v>
          </cell>
          <cell r="L5">
            <v>2000</v>
          </cell>
        </row>
        <row r="6">
          <cell r="K6" t="str">
            <v>副科長</v>
          </cell>
          <cell r="L6">
            <v>1800</v>
          </cell>
        </row>
        <row r="7">
          <cell r="K7" t="str">
            <v>主任</v>
          </cell>
          <cell r="L7">
            <v>1800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tabSelected="1" zoomScale="90" zoomScaleNormal="90" workbookViewId="0">
      <selection activeCell="L7" sqref="L7"/>
    </sheetView>
  </sheetViews>
  <sheetFormatPr defaultColWidth="11.375" defaultRowHeight="15.75" x14ac:dyDescent="0.25"/>
  <cols>
    <col min="1" max="1" width="13.875" style="1" customWidth="1"/>
    <col min="2" max="2" width="14.375" style="1" customWidth="1"/>
    <col min="3" max="16384" width="11.375" style="1"/>
  </cols>
  <sheetData>
    <row r="1" spans="1:18" ht="29.25" customHeight="1" x14ac:dyDescent="0.25">
      <c r="A1" s="18" t="s">
        <v>0</v>
      </c>
      <c r="B1" s="19" t="s">
        <v>15</v>
      </c>
      <c r="D1" s="20" t="s">
        <v>6</v>
      </c>
      <c r="E1" s="21"/>
      <c r="F1" s="21"/>
      <c r="G1" s="22" t="s">
        <v>7</v>
      </c>
      <c r="H1" s="21"/>
      <c r="I1" s="21"/>
      <c r="J1" s="22" t="s">
        <v>8</v>
      </c>
      <c r="K1" s="21"/>
      <c r="L1" s="21"/>
      <c r="M1" s="22" t="s">
        <v>9</v>
      </c>
      <c r="N1" s="21"/>
      <c r="O1" s="21"/>
      <c r="P1" s="22" t="s">
        <v>10</v>
      </c>
      <c r="Q1" s="21"/>
      <c r="R1" s="23"/>
    </row>
    <row r="2" spans="1:18" ht="24" customHeight="1" x14ac:dyDescent="0.25">
      <c r="A2" s="2" t="s">
        <v>1</v>
      </c>
      <c r="B2" s="3">
        <v>600000</v>
      </c>
      <c r="D2" s="24" t="s">
        <v>11</v>
      </c>
      <c r="E2" s="25" t="s">
        <v>12</v>
      </c>
      <c r="F2" s="25" t="s">
        <v>13</v>
      </c>
      <c r="G2" s="25" t="s">
        <v>11</v>
      </c>
      <c r="H2" s="25" t="s">
        <v>12</v>
      </c>
      <c r="I2" s="25" t="s">
        <v>13</v>
      </c>
      <c r="J2" s="25" t="s">
        <v>11</v>
      </c>
      <c r="K2" s="25" t="s">
        <v>12</v>
      </c>
      <c r="L2" s="25" t="s">
        <v>13</v>
      </c>
      <c r="M2" s="25" t="s">
        <v>11</v>
      </c>
      <c r="N2" s="25" t="s">
        <v>12</v>
      </c>
      <c r="O2" s="25" t="s">
        <v>13</v>
      </c>
      <c r="P2" s="25" t="s">
        <v>11</v>
      </c>
      <c r="Q2" s="25" t="s">
        <v>12</v>
      </c>
      <c r="R2" s="26" t="s">
        <v>13</v>
      </c>
    </row>
    <row r="3" spans="1:18" ht="24" customHeight="1" x14ac:dyDescent="0.25">
      <c r="A3" s="2" t="s">
        <v>2</v>
      </c>
      <c r="B3" s="4">
        <v>5</v>
      </c>
      <c r="D3" s="33">
        <v>1</v>
      </c>
      <c r="E3" s="5">
        <f t="shared" ref="E3:E14" si="0">IPMT($B$4/12,D3,$B$3*12,$B$2)</f>
        <v>-2315</v>
      </c>
      <c r="F3" s="6">
        <f t="shared" ref="F3:F14" si="1">$B$5-E3</f>
        <v>-8906.3139467450328</v>
      </c>
      <c r="G3" s="33">
        <v>13</v>
      </c>
      <c r="H3" s="5">
        <f t="shared" ref="H3:H14" si="2">IPMT($B$4/12,G3,$B$3*12,$B$2)</f>
        <v>-1893.7734654202925</v>
      </c>
      <c r="I3" s="6">
        <f t="shared" ref="I3:I14" si="3">$B$5-H3</f>
        <v>-9327.5404813247405</v>
      </c>
      <c r="J3" s="33">
        <v>25</v>
      </c>
      <c r="K3" s="5">
        <f t="shared" ref="K3:K14" si="4">IPMT($B$4/12,J3,$B$3*12,$B$2)</f>
        <v>-1452.6249076001091</v>
      </c>
      <c r="L3" s="6">
        <f t="shared" ref="L3:L14" si="5">$B$5-K3</f>
        <v>-9768.6890391449233</v>
      </c>
      <c r="M3" s="33">
        <v>37</v>
      </c>
      <c r="N3" s="5">
        <f t="shared" ref="N3:N14" si="6">IPMT($B$4/12,M3,$B$3*12,$B$2)</f>
        <v>-990.6121090450315</v>
      </c>
      <c r="O3" s="6">
        <f t="shared" ref="O3:O14" si="7">$B$5-N3</f>
        <v>-10230.701837700002</v>
      </c>
      <c r="P3" s="33">
        <v>49</v>
      </c>
      <c r="Q3" s="5">
        <f t="shared" ref="Q3:Q14" si="8">IPMT($B$4/12,P3,$B$3*12,$B$2)</f>
        <v>-506.74828982860038</v>
      </c>
      <c r="R3" s="3">
        <f t="shared" ref="R3:R14" si="9">$B$5-Q3</f>
        <v>-10714.565656916433</v>
      </c>
    </row>
    <row r="4" spans="1:18" ht="24" customHeight="1" x14ac:dyDescent="0.25">
      <c r="A4" s="2" t="s">
        <v>3</v>
      </c>
      <c r="B4" s="7">
        <v>4.6300000000000001E-2</v>
      </c>
      <c r="D4" s="33">
        <v>2</v>
      </c>
      <c r="E4" s="5">
        <f t="shared" si="0"/>
        <v>-2280.6364720221422</v>
      </c>
      <c r="F4" s="6">
        <f t="shared" si="1"/>
        <v>-8940.6774747228901</v>
      </c>
      <c r="G4" s="33">
        <v>14</v>
      </c>
      <c r="H4" s="5">
        <f t="shared" si="2"/>
        <v>-1857.7847050631815</v>
      </c>
      <c r="I4" s="6">
        <f t="shared" si="3"/>
        <v>-9363.529241681852</v>
      </c>
      <c r="J4" s="33">
        <v>26</v>
      </c>
      <c r="K4" s="5">
        <f t="shared" si="4"/>
        <v>-1414.9340490574077</v>
      </c>
      <c r="L4" s="6">
        <f t="shared" si="5"/>
        <v>-9806.3798976876242</v>
      </c>
      <c r="M4" s="33">
        <v>38</v>
      </c>
      <c r="N4" s="5">
        <f t="shared" si="6"/>
        <v>-951.13865112123892</v>
      </c>
      <c r="O4" s="6">
        <f t="shared" si="7"/>
        <v>-10270.175295623794</v>
      </c>
      <c r="P4" s="33">
        <v>50</v>
      </c>
      <c r="Q4" s="5">
        <f t="shared" si="8"/>
        <v>-465.40792400233107</v>
      </c>
      <c r="R4" s="3">
        <f t="shared" si="9"/>
        <v>-10755.906022742702</v>
      </c>
    </row>
    <row r="5" spans="1:18" ht="24" customHeight="1" thickBot="1" x14ac:dyDescent="0.3">
      <c r="A5" s="8" t="s">
        <v>4</v>
      </c>
      <c r="B5" s="9">
        <f>PMT(B4/12,B3*12,B2)</f>
        <v>-11221.313946745033</v>
      </c>
      <c r="D5" s="33">
        <v>3</v>
      </c>
      <c r="E5" s="5">
        <f t="shared" si="0"/>
        <v>-2246.1403580988363</v>
      </c>
      <c r="F5" s="6">
        <f t="shared" si="1"/>
        <v>-8975.1735886461975</v>
      </c>
      <c r="G5" s="33">
        <v>15</v>
      </c>
      <c r="H5" s="5">
        <f t="shared" si="2"/>
        <v>-1821.6570880723586</v>
      </c>
      <c r="I5" s="6">
        <f t="shared" si="3"/>
        <v>-9399.6568586726735</v>
      </c>
      <c r="J5" s="33">
        <v>27</v>
      </c>
      <c r="K5" s="5">
        <f t="shared" si="4"/>
        <v>-1377.0977666188298</v>
      </c>
      <c r="L5" s="6">
        <f t="shared" si="5"/>
        <v>-9844.2161801262027</v>
      </c>
      <c r="M5" s="33">
        <v>39</v>
      </c>
      <c r="N5" s="5">
        <f t="shared" si="6"/>
        <v>-911.51289143895713</v>
      </c>
      <c r="O5" s="6">
        <f t="shared" si="7"/>
        <v>-10309.801055306076</v>
      </c>
      <c r="P5" s="33">
        <v>51</v>
      </c>
      <c r="Q5" s="5">
        <f t="shared" si="8"/>
        <v>-423.90805326458212</v>
      </c>
      <c r="R5" s="3">
        <f t="shared" si="9"/>
        <v>-10797.405893480451</v>
      </c>
    </row>
    <row r="6" spans="1:18" ht="24" customHeight="1" x14ac:dyDescent="0.25">
      <c r="A6" s="31" t="s">
        <v>12</v>
      </c>
      <c r="B6" s="32"/>
      <c r="C6" s="10"/>
      <c r="D6" s="33">
        <v>4</v>
      </c>
      <c r="E6" s="5">
        <f t="shared" si="0"/>
        <v>-2211.5111466693097</v>
      </c>
      <c r="F6" s="6">
        <f t="shared" si="1"/>
        <v>-9009.8028000757222</v>
      </c>
      <c r="G6" s="33">
        <v>16</v>
      </c>
      <c r="H6" s="5">
        <f t="shared" si="2"/>
        <v>-1785.3900786926465</v>
      </c>
      <c r="I6" s="6">
        <f t="shared" si="3"/>
        <v>-9435.9238680523868</v>
      </c>
      <c r="J6" s="33">
        <v>28</v>
      </c>
      <c r="K6" s="5">
        <f t="shared" si="4"/>
        <v>-1339.1154991905098</v>
      </c>
      <c r="L6" s="6">
        <f t="shared" si="5"/>
        <v>-9882.1984475545232</v>
      </c>
      <c r="M6" s="33">
        <v>40</v>
      </c>
      <c r="N6" s="5">
        <f t="shared" si="6"/>
        <v>-871.73424236723463</v>
      </c>
      <c r="O6" s="6">
        <f t="shared" si="7"/>
        <v>-10349.579704377798</v>
      </c>
      <c r="P6" s="33">
        <v>52</v>
      </c>
      <c r="Q6" s="5">
        <f t="shared" si="8"/>
        <v>-382.24806219223672</v>
      </c>
      <c r="R6" s="3">
        <f t="shared" si="9"/>
        <v>-10839.065884552796</v>
      </c>
    </row>
    <row r="7" spans="1:18" ht="24" customHeight="1" x14ac:dyDescent="0.25">
      <c r="A7" s="11" t="s">
        <v>6</v>
      </c>
      <c r="B7" s="12">
        <f>E15</f>
        <v>-25482.583452592844</v>
      </c>
      <c r="D7" s="33">
        <v>5</v>
      </c>
      <c r="E7" s="5">
        <f t="shared" si="0"/>
        <v>-2176.7483241990176</v>
      </c>
      <c r="F7" s="6">
        <f t="shared" si="1"/>
        <v>-9044.5656225460152</v>
      </c>
      <c r="G7" s="33">
        <v>17</v>
      </c>
      <c r="H7" s="5">
        <f t="shared" si="2"/>
        <v>-1748.9831391017444</v>
      </c>
      <c r="I7" s="6">
        <f t="shared" si="3"/>
        <v>-9472.3308076432877</v>
      </c>
      <c r="J7" s="33">
        <v>29</v>
      </c>
      <c r="K7" s="5">
        <f t="shared" si="4"/>
        <v>-1300.986683513695</v>
      </c>
      <c r="L7" s="6">
        <f t="shared" si="5"/>
        <v>-9920.3272632313383</v>
      </c>
      <c r="M7" s="33">
        <v>41</v>
      </c>
      <c r="N7" s="5">
        <f t="shared" si="6"/>
        <v>-831.80211400784344</v>
      </c>
      <c r="O7" s="6">
        <f t="shared" si="7"/>
        <v>-10389.511832737189</v>
      </c>
      <c r="P7" s="33">
        <v>53</v>
      </c>
      <c r="Q7" s="5">
        <f t="shared" si="8"/>
        <v>-340.42733298767064</v>
      </c>
      <c r="R7" s="3">
        <f t="shared" si="9"/>
        <v>-10880.886613757362</v>
      </c>
    </row>
    <row r="8" spans="1:18" ht="24" customHeight="1" x14ac:dyDescent="0.25">
      <c r="A8" s="11" t="s">
        <v>7</v>
      </c>
      <c r="B8" s="12">
        <f>H15</f>
        <v>-20319.208098689796</v>
      </c>
      <c r="D8" s="33">
        <v>6</v>
      </c>
      <c r="E8" s="5">
        <f t="shared" si="0"/>
        <v>-2141.8513751720275</v>
      </c>
      <c r="F8" s="6">
        <f t="shared" si="1"/>
        <v>-9079.4625715730053</v>
      </c>
      <c r="G8" s="33">
        <v>18</v>
      </c>
      <c r="H8" s="5">
        <f t="shared" si="2"/>
        <v>-1712.4357294022543</v>
      </c>
      <c r="I8" s="6">
        <f t="shared" si="3"/>
        <v>-9508.878217342779</v>
      </c>
      <c r="J8" s="33">
        <v>30</v>
      </c>
      <c r="K8" s="5">
        <f t="shared" si="4"/>
        <v>-1262.7107541563942</v>
      </c>
      <c r="L8" s="6">
        <f t="shared" si="5"/>
        <v>-9958.6031925886382</v>
      </c>
      <c r="M8" s="33">
        <v>42</v>
      </c>
      <c r="N8" s="5">
        <f t="shared" si="6"/>
        <v>-791.7159141865327</v>
      </c>
      <c r="O8" s="6">
        <f t="shared" si="7"/>
        <v>-10429.598032558501</v>
      </c>
      <c r="P8" s="33">
        <v>54</v>
      </c>
      <c r="Q8" s="5">
        <f t="shared" si="8"/>
        <v>-298.44524546959013</v>
      </c>
      <c r="R8" s="3">
        <f t="shared" si="9"/>
        <v>-10922.868701275444</v>
      </c>
    </row>
    <row r="9" spans="1:18" ht="22.9" customHeight="1" x14ac:dyDescent="0.25">
      <c r="A9" s="11" t="s">
        <v>8</v>
      </c>
      <c r="B9" s="12">
        <f>K15</f>
        <v>-14911.629506492658</v>
      </c>
      <c r="D9" s="33">
        <v>7</v>
      </c>
      <c r="E9" s="5">
        <f t="shared" si="0"/>
        <v>-2106.8197820833748</v>
      </c>
      <c r="F9" s="6">
        <f t="shared" si="1"/>
        <v>-9114.4941646616571</v>
      </c>
      <c r="G9" s="33">
        <v>19</v>
      </c>
      <c r="H9" s="5">
        <f t="shared" si="2"/>
        <v>-1675.7473076136732</v>
      </c>
      <c r="I9" s="6">
        <f t="shared" si="3"/>
        <v>-9545.5666391313589</v>
      </c>
      <c r="J9" s="33">
        <v>31</v>
      </c>
      <c r="K9" s="5">
        <f t="shared" si="4"/>
        <v>-1224.2871435049899</v>
      </c>
      <c r="L9" s="6">
        <f t="shared" si="5"/>
        <v>-9997.0268032400436</v>
      </c>
      <c r="M9" s="33">
        <v>43</v>
      </c>
      <c r="N9" s="5">
        <f t="shared" si="6"/>
        <v>-751.47504844424418</v>
      </c>
      <c r="O9" s="6">
        <f t="shared" si="7"/>
        <v>-10469.838898300788</v>
      </c>
      <c r="P9" s="33">
        <v>55</v>
      </c>
      <c r="Q9" s="5">
        <f t="shared" si="8"/>
        <v>-256.30117706383572</v>
      </c>
      <c r="R9" s="3">
        <f t="shared" si="9"/>
        <v>-10965.012769681198</v>
      </c>
    </row>
    <row r="10" spans="1:18" ht="22.9" customHeight="1" x14ac:dyDescent="0.25">
      <c r="A10" s="11" t="s">
        <v>9</v>
      </c>
      <c r="B10" s="12">
        <f>N15</f>
        <v>-9248.2980175889061</v>
      </c>
      <c r="D10" s="33">
        <v>8</v>
      </c>
      <c r="E10" s="5">
        <f t="shared" si="0"/>
        <v>-2071.6530254313889</v>
      </c>
      <c r="F10" s="6">
        <f t="shared" si="1"/>
        <v>-9149.6609213136435</v>
      </c>
      <c r="G10" s="33">
        <v>20</v>
      </c>
      <c r="H10" s="5">
        <f t="shared" si="2"/>
        <v>-1638.917329664358</v>
      </c>
      <c r="I10" s="6">
        <f t="shared" si="3"/>
        <v>-9582.3966170806743</v>
      </c>
      <c r="J10" s="33">
        <v>32</v>
      </c>
      <c r="K10" s="5">
        <f t="shared" si="4"/>
        <v>-1185.7152817558219</v>
      </c>
      <c r="L10" s="6">
        <f t="shared" si="5"/>
        <v>-10035.598664989211</v>
      </c>
      <c r="M10" s="33">
        <v>44</v>
      </c>
      <c r="N10" s="5">
        <f t="shared" si="6"/>
        <v>-711.07892002830056</v>
      </c>
      <c r="O10" s="6">
        <f t="shared" si="7"/>
        <v>-10510.235026716733</v>
      </c>
      <c r="P10" s="33">
        <v>56</v>
      </c>
      <c r="Q10" s="5">
        <f t="shared" si="8"/>
        <v>-213.99450279414904</v>
      </c>
      <c r="R10" s="3">
        <f t="shared" si="9"/>
        <v>-11007.319443950884</v>
      </c>
    </row>
    <row r="11" spans="1:18" ht="22.9" customHeight="1" x14ac:dyDescent="0.25">
      <c r="A11" s="11" t="s">
        <v>10</v>
      </c>
      <c r="B11" s="12">
        <f>Q15</f>
        <v>-3317.11772933771</v>
      </c>
      <c r="D11" s="33">
        <v>9</v>
      </c>
      <c r="E11" s="5">
        <f t="shared" si="0"/>
        <v>-2036.3505837099867</v>
      </c>
      <c r="F11" s="6">
        <f t="shared" si="1"/>
        <v>-9184.9633630350454</v>
      </c>
      <c r="G11" s="33">
        <v>21</v>
      </c>
      <c r="H11" s="5">
        <f t="shared" si="2"/>
        <v>-1601.9452493834551</v>
      </c>
      <c r="I11" s="6">
        <f t="shared" si="3"/>
        <v>-9619.3686973615768</v>
      </c>
      <c r="J11" s="33">
        <v>33</v>
      </c>
      <c r="K11" s="5">
        <f t="shared" si="4"/>
        <v>-1146.9945969067387</v>
      </c>
      <c r="L11" s="6">
        <f t="shared" si="5"/>
        <v>-10074.319349838293</v>
      </c>
      <c r="M11" s="33">
        <v>45</v>
      </c>
      <c r="N11" s="5">
        <f t="shared" si="6"/>
        <v>-670.5269298835517</v>
      </c>
      <c r="O11" s="6">
        <f t="shared" si="7"/>
        <v>-10550.787016861481</v>
      </c>
      <c r="P11" s="33">
        <v>57</v>
      </c>
      <c r="Q11" s="5">
        <f t="shared" si="8"/>
        <v>-171.5245952729052</v>
      </c>
      <c r="R11" s="3">
        <f t="shared" si="9"/>
        <v>-11049.789351472127</v>
      </c>
    </row>
    <row r="12" spans="1:18" ht="22.9" customHeight="1" thickBot="1" x14ac:dyDescent="0.3">
      <c r="A12" s="29" t="s">
        <v>5</v>
      </c>
      <c r="B12" s="30">
        <f>SUM(B7:B11)</f>
        <v>-73278.836804701918</v>
      </c>
      <c r="D12" s="33">
        <v>10</v>
      </c>
      <c r="E12" s="5">
        <f t="shared" si="0"/>
        <v>-2000.9119334009433</v>
      </c>
      <c r="F12" s="6">
        <f t="shared" si="1"/>
        <v>-9220.4020133440899</v>
      </c>
      <c r="G12" s="33">
        <v>22</v>
      </c>
      <c r="H12" s="5">
        <f t="shared" si="2"/>
        <v>-1564.8305184928017</v>
      </c>
      <c r="I12" s="6">
        <f t="shared" si="3"/>
        <v>-9656.4834282522315</v>
      </c>
      <c r="J12" s="33">
        <v>34</v>
      </c>
      <c r="K12" s="5">
        <f t="shared" si="4"/>
        <v>-1108.1245147486125</v>
      </c>
      <c r="L12" s="6">
        <f t="shared" si="5"/>
        <v>-10113.189431996419</v>
      </c>
      <c r="M12" s="33">
        <v>46</v>
      </c>
      <c r="N12" s="5">
        <f t="shared" si="6"/>
        <v>-629.81847664349459</v>
      </c>
      <c r="O12" s="6">
        <f t="shared" si="7"/>
        <v>-10591.495470101538</v>
      </c>
      <c r="P12" s="33">
        <v>58</v>
      </c>
      <c r="Q12" s="5">
        <f t="shared" si="8"/>
        <v>-128.89082469180863</v>
      </c>
      <c r="R12" s="3">
        <f t="shared" si="9"/>
        <v>-11092.423122053224</v>
      </c>
    </row>
    <row r="13" spans="1:18" ht="22.9" customHeight="1" x14ac:dyDescent="0.25">
      <c r="A13" s="31" t="s">
        <v>13</v>
      </c>
      <c r="B13" s="32"/>
      <c r="D13" s="33">
        <v>11</v>
      </c>
      <c r="E13" s="5">
        <f t="shared" si="0"/>
        <v>-1965.3365489661239</v>
      </c>
      <c r="F13" s="6">
        <f t="shared" si="1"/>
        <v>-9255.9773977789082</v>
      </c>
      <c r="G13" s="33">
        <v>23</v>
      </c>
      <c r="H13" s="5">
        <f t="shared" si="2"/>
        <v>-1527.5725865987954</v>
      </c>
      <c r="I13" s="6">
        <f t="shared" si="3"/>
        <v>-9693.7413601462376</v>
      </c>
      <c r="J13" s="33">
        <v>35</v>
      </c>
      <c r="K13" s="5">
        <f t="shared" si="4"/>
        <v>-1069.1044588568266</v>
      </c>
      <c r="L13" s="6">
        <f t="shared" si="5"/>
        <v>-10152.209487888205</v>
      </c>
      <c r="M13" s="33">
        <v>47</v>
      </c>
      <c r="N13" s="5">
        <f t="shared" si="6"/>
        <v>-588.95295662135277</v>
      </c>
      <c r="O13" s="6">
        <f t="shared" si="7"/>
        <v>-10632.36099012368</v>
      </c>
      <c r="P13" s="33">
        <v>59</v>
      </c>
      <c r="Q13" s="5">
        <f t="shared" si="8"/>
        <v>-86.09255881255325</v>
      </c>
      <c r="R13" s="3">
        <f t="shared" si="9"/>
        <v>-11135.221387932479</v>
      </c>
    </row>
    <row r="14" spans="1:18" ht="22.9" customHeight="1" thickBot="1" x14ac:dyDescent="0.3">
      <c r="A14" s="11" t="s">
        <v>6</v>
      </c>
      <c r="B14" s="3">
        <f>F15</f>
        <v>-109173.18390834756</v>
      </c>
      <c r="D14" s="34">
        <v>12</v>
      </c>
      <c r="E14" s="13">
        <f t="shared" si="0"/>
        <v>-1929.6239028396938</v>
      </c>
      <c r="F14" s="14">
        <f t="shared" si="1"/>
        <v>-9291.6900439053388</v>
      </c>
      <c r="G14" s="34">
        <v>24</v>
      </c>
      <c r="H14" s="13">
        <f t="shared" si="2"/>
        <v>-1490.1709011842313</v>
      </c>
      <c r="I14" s="14">
        <f t="shared" si="3"/>
        <v>-9731.1430455608024</v>
      </c>
      <c r="J14" s="34">
        <v>36</v>
      </c>
      <c r="K14" s="13">
        <f t="shared" si="4"/>
        <v>-1029.9338505827243</v>
      </c>
      <c r="L14" s="14">
        <f t="shared" si="5"/>
        <v>-10191.380096162309</v>
      </c>
      <c r="M14" s="34">
        <v>48</v>
      </c>
      <c r="N14" s="13">
        <f t="shared" si="6"/>
        <v>-547.92976380112566</v>
      </c>
      <c r="O14" s="14">
        <f t="shared" si="7"/>
        <v>-10673.384182943908</v>
      </c>
      <c r="P14" s="34">
        <v>60</v>
      </c>
      <c r="Q14" s="13">
        <f t="shared" si="8"/>
        <v>-43.1291629574471</v>
      </c>
      <c r="R14" s="15">
        <f t="shared" si="9"/>
        <v>-11178.184783787585</v>
      </c>
    </row>
    <row r="15" spans="1:18" ht="23.45" customHeight="1" thickTop="1" thickBot="1" x14ac:dyDescent="0.3">
      <c r="A15" s="11" t="s">
        <v>7</v>
      </c>
      <c r="B15" s="3">
        <f>I15</f>
        <v>-114336.55926225059</v>
      </c>
      <c r="D15" s="27" t="s">
        <v>14</v>
      </c>
      <c r="E15" s="16">
        <f t="shared" ref="E15:F15" si="10">SUM(E3:E14)</f>
        <v>-25482.583452592844</v>
      </c>
      <c r="F15" s="17">
        <f t="shared" si="10"/>
        <v>-109173.18390834756</v>
      </c>
      <c r="G15" s="28" t="s">
        <v>14</v>
      </c>
      <c r="H15" s="16">
        <f t="shared" ref="H15:I15" si="11">SUM(H3:H14)</f>
        <v>-20319.208098689796</v>
      </c>
      <c r="I15" s="17">
        <f t="shared" si="11"/>
        <v>-114336.55926225059</v>
      </c>
      <c r="J15" s="28" t="s">
        <v>14</v>
      </c>
      <c r="K15" s="16">
        <f t="shared" ref="K15:L15" si="12">SUM(K3:K14)</f>
        <v>-14911.629506492658</v>
      </c>
      <c r="L15" s="17">
        <f t="shared" si="12"/>
        <v>-119744.13785444773</v>
      </c>
      <c r="M15" s="28" t="s">
        <v>14</v>
      </c>
      <c r="N15" s="16">
        <f t="shared" ref="N15:O15" si="13">SUM(N3:N14)</f>
        <v>-9248.2980175889061</v>
      </c>
      <c r="O15" s="17">
        <f t="shared" si="13"/>
        <v>-125407.46934335148</v>
      </c>
      <c r="P15" s="28" t="s">
        <v>14</v>
      </c>
      <c r="Q15" s="16">
        <f t="shared" ref="Q15:R15" si="14">SUM(Q3:Q14)</f>
        <v>-3317.11772933771</v>
      </c>
      <c r="R15" s="9">
        <f t="shared" si="14"/>
        <v>-131338.64963160269</v>
      </c>
    </row>
    <row r="16" spans="1:18" ht="22.15" customHeight="1" x14ac:dyDescent="0.25">
      <c r="A16" s="11" t="s">
        <v>8</v>
      </c>
      <c r="B16" s="3">
        <f>L15</f>
        <v>-119744.13785444773</v>
      </c>
    </row>
    <row r="17" spans="1:2" ht="22.15" customHeight="1" x14ac:dyDescent="0.25">
      <c r="A17" s="11" t="s">
        <v>9</v>
      </c>
      <c r="B17" s="3">
        <f>O15</f>
        <v>-125407.46934335148</v>
      </c>
    </row>
    <row r="18" spans="1:2" ht="22.15" customHeight="1" x14ac:dyDescent="0.25">
      <c r="A18" s="11" t="s">
        <v>10</v>
      </c>
      <c r="B18" s="3">
        <f>R15</f>
        <v>-131338.64963160269</v>
      </c>
    </row>
    <row r="19" spans="1:2" ht="22.15" customHeight="1" thickBot="1" x14ac:dyDescent="0.3">
      <c r="A19" s="29" t="s">
        <v>5</v>
      </c>
      <c r="B19" s="30">
        <f>SUM(B14:B18)</f>
        <v>-600000</v>
      </c>
    </row>
  </sheetData>
  <mergeCells count="2">
    <mergeCell ref="A13:B13"/>
    <mergeCell ref="A6:B6"/>
  </mergeCells>
  <phoneticPr fontId="2" type="noConversion"/>
  <pageMargins left="0.75" right="0.75" top="1" bottom="1" header="0.5" footer="0.5"/>
  <pageSetup paperSize="9" scale="88" orientation="landscape" horizontalDpi="4294967292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汽車貸款分析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myyang Yang</dc:creator>
  <cp:keywords/>
  <dc:description/>
  <cp:lastModifiedBy>user</cp:lastModifiedBy>
  <dcterms:created xsi:type="dcterms:W3CDTF">2017-06-30T02:59:08Z</dcterms:created>
  <dcterms:modified xsi:type="dcterms:W3CDTF">2017-06-30T07:40:28Z</dcterms:modified>
</cp:coreProperties>
</file>