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494F32A3-BF21-4406-9C14-6F2E677EC0DA}" xr6:coauthVersionLast="47" xr6:coauthVersionMax="47" xr10:uidLastSave="{00000000-0000-0000-0000-000000000000}"/>
  <bookViews>
    <workbookView xWindow="13080" yWindow="75" windowWidth="16275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1" i="1"/>
  <c r="W27" i="1"/>
  <c r="W15" i="1"/>
  <c r="W3" i="1"/>
  <c r="T20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T10" i="1" l="1"/>
  <c r="X4" i="1" s="1"/>
  <c r="I3" i="1"/>
  <c r="X9" i="1" l="1"/>
  <c r="X10" i="1"/>
  <c r="X14" i="1"/>
  <c r="X20" i="1"/>
  <c r="X15" i="1"/>
  <c r="X11" i="1"/>
  <c r="X3" i="1"/>
  <c r="X19" i="1"/>
  <c r="X12" i="1"/>
  <c r="X13" i="1"/>
  <c r="X16" i="1"/>
  <c r="X5" i="1"/>
  <c r="X17" i="1"/>
  <c r="X8" i="1"/>
  <c r="X18" i="1"/>
  <c r="X6" i="1"/>
  <c r="X7" i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s="1"/>
  <c r="I33" i="1" l="1"/>
  <c r="I34" i="1" l="1"/>
  <c r="I35" i="1" l="1"/>
  <c r="I36" i="1" l="1"/>
  <c r="I37" i="1" l="1"/>
  <c r="I38" i="1" l="1"/>
  <c r="K3" i="1" l="1"/>
  <c r="N3" i="1" s="1"/>
  <c r="O3" i="1" l="1"/>
  <c r="L9" i="1" s="1"/>
  <c r="K4" i="1"/>
  <c r="N4" i="1" s="1"/>
  <c r="O4" i="1" s="1"/>
  <c r="M15" i="1"/>
  <c r="J3" i="1" l="1"/>
  <c r="J4" i="1" s="1"/>
  <c r="L10" i="1"/>
  <c r="M16" i="1"/>
  <c r="K5" i="1" l="1"/>
  <c r="N5" i="1" s="1"/>
  <c r="O5" i="1" s="1"/>
  <c r="L11" i="1" l="1"/>
  <c r="M17" i="1"/>
  <c r="J5" i="1"/>
  <c r="K6" i="1" l="1"/>
  <c r="N6" i="1" s="1"/>
  <c r="O6" i="1" s="1"/>
  <c r="K7" i="1"/>
  <c r="N7" i="1" s="1"/>
  <c r="O7" i="1" s="1"/>
  <c r="M18" i="1"/>
  <c r="K8" i="1" l="1"/>
  <c r="N8" i="1" s="1"/>
  <c r="O8" i="1" s="1"/>
  <c r="L14" i="1" s="1"/>
  <c r="M19" i="1"/>
  <c r="L13" i="1"/>
  <c r="K9" i="1"/>
  <c r="N9" i="1" s="1"/>
  <c r="M21" i="1"/>
  <c r="M20" i="1"/>
  <c r="M22" i="1"/>
  <c r="K10" i="1"/>
  <c r="N10" i="1" s="1"/>
  <c r="O10" i="1" s="1"/>
  <c r="J6" i="1" l="1"/>
  <c r="J7" i="1" s="1"/>
  <c r="J8" i="1" s="1"/>
  <c r="L12" i="1"/>
  <c r="L16" i="1"/>
  <c r="O9" i="1"/>
  <c r="L15" i="1" s="1"/>
  <c r="M23" i="1"/>
  <c r="K11" i="1"/>
  <c r="N11" i="1" s="1"/>
  <c r="O11" i="1" s="1"/>
  <c r="L17" i="1" s="1"/>
  <c r="K12" i="1" l="1"/>
  <c r="N12" i="1" s="1"/>
  <c r="O12" i="1" s="1"/>
  <c r="L18" i="1" s="1"/>
  <c r="J9" i="1"/>
  <c r="J10" i="1" s="1"/>
  <c r="J11" i="1" s="1"/>
  <c r="K13" i="1"/>
  <c r="N13" i="1" s="1"/>
  <c r="O13" i="1" s="1"/>
  <c r="M25" i="1"/>
  <c r="M24" i="1"/>
  <c r="J12" i="1" l="1"/>
  <c r="J13" i="1" s="1"/>
  <c r="L19" i="1"/>
  <c r="M26" i="1"/>
  <c r="K14" i="1"/>
  <c r="N14" i="1" s="1"/>
  <c r="O14" i="1" s="1"/>
  <c r="L20" i="1" s="1"/>
  <c r="J14" i="1" l="1"/>
  <c r="K15" i="1"/>
  <c r="N15" i="1" s="1"/>
  <c r="O15" i="1" s="1"/>
  <c r="M27" i="1"/>
  <c r="J15" i="1" l="1"/>
  <c r="L21" i="1"/>
  <c r="M28" i="1"/>
  <c r="K16" i="1"/>
  <c r="N16" i="1" s="1"/>
  <c r="O16" i="1" s="1"/>
  <c r="J16" i="1" l="1"/>
  <c r="L22" i="1"/>
  <c r="K17" i="1"/>
  <c r="N17" i="1" s="1"/>
  <c r="O17" i="1" s="1"/>
  <c r="L23" i="1" s="1"/>
  <c r="K18" i="1"/>
  <c r="N18" i="1" s="1"/>
  <c r="O18" i="1" s="1"/>
  <c r="M29" i="1"/>
  <c r="J17" i="1" l="1"/>
  <c r="K19" i="1"/>
  <c r="N19" i="1" s="1"/>
  <c r="O19" i="1" s="1"/>
  <c r="L25" i="1" s="1"/>
  <c r="M30" i="1"/>
  <c r="L24" i="1"/>
  <c r="K20" i="1"/>
  <c r="N20" i="1" s="1"/>
  <c r="O20" i="1" s="1"/>
  <c r="M31" i="1"/>
  <c r="M32" i="1" l="1"/>
  <c r="L26" i="1"/>
  <c r="M33" i="1"/>
  <c r="J18" i="1"/>
  <c r="J19" i="1" s="1"/>
  <c r="J20" i="1" s="1"/>
  <c r="K26" i="1"/>
  <c r="N26" i="1" s="1"/>
  <c r="O26" i="1" s="1"/>
  <c r="K21" i="1"/>
  <c r="N21" i="1" s="1"/>
  <c r="O21" i="1" s="1"/>
  <c r="L27" i="1" s="1"/>
  <c r="J21" i="1" l="1"/>
  <c r="K22" i="1"/>
  <c r="N22" i="1" s="1"/>
  <c r="O22" i="1" s="1"/>
  <c r="L28" i="1" s="1"/>
  <c r="K27" i="1"/>
  <c r="N27" i="1" s="1"/>
  <c r="O27" i="1" s="1"/>
  <c r="L33" i="1" s="1"/>
  <c r="K28" i="1"/>
  <c r="K23" i="1"/>
  <c r="N23" i="1" s="1"/>
  <c r="O23" i="1" s="1"/>
  <c r="M34" i="1"/>
  <c r="J22" i="1" l="1"/>
  <c r="J23" i="1" s="1"/>
  <c r="M35" i="1"/>
  <c r="L29" i="1"/>
  <c r="K24" i="1"/>
  <c r="N24" i="1" s="1"/>
  <c r="O24" i="1" s="1"/>
  <c r="L30" i="1" s="1"/>
  <c r="N28" i="1"/>
  <c r="O28" i="1" s="1"/>
  <c r="L34" i="1" s="1"/>
  <c r="K25" i="1"/>
  <c r="N25" i="1" s="1"/>
  <c r="O25" i="1" s="1"/>
  <c r="K29" i="1"/>
  <c r="M36" i="1"/>
  <c r="N29" i="1" l="1"/>
  <c r="O29" i="1" s="1"/>
  <c r="L35" i="1" s="1"/>
  <c r="J24" i="1"/>
  <c r="J25" i="1" s="1"/>
  <c r="J26" i="1" s="1"/>
  <c r="J27" i="1" s="1"/>
  <c r="J28" i="1" s="1"/>
  <c r="M37" i="1"/>
  <c r="L31" i="1"/>
  <c r="K30" i="1"/>
  <c r="N30" i="1" s="1"/>
  <c r="O30" i="1" s="1"/>
  <c r="L36" i="1" s="1"/>
  <c r="K31" i="1"/>
  <c r="L32" i="1"/>
  <c r="M38" i="1"/>
  <c r="J29" i="1" l="1"/>
  <c r="J30" i="1"/>
  <c r="N31" i="1"/>
  <c r="K32" i="1"/>
  <c r="N32" i="1" s="1"/>
  <c r="O32" i="1" s="1"/>
  <c r="L38" i="1" l="1"/>
  <c r="O31" i="1"/>
  <c r="K33" i="1"/>
  <c r="N33" i="1" s="1"/>
  <c r="O33" i="1" s="1"/>
  <c r="L37" i="1" l="1"/>
  <c r="J31" i="1"/>
  <c r="J32" i="1" s="1"/>
  <c r="J33" i="1" s="1"/>
  <c r="K34" i="1"/>
  <c r="N34" i="1" s="1"/>
  <c r="O34" i="1" s="1"/>
  <c r="J34" i="1" l="1"/>
  <c r="K35" i="1"/>
  <c r="N35" i="1" s="1"/>
  <c r="O35" i="1" s="1"/>
  <c r="J35" i="1" l="1"/>
  <c r="K36" i="1"/>
  <c r="N36" i="1" s="1"/>
  <c r="O36" i="1" s="1"/>
  <c r="J36" i="1" l="1"/>
  <c r="K37" i="1"/>
  <c r="N37" i="1" s="1"/>
  <c r="O37" i="1" s="1"/>
  <c r="J37" i="1" l="1"/>
  <c r="K38" i="1"/>
  <c r="N38" i="1" s="1"/>
  <c r="O38" i="1" s="1"/>
  <c r="J38" i="1" l="1"/>
</calcChain>
</file>

<file path=xl/sharedStrings.xml><?xml version="1.0" encoding="utf-8"?>
<sst xmlns="http://schemas.openxmlformats.org/spreadsheetml/2006/main" count="30" uniqueCount="26">
  <si>
    <t>Nguồn thu</t>
  </si>
  <si>
    <t xml:space="preserve">Vợ </t>
  </si>
  <si>
    <t>Chồng</t>
  </si>
  <si>
    <t>Khác</t>
  </si>
  <si>
    <t>Chi phí</t>
  </si>
  <si>
    <t>Sinh hoạt</t>
  </si>
  <si>
    <t>Số dư tiết kiệm</t>
  </si>
  <si>
    <t>Tháng</t>
  </si>
  <si>
    <t>Trong kỳ hạn</t>
  </si>
  <si>
    <t>Kỳ hạn gửi (tháng)</t>
  </si>
  <si>
    <t>Số tiền</t>
  </si>
  <si>
    <t>Lãi</t>
  </si>
  <si>
    <t>Tạo sổ tháng này</t>
  </si>
  <si>
    <t>Nợ trung bình</t>
  </si>
  <si>
    <t>Nợ(1.5 năm)</t>
  </si>
  <si>
    <t>Nợ(3 năm)</t>
  </si>
  <si>
    <t xml:space="preserve"> Đáo hạn 1 năm</t>
  </si>
  <si>
    <t>Tổng đáo hạn</t>
  </si>
  <si>
    <t>Đáo hạn6 tháng</t>
  </si>
  <si>
    <t>Không gửi</t>
  </si>
  <si>
    <t>Tiền lãi</t>
  </si>
  <si>
    <t>Năm</t>
  </si>
  <si>
    <t>Tháng thứ</t>
  </si>
  <si>
    <t>Lãi(%)/tháng</t>
  </si>
  <si>
    <t>Lãi(%)/năm</t>
  </si>
  <si>
    <t>Tình trạng 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</si>
</sst>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6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2" width="9.140625" style="3"/>
    <col min="3" max="3" width="14.42578125" style="3" customWidth="1"/>
    <col min="4" max="5" width="11.42578125" style="1" customWidth="1"/>
    <col min="6" max="6" width="11.42578125" style="38" customWidth="1"/>
    <col min="7" max="7" width="12.85546875" style="1" customWidth="1"/>
    <col min="8" max="8" width="13" style="3" customWidth="1"/>
    <col min="9" max="9" width="22.85546875" style="23" customWidth="1"/>
    <col min="10" max="11" width="17.140625" style="1" customWidth="1"/>
    <col min="12" max="12" width="17.28515625" style="3" customWidth="1"/>
    <col min="13" max="13" width="17.28515625" style="4" customWidth="1"/>
    <col min="14" max="14" width="17.28515625" style="3" customWidth="1"/>
    <col min="15" max="15" width="17.140625" style="1" customWidth="1"/>
    <col min="16" max="16" width="22.85546875" style="1" customWidth="1"/>
    <col min="17" max="17" width="17.140625" style="3" customWidth="1"/>
    <col min="18" max="19" width="14.28515625" style="1" customWidth="1"/>
    <col min="20" max="20" width="14.28515625" style="3" customWidth="1"/>
    <col min="21" max="22" width="17.140625" style="1" customWidth="1"/>
    <col min="23" max="23" width="17.140625" style="3" customWidth="1"/>
    <col min="24" max="24" width="17.140625" style="23" customWidth="1"/>
    <col min="25" max="16384" width="9.140625" style="1"/>
  </cols>
  <sheetData>
    <row r="1" spans="1:60" s="17" customFormat="1" ht="30" customHeight="1" x14ac:dyDescent="0.25">
      <c r="A1" s="57" t="s">
        <v>7</v>
      </c>
      <c r="B1" s="59" t="s">
        <v>21</v>
      </c>
      <c r="C1" s="48" t="s">
        <v>22</v>
      </c>
      <c r="D1" s="40" t="s">
        <v>0</v>
      </c>
      <c r="E1" s="49"/>
      <c r="F1" s="42"/>
      <c r="G1" s="40" t="s">
        <v>4</v>
      </c>
      <c r="H1" s="42"/>
      <c r="I1" s="44" t="s">
        <v>25</v>
      </c>
      <c r="J1" s="46" t="s">
        <v>6</v>
      </c>
      <c r="K1" s="47"/>
      <c r="L1" s="47"/>
      <c r="M1" s="47"/>
      <c r="N1" s="48"/>
      <c r="O1" s="50" t="s">
        <v>12</v>
      </c>
      <c r="P1" s="51"/>
      <c r="Q1" s="52"/>
      <c r="R1" s="40" t="s">
        <v>14</v>
      </c>
      <c r="S1" s="41"/>
      <c r="T1" s="42"/>
      <c r="U1" s="53" t="s">
        <v>15</v>
      </c>
      <c r="V1" s="41"/>
      <c r="W1" s="54"/>
      <c r="X1" s="43" t="s">
        <v>13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8"/>
    </row>
    <row r="2" spans="1:60" s="18" customFormat="1" ht="15.75" thickBot="1" x14ac:dyDescent="0.3">
      <c r="A2" s="58"/>
      <c r="B2" s="60"/>
      <c r="C2" s="48"/>
      <c r="D2" s="2" t="s">
        <v>1</v>
      </c>
      <c r="E2" s="35" t="s">
        <v>2</v>
      </c>
      <c r="F2" s="36" t="s">
        <v>3</v>
      </c>
      <c r="G2" s="2" t="s">
        <v>5</v>
      </c>
      <c r="H2" s="36" t="s">
        <v>3</v>
      </c>
      <c r="I2" s="45"/>
      <c r="J2" s="2" t="s">
        <v>8</v>
      </c>
      <c r="K2" s="32" t="s">
        <v>19</v>
      </c>
      <c r="L2" s="35" t="s">
        <v>18</v>
      </c>
      <c r="M2" s="32" t="s">
        <v>16</v>
      </c>
      <c r="N2" s="33" t="s">
        <v>17</v>
      </c>
      <c r="O2" s="2" t="s">
        <v>10</v>
      </c>
      <c r="P2" s="34" t="s">
        <v>9</v>
      </c>
      <c r="Q2" s="31" t="s">
        <v>11</v>
      </c>
      <c r="R2" s="8" t="s">
        <v>10</v>
      </c>
      <c r="S2" s="34" t="s">
        <v>23</v>
      </c>
      <c r="T2" s="37" t="s">
        <v>20</v>
      </c>
      <c r="U2" s="8" t="s">
        <v>10</v>
      </c>
      <c r="V2" s="30" t="s">
        <v>24</v>
      </c>
      <c r="W2" s="37" t="s">
        <v>20</v>
      </c>
      <c r="X2" s="4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2"/>
    </row>
    <row r="3" spans="1:60" x14ac:dyDescent="0.25">
      <c r="A3" s="38">
        <v>5</v>
      </c>
      <c r="B3" s="61">
        <v>2022</v>
      </c>
      <c r="C3" s="38">
        <v>1</v>
      </c>
      <c r="D3" s="1">
        <v>11</v>
      </c>
      <c r="E3" s="1">
        <v>15</v>
      </c>
      <c r="F3" s="38">
        <v>11.417400000000001</v>
      </c>
      <c r="G3" s="1">
        <v>9.5283999999999995</v>
      </c>
      <c r="H3" s="1">
        <v>1.5591999999999999</v>
      </c>
      <c r="I3" s="10">
        <f t="shared" ref="I3:I38" si="0">IF(F3-SUM(G3:H3)&gt;0, F3-SUM(G3:H3),0)</f>
        <v>0.32980000000000054</v>
      </c>
      <c r="J3" s="6">
        <f>O3-IF(P3=0,O3,0)</f>
        <v>26</v>
      </c>
      <c r="K3" s="6">
        <f>IF(P3=0,O3,0)</f>
        <v>0</v>
      </c>
      <c r="L3" s="28">
        <v>0</v>
      </c>
      <c r="M3" s="9">
        <v>0</v>
      </c>
      <c r="N3" s="7">
        <f>SUM(K3:M3)</f>
        <v>0</v>
      </c>
      <c r="O3" s="6">
        <f t="shared" ref="O3:O7" si="1">IF(F3-SUM(G3:H3)&gt;=0,SUM(D3:E3),SUM(D3:E3)+(F3-SUM(G3:H3)))+N3</f>
        <v>26</v>
      </c>
      <c r="P3" s="1">
        <v>6</v>
      </c>
      <c r="Q3" s="11">
        <f>IF(P3=0,0,(IF(P3=6,6,6.6)))</f>
        <v>6</v>
      </c>
      <c r="R3" s="1">
        <v>220</v>
      </c>
      <c r="S3" s="19">
        <v>6.3</v>
      </c>
      <c r="T3" s="63">
        <f>R3*S3/100</f>
        <v>13.86</v>
      </c>
      <c r="U3" s="1">
        <v>100</v>
      </c>
      <c r="V3" s="1">
        <v>6.5</v>
      </c>
      <c r="W3" s="38">
        <f>U3*V3/100</f>
        <v>6.5</v>
      </c>
      <c r="X3" s="10">
        <f>($R$3+SUM($T$3:$T$20))/18+($U$3+$W$3*3)/36</f>
        <v>28.766111111111108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60" x14ac:dyDescent="0.25">
      <c r="A4" s="38">
        <v>6</v>
      </c>
      <c r="B4" s="55"/>
      <c r="C4" s="38">
        <v>2</v>
      </c>
      <c r="D4" s="1">
        <v>11</v>
      </c>
      <c r="E4" s="1">
        <v>15</v>
      </c>
      <c r="F4" s="38">
        <v>10.5815</v>
      </c>
      <c r="G4" s="1">
        <v>9.3782999999999994</v>
      </c>
      <c r="H4" s="1">
        <v>1.6773</v>
      </c>
      <c r="I4" s="10">
        <f t="shared" si="0"/>
        <v>0</v>
      </c>
      <c r="J4" s="6">
        <f>J3+IF(P4=0,0,O4)-IF(L4=0,0,#REF!)-IF(M4=0,0,#REF!)</f>
        <v>51.5259</v>
      </c>
      <c r="K4" s="6">
        <f t="shared" ref="K4:K38" si="2">IF(P4=0,O4,0)</f>
        <v>0</v>
      </c>
      <c r="L4" s="9">
        <v>0</v>
      </c>
      <c r="M4" s="9">
        <v>0</v>
      </c>
      <c r="N4" s="7">
        <f t="shared" ref="N4:N38" si="3">SUM(K4:M4)</f>
        <v>0</v>
      </c>
      <c r="O4" s="6">
        <f t="shared" si="1"/>
        <v>25.5259</v>
      </c>
      <c r="P4" s="1">
        <v>6</v>
      </c>
      <c r="Q4" s="11">
        <f t="shared" ref="Q4:Q38" si="4">IF(P4=0,0,(IF(P4=6,6,6.6)))</f>
        <v>6</v>
      </c>
      <c r="R4" s="1">
        <v>220</v>
      </c>
      <c r="S4" s="19">
        <v>6.6</v>
      </c>
      <c r="T4" s="63">
        <f t="shared" ref="T4:T20" si="5">R4*S4/100</f>
        <v>14.52</v>
      </c>
      <c r="W4" s="38"/>
      <c r="X4" s="10">
        <f t="shared" ref="X4:X19" si="6">($R$3+SUM($T$3:$T$20))/18+($U$3+$W$3*3)/36</f>
        <v>28.766111111111108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60" x14ac:dyDescent="0.25">
      <c r="A5" s="38">
        <v>7</v>
      </c>
      <c r="B5" s="55"/>
      <c r="C5" s="38">
        <v>3</v>
      </c>
      <c r="D5" s="1">
        <v>11</v>
      </c>
      <c r="E5" s="1">
        <v>15</v>
      </c>
      <c r="F5" s="38">
        <v>11.1023</v>
      </c>
      <c r="G5" s="1">
        <v>9.5901999999999994</v>
      </c>
      <c r="H5" s="1">
        <v>1.6573</v>
      </c>
      <c r="I5" s="10">
        <f t="shared" si="0"/>
        <v>0</v>
      </c>
      <c r="J5" s="6">
        <f>J4+IF(P5=0,0,O5)-IF(L5=0,0,#REF!)-IF(M5=0,0,#REF!)</f>
        <v>77.380700000000004</v>
      </c>
      <c r="K5" s="6">
        <f t="shared" si="2"/>
        <v>0</v>
      </c>
      <c r="L5" s="9">
        <v>0</v>
      </c>
      <c r="M5" s="9">
        <v>0</v>
      </c>
      <c r="N5" s="7">
        <f t="shared" si="3"/>
        <v>0</v>
      </c>
      <c r="O5" s="6">
        <f t="shared" si="1"/>
        <v>25.854800000000001</v>
      </c>
      <c r="P5" s="1">
        <v>6</v>
      </c>
      <c r="Q5" s="11">
        <f t="shared" si="4"/>
        <v>6</v>
      </c>
      <c r="R5" s="1">
        <v>220</v>
      </c>
      <c r="S5" s="19">
        <v>5.4</v>
      </c>
      <c r="T5" s="63">
        <f t="shared" si="5"/>
        <v>11.88</v>
      </c>
      <c r="W5" s="38"/>
      <c r="X5" s="10">
        <f t="shared" si="6"/>
        <v>28.766111111111108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60" x14ac:dyDescent="0.25">
      <c r="A6" s="38">
        <v>8</v>
      </c>
      <c r="B6" s="55"/>
      <c r="C6" s="38">
        <v>4</v>
      </c>
      <c r="D6" s="1">
        <v>11</v>
      </c>
      <c r="E6" s="1">
        <v>15</v>
      </c>
      <c r="F6" s="38">
        <v>10.2018</v>
      </c>
      <c r="G6" s="1">
        <v>8.0174000000000003</v>
      </c>
      <c r="H6" s="1">
        <v>2.4923000000000002</v>
      </c>
      <c r="I6" s="10">
        <f t="shared" si="0"/>
        <v>0</v>
      </c>
      <c r="J6" s="6">
        <f>J5+IF(P6=0,0,O6)-IF(L6=0,0,#REF!)-IF(M6=0,0,#REF!)</f>
        <v>103.0728</v>
      </c>
      <c r="K6" s="6">
        <f t="shared" si="2"/>
        <v>0</v>
      </c>
      <c r="L6" s="9">
        <v>0</v>
      </c>
      <c r="M6" s="9">
        <v>0</v>
      </c>
      <c r="N6" s="7">
        <f t="shared" si="3"/>
        <v>0</v>
      </c>
      <c r="O6" s="6">
        <f t="shared" si="1"/>
        <v>25.6921</v>
      </c>
      <c r="P6" s="1">
        <v>6</v>
      </c>
      <c r="Q6" s="11">
        <f t="shared" si="4"/>
        <v>6</v>
      </c>
      <c r="R6" s="1">
        <v>220</v>
      </c>
      <c r="S6" s="19">
        <v>6.7</v>
      </c>
      <c r="T6" s="63">
        <f t="shared" si="5"/>
        <v>14.74</v>
      </c>
      <c r="W6" s="38"/>
      <c r="X6" s="10">
        <f t="shared" si="6"/>
        <v>28.766111111111108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60" x14ac:dyDescent="0.25">
      <c r="A7" s="38">
        <v>9</v>
      </c>
      <c r="B7" s="55"/>
      <c r="C7" s="38">
        <v>5</v>
      </c>
      <c r="D7" s="1">
        <v>11</v>
      </c>
      <c r="E7" s="1">
        <v>15</v>
      </c>
      <c r="F7" s="38">
        <v>11.5297</v>
      </c>
      <c r="G7" s="1">
        <v>8.2226999999999997</v>
      </c>
      <c r="H7" s="1">
        <v>1.45</v>
      </c>
      <c r="I7" s="10">
        <f t="shared" si="0"/>
        <v>1.8570000000000011</v>
      </c>
      <c r="J7" s="6">
        <f>J6+IF(P7=0,0,O7)-IF(L7=0,0,O1)-IF(M7=0,0,#REF!)</f>
        <v>129.0728</v>
      </c>
      <c r="K7" s="6">
        <f t="shared" si="2"/>
        <v>0</v>
      </c>
      <c r="L7" s="9">
        <v>0</v>
      </c>
      <c r="M7" s="9">
        <v>0</v>
      </c>
      <c r="N7" s="7">
        <f t="shared" si="3"/>
        <v>0</v>
      </c>
      <c r="O7" s="6">
        <f t="shared" si="1"/>
        <v>26</v>
      </c>
      <c r="P7" s="1">
        <v>6</v>
      </c>
      <c r="Q7" s="11">
        <f t="shared" si="4"/>
        <v>6</v>
      </c>
      <c r="R7" s="1">
        <v>220</v>
      </c>
      <c r="S7" s="19">
        <v>6.8</v>
      </c>
      <c r="T7" s="63">
        <f t="shared" si="5"/>
        <v>14.96</v>
      </c>
      <c r="W7" s="38"/>
      <c r="X7" s="10">
        <f t="shared" si="6"/>
        <v>28.766111111111108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60" s="4" customFormat="1" x14ac:dyDescent="0.25">
      <c r="A8" s="38">
        <v>10</v>
      </c>
      <c r="B8" s="55"/>
      <c r="C8" s="38">
        <v>6</v>
      </c>
      <c r="D8" s="4">
        <v>11</v>
      </c>
      <c r="E8" s="4">
        <v>15</v>
      </c>
      <c r="F8" s="38">
        <v>9.7110000000000003</v>
      </c>
      <c r="G8" s="1">
        <v>9.9650999999999996</v>
      </c>
      <c r="H8" s="1">
        <v>1.2121999999999999</v>
      </c>
      <c r="I8" s="10">
        <f t="shared" si="0"/>
        <v>0</v>
      </c>
      <c r="J8" s="9">
        <f>J7+IF(P8=0,0,O8)-IF(L8=0,0,O2)-IF(M8=0,0,#REF!)</f>
        <v>153.60650000000001</v>
      </c>
      <c r="K8" s="9">
        <f t="shared" si="2"/>
        <v>0</v>
      </c>
      <c r="L8" s="9">
        <v>0</v>
      </c>
      <c r="M8" s="9">
        <v>0</v>
      </c>
      <c r="N8" s="7">
        <f t="shared" si="3"/>
        <v>0</v>
      </c>
      <c r="O8" s="6">
        <f>IF(F8-SUM(G8:H8)&gt;=0,SUM(D8:E8),SUM(D8:E8)+(F8-SUM(G8:H8)))+N8</f>
        <v>24.533700000000003</v>
      </c>
      <c r="P8" s="1">
        <v>6</v>
      </c>
      <c r="Q8" s="11">
        <f t="shared" si="4"/>
        <v>6</v>
      </c>
      <c r="R8" s="1">
        <v>220</v>
      </c>
      <c r="S8" s="19">
        <v>6.2</v>
      </c>
      <c r="T8" s="63">
        <f t="shared" si="5"/>
        <v>13.64</v>
      </c>
      <c r="W8" s="38"/>
      <c r="X8" s="10">
        <f t="shared" si="6"/>
        <v>28.766111111111108</v>
      </c>
    </row>
    <row r="9" spans="1:60" x14ac:dyDescent="0.25">
      <c r="A9" s="20">
        <v>11</v>
      </c>
      <c r="B9" s="55"/>
      <c r="C9" s="38">
        <v>7</v>
      </c>
      <c r="D9" s="1">
        <v>12.5</v>
      </c>
      <c r="E9" s="1">
        <v>16.5</v>
      </c>
      <c r="F9" s="38">
        <v>10.0227</v>
      </c>
      <c r="G9" s="1">
        <v>8.0393000000000008</v>
      </c>
      <c r="H9" s="1">
        <v>1.9144000000000001</v>
      </c>
      <c r="I9" s="10">
        <f t="shared" si="0"/>
        <v>6.8999999999999062E-2</v>
      </c>
      <c r="J9" s="6">
        <f>J8+IF(P9=0,0,O9)-IF(L9=0,0,O3)-IF(M9=0,0,#REF!)</f>
        <v>184.16650000000001</v>
      </c>
      <c r="K9" s="6">
        <f t="shared" si="2"/>
        <v>0</v>
      </c>
      <c r="L9" s="9">
        <f>IF(P3=6,O3*(1+Q3/100),0)</f>
        <v>27.560000000000002</v>
      </c>
      <c r="M9" s="9">
        <v>0</v>
      </c>
      <c r="N9" s="7">
        <f t="shared" si="3"/>
        <v>27.560000000000002</v>
      </c>
      <c r="O9" s="6">
        <f>IF(F9-SUM(G9:H9)&gt;=0,SUM(D9:E9),SUM(D9:E9)+(F9-SUM(G9:H9)))+N9</f>
        <v>56.56</v>
      </c>
      <c r="P9" s="1">
        <v>6</v>
      </c>
      <c r="Q9" s="11">
        <f t="shared" si="4"/>
        <v>6</v>
      </c>
      <c r="R9" s="1">
        <v>220</v>
      </c>
      <c r="S9" s="19">
        <v>5.6</v>
      </c>
      <c r="T9" s="63">
        <f t="shared" si="5"/>
        <v>12.32</v>
      </c>
      <c r="W9" s="38"/>
      <c r="X9" s="10">
        <f t="shared" si="6"/>
        <v>28.766111111111108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60" s="5" customFormat="1" ht="15.75" thickBot="1" x14ac:dyDescent="0.3">
      <c r="A10" s="24">
        <v>12</v>
      </c>
      <c r="B10" s="62"/>
      <c r="C10" s="39">
        <v>8</v>
      </c>
      <c r="D10" s="5">
        <v>12.5</v>
      </c>
      <c r="E10" s="5">
        <v>16.5</v>
      </c>
      <c r="F10" s="39">
        <v>9.7268000000000008</v>
      </c>
      <c r="G10" s="5">
        <v>8.5517000000000003</v>
      </c>
      <c r="H10" s="5">
        <v>1.2084999999999999</v>
      </c>
      <c r="I10" s="15">
        <f t="shared" si="0"/>
        <v>0</v>
      </c>
      <c r="J10" s="13">
        <f>J9+IF(P10=0,0,O10)-IF(L10=0,0,O4)-IF(M10=0,0,#REF!)</f>
        <v>214.66465400000001</v>
      </c>
      <c r="K10" s="13">
        <f t="shared" si="2"/>
        <v>0</v>
      </c>
      <c r="L10" s="13">
        <f t="shared" ref="L10:L38" si="7">IF(P4=6,O4*(1+Q4/100),0)</f>
        <v>27.057454</v>
      </c>
      <c r="M10" s="13">
        <v>0</v>
      </c>
      <c r="N10" s="12">
        <f t="shared" si="3"/>
        <v>27.057454</v>
      </c>
      <c r="O10" s="13">
        <f t="shared" ref="O10:O38" si="8">IF(F10-SUM(G10:H10)&gt;=0,SUM(D10:E10),SUM(D10:E10)+(F10-SUM(G10:H10)))+N10</f>
        <v>56.024054</v>
      </c>
      <c r="P10" s="5">
        <v>6</v>
      </c>
      <c r="Q10" s="14">
        <f t="shared" si="4"/>
        <v>6</v>
      </c>
      <c r="R10" s="26">
        <v>220</v>
      </c>
      <c r="S10" s="25">
        <v>6.7</v>
      </c>
      <c r="T10" s="64">
        <f t="shared" si="5"/>
        <v>14.74</v>
      </c>
      <c r="W10" s="39"/>
      <c r="X10" s="15">
        <f t="shared" si="6"/>
        <v>28.766111111111108</v>
      </c>
    </row>
    <row r="11" spans="1:60" x14ac:dyDescent="0.25">
      <c r="A11" s="20">
        <v>1</v>
      </c>
      <c r="B11" s="61">
        <v>2023</v>
      </c>
      <c r="C11" s="38">
        <v>9</v>
      </c>
      <c r="D11" s="1">
        <v>12.5</v>
      </c>
      <c r="E11" s="1">
        <v>16.5</v>
      </c>
      <c r="F11" s="38">
        <v>11.4903</v>
      </c>
      <c r="G11" s="1">
        <v>9.0503999999999998</v>
      </c>
      <c r="H11" s="1">
        <v>1.1077999999999999</v>
      </c>
      <c r="I11" s="10">
        <f t="shared" si="0"/>
        <v>1.3321000000000005</v>
      </c>
      <c r="J11" s="6">
        <f>J10+IF(P11=0,0,O11)-IF(L11=0,0,O5)-IF(M11=0,0,#REF!)</f>
        <v>245.21594199999998</v>
      </c>
      <c r="K11" s="6">
        <f t="shared" si="2"/>
        <v>0</v>
      </c>
      <c r="L11" s="9">
        <f t="shared" si="7"/>
        <v>27.406088000000004</v>
      </c>
      <c r="M11" s="9">
        <v>0</v>
      </c>
      <c r="N11" s="7">
        <f t="shared" si="3"/>
        <v>27.406088000000004</v>
      </c>
      <c r="O11" s="6">
        <f t="shared" si="8"/>
        <v>56.406088000000004</v>
      </c>
      <c r="P11" s="1">
        <v>6</v>
      </c>
      <c r="Q11" s="11">
        <f t="shared" si="4"/>
        <v>6</v>
      </c>
      <c r="R11" s="27">
        <v>220</v>
      </c>
      <c r="S11" s="19">
        <v>5.7</v>
      </c>
      <c r="T11" s="63">
        <f t="shared" si="5"/>
        <v>12.54</v>
      </c>
      <c r="W11" s="38"/>
      <c r="X11" s="10">
        <f t="shared" si="6"/>
        <v>28.766111111111108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60" x14ac:dyDescent="0.25">
      <c r="A12" s="20">
        <v>2</v>
      </c>
      <c r="B12" s="55"/>
      <c r="C12" s="38">
        <v>10</v>
      </c>
      <c r="D12" s="1">
        <v>12.5</v>
      </c>
      <c r="E12" s="1">
        <v>16.5</v>
      </c>
      <c r="F12" s="38">
        <v>10.588200000000001</v>
      </c>
      <c r="G12" s="1">
        <v>9.8409999999999993</v>
      </c>
      <c r="H12" s="1">
        <v>2.4531999999999998</v>
      </c>
      <c r="I12" s="10">
        <f t="shared" si="0"/>
        <v>0</v>
      </c>
      <c r="J12" s="6">
        <f>J11+IF(P12=0,0,O12)-IF(L12=0,0,O6)-IF(M12=0,0,#REF!)</f>
        <v>274.051468</v>
      </c>
      <c r="K12" s="6">
        <f t="shared" si="2"/>
        <v>0</v>
      </c>
      <c r="L12" s="9">
        <f>IF(P6=6,O6*(1+Q6/100),0)</f>
        <v>27.233626000000001</v>
      </c>
      <c r="M12" s="9">
        <v>0</v>
      </c>
      <c r="N12" s="7">
        <f t="shared" si="3"/>
        <v>27.233626000000001</v>
      </c>
      <c r="O12" s="6">
        <f t="shared" si="8"/>
        <v>54.527625999999998</v>
      </c>
      <c r="P12" s="1">
        <v>6</v>
      </c>
      <c r="Q12" s="11">
        <f t="shared" si="4"/>
        <v>6</v>
      </c>
      <c r="R12" s="27">
        <v>220</v>
      </c>
      <c r="S12" s="19">
        <v>5.5</v>
      </c>
      <c r="T12" s="63">
        <f t="shared" si="5"/>
        <v>12.1</v>
      </c>
      <c r="W12" s="38"/>
      <c r="X12" s="10">
        <f t="shared" si="6"/>
        <v>28.766111111111108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60" x14ac:dyDescent="0.25">
      <c r="A13" s="20">
        <v>3</v>
      </c>
      <c r="B13" s="55"/>
      <c r="C13" s="38">
        <v>11</v>
      </c>
      <c r="D13" s="1">
        <v>12.5</v>
      </c>
      <c r="E13" s="1">
        <v>16.5</v>
      </c>
      <c r="F13" s="38">
        <v>11.452</v>
      </c>
      <c r="G13" s="1">
        <v>9.23</v>
      </c>
      <c r="H13" s="1">
        <v>1.5362</v>
      </c>
      <c r="I13" s="10">
        <f t="shared" si="0"/>
        <v>0.68579999999999863</v>
      </c>
      <c r="J13" s="6">
        <f t="shared" ref="J13:J14" si="9">J12+IF(P13=0,0,O13)-IF(L13=0,0,O7)-IF(M13=0,0,O1)</f>
        <v>304.611468</v>
      </c>
      <c r="K13" s="6">
        <f t="shared" si="2"/>
        <v>0</v>
      </c>
      <c r="L13" s="9">
        <f t="shared" si="7"/>
        <v>27.560000000000002</v>
      </c>
      <c r="M13" s="9">
        <v>0</v>
      </c>
      <c r="N13" s="7">
        <f t="shared" si="3"/>
        <v>27.560000000000002</v>
      </c>
      <c r="O13" s="6">
        <f t="shared" si="8"/>
        <v>56.56</v>
      </c>
      <c r="P13" s="1">
        <v>6</v>
      </c>
      <c r="Q13" s="11">
        <f t="shared" si="4"/>
        <v>6</v>
      </c>
      <c r="R13" s="27">
        <v>220</v>
      </c>
      <c r="S13" s="19">
        <v>5.5</v>
      </c>
      <c r="T13" s="63">
        <f t="shared" si="5"/>
        <v>12.1</v>
      </c>
      <c r="W13" s="38"/>
      <c r="X13" s="10">
        <f t="shared" si="6"/>
        <v>28.766111111111108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60" s="4" customFormat="1" x14ac:dyDescent="0.25">
      <c r="A14" s="38">
        <v>4</v>
      </c>
      <c r="B14" s="55"/>
      <c r="C14" s="38">
        <v>12</v>
      </c>
      <c r="D14" s="4">
        <v>12.5</v>
      </c>
      <c r="E14" s="4">
        <v>16.5</v>
      </c>
      <c r="F14" s="38">
        <v>10.254799999999999</v>
      </c>
      <c r="G14" s="1">
        <v>9.2119999999999997</v>
      </c>
      <c r="H14" s="1">
        <v>2.4295</v>
      </c>
      <c r="I14" s="10">
        <f t="shared" si="0"/>
        <v>0</v>
      </c>
      <c r="J14" s="9">
        <f t="shared" si="9"/>
        <v>333.69679000000002</v>
      </c>
      <c r="K14" s="9">
        <f t="shared" si="2"/>
        <v>0</v>
      </c>
      <c r="L14" s="9">
        <f t="shared" si="7"/>
        <v>26.005722000000006</v>
      </c>
      <c r="M14" s="9">
        <v>0</v>
      </c>
      <c r="N14" s="7">
        <f t="shared" si="3"/>
        <v>26.005722000000006</v>
      </c>
      <c r="O14" s="6">
        <f t="shared" si="8"/>
        <v>53.619022000000001</v>
      </c>
      <c r="P14" s="1">
        <v>6</v>
      </c>
      <c r="Q14" s="11">
        <f t="shared" si="4"/>
        <v>6</v>
      </c>
      <c r="R14" s="27">
        <v>220</v>
      </c>
      <c r="S14" s="19">
        <v>5.3</v>
      </c>
      <c r="T14" s="63">
        <f t="shared" si="5"/>
        <v>11.66</v>
      </c>
      <c r="W14" s="38"/>
      <c r="X14" s="10">
        <f t="shared" si="6"/>
        <v>28.766111111111108</v>
      </c>
    </row>
    <row r="15" spans="1:60" x14ac:dyDescent="0.25">
      <c r="A15" s="20">
        <v>5</v>
      </c>
      <c r="B15" s="55"/>
      <c r="C15" s="38">
        <v>13</v>
      </c>
      <c r="D15" s="1">
        <v>14</v>
      </c>
      <c r="E15" s="1">
        <v>18</v>
      </c>
      <c r="F15" s="38">
        <v>10.081</v>
      </c>
      <c r="G15" s="1">
        <v>9.4945000000000004</v>
      </c>
      <c r="H15" s="1">
        <v>3.6415999999999999</v>
      </c>
      <c r="I15" s="10">
        <f t="shared" si="0"/>
        <v>0</v>
      </c>
      <c r="J15" s="6">
        <f>J14+IF(P15=0,0,O15)-IF(L15=0,0,O9)-IF(M15=0,0,O3)</f>
        <v>366.03529000000003</v>
      </c>
      <c r="K15" s="6">
        <f t="shared" si="2"/>
        <v>0</v>
      </c>
      <c r="L15" s="9">
        <f>IF(P9=6,O9*(1+Q9/100),0)</f>
        <v>59.953600000000009</v>
      </c>
      <c r="M15" s="9">
        <f>IF(P3=12,O3*(1+Q3/100),0)</f>
        <v>0</v>
      </c>
      <c r="N15" s="7">
        <f t="shared" si="3"/>
        <v>59.953600000000009</v>
      </c>
      <c r="O15" s="6">
        <f t="shared" si="8"/>
        <v>88.898500000000013</v>
      </c>
      <c r="P15" s="1">
        <v>6</v>
      </c>
      <c r="Q15" s="11">
        <f t="shared" si="4"/>
        <v>6</v>
      </c>
      <c r="R15" s="27">
        <v>220</v>
      </c>
      <c r="S15" s="19">
        <v>7</v>
      </c>
      <c r="T15" s="63">
        <f t="shared" si="5"/>
        <v>15.4</v>
      </c>
      <c r="U15" s="1">
        <v>100</v>
      </c>
      <c r="V15" s="1">
        <v>6.5</v>
      </c>
      <c r="W15" s="38">
        <f>U15*V15/100</f>
        <v>6.5</v>
      </c>
      <c r="X15" s="10">
        <f t="shared" si="6"/>
        <v>28.766111111111108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60" x14ac:dyDescent="0.25">
      <c r="A16" s="20">
        <v>6</v>
      </c>
      <c r="B16" s="55"/>
      <c r="C16" s="38">
        <v>14</v>
      </c>
      <c r="D16" s="1">
        <v>14</v>
      </c>
      <c r="E16" s="1">
        <v>18</v>
      </c>
      <c r="F16" s="38">
        <v>11.6835</v>
      </c>
      <c r="G16" s="1">
        <v>9.7860999999999994</v>
      </c>
      <c r="H16" s="1">
        <v>1.1211</v>
      </c>
      <c r="I16" s="10">
        <f t="shared" si="0"/>
        <v>0.77630000000000088</v>
      </c>
      <c r="J16" s="6">
        <f>J15+IF(P16=0,0,O16)-IF(L16=0,0,O10)-IF(M16=0,0,O4)</f>
        <v>401.39673324000006</v>
      </c>
      <c r="K16" s="6">
        <f t="shared" si="2"/>
        <v>0</v>
      </c>
      <c r="L16" s="9">
        <f t="shared" si="7"/>
        <v>59.385497239999999</v>
      </c>
      <c r="M16" s="9">
        <f t="shared" ref="M16:M38" si="10">IF(P4=12,O4*(1+Q4/100),0)</f>
        <v>0</v>
      </c>
      <c r="N16" s="7">
        <f t="shared" si="3"/>
        <v>59.385497239999999</v>
      </c>
      <c r="O16" s="6">
        <f t="shared" si="8"/>
        <v>91.385497240000007</v>
      </c>
      <c r="P16" s="1">
        <v>6</v>
      </c>
      <c r="Q16" s="11">
        <f t="shared" si="4"/>
        <v>6</v>
      </c>
      <c r="R16" s="27">
        <v>220</v>
      </c>
      <c r="S16" s="19">
        <v>5.2</v>
      </c>
      <c r="T16" s="63">
        <f t="shared" si="5"/>
        <v>11.44</v>
      </c>
      <c r="W16" s="38"/>
      <c r="X16" s="10">
        <f t="shared" si="6"/>
        <v>28.766111111111108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x14ac:dyDescent="0.25">
      <c r="A17" s="20">
        <v>7</v>
      </c>
      <c r="B17" s="55"/>
      <c r="C17" s="38">
        <v>15</v>
      </c>
      <c r="D17" s="1">
        <v>14</v>
      </c>
      <c r="E17" s="1">
        <v>18</v>
      </c>
      <c r="F17" s="38">
        <v>9.6715</v>
      </c>
      <c r="G17" s="1">
        <v>8.5051000000000005</v>
      </c>
      <c r="H17" s="1">
        <v>2.109</v>
      </c>
      <c r="I17" s="10">
        <f t="shared" si="0"/>
        <v>0</v>
      </c>
      <c r="J17" s="6">
        <f t="shared" ref="J17:J38" si="11">J16+IF(P17=0,0,O17)-IF(L17=0,0,O11)-IF(M17=0,0,O5)</f>
        <v>435.83849852000009</v>
      </c>
      <c r="K17" s="6">
        <f t="shared" si="2"/>
        <v>0</v>
      </c>
      <c r="L17" s="9">
        <f t="shared" si="7"/>
        <v>59.790453280000008</v>
      </c>
      <c r="M17" s="9">
        <f t="shared" si="10"/>
        <v>0</v>
      </c>
      <c r="N17" s="7">
        <f t="shared" si="3"/>
        <v>59.790453280000008</v>
      </c>
      <c r="O17" s="6">
        <f t="shared" si="8"/>
        <v>90.84785328000001</v>
      </c>
      <c r="P17" s="1">
        <v>6</v>
      </c>
      <c r="Q17" s="11">
        <f t="shared" si="4"/>
        <v>6</v>
      </c>
      <c r="R17" s="27">
        <v>220</v>
      </c>
      <c r="S17" s="19">
        <v>5.3</v>
      </c>
      <c r="T17" s="63">
        <f t="shared" si="5"/>
        <v>11.66</v>
      </c>
      <c r="W17" s="38"/>
      <c r="X17" s="10">
        <f t="shared" si="6"/>
        <v>28.766111111111108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x14ac:dyDescent="0.25">
      <c r="A18" s="20">
        <v>8</v>
      </c>
      <c r="B18" s="55"/>
      <c r="C18" s="38">
        <v>16</v>
      </c>
      <c r="D18" s="1">
        <v>14</v>
      </c>
      <c r="E18" s="1">
        <v>18</v>
      </c>
      <c r="F18" s="38">
        <v>9.266</v>
      </c>
      <c r="G18" s="1">
        <v>8.5510999999999999</v>
      </c>
      <c r="H18" s="1">
        <v>2.0278999999999998</v>
      </c>
      <c r="I18" s="10">
        <f t="shared" si="0"/>
        <v>0</v>
      </c>
      <c r="J18" s="6">
        <f t="shared" si="11"/>
        <v>469.79715608000009</v>
      </c>
      <c r="K18" s="6">
        <f t="shared" si="2"/>
        <v>0</v>
      </c>
      <c r="L18" s="9">
        <f t="shared" si="7"/>
        <v>57.799283559999999</v>
      </c>
      <c r="M18" s="9">
        <f t="shared" si="10"/>
        <v>0</v>
      </c>
      <c r="N18" s="7">
        <f t="shared" si="3"/>
        <v>57.799283559999999</v>
      </c>
      <c r="O18" s="6">
        <f t="shared" si="8"/>
        <v>88.486283560000004</v>
      </c>
      <c r="P18" s="1">
        <v>6</v>
      </c>
      <c r="Q18" s="11">
        <f t="shared" si="4"/>
        <v>6</v>
      </c>
      <c r="R18" s="27">
        <v>220</v>
      </c>
      <c r="S18" s="19">
        <v>6.3</v>
      </c>
      <c r="T18" s="63">
        <f t="shared" si="5"/>
        <v>13.86</v>
      </c>
      <c r="W18" s="38"/>
      <c r="X18" s="10">
        <f t="shared" si="6"/>
        <v>28.766111111111108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x14ac:dyDescent="0.25">
      <c r="A19" s="20">
        <v>9</v>
      </c>
      <c r="B19" s="55"/>
      <c r="C19" s="38">
        <v>17</v>
      </c>
      <c r="D19" s="1">
        <v>14</v>
      </c>
      <c r="E19" s="1">
        <v>18</v>
      </c>
      <c r="F19" s="38">
        <v>9.9998000000000005</v>
      </c>
      <c r="G19" s="1">
        <v>8.5658999999999992</v>
      </c>
      <c r="H19" s="1">
        <v>2.4308999999999998</v>
      </c>
      <c r="I19" s="10">
        <f t="shared" si="0"/>
        <v>0</v>
      </c>
      <c r="J19" s="6">
        <f t="shared" si="11"/>
        <v>504.19375608000013</v>
      </c>
      <c r="K19" s="6">
        <f t="shared" si="2"/>
        <v>0</v>
      </c>
      <c r="L19" s="9">
        <f t="shared" si="7"/>
        <v>59.953600000000009</v>
      </c>
      <c r="M19" s="9">
        <f t="shared" si="10"/>
        <v>0</v>
      </c>
      <c r="N19" s="7">
        <f t="shared" si="3"/>
        <v>59.953600000000009</v>
      </c>
      <c r="O19" s="6">
        <f t="shared" si="8"/>
        <v>90.956600000000009</v>
      </c>
      <c r="P19" s="1">
        <v>6</v>
      </c>
      <c r="Q19" s="11">
        <f t="shared" si="4"/>
        <v>6</v>
      </c>
      <c r="R19" s="27">
        <v>220</v>
      </c>
      <c r="S19" s="19">
        <v>6.1</v>
      </c>
      <c r="T19" s="63">
        <f t="shared" si="5"/>
        <v>13.42</v>
      </c>
      <c r="W19" s="38"/>
      <c r="X19" s="10">
        <f t="shared" si="6"/>
        <v>28.766111111111108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s="4" customFormat="1" x14ac:dyDescent="0.25">
      <c r="A20" s="38">
        <v>10</v>
      </c>
      <c r="B20" s="55"/>
      <c r="C20" s="38">
        <v>18</v>
      </c>
      <c r="D20" s="4">
        <v>14</v>
      </c>
      <c r="E20" s="4">
        <v>18</v>
      </c>
      <c r="F20" s="38">
        <v>9.2969000000000008</v>
      </c>
      <c r="G20" s="1">
        <v>8.7004999999999999</v>
      </c>
      <c r="H20" s="1">
        <v>2.7549999999999999</v>
      </c>
      <c r="I20" s="10">
        <f t="shared" si="0"/>
        <v>0</v>
      </c>
      <c r="J20" s="9">
        <f t="shared" si="11"/>
        <v>537.2522974000002</v>
      </c>
      <c r="K20" s="9">
        <f t="shared" si="2"/>
        <v>0</v>
      </c>
      <c r="L20" s="9">
        <f t="shared" si="7"/>
        <v>56.836163320000004</v>
      </c>
      <c r="M20" s="9">
        <f t="shared" si="10"/>
        <v>0</v>
      </c>
      <c r="N20" s="7">
        <f t="shared" si="3"/>
        <v>56.836163320000004</v>
      </c>
      <c r="O20" s="6">
        <f t="shared" si="8"/>
        <v>86.677563320000004</v>
      </c>
      <c r="P20" s="1">
        <v>6</v>
      </c>
      <c r="Q20" s="11">
        <f t="shared" si="4"/>
        <v>6</v>
      </c>
      <c r="R20" s="27">
        <v>220</v>
      </c>
      <c r="S20" s="19">
        <v>6</v>
      </c>
      <c r="T20" s="63">
        <f t="shared" si="5"/>
        <v>13.2</v>
      </c>
      <c r="W20" s="38"/>
      <c r="X20" s="10">
        <f>($R$3+SUM($T$3:$T$20))/18+($U$3+$W$3*3)/36</f>
        <v>28.766111111111108</v>
      </c>
    </row>
    <row r="21" spans="1:59" x14ac:dyDescent="0.25">
      <c r="A21" s="20">
        <v>11</v>
      </c>
      <c r="B21" s="55"/>
      <c r="C21" s="38">
        <v>19</v>
      </c>
      <c r="D21" s="1">
        <v>15.5</v>
      </c>
      <c r="E21" s="1">
        <v>20</v>
      </c>
      <c r="F21" s="38">
        <v>11.506600000000001</v>
      </c>
      <c r="G21" s="1">
        <v>8.8229000000000006</v>
      </c>
      <c r="H21" s="1">
        <v>2.3052000000000001</v>
      </c>
      <c r="I21" s="10">
        <f t="shared" si="0"/>
        <v>0.37850000000000072</v>
      </c>
      <c r="J21" s="6">
        <f t="shared" si="11"/>
        <v>578.08620740000015</v>
      </c>
      <c r="K21" s="6">
        <f t="shared" si="2"/>
        <v>0</v>
      </c>
      <c r="L21" s="9">
        <f t="shared" si="7"/>
        <v>94.232410000000016</v>
      </c>
      <c r="M21" s="9">
        <f t="shared" si="10"/>
        <v>0</v>
      </c>
      <c r="N21" s="7">
        <f t="shared" si="3"/>
        <v>94.232410000000016</v>
      </c>
      <c r="O21" s="6">
        <f t="shared" si="8"/>
        <v>129.73241000000002</v>
      </c>
      <c r="P21" s="1">
        <v>6</v>
      </c>
      <c r="Q21" s="11">
        <f t="shared" si="4"/>
        <v>6</v>
      </c>
      <c r="R21" s="27"/>
      <c r="S21" s="6"/>
      <c r="T21" s="11"/>
      <c r="W21" s="38"/>
      <c r="X21" s="10">
        <f>($U$3+$W$3*3)/36</f>
        <v>3.3194444444444446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s="5" customFormat="1" ht="15.75" thickBot="1" x14ac:dyDescent="0.3">
      <c r="A22" s="24">
        <v>12</v>
      </c>
      <c r="B22" s="62"/>
      <c r="C22" s="39">
        <v>20</v>
      </c>
      <c r="D22" s="5">
        <v>15.5</v>
      </c>
      <c r="E22" s="5">
        <v>20</v>
      </c>
      <c r="F22" s="39">
        <v>11.176500000000001</v>
      </c>
      <c r="G22" s="5">
        <v>9.7030999999999992</v>
      </c>
      <c r="H22" s="5">
        <v>2.7848999999999999</v>
      </c>
      <c r="I22" s="15">
        <f t="shared" si="0"/>
        <v>0</v>
      </c>
      <c r="J22" s="13">
        <f t="shared" si="11"/>
        <v>617.75783723440009</v>
      </c>
      <c r="K22" s="13">
        <f t="shared" si="2"/>
        <v>0</v>
      </c>
      <c r="L22" s="13">
        <f t="shared" si="7"/>
        <v>96.86862707440001</v>
      </c>
      <c r="M22" s="13">
        <f t="shared" si="10"/>
        <v>0</v>
      </c>
      <c r="N22" s="12">
        <f t="shared" si="3"/>
        <v>96.86862707440001</v>
      </c>
      <c r="O22" s="13">
        <f t="shared" si="8"/>
        <v>131.0571270744</v>
      </c>
      <c r="P22" s="5">
        <v>6</v>
      </c>
      <c r="Q22" s="14">
        <f t="shared" si="4"/>
        <v>6</v>
      </c>
      <c r="T22" s="39"/>
      <c r="W22" s="39"/>
      <c r="X22" s="15">
        <f t="shared" ref="X22:X38" si="12">($U$3+$W$3*3)/36</f>
        <v>3.3194444444444446</v>
      </c>
    </row>
    <row r="23" spans="1:59" x14ac:dyDescent="0.25">
      <c r="A23" s="20">
        <v>1</v>
      </c>
      <c r="B23" s="61">
        <v>2024</v>
      </c>
      <c r="C23" s="38">
        <v>21</v>
      </c>
      <c r="D23" s="1">
        <v>15.5</v>
      </c>
      <c r="E23" s="1">
        <v>20</v>
      </c>
      <c r="F23" s="38">
        <v>9.9397000000000002</v>
      </c>
      <c r="G23" s="1">
        <v>9.4602000000000004</v>
      </c>
      <c r="H23" s="1">
        <v>1.4334</v>
      </c>
      <c r="I23" s="10">
        <f t="shared" si="0"/>
        <v>0</v>
      </c>
      <c r="J23" s="6">
        <f t="shared" si="11"/>
        <v>657.7548084312001</v>
      </c>
      <c r="K23" s="6">
        <f t="shared" si="2"/>
        <v>0</v>
      </c>
      <c r="L23" s="9">
        <f t="shared" si="7"/>
        <v>96.298724476800018</v>
      </c>
      <c r="M23" s="9">
        <f t="shared" si="10"/>
        <v>0</v>
      </c>
      <c r="N23" s="7">
        <f t="shared" si="3"/>
        <v>96.298724476800018</v>
      </c>
      <c r="O23" s="6">
        <f t="shared" si="8"/>
        <v>130.8448244768</v>
      </c>
      <c r="P23" s="1">
        <v>6</v>
      </c>
      <c r="Q23" s="11">
        <f t="shared" si="4"/>
        <v>6</v>
      </c>
      <c r="T23" s="38"/>
      <c r="W23" s="38"/>
      <c r="X23" s="10">
        <f t="shared" si="12"/>
        <v>3.3194444444444446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x14ac:dyDescent="0.25">
      <c r="A24" s="20">
        <v>2</v>
      </c>
      <c r="B24" s="55"/>
      <c r="C24" s="38">
        <v>22</v>
      </c>
      <c r="D24" s="1">
        <v>15.5</v>
      </c>
      <c r="E24" s="1">
        <v>20</v>
      </c>
      <c r="F24" s="38">
        <v>9.4740000000000002</v>
      </c>
      <c r="G24" s="1">
        <v>9.1286000000000005</v>
      </c>
      <c r="H24" s="1">
        <v>1.7163999999999999</v>
      </c>
      <c r="I24" s="10">
        <f t="shared" si="0"/>
        <v>0</v>
      </c>
      <c r="J24" s="6">
        <f t="shared" si="11"/>
        <v>697.19298544480012</v>
      </c>
      <c r="K24" s="6">
        <f t="shared" si="2"/>
        <v>0</v>
      </c>
      <c r="L24" s="9">
        <f t="shared" si="7"/>
        <v>93.79546057360001</v>
      </c>
      <c r="M24" s="9">
        <f t="shared" si="10"/>
        <v>0</v>
      </c>
      <c r="N24" s="7">
        <f t="shared" si="3"/>
        <v>93.79546057360001</v>
      </c>
      <c r="O24" s="6">
        <f t="shared" si="8"/>
        <v>127.92446057360002</v>
      </c>
      <c r="P24" s="1">
        <v>6</v>
      </c>
      <c r="Q24" s="11">
        <f t="shared" si="4"/>
        <v>6</v>
      </c>
      <c r="T24" s="38"/>
      <c r="W24" s="38"/>
      <c r="X24" s="10">
        <f t="shared" si="12"/>
        <v>3.3194444444444446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x14ac:dyDescent="0.25">
      <c r="A25" s="20">
        <v>3</v>
      </c>
      <c r="B25" s="55"/>
      <c r="C25" s="38">
        <v>23</v>
      </c>
      <c r="D25" s="1">
        <v>15.5</v>
      </c>
      <c r="E25" s="1">
        <v>20</v>
      </c>
      <c r="F25" s="38">
        <v>11.6648</v>
      </c>
      <c r="G25" s="1">
        <v>8.1541999999999994</v>
      </c>
      <c r="H25" s="1">
        <v>1.8953</v>
      </c>
      <c r="I25" s="10">
        <f t="shared" si="0"/>
        <v>1.6152999999999995</v>
      </c>
      <c r="J25" s="6">
        <f t="shared" si="11"/>
        <v>738.15038144480013</v>
      </c>
      <c r="K25" s="6">
        <f t="shared" si="2"/>
        <v>0</v>
      </c>
      <c r="L25" s="9">
        <f t="shared" si="7"/>
        <v>96.413996000000012</v>
      </c>
      <c r="M25" s="9">
        <f t="shared" si="10"/>
        <v>0</v>
      </c>
      <c r="N25" s="7">
        <f t="shared" si="3"/>
        <v>96.413996000000012</v>
      </c>
      <c r="O25" s="6">
        <f t="shared" si="8"/>
        <v>131.913996</v>
      </c>
      <c r="P25" s="1">
        <v>6</v>
      </c>
      <c r="Q25" s="11">
        <f t="shared" si="4"/>
        <v>6</v>
      </c>
      <c r="T25" s="38"/>
      <c r="W25" s="38"/>
      <c r="X25" s="10">
        <f t="shared" si="12"/>
        <v>3.3194444444444446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s="4" customFormat="1" x14ac:dyDescent="0.25">
      <c r="A26" s="38">
        <v>4</v>
      </c>
      <c r="B26" s="55"/>
      <c r="C26" s="38">
        <v>24</v>
      </c>
      <c r="D26" s="4">
        <v>15.5</v>
      </c>
      <c r="E26" s="4">
        <v>20</v>
      </c>
      <c r="F26" s="38">
        <v>9.5579000000000001</v>
      </c>
      <c r="G26" s="1">
        <v>9.8918999999999997</v>
      </c>
      <c r="H26" s="1">
        <v>1.7839</v>
      </c>
      <c r="I26" s="10">
        <f t="shared" si="0"/>
        <v>0</v>
      </c>
      <c r="J26" s="9">
        <f t="shared" si="11"/>
        <v>776.7331352440001</v>
      </c>
      <c r="K26" s="9">
        <f t="shared" si="2"/>
        <v>0</v>
      </c>
      <c r="L26" s="9">
        <f t="shared" si="7"/>
        <v>91.878217119200016</v>
      </c>
      <c r="M26" s="9">
        <f t="shared" si="10"/>
        <v>0</v>
      </c>
      <c r="N26" s="7">
        <f t="shared" si="3"/>
        <v>91.878217119200016</v>
      </c>
      <c r="O26" s="6">
        <f t="shared" si="8"/>
        <v>125.26031711920001</v>
      </c>
      <c r="P26" s="1">
        <v>6</v>
      </c>
      <c r="Q26" s="11">
        <f t="shared" si="4"/>
        <v>6</v>
      </c>
      <c r="T26" s="38"/>
      <c r="W26" s="38"/>
      <c r="X26" s="10">
        <f t="shared" si="12"/>
        <v>3.3194444444444446</v>
      </c>
    </row>
    <row r="27" spans="1:59" x14ac:dyDescent="0.25">
      <c r="A27" s="20">
        <v>5</v>
      </c>
      <c r="B27" s="55"/>
      <c r="C27" s="38">
        <v>25</v>
      </c>
      <c r="D27" s="1">
        <v>17</v>
      </c>
      <c r="E27" s="1">
        <v>21.5</v>
      </c>
      <c r="F27" s="38">
        <v>10.0763</v>
      </c>
      <c r="G27" s="1">
        <v>9.2477999999999998</v>
      </c>
      <c r="H27" s="1">
        <v>1.1364000000000001</v>
      </c>
      <c r="I27" s="10">
        <f t="shared" si="0"/>
        <v>0</v>
      </c>
      <c r="J27" s="6">
        <f t="shared" si="11"/>
        <v>822.70917984400012</v>
      </c>
      <c r="K27" s="6">
        <f t="shared" si="2"/>
        <v>0</v>
      </c>
      <c r="L27" s="9">
        <f t="shared" si="7"/>
        <v>137.51635460000003</v>
      </c>
      <c r="M27" s="9">
        <f t="shared" si="10"/>
        <v>0</v>
      </c>
      <c r="N27" s="7">
        <f t="shared" si="3"/>
        <v>137.51635460000003</v>
      </c>
      <c r="O27" s="6">
        <f t="shared" si="8"/>
        <v>175.70845460000004</v>
      </c>
      <c r="P27" s="1">
        <v>6</v>
      </c>
      <c r="Q27" s="11">
        <f t="shared" si="4"/>
        <v>6</v>
      </c>
      <c r="T27" s="38"/>
      <c r="U27" s="1">
        <v>100</v>
      </c>
      <c r="V27" s="1">
        <v>6.5</v>
      </c>
      <c r="W27" s="38">
        <f>U27*V27/100</f>
        <v>6.5</v>
      </c>
      <c r="X27" s="10">
        <f t="shared" si="12"/>
        <v>3.3194444444444446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x14ac:dyDescent="0.25">
      <c r="A28" s="20">
        <v>6</v>
      </c>
      <c r="B28" s="55"/>
      <c r="C28" s="38">
        <v>26</v>
      </c>
      <c r="D28" s="1">
        <v>17</v>
      </c>
      <c r="E28" s="1">
        <v>21.5</v>
      </c>
      <c r="F28" s="38">
        <v>10.282299999999999</v>
      </c>
      <c r="G28" s="1">
        <v>9.7268000000000008</v>
      </c>
      <c r="H28" s="1">
        <v>1.1198999999999999</v>
      </c>
      <c r="I28" s="10">
        <f t="shared" si="0"/>
        <v>0</v>
      </c>
      <c r="J28" s="6">
        <f t="shared" si="11"/>
        <v>868.50820746846409</v>
      </c>
      <c r="K28" s="6">
        <f t="shared" si="2"/>
        <v>0</v>
      </c>
      <c r="L28" s="9">
        <f t="shared" si="7"/>
        <v>138.92055469886401</v>
      </c>
      <c r="M28" s="9">
        <f t="shared" si="10"/>
        <v>0</v>
      </c>
      <c r="N28" s="7">
        <f t="shared" si="3"/>
        <v>138.92055469886401</v>
      </c>
      <c r="O28" s="6">
        <f t="shared" si="8"/>
        <v>176.856154698864</v>
      </c>
      <c r="P28" s="1">
        <v>6</v>
      </c>
      <c r="Q28" s="11">
        <f t="shared" si="4"/>
        <v>6</v>
      </c>
      <c r="T28" s="38"/>
      <c r="W28" s="38"/>
      <c r="X28" s="10">
        <f t="shared" si="12"/>
        <v>3.3194444444444446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x14ac:dyDescent="0.25">
      <c r="A29" s="20">
        <v>7</v>
      </c>
      <c r="B29" s="55"/>
      <c r="C29" s="38">
        <v>27</v>
      </c>
      <c r="D29" s="1">
        <v>17</v>
      </c>
      <c r="E29" s="1">
        <v>21.5</v>
      </c>
      <c r="F29" s="38">
        <v>11.588699999999999</v>
      </c>
      <c r="G29" s="1">
        <v>8.3294999999999995</v>
      </c>
      <c r="H29" s="1">
        <v>1.7545999999999999</v>
      </c>
      <c r="I29" s="10">
        <f t="shared" si="0"/>
        <v>1.5045999999999999</v>
      </c>
      <c r="J29" s="6">
        <f t="shared" si="11"/>
        <v>914.85889693707202</v>
      </c>
      <c r="K29" s="6">
        <f t="shared" si="2"/>
        <v>0</v>
      </c>
      <c r="L29" s="9">
        <f t="shared" si="7"/>
        <v>138.69551394540801</v>
      </c>
      <c r="M29" s="9">
        <f t="shared" si="10"/>
        <v>0</v>
      </c>
      <c r="N29" s="7">
        <f t="shared" si="3"/>
        <v>138.69551394540801</v>
      </c>
      <c r="O29" s="6">
        <f t="shared" si="8"/>
        <v>177.19551394540801</v>
      </c>
      <c r="P29" s="1">
        <v>6</v>
      </c>
      <c r="Q29" s="11">
        <f t="shared" si="4"/>
        <v>6</v>
      </c>
      <c r="T29" s="38"/>
      <c r="W29" s="38"/>
      <c r="X29" s="10">
        <f t="shared" si="12"/>
        <v>3.3194444444444446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x14ac:dyDescent="0.25">
      <c r="A30" s="20">
        <v>8</v>
      </c>
      <c r="B30" s="55"/>
      <c r="C30" s="38">
        <v>28</v>
      </c>
      <c r="D30" s="1">
        <v>17</v>
      </c>
      <c r="E30" s="1">
        <v>21.5</v>
      </c>
      <c r="F30" s="38">
        <v>11.440099999999999</v>
      </c>
      <c r="G30" s="1">
        <v>9.0591000000000008</v>
      </c>
      <c r="H30" s="1">
        <v>1.9341999999999999</v>
      </c>
      <c r="I30" s="10">
        <f t="shared" si="0"/>
        <v>0.44679999999999787</v>
      </c>
      <c r="J30" s="6">
        <f t="shared" si="11"/>
        <v>961.03436457148791</v>
      </c>
      <c r="K30" s="6">
        <f t="shared" si="2"/>
        <v>0</v>
      </c>
      <c r="L30" s="9">
        <f t="shared" si="7"/>
        <v>135.59992820801602</v>
      </c>
      <c r="M30" s="9">
        <f t="shared" si="10"/>
        <v>0</v>
      </c>
      <c r="N30" s="7">
        <f t="shared" si="3"/>
        <v>135.59992820801602</v>
      </c>
      <c r="O30" s="6">
        <f t="shared" si="8"/>
        <v>174.09992820801602</v>
      </c>
      <c r="P30" s="1">
        <v>6</v>
      </c>
      <c r="Q30" s="11">
        <f t="shared" si="4"/>
        <v>6</v>
      </c>
      <c r="T30" s="38"/>
      <c r="W30" s="38"/>
      <c r="X30" s="10">
        <f t="shared" si="12"/>
        <v>3.3194444444444446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x14ac:dyDescent="0.25">
      <c r="A31" s="20">
        <v>9</v>
      </c>
      <c r="B31" s="55"/>
      <c r="C31" s="38">
        <v>29</v>
      </c>
      <c r="D31" s="1">
        <v>17</v>
      </c>
      <c r="E31" s="1">
        <v>21.5</v>
      </c>
      <c r="F31" s="38">
        <v>9.1517999999999997</v>
      </c>
      <c r="G31" s="1">
        <v>9.6768000000000001</v>
      </c>
      <c r="H31" s="1">
        <v>1.6008</v>
      </c>
      <c r="I31" s="10">
        <f t="shared" si="0"/>
        <v>0</v>
      </c>
      <c r="J31" s="6">
        <f t="shared" si="11"/>
        <v>1005.3234043314878</v>
      </c>
      <c r="K31" s="6">
        <f t="shared" si="2"/>
        <v>0</v>
      </c>
      <c r="L31" s="9">
        <f t="shared" si="7"/>
        <v>139.82883576</v>
      </c>
      <c r="M31" s="9">
        <f t="shared" si="10"/>
        <v>0</v>
      </c>
      <c r="N31" s="7">
        <f t="shared" si="3"/>
        <v>139.82883576</v>
      </c>
      <c r="O31" s="6">
        <f t="shared" si="8"/>
        <v>176.20303576000001</v>
      </c>
      <c r="P31" s="1">
        <v>6</v>
      </c>
      <c r="Q31" s="11">
        <f t="shared" si="4"/>
        <v>6</v>
      </c>
      <c r="T31" s="38"/>
      <c r="W31" s="38"/>
      <c r="X31" s="10">
        <f t="shared" si="12"/>
        <v>3.3194444444444446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s="4" customFormat="1" x14ac:dyDescent="0.25">
      <c r="A32" s="38">
        <v>10</v>
      </c>
      <c r="B32" s="55"/>
      <c r="C32" s="38">
        <v>30</v>
      </c>
      <c r="D32" s="4">
        <v>17</v>
      </c>
      <c r="E32" s="4">
        <v>21.5</v>
      </c>
      <c r="F32" s="38">
        <v>11.372199999999999</v>
      </c>
      <c r="G32" s="1">
        <v>9.4733999999999998</v>
      </c>
      <c r="H32" s="1">
        <v>3.2378999999999998</v>
      </c>
      <c r="I32" s="10">
        <f t="shared" si="0"/>
        <v>0</v>
      </c>
      <c r="J32" s="9">
        <f t="shared" si="11"/>
        <v>1049.99992335864</v>
      </c>
      <c r="K32" s="9">
        <f t="shared" si="2"/>
        <v>0</v>
      </c>
      <c r="L32" s="9">
        <f t="shared" si="7"/>
        <v>132.77593614635202</v>
      </c>
      <c r="M32" s="9">
        <f t="shared" si="10"/>
        <v>0</v>
      </c>
      <c r="N32" s="7">
        <f t="shared" si="3"/>
        <v>132.77593614635202</v>
      </c>
      <c r="O32" s="6">
        <f t="shared" si="8"/>
        <v>169.93683614635202</v>
      </c>
      <c r="P32" s="1">
        <v>6</v>
      </c>
      <c r="Q32" s="11">
        <f t="shared" si="4"/>
        <v>6</v>
      </c>
      <c r="T32" s="38"/>
      <c r="W32" s="38"/>
      <c r="X32" s="10">
        <f t="shared" si="12"/>
        <v>3.3194444444444446</v>
      </c>
    </row>
    <row r="33" spans="1:59" x14ac:dyDescent="0.25">
      <c r="A33" s="20">
        <v>11</v>
      </c>
      <c r="B33" s="55"/>
      <c r="C33" s="38">
        <v>31</v>
      </c>
      <c r="D33" s="1">
        <v>18.5</v>
      </c>
      <c r="E33" s="1">
        <v>24</v>
      </c>
      <c r="F33" s="38">
        <v>11.996700000000001</v>
      </c>
      <c r="G33" s="1">
        <v>8.1599000000000004</v>
      </c>
      <c r="H33" s="1">
        <v>1.8463000000000001</v>
      </c>
      <c r="I33" s="10">
        <f t="shared" si="0"/>
        <v>1.9905000000000008</v>
      </c>
      <c r="J33" s="6">
        <f t="shared" si="11"/>
        <v>1103.0424306346399</v>
      </c>
      <c r="K33" s="6">
        <f t="shared" si="2"/>
        <v>0</v>
      </c>
      <c r="L33" s="9">
        <f t="shared" si="7"/>
        <v>186.25096187600005</v>
      </c>
      <c r="M33" s="9">
        <f t="shared" si="10"/>
        <v>0</v>
      </c>
      <c r="N33" s="7">
        <f t="shared" si="3"/>
        <v>186.25096187600005</v>
      </c>
      <c r="O33" s="6">
        <f t="shared" si="8"/>
        <v>228.75096187600005</v>
      </c>
      <c r="P33" s="1">
        <v>6</v>
      </c>
      <c r="Q33" s="11">
        <f t="shared" si="4"/>
        <v>6</v>
      </c>
      <c r="T33" s="38"/>
      <c r="W33" s="38"/>
      <c r="X33" s="10">
        <f t="shared" si="12"/>
        <v>3.3194444444444446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s="5" customFormat="1" ht="15.75" thickBot="1" x14ac:dyDescent="0.3">
      <c r="A34" s="24">
        <v>12</v>
      </c>
      <c r="B34" s="62"/>
      <c r="C34" s="39">
        <v>32</v>
      </c>
      <c r="D34" s="5">
        <v>18.5</v>
      </c>
      <c r="E34" s="5">
        <v>24</v>
      </c>
      <c r="F34" s="39">
        <v>10.3614</v>
      </c>
      <c r="G34" s="5">
        <v>8.9699000000000009</v>
      </c>
      <c r="H34" s="5">
        <v>4.7925000000000004</v>
      </c>
      <c r="I34" s="15">
        <f t="shared" si="0"/>
        <v>0</v>
      </c>
      <c r="J34" s="13">
        <f t="shared" si="11"/>
        <v>1152.7527999165718</v>
      </c>
      <c r="K34" s="13">
        <f t="shared" si="2"/>
        <v>0</v>
      </c>
      <c r="L34" s="13">
        <f t="shared" si="7"/>
        <v>187.46752398079585</v>
      </c>
      <c r="M34" s="13">
        <f t="shared" si="10"/>
        <v>0</v>
      </c>
      <c r="N34" s="12">
        <f t="shared" si="3"/>
        <v>187.46752398079585</v>
      </c>
      <c r="O34" s="13">
        <f t="shared" si="8"/>
        <v>226.56652398079584</v>
      </c>
      <c r="P34" s="5">
        <v>6</v>
      </c>
      <c r="Q34" s="14">
        <f t="shared" si="4"/>
        <v>6</v>
      </c>
      <c r="T34" s="39"/>
      <c r="W34" s="39"/>
      <c r="X34" s="15">
        <f t="shared" si="12"/>
        <v>3.3194444444444446</v>
      </c>
    </row>
    <row r="35" spans="1:59" x14ac:dyDescent="0.25">
      <c r="A35" s="20">
        <v>1</v>
      </c>
      <c r="B35" s="55">
        <v>2025</v>
      </c>
      <c r="C35" s="38">
        <v>33</v>
      </c>
      <c r="D35" s="1">
        <v>18.5</v>
      </c>
      <c r="E35" s="1">
        <v>24</v>
      </c>
      <c r="F35" s="38">
        <v>9.2904999999999998</v>
      </c>
      <c r="G35" s="1">
        <v>8.8185000000000002</v>
      </c>
      <c r="H35" s="1">
        <v>1.5485</v>
      </c>
      <c r="I35" s="10">
        <f t="shared" si="0"/>
        <v>0</v>
      </c>
      <c r="J35" s="6">
        <f t="shared" si="11"/>
        <v>1204.8080307532962</v>
      </c>
      <c r="K35" s="6">
        <f t="shared" si="2"/>
        <v>0</v>
      </c>
      <c r="L35" s="9">
        <f t="shared" si="7"/>
        <v>187.82724478213251</v>
      </c>
      <c r="M35" s="9">
        <f t="shared" si="10"/>
        <v>0</v>
      </c>
      <c r="N35" s="7">
        <f t="shared" si="3"/>
        <v>187.82724478213251</v>
      </c>
      <c r="O35" s="6">
        <f t="shared" si="8"/>
        <v>229.2507447821325</v>
      </c>
      <c r="P35" s="1">
        <v>6</v>
      </c>
      <c r="Q35" s="11">
        <f t="shared" si="4"/>
        <v>6</v>
      </c>
      <c r="T35" s="38"/>
      <c r="W35" s="38"/>
      <c r="X35" s="10">
        <f t="shared" si="12"/>
        <v>3.3194444444444446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59" x14ac:dyDescent="0.25">
      <c r="A36" s="20">
        <v>2</v>
      </c>
      <c r="B36" s="55"/>
      <c r="C36" s="38">
        <v>34</v>
      </c>
      <c r="D36" s="1">
        <v>18.5</v>
      </c>
      <c r="E36" s="1">
        <v>24</v>
      </c>
      <c r="F36" s="38">
        <v>9.4243000000000006</v>
      </c>
      <c r="G36" s="1">
        <v>9.0196000000000005</v>
      </c>
      <c r="H36" s="1">
        <v>1.9456</v>
      </c>
      <c r="I36" s="10">
        <f t="shared" si="0"/>
        <v>0</v>
      </c>
      <c r="J36" s="6">
        <f t="shared" si="11"/>
        <v>1256.2131264457771</v>
      </c>
      <c r="K36" s="6">
        <f t="shared" si="2"/>
        <v>0</v>
      </c>
      <c r="L36" s="9">
        <f t="shared" si="7"/>
        <v>184.545923900497</v>
      </c>
      <c r="M36" s="9">
        <f t="shared" si="10"/>
        <v>0</v>
      </c>
      <c r="N36" s="7">
        <f t="shared" si="3"/>
        <v>184.545923900497</v>
      </c>
      <c r="O36" s="6">
        <f t="shared" si="8"/>
        <v>225.50502390049701</v>
      </c>
      <c r="P36" s="1">
        <v>6</v>
      </c>
      <c r="Q36" s="11">
        <f t="shared" si="4"/>
        <v>6</v>
      </c>
      <c r="T36" s="38"/>
      <c r="W36" s="38"/>
      <c r="X36" s="10">
        <f t="shared" si="12"/>
        <v>3.3194444444444446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59" x14ac:dyDescent="0.25">
      <c r="A37" s="20">
        <v>3</v>
      </c>
      <c r="B37" s="55"/>
      <c r="C37" s="38">
        <v>35</v>
      </c>
      <c r="D37" s="1">
        <v>18.5</v>
      </c>
      <c r="E37" s="1">
        <v>24</v>
      </c>
      <c r="F37" s="38">
        <v>10.8268</v>
      </c>
      <c r="G37" s="1">
        <v>9.5923999999999996</v>
      </c>
      <c r="H37" s="1">
        <v>2.0308000000000002</v>
      </c>
      <c r="I37" s="10">
        <f t="shared" si="0"/>
        <v>0</v>
      </c>
      <c r="J37" s="6">
        <f t="shared" si="11"/>
        <v>1308.4889085913771</v>
      </c>
      <c r="K37" s="6">
        <f t="shared" si="2"/>
        <v>0</v>
      </c>
      <c r="L37" s="9">
        <f t="shared" si="7"/>
        <v>186.77521790560002</v>
      </c>
      <c r="M37" s="9">
        <f t="shared" si="10"/>
        <v>0</v>
      </c>
      <c r="N37" s="7">
        <f t="shared" si="3"/>
        <v>186.77521790560002</v>
      </c>
      <c r="O37" s="6">
        <f t="shared" si="8"/>
        <v>228.47881790560001</v>
      </c>
      <c r="P37" s="1">
        <v>6</v>
      </c>
      <c r="Q37" s="11">
        <f t="shared" si="4"/>
        <v>6</v>
      </c>
      <c r="T37" s="38"/>
      <c r="W37" s="38"/>
      <c r="X37" s="10">
        <f t="shared" si="12"/>
        <v>3.3194444444444446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59" s="4" customFormat="1" x14ac:dyDescent="0.25">
      <c r="A38" s="38">
        <v>4</v>
      </c>
      <c r="B38" s="55"/>
      <c r="C38" s="38">
        <v>36</v>
      </c>
      <c r="D38" s="4">
        <v>18.5</v>
      </c>
      <c r="E38" s="4">
        <v>24</v>
      </c>
      <c r="F38" s="38">
        <v>11.253299999999999</v>
      </c>
      <c r="G38" s="1">
        <v>9.8805999999999994</v>
      </c>
      <c r="H38" s="1">
        <v>2.8662000000000001</v>
      </c>
      <c r="I38" s="10">
        <f t="shared" si="0"/>
        <v>0</v>
      </c>
      <c r="J38" s="9">
        <f t="shared" si="11"/>
        <v>1359.6916187601582</v>
      </c>
      <c r="K38" s="9">
        <f t="shared" si="2"/>
        <v>0</v>
      </c>
      <c r="L38" s="9">
        <f t="shared" si="7"/>
        <v>180.13304631513316</v>
      </c>
      <c r="M38" s="9">
        <f t="shared" si="10"/>
        <v>0</v>
      </c>
      <c r="N38" s="7">
        <f t="shared" si="3"/>
        <v>180.13304631513316</v>
      </c>
      <c r="O38" s="6">
        <f t="shared" si="8"/>
        <v>221.13954631513315</v>
      </c>
      <c r="P38" s="1">
        <v>6</v>
      </c>
      <c r="Q38" s="11">
        <f t="shared" si="4"/>
        <v>6</v>
      </c>
      <c r="T38" s="38"/>
      <c r="W38" s="38"/>
      <c r="X38" s="10">
        <f t="shared" si="12"/>
        <v>3.3194444444444446</v>
      </c>
    </row>
    <row r="39" spans="1:59" x14ac:dyDescent="0.25">
      <c r="A39" s="20">
        <v>5</v>
      </c>
      <c r="B39" s="56"/>
      <c r="C39" s="38"/>
      <c r="D39" s="4"/>
      <c r="E39" s="4"/>
      <c r="G39" s="4"/>
      <c r="H39" s="38"/>
      <c r="J39" s="4"/>
      <c r="K39" s="4"/>
      <c r="L39" s="4"/>
      <c r="N39" s="38"/>
      <c r="O39" s="4"/>
      <c r="P39" s="4"/>
      <c r="Q39" s="38"/>
      <c r="R39" s="4"/>
      <c r="S39" s="4"/>
      <c r="T39" s="38"/>
      <c r="U39" s="4">
        <v>100</v>
      </c>
      <c r="V39" s="4"/>
      <c r="W39" s="38"/>
      <c r="X39" s="22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x14ac:dyDescent="0.25">
      <c r="D40" s="16"/>
      <c r="E40" s="16"/>
      <c r="G40" s="16"/>
      <c r="H40" s="20"/>
      <c r="I40" s="21"/>
      <c r="J40" s="9"/>
      <c r="K40" s="4"/>
      <c r="L40" s="16"/>
      <c r="O40" s="4"/>
      <c r="P40" s="4"/>
      <c r="R40" s="4"/>
      <c r="S40" s="4"/>
      <c r="U40" s="9"/>
      <c r="V40" s="9"/>
      <c r="W40" s="7"/>
      <c r="Y40" s="4"/>
      <c r="Z40" s="4"/>
    </row>
    <row r="41" spans="1:59" x14ac:dyDescent="0.25">
      <c r="D41" s="4"/>
      <c r="E41" s="4"/>
      <c r="G41" s="4"/>
      <c r="J41" s="4"/>
      <c r="K41" s="4"/>
      <c r="L41" s="4"/>
      <c r="O41" s="4"/>
      <c r="P41" s="4"/>
      <c r="R41" s="4"/>
      <c r="S41" s="4"/>
      <c r="U41" s="4"/>
      <c r="V41" s="4"/>
      <c r="Y41" s="4"/>
      <c r="Z41" s="4"/>
    </row>
    <row r="42" spans="1:59" x14ac:dyDescent="0.25">
      <c r="D42" s="4"/>
      <c r="E42" s="4"/>
      <c r="G42" s="4"/>
      <c r="J42" s="4"/>
      <c r="K42" s="4"/>
      <c r="L42" s="4"/>
      <c r="O42" s="4"/>
      <c r="P42" s="4"/>
      <c r="R42" s="4"/>
      <c r="S42" s="4"/>
      <c r="U42" s="4"/>
      <c r="V42" s="4"/>
      <c r="Y42" s="4"/>
      <c r="Z42" s="4"/>
    </row>
    <row r="43" spans="1:59" x14ac:dyDescent="0.25">
      <c r="D43" s="4"/>
      <c r="E43" s="4"/>
      <c r="G43" s="4"/>
      <c r="J43" s="4"/>
      <c r="K43" s="4"/>
      <c r="L43" s="4"/>
      <c r="O43" s="4"/>
      <c r="P43" s="4"/>
      <c r="R43" s="4"/>
      <c r="S43" s="4"/>
      <c r="U43" s="4"/>
      <c r="V43" s="4"/>
      <c r="Y43" s="4"/>
      <c r="Z43" s="4"/>
    </row>
    <row r="44" spans="1:59" x14ac:dyDescent="0.25">
      <c r="D44" s="4"/>
      <c r="E44" s="4"/>
      <c r="G44" s="4"/>
      <c r="J44" s="4"/>
      <c r="K44" s="4"/>
      <c r="L44" s="4"/>
      <c r="O44" s="4"/>
      <c r="P44" s="4"/>
      <c r="R44" s="4"/>
      <c r="S44" s="4"/>
      <c r="U44" s="4"/>
      <c r="V44" s="4"/>
      <c r="Y44" s="4"/>
      <c r="Z44" s="4"/>
    </row>
    <row r="45" spans="1:59" x14ac:dyDescent="0.25">
      <c r="D45" s="4"/>
      <c r="E45" s="4"/>
      <c r="G45" s="4"/>
      <c r="J45" s="4"/>
      <c r="K45" s="4"/>
      <c r="L45" s="4"/>
      <c r="O45" s="4"/>
      <c r="P45" s="4"/>
      <c r="R45" s="4"/>
      <c r="S45" s="4"/>
      <c r="U45" s="4"/>
      <c r="V45" s="4"/>
      <c r="Y45" s="4"/>
      <c r="Z45" s="4"/>
    </row>
    <row r="46" spans="1:59" x14ac:dyDescent="0.25">
      <c r="D46" s="4"/>
      <c r="E46" s="4"/>
      <c r="G46" s="4"/>
      <c r="J46" s="4"/>
      <c r="K46" s="4"/>
      <c r="L46" s="4"/>
      <c r="O46" s="4"/>
      <c r="P46" s="4"/>
      <c r="R46" s="4"/>
      <c r="S46" s="4"/>
      <c r="U46" s="4"/>
      <c r="V46" s="4"/>
      <c r="Y46" s="4"/>
      <c r="Z46" s="4"/>
    </row>
    <row r="47" spans="1:59" x14ac:dyDescent="0.25">
      <c r="D47" s="4"/>
      <c r="E47" s="4"/>
      <c r="G47" s="4"/>
      <c r="J47" s="4"/>
      <c r="K47" s="4"/>
      <c r="L47" s="4"/>
      <c r="O47" s="4"/>
      <c r="P47" s="4"/>
      <c r="R47" s="4"/>
      <c r="S47" s="4"/>
      <c r="U47" s="4"/>
      <c r="V47" s="4"/>
      <c r="Y47" s="4"/>
      <c r="Z47" s="4"/>
    </row>
    <row r="48" spans="1:59" x14ac:dyDescent="0.25">
      <c r="D48" s="4"/>
      <c r="E48" s="4"/>
      <c r="G48" s="4"/>
      <c r="J48" s="4"/>
      <c r="K48" s="4"/>
      <c r="L48" s="4"/>
      <c r="O48" s="4"/>
      <c r="P48" s="4"/>
      <c r="R48" s="4"/>
      <c r="S48" s="4"/>
      <c r="U48" s="4"/>
      <c r="V48" s="4"/>
      <c r="Y48" s="4"/>
      <c r="Z48" s="4"/>
    </row>
    <row r="49" spans="4:26" x14ac:dyDescent="0.25">
      <c r="D49" s="4"/>
      <c r="E49" s="4"/>
      <c r="G49" s="4"/>
      <c r="J49" s="4"/>
      <c r="K49" s="4"/>
      <c r="L49" s="4"/>
      <c r="O49" s="4"/>
      <c r="P49" s="4"/>
      <c r="R49" s="4"/>
      <c r="S49" s="4"/>
      <c r="U49" s="4"/>
      <c r="V49" s="4"/>
      <c r="Y49" s="4"/>
      <c r="Z49" s="4"/>
    </row>
    <row r="50" spans="4:26" x14ac:dyDescent="0.25">
      <c r="D50" s="4"/>
      <c r="E50" s="4"/>
      <c r="G50" s="4"/>
      <c r="J50" s="4"/>
      <c r="K50" s="4"/>
      <c r="L50" s="4"/>
      <c r="O50" s="4"/>
      <c r="P50" s="4"/>
      <c r="R50" s="4"/>
      <c r="S50" s="4"/>
      <c r="U50" s="4"/>
      <c r="V50" s="4"/>
      <c r="Y50" s="4"/>
      <c r="Z50" s="4"/>
    </row>
    <row r="51" spans="4:26" x14ac:dyDescent="0.25">
      <c r="D51" s="4"/>
      <c r="E51" s="4"/>
      <c r="G51" s="4"/>
      <c r="J51" s="4"/>
      <c r="K51" s="4"/>
      <c r="L51" s="4"/>
      <c r="O51" s="4"/>
      <c r="P51" s="4"/>
      <c r="R51" s="4"/>
      <c r="S51" s="4"/>
      <c r="U51" s="4"/>
      <c r="V51" s="4"/>
      <c r="Y51" s="4"/>
      <c r="Z51" s="4"/>
    </row>
    <row r="52" spans="4:26" x14ac:dyDescent="0.25">
      <c r="D52" s="4"/>
      <c r="E52" s="4"/>
      <c r="G52" s="4"/>
      <c r="J52" s="4"/>
      <c r="K52" s="4"/>
      <c r="L52" s="4"/>
      <c r="O52" s="4"/>
      <c r="P52" s="4"/>
      <c r="R52" s="4"/>
      <c r="S52" s="4"/>
      <c r="U52" s="4"/>
      <c r="V52" s="4"/>
      <c r="Y52" s="4"/>
      <c r="Z52" s="4"/>
    </row>
    <row r="53" spans="4:26" x14ac:dyDescent="0.25">
      <c r="D53" s="4"/>
      <c r="E53" s="4"/>
      <c r="G53" s="4"/>
      <c r="J53" s="4"/>
      <c r="K53" s="4"/>
      <c r="L53" s="4"/>
      <c r="O53" s="4"/>
      <c r="P53" s="4"/>
      <c r="R53" s="4"/>
      <c r="S53" s="4"/>
      <c r="U53" s="4"/>
      <c r="V53" s="4"/>
      <c r="Y53" s="4"/>
      <c r="Z53" s="4"/>
    </row>
    <row r="54" spans="4:26" x14ac:dyDescent="0.25">
      <c r="D54" s="4"/>
      <c r="E54" s="4"/>
      <c r="G54" s="4"/>
      <c r="J54" s="4"/>
      <c r="K54" s="4"/>
      <c r="L54" s="4"/>
      <c r="O54" s="4"/>
      <c r="P54" s="4"/>
      <c r="R54" s="4"/>
      <c r="S54" s="4"/>
      <c r="U54" s="4"/>
      <c r="V54" s="4"/>
      <c r="Y54" s="4"/>
      <c r="Z54" s="4"/>
    </row>
    <row r="55" spans="4:26" x14ac:dyDescent="0.25">
      <c r="D55" s="4"/>
      <c r="E55" s="4"/>
      <c r="G55" s="4"/>
      <c r="J55" s="4"/>
      <c r="K55" s="4"/>
      <c r="L55" s="4"/>
      <c r="O55" s="4"/>
      <c r="P55" s="4"/>
      <c r="R55" s="4"/>
      <c r="S55" s="4"/>
      <c r="U55" s="4"/>
      <c r="V55" s="4"/>
      <c r="Y55" s="4"/>
      <c r="Z55" s="4"/>
    </row>
    <row r="56" spans="4:26" x14ac:dyDescent="0.25">
      <c r="D56" s="4"/>
      <c r="E56" s="4"/>
      <c r="G56" s="4"/>
      <c r="J56" s="4"/>
      <c r="K56" s="4"/>
      <c r="L56" s="4"/>
      <c r="O56" s="4"/>
      <c r="P56" s="4"/>
      <c r="R56" s="4"/>
      <c r="S56" s="4"/>
      <c r="U56" s="4"/>
      <c r="V56" s="4"/>
      <c r="Y56" s="4"/>
      <c r="Z56" s="4"/>
    </row>
    <row r="57" spans="4:26" x14ac:dyDescent="0.25">
      <c r="D57" s="4"/>
      <c r="E57" s="4"/>
      <c r="G57" s="4"/>
      <c r="J57" s="4"/>
      <c r="K57" s="4"/>
      <c r="L57" s="4"/>
      <c r="O57" s="4"/>
      <c r="P57" s="4"/>
      <c r="R57" s="4"/>
      <c r="S57" s="4"/>
      <c r="U57" s="4"/>
      <c r="V57" s="4"/>
      <c r="Y57" s="4"/>
      <c r="Z57" s="4"/>
    </row>
    <row r="58" spans="4:26" x14ac:dyDescent="0.25">
      <c r="D58" s="4"/>
      <c r="E58" s="4"/>
      <c r="G58" s="4"/>
      <c r="J58" s="4"/>
      <c r="K58" s="4"/>
      <c r="L58" s="4"/>
      <c r="O58" s="4"/>
      <c r="P58" s="4"/>
      <c r="R58" s="4"/>
      <c r="S58" s="4"/>
      <c r="U58" s="4"/>
      <c r="V58" s="4"/>
      <c r="Y58" s="4"/>
      <c r="Z58" s="4"/>
    </row>
    <row r="59" spans="4:26" x14ac:dyDescent="0.25">
      <c r="D59" s="4"/>
      <c r="E59" s="4"/>
      <c r="G59" s="4"/>
      <c r="J59" s="4"/>
      <c r="K59" s="4"/>
      <c r="L59" s="4"/>
      <c r="O59" s="4"/>
      <c r="P59" s="4"/>
      <c r="R59" s="4"/>
      <c r="S59" s="4"/>
      <c r="U59" s="4"/>
      <c r="V59" s="4"/>
      <c r="Y59" s="4"/>
      <c r="Z59" s="4"/>
    </row>
    <row r="60" spans="4:26" x14ac:dyDescent="0.25">
      <c r="D60" s="4"/>
      <c r="E60" s="4"/>
      <c r="G60" s="4"/>
      <c r="J60" s="4"/>
      <c r="K60" s="4"/>
      <c r="L60" s="4"/>
      <c r="O60" s="4"/>
      <c r="P60" s="4"/>
      <c r="R60" s="4"/>
      <c r="S60" s="4"/>
      <c r="U60" s="4"/>
      <c r="V60" s="4"/>
      <c r="Y60" s="4"/>
      <c r="Z60" s="4"/>
    </row>
    <row r="61" spans="4:26" x14ac:dyDescent="0.25">
      <c r="D61" s="4"/>
      <c r="E61" s="4"/>
      <c r="G61" s="4"/>
      <c r="J61" s="4"/>
      <c r="K61" s="4"/>
      <c r="L61" s="4"/>
      <c r="O61" s="4"/>
      <c r="P61" s="4"/>
      <c r="R61" s="4"/>
      <c r="S61" s="4"/>
      <c r="U61" s="4"/>
      <c r="V61" s="4"/>
      <c r="Y61" s="4"/>
      <c r="Z61" s="4"/>
    </row>
    <row r="62" spans="4:26" x14ac:dyDescent="0.25">
      <c r="D62" s="4"/>
      <c r="E62" s="4"/>
      <c r="G62" s="4"/>
      <c r="J62" s="4"/>
      <c r="K62" s="4"/>
      <c r="L62" s="4"/>
      <c r="O62" s="4"/>
      <c r="P62" s="4"/>
      <c r="R62" s="4"/>
      <c r="S62" s="4"/>
      <c r="U62" s="4"/>
      <c r="V62" s="4"/>
      <c r="Y62" s="4"/>
      <c r="Z62" s="4"/>
    </row>
    <row r="63" spans="4:26" x14ac:dyDescent="0.25">
      <c r="D63" s="4"/>
      <c r="E63" s="4"/>
      <c r="G63" s="4"/>
      <c r="J63" s="4"/>
      <c r="K63" s="4"/>
      <c r="L63" s="4"/>
      <c r="O63" s="4"/>
      <c r="P63" s="4"/>
      <c r="R63" s="4"/>
      <c r="S63" s="4"/>
      <c r="U63" s="4"/>
      <c r="V63" s="4"/>
      <c r="Y63" s="4"/>
      <c r="Z63" s="4"/>
    </row>
    <row r="64" spans="4:26" x14ac:dyDescent="0.25">
      <c r="D64" s="4"/>
      <c r="E64" s="4"/>
      <c r="G64" s="4"/>
      <c r="J64" s="4"/>
      <c r="K64" s="4"/>
      <c r="L64" s="4"/>
      <c r="O64" s="4"/>
      <c r="P64" s="4"/>
      <c r="R64" s="4"/>
      <c r="S64" s="4"/>
      <c r="U64" s="4"/>
      <c r="V64" s="4"/>
      <c r="Y64" s="4"/>
      <c r="Z64" s="4"/>
    </row>
    <row r="65" spans="4:26" x14ac:dyDescent="0.25">
      <c r="D65" s="4"/>
      <c r="E65" s="4"/>
      <c r="G65" s="4"/>
      <c r="J65" s="4"/>
      <c r="K65" s="4"/>
      <c r="L65" s="4"/>
      <c r="O65" s="4"/>
      <c r="P65" s="4"/>
      <c r="R65" s="4"/>
      <c r="S65" s="4"/>
      <c r="U65" s="4"/>
      <c r="V65" s="4"/>
      <c r="Y65" s="4"/>
      <c r="Z65" s="4"/>
    </row>
    <row r="66" spans="4:26" x14ac:dyDescent="0.25">
      <c r="D66" s="4"/>
      <c r="E66" s="4"/>
      <c r="G66" s="4"/>
      <c r="J66" s="4"/>
      <c r="K66" s="4"/>
      <c r="L66" s="4"/>
      <c r="O66" s="4"/>
      <c r="P66" s="4"/>
      <c r="R66" s="4"/>
      <c r="S66" s="4"/>
      <c r="U66" s="4"/>
      <c r="V66" s="4"/>
      <c r="Y66" s="4"/>
      <c r="Z66" s="4"/>
    </row>
    <row r="67" spans="4:26" x14ac:dyDescent="0.25">
      <c r="D67" s="4"/>
      <c r="E67" s="4"/>
      <c r="G67" s="4"/>
      <c r="J67" s="4"/>
      <c r="K67" s="4"/>
      <c r="L67" s="4"/>
      <c r="O67" s="4"/>
      <c r="P67" s="4"/>
      <c r="R67" s="4"/>
      <c r="S67" s="4"/>
      <c r="U67" s="4"/>
      <c r="V67" s="4"/>
      <c r="Y67" s="4"/>
      <c r="Z67" s="4"/>
    </row>
    <row r="68" spans="4:26" x14ac:dyDescent="0.25">
      <c r="D68" s="4"/>
      <c r="E68" s="4"/>
      <c r="G68" s="4"/>
      <c r="J68" s="4"/>
      <c r="K68" s="4"/>
      <c r="L68" s="4"/>
      <c r="O68" s="4"/>
      <c r="P68" s="4"/>
      <c r="R68" s="4"/>
      <c r="S68" s="4"/>
      <c r="U68" s="4"/>
      <c r="V68" s="4"/>
      <c r="Y68" s="4"/>
      <c r="Z68" s="4"/>
    </row>
    <row r="69" spans="4:26" x14ac:dyDescent="0.25">
      <c r="D69" s="4"/>
      <c r="E69" s="4"/>
      <c r="G69" s="4"/>
      <c r="J69" s="4"/>
      <c r="K69" s="4"/>
      <c r="L69" s="4"/>
      <c r="O69" s="4"/>
      <c r="P69" s="4"/>
      <c r="R69" s="4"/>
      <c r="S69" s="4"/>
      <c r="U69" s="4"/>
      <c r="V69" s="4"/>
      <c r="Y69" s="4"/>
      <c r="Z69" s="4"/>
    </row>
    <row r="70" spans="4:26" x14ac:dyDescent="0.25">
      <c r="D70" s="4"/>
      <c r="E70" s="4"/>
      <c r="G70" s="4"/>
      <c r="J70" s="4"/>
      <c r="K70" s="4"/>
      <c r="L70" s="4"/>
      <c r="O70" s="4"/>
      <c r="P70" s="4"/>
      <c r="R70" s="4"/>
      <c r="S70" s="4"/>
      <c r="U70" s="4"/>
      <c r="V70" s="4"/>
      <c r="Y70" s="4"/>
      <c r="Z70" s="4"/>
    </row>
    <row r="71" spans="4:26" x14ac:dyDescent="0.25">
      <c r="D71" s="4"/>
      <c r="E71" s="4"/>
      <c r="G71" s="4"/>
      <c r="J71" s="4"/>
      <c r="K71" s="4"/>
      <c r="L71" s="4"/>
      <c r="O71" s="4"/>
      <c r="P71" s="4"/>
      <c r="R71" s="4"/>
      <c r="S71" s="4"/>
      <c r="U71" s="4"/>
      <c r="V71" s="4"/>
      <c r="Y71" s="4"/>
      <c r="Z71" s="4"/>
    </row>
    <row r="72" spans="4:26" x14ac:dyDescent="0.25">
      <c r="D72" s="4"/>
      <c r="E72" s="4"/>
      <c r="G72" s="4"/>
      <c r="J72" s="4"/>
      <c r="K72" s="4"/>
      <c r="L72" s="4"/>
      <c r="O72" s="4"/>
      <c r="P72" s="4"/>
      <c r="R72" s="4"/>
      <c r="S72" s="4"/>
      <c r="U72" s="4"/>
      <c r="V72" s="4"/>
      <c r="Y72" s="4"/>
      <c r="Z72" s="4"/>
    </row>
    <row r="73" spans="4:26" x14ac:dyDescent="0.25">
      <c r="D73" s="4"/>
      <c r="E73" s="4"/>
      <c r="G73" s="4"/>
      <c r="J73" s="4"/>
      <c r="K73" s="4"/>
      <c r="L73" s="4"/>
      <c r="O73" s="4"/>
      <c r="P73" s="4"/>
      <c r="R73" s="4"/>
      <c r="S73" s="4"/>
      <c r="U73" s="4"/>
      <c r="V73" s="4"/>
      <c r="Y73" s="4"/>
      <c r="Z73" s="4"/>
    </row>
    <row r="74" spans="4:26" x14ac:dyDescent="0.25">
      <c r="D74" s="4"/>
      <c r="E74" s="4"/>
      <c r="G74" s="4"/>
      <c r="J74" s="4"/>
      <c r="K74" s="4"/>
      <c r="L74" s="4"/>
      <c r="O74" s="4"/>
      <c r="P74" s="4"/>
      <c r="R74" s="4"/>
      <c r="S74" s="4"/>
      <c r="U74" s="4"/>
      <c r="V74" s="4"/>
      <c r="Y74" s="4"/>
      <c r="Z74" s="4"/>
    </row>
    <row r="75" spans="4:26" x14ac:dyDescent="0.25">
      <c r="D75" s="4"/>
      <c r="E75" s="4"/>
      <c r="G75" s="4"/>
      <c r="J75" s="4"/>
      <c r="K75" s="4"/>
      <c r="L75" s="4"/>
      <c r="O75" s="4"/>
      <c r="P75" s="4"/>
      <c r="R75" s="4"/>
      <c r="S75" s="4"/>
      <c r="U75" s="4"/>
      <c r="V75" s="4"/>
      <c r="Y75" s="4"/>
      <c r="Z75" s="4"/>
    </row>
    <row r="76" spans="4:26" x14ac:dyDescent="0.25">
      <c r="D76" s="4"/>
      <c r="E76" s="4"/>
      <c r="G76" s="4"/>
      <c r="J76" s="4"/>
      <c r="K76" s="4"/>
      <c r="L76" s="4"/>
      <c r="O76" s="4"/>
      <c r="P76" s="4"/>
      <c r="R76" s="4"/>
      <c r="S76" s="4"/>
      <c r="U76" s="4"/>
      <c r="V76" s="4"/>
      <c r="Y76" s="4"/>
      <c r="Z76" s="4"/>
    </row>
    <row r="77" spans="4:26" x14ac:dyDescent="0.25">
      <c r="D77" s="4"/>
      <c r="E77" s="4"/>
      <c r="G77" s="4"/>
      <c r="J77" s="4"/>
      <c r="K77" s="4"/>
      <c r="L77" s="4"/>
      <c r="O77" s="4"/>
      <c r="P77" s="4"/>
      <c r="R77" s="4"/>
      <c r="S77" s="4"/>
      <c r="U77" s="4"/>
      <c r="V77" s="4"/>
      <c r="Y77" s="4"/>
      <c r="Z77" s="4"/>
    </row>
    <row r="78" spans="4:26" x14ac:dyDescent="0.25">
      <c r="D78" s="4"/>
      <c r="E78" s="4"/>
      <c r="G78" s="4"/>
      <c r="J78" s="4"/>
      <c r="K78" s="4"/>
      <c r="L78" s="4"/>
      <c r="O78" s="4"/>
      <c r="P78" s="4"/>
      <c r="R78" s="4"/>
      <c r="S78" s="4"/>
      <c r="U78" s="4"/>
      <c r="V78" s="4"/>
      <c r="Y78" s="4"/>
      <c r="Z78" s="4"/>
    </row>
    <row r="79" spans="4:26" x14ac:dyDescent="0.25">
      <c r="D79" s="4"/>
      <c r="E79" s="4"/>
      <c r="G79" s="4"/>
      <c r="J79" s="4"/>
      <c r="K79" s="4"/>
      <c r="L79" s="4"/>
      <c r="O79" s="4"/>
      <c r="P79" s="4"/>
      <c r="R79" s="4"/>
      <c r="S79" s="4"/>
      <c r="U79" s="4"/>
      <c r="V79" s="4"/>
      <c r="Y79" s="4"/>
      <c r="Z79" s="4"/>
    </row>
    <row r="80" spans="4:26" x14ac:dyDescent="0.25">
      <c r="D80" s="4"/>
      <c r="E80" s="4"/>
      <c r="G80" s="4"/>
      <c r="J80" s="4"/>
      <c r="K80" s="4"/>
      <c r="L80" s="4"/>
      <c r="O80" s="4"/>
      <c r="P80" s="4"/>
      <c r="R80" s="4"/>
      <c r="S80" s="4"/>
      <c r="U80" s="4"/>
      <c r="V80" s="4"/>
      <c r="Y80" s="4"/>
      <c r="Z80" s="4"/>
    </row>
    <row r="81" spans="4:26" x14ac:dyDescent="0.25">
      <c r="D81" s="4"/>
      <c r="E81" s="4"/>
      <c r="G81" s="4"/>
      <c r="J81" s="4"/>
      <c r="K81" s="4"/>
      <c r="L81" s="4"/>
      <c r="O81" s="4"/>
      <c r="P81" s="4"/>
      <c r="R81" s="4"/>
      <c r="S81" s="4"/>
      <c r="U81" s="4"/>
      <c r="V81" s="4"/>
      <c r="Y81" s="4"/>
      <c r="Z81" s="4"/>
    </row>
    <row r="82" spans="4:26" x14ac:dyDescent="0.25">
      <c r="D82" s="4"/>
      <c r="E82" s="4"/>
      <c r="G82" s="4"/>
      <c r="J82" s="4"/>
      <c r="K82" s="4"/>
      <c r="L82" s="4"/>
      <c r="O82" s="4"/>
      <c r="P82" s="4"/>
      <c r="R82" s="4"/>
      <c r="S82" s="4"/>
      <c r="U82" s="4"/>
      <c r="V82" s="4"/>
      <c r="Y82" s="4"/>
      <c r="Z82" s="4"/>
    </row>
    <row r="83" spans="4:26" x14ac:dyDescent="0.25">
      <c r="D83" s="4"/>
      <c r="E83" s="4"/>
      <c r="G83" s="4"/>
      <c r="J83" s="4"/>
      <c r="K83" s="4"/>
      <c r="L83" s="4"/>
      <c r="O83" s="4"/>
      <c r="P83" s="4"/>
      <c r="R83" s="4"/>
      <c r="S83" s="4"/>
      <c r="U83" s="4"/>
      <c r="V83" s="4"/>
      <c r="Y83" s="4"/>
      <c r="Z83" s="4"/>
    </row>
    <row r="84" spans="4:26" x14ac:dyDescent="0.25">
      <c r="D84" s="4"/>
      <c r="E84" s="4"/>
      <c r="G84" s="4"/>
      <c r="J84" s="4"/>
      <c r="K84" s="4"/>
      <c r="L84" s="4"/>
      <c r="O84" s="4"/>
      <c r="P84" s="4"/>
      <c r="R84" s="4"/>
      <c r="S84" s="4"/>
      <c r="U84" s="4"/>
      <c r="V84" s="4"/>
      <c r="Y84" s="4"/>
      <c r="Z84" s="4"/>
    </row>
    <row r="85" spans="4:26" x14ac:dyDescent="0.25">
      <c r="D85" s="4"/>
      <c r="E85" s="4"/>
      <c r="G85" s="4"/>
      <c r="J85" s="4"/>
      <c r="K85" s="4"/>
      <c r="L85" s="4"/>
      <c r="O85" s="4"/>
      <c r="P85" s="4"/>
      <c r="R85" s="4"/>
      <c r="S85" s="4"/>
      <c r="U85" s="4"/>
      <c r="V85" s="4"/>
      <c r="Y85" s="4"/>
      <c r="Z85" s="4"/>
    </row>
    <row r="86" spans="4:26" x14ac:dyDescent="0.25">
      <c r="D86" s="4"/>
      <c r="E86" s="4"/>
      <c r="G86" s="4"/>
      <c r="J86" s="4"/>
      <c r="K86" s="4"/>
      <c r="L86" s="4"/>
      <c r="O86" s="4"/>
      <c r="P86" s="4"/>
      <c r="R86" s="4"/>
      <c r="S86" s="4"/>
      <c r="U86" s="4"/>
      <c r="V86" s="4"/>
      <c r="Y86" s="4"/>
      <c r="Z86" s="4"/>
    </row>
    <row r="87" spans="4:26" x14ac:dyDescent="0.25">
      <c r="D87" s="4"/>
      <c r="E87" s="4"/>
      <c r="G87" s="4"/>
      <c r="J87" s="4"/>
      <c r="K87" s="4"/>
      <c r="L87" s="4"/>
      <c r="O87" s="4"/>
      <c r="P87" s="4"/>
      <c r="R87" s="4"/>
      <c r="S87" s="4"/>
      <c r="U87" s="4"/>
      <c r="V87" s="4"/>
      <c r="Y87" s="4"/>
      <c r="Z87" s="4"/>
    </row>
    <row r="88" spans="4:26" x14ac:dyDescent="0.25">
      <c r="D88" s="4"/>
      <c r="E88" s="4"/>
      <c r="G88" s="4"/>
      <c r="J88" s="4"/>
      <c r="K88" s="4"/>
      <c r="L88" s="4"/>
      <c r="O88" s="4"/>
      <c r="P88" s="4"/>
      <c r="R88" s="4"/>
      <c r="S88" s="4"/>
      <c r="U88" s="4"/>
      <c r="V88" s="4"/>
      <c r="Y88" s="4"/>
      <c r="Z88" s="4"/>
    </row>
    <row r="89" spans="4:26" x14ac:dyDescent="0.25">
      <c r="D89" s="4"/>
      <c r="E89" s="4"/>
      <c r="G89" s="4"/>
      <c r="J89" s="4"/>
      <c r="K89" s="4"/>
      <c r="L89" s="4"/>
      <c r="O89" s="4"/>
      <c r="P89" s="4"/>
      <c r="R89" s="4"/>
      <c r="S89" s="4"/>
      <c r="U89" s="4"/>
      <c r="V89" s="4"/>
      <c r="Y89" s="4"/>
      <c r="Z89" s="4"/>
    </row>
    <row r="90" spans="4:26" x14ac:dyDescent="0.25">
      <c r="D90" s="4"/>
      <c r="E90" s="4"/>
      <c r="G90" s="4"/>
      <c r="J90" s="4"/>
      <c r="K90" s="4"/>
      <c r="L90" s="4"/>
      <c r="O90" s="4"/>
      <c r="P90" s="4"/>
      <c r="R90" s="4"/>
      <c r="S90" s="4"/>
      <c r="U90" s="4"/>
      <c r="V90" s="4"/>
      <c r="Y90" s="4"/>
      <c r="Z90" s="4"/>
    </row>
    <row r="91" spans="4:26" x14ac:dyDescent="0.25">
      <c r="D91" s="4"/>
      <c r="E91" s="4"/>
      <c r="G91" s="4"/>
      <c r="J91" s="4"/>
      <c r="K91" s="4"/>
      <c r="L91" s="4"/>
      <c r="O91" s="4"/>
      <c r="P91" s="4"/>
      <c r="R91" s="4"/>
      <c r="S91" s="4"/>
      <c r="U91" s="4"/>
      <c r="V91" s="4"/>
      <c r="Y91" s="4"/>
      <c r="Z91" s="4"/>
    </row>
    <row r="92" spans="4:26" x14ac:dyDescent="0.25">
      <c r="D92" s="4"/>
      <c r="E92" s="4"/>
      <c r="G92" s="4"/>
      <c r="J92" s="4"/>
      <c r="K92" s="4"/>
      <c r="L92" s="4"/>
      <c r="O92" s="4"/>
      <c r="P92" s="4"/>
      <c r="R92" s="4"/>
      <c r="S92" s="4"/>
      <c r="U92" s="4"/>
      <c r="V92" s="4"/>
      <c r="Y92" s="4"/>
      <c r="Z92" s="4"/>
    </row>
    <row r="93" spans="4:26" x14ac:dyDescent="0.25">
      <c r="D93" s="4"/>
      <c r="E93" s="4"/>
      <c r="G93" s="4"/>
      <c r="J93" s="4"/>
      <c r="K93" s="4"/>
      <c r="L93" s="4"/>
      <c r="O93" s="4"/>
      <c r="P93" s="4"/>
      <c r="R93" s="4"/>
      <c r="S93" s="4"/>
      <c r="U93" s="4"/>
      <c r="V93" s="4"/>
      <c r="Y93" s="4"/>
      <c r="Z93" s="4"/>
    </row>
    <row r="94" spans="4:26" x14ac:dyDescent="0.25">
      <c r="D94" s="4"/>
      <c r="E94" s="4"/>
      <c r="G94" s="4"/>
      <c r="J94" s="4"/>
      <c r="K94" s="4"/>
      <c r="L94" s="4"/>
      <c r="O94" s="4"/>
      <c r="P94" s="4"/>
      <c r="R94" s="4"/>
      <c r="S94" s="4"/>
      <c r="U94" s="4"/>
      <c r="V94" s="4"/>
      <c r="Y94" s="4"/>
      <c r="Z94" s="4"/>
    </row>
    <row r="95" spans="4:26" x14ac:dyDescent="0.25">
      <c r="D95" s="4"/>
      <c r="E95" s="4"/>
      <c r="G95" s="4"/>
      <c r="J95" s="4"/>
      <c r="K95" s="4"/>
      <c r="L95" s="4"/>
      <c r="O95" s="4"/>
      <c r="P95" s="4"/>
      <c r="R95" s="4"/>
      <c r="S95" s="4"/>
      <c r="U95" s="4"/>
      <c r="V95" s="4"/>
      <c r="Y95" s="4"/>
      <c r="Z95" s="4"/>
    </row>
    <row r="96" spans="4:26" x14ac:dyDescent="0.25">
      <c r="D96" s="4"/>
      <c r="E96" s="4"/>
      <c r="G96" s="4"/>
      <c r="J96" s="4"/>
      <c r="K96" s="4"/>
      <c r="L96" s="4"/>
      <c r="O96" s="4"/>
      <c r="P96" s="4"/>
      <c r="R96" s="4"/>
      <c r="S96" s="4"/>
      <c r="U96" s="4"/>
      <c r="V96" s="4"/>
      <c r="Y96" s="4"/>
      <c r="Z96" s="4"/>
    </row>
  </sheetData>
  <mergeCells count="15">
    <mergeCell ref="B35:B39"/>
    <mergeCell ref="A1:A2"/>
    <mergeCell ref="B1:B2"/>
    <mergeCell ref="B3:B10"/>
    <mergeCell ref="B11:B22"/>
    <mergeCell ref="B23:B34"/>
    <mergeCell ref="R1:T1"/>
    <mergeCell ref="X1:X2"/>
    <mergeCell ref="I1:I2"/>
    <mergeCell ref="J1:N1"/>
    <mergeCell ref="C1:C2"/>
    <mergeCell ref="D1:F1"/>
    <mergeCell ref="G1:H1"/>
    <mergeCell ref="O1:Q1"/>
    <mergeCell ref="U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Kim Bao</dc:creator>
  <cp:lastModifiedBy>Tran Kim Bao</cp:lastModifiedBy>
  <dcterms:created xsi:type="dcterms:W3CDTF">2015-06-05T18:17:20Z</dcterms:created>
  <dcterms:modified xsi:type="dcterms:W3CDTF">2022-06-01T17:35:54Z</dcterms:modified>
</cp:coreProperties>
</file>