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68" windowHeight="926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1" i="1" l="1"/>
  <c r="B30" i="1"/>
  <c r="D27" i="1"/>
  <c r="B27" i="1"/>
  <c r="I19" i="1"/>
  <c r="I20" i="1"/>
  <c r="I21" i="1"/>
  <c r="I22" i="1"/>
  <c r="I18" i="1"/>
  <c r="I23" i="1" s="1"/>
  <c r="H19" i="1"/>
  <c r="H20" i="1"/>
  <c r="H21" i="1"/>
  <c r="H22" i="1"/>
  <c r="H18" i="1"/>
  <c r="H23" i="1" s="1"/>
  <c r="D26" i="1" s="1"/>
  <c r="B23" i="1"/>
  <c r="B35" i="1" s="1"/>
  <c r="F18" i="1"/>
  <c r="F19" i="1" s="1"/>
  <c r="D9" i="1"/>
  <c r="D10" i="1" s="1"/>
  <c r="C9" i="1"/>
  <c r="C10" i="1" s="1"/>
  <c r="D8" i="1"/>
  <c r="C8" i="1"/>
  <c r="D28" i="1" l="1"/>
  <c r="D31" i="1"/>
  <c r="D35" i="1"/>
  <c r="B32" i="1"/>
  <c r="F20" i="1"/>
  <c r="F21" i="1" s="1"/>
  <c r="F22" i="1" s="1"/>
  <c r="D30" i="1"/>
  <c r="D29" i="1"/>
  <c r="D32" i="1"/>
  <c r="B34" i="1"/>
  <c r="D34" i="1" s="1"/>
  <c r="D36" i="1" l="1"/>
  <c r="D33" i="1"/>
  <c r="F23" i="1"/>
</calcChain>
</file>

<file path=xl/sharedStrings.xml><?xml version="1.0" encoding="utf-8"?>
<sst xmlns="http://schemas.openxmlformats.org/spreadsheetml/2006/main" count="65" uniqueCount="61">
  <si>
    <t>compute cv</t>
  </si>
  <si>
    <t>series a</t>
  </si>
  <si>
    <t>series b</t>
  </si>
  <si>
    <t>measures</t>
  </si>
  <si>
    <t>value of A</t>
  </si>
  <si>
    <t>value of b</t>
  </si>
  <si>
    <t>formula</t>
  </si>
  <si>
    <t>AM</t>
  </si>
  <si>
    <t>SD</t>
  </si>
  <si>
    <t>CV</t>
  </si>
  <si>
    <t>SINCE CV(A)&gt;CV(B) B is more consistent)</t>
  </si>
  <si>
    <t>Q3</t>
  </si>
  <si>
    <t>class</t>
  </si>
  <si>
    <t>f</t>
  </si>
  <si>
    <t>50--60</t>
  </si>
  <si>
    <t>LCB</t>
  </si>
  <si>
    <t>UCB</t>
  </si>
  <si>
    <t>m</t>
  </si>
  <si>
    <t>cf</t>
  </si>
  <si>
    <t>h</t>
  </si>
  <si>
    <t>Mean</t>
  </si>
  <si>
    <t>fm</t>
  </si>
  <si>
    <t>Measure</t>
  </si>
  <si>
    <t>position</t>
  </si>
  <si>
    <t>value</t>
  </si>
  <si>
    <t xml:space="preserve"> =H23/B23</t>
  </si>
  <si>
    <t>Median</t>
  </si>
  <si>
    <t xml:space="preserve"> =B23/2</t>
  </si>
  <si>
    <t>f*m^2</t>
  </si>
  <si>
    <t xml:space="preserve"> =SQRT(I23/B23-D26^2)</t>
  </si>
  <si>
    <t>Mode</t>
  </si>
  <si>
    <t xml:space="preserve"> =MAX(B18:B22)</t>
  </si>
  <si>
    <t xml:space="preserve"> =(D26-D27)/D28</t>
  </si>
  <si>
    <t xml:space="preserve"> =C20+G18*(B30-F19)/B20</t>
  </si>
  <si>
    <t xml:space="preserve"> =B23/4</t>
  </si>
  <si>
    <t xml:space="preserve"> =C19+G18*(B31-F18)/B19</t>
  </si>
  <si>
    <t xml:space="preserve"> =3*B31</t>
  </si>
  <si>
    <t xml:space="preserve"> =C21+G18*(B32-F20)/B21</t>
  </si>
  <si>
    <t xml:space="preserve"> =(D32+D31-2*D30)/(D32-D31)</t>
  </si>
  <si>
    <t>P90</t>
  </si>
  <si>
    <t>P10</t>
  </si>
  <si>
    <t xml:space="preserve"> =90*B23/100</t>
  </si>
  <si>
    <t xml:space="preserve"> =C22+G18*(B34-F21)/B22</t>
  </si>
  <si>
    <t xml:space="preserve"> =10*B23/100</t>
  </si>
  <si>
    <t xml:space="preserve"> =C19+G18*(B35-F18)/B19</t>
  </si>
  <si>
    <t>K</t>
  </si>
  <si>
    <t xml:space="preserve"> =(D32-D31)/(2*(D34-D35))</t>
  </si>
  <si>
    <t>Since, K is less than 0.263. So, it is platykurtic distribution</t>
  </si>
  <si>
    <r>
      <t>Since, S</t>
    </r>
    <r>
      <rPr>
        <vertAlign val="subscript"/>
        <sz val="11"/>
        <color theme="1"/>
        <rFont val="Calibri"/>
        <family val="2"/>
        <scheme val="minor"/>
      </rPr>
      <t xml:space="preserve">KP </t>
    </r>
    <r>
      <rPr>
        <sz val="11"/>
        <color theme="1"/>
        <rFont val="Calibri"/>
        <family val="2"/>
        <scheme val="minor"/>
      </rPr>
      <t>&amp; S</t>
    </r>
    <r>
      <rPr>
        <vertAlign val="subscript"/>
        <sz val="11"/>
        <color theme="1"/>
        <rFont val="Calibri"/>
        <family val="2"/>
        <scheme val="minor"/>
      </rPr>
      <t>KB</t>
    </r>
    <r>
      <rPr>
        <sz val="11"/>
        <color theme="1"/>
        <rFont val="Calibri"/>
        <family val="2"/>
        <scheme val="minor"/>
      </rPr>
      <t xml:space="preserve"> is greater than 0. So, they are Right skewness </t>
    </r>
  </si>
  <si>
    <t>CONCLUSION:</t>
  </si>
  <si>
    <t xml:space="preserve"> AVERAGE(C3:H3)</t>
  </si>
  <si>
    <t xml:space="preserve"> STDEV.P(C3:H3)</t>
  </si>
  <si>
    <t xml:space="preserve"> C9/C8</t>
  </si>
  <si>
    <t xml:space="preserve"> 10-20</t>
  </si>
  <si>
    <t xml:space="preserve"> 20-30</t>
  </si>
  <si>
    <t xml:space="preserve"> 30-40</t>
  </si>
  <si>
    <t xml:space="preserve"> 40-50</t>
  </si>
  <si>
    <t xml:space="preserve">  =C20+(B20-B19)*G18/(2*B20-B21-B19)</t>
  </si>
  <si>
    <t>SkP</t>
  </si>
  <si>
    <t>Q1</t>
  </si>
  <si>
    <t>SKB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</si>
</sst>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1" applyAlignment="1">
      <alignment horizontal="center" vertical="center"/>
    </xf>
    <xf numFmtId="0" fontId="2" fillId="2" borderId="2" xfId="1" applyAlignment="1">
      <alignment horizontal="center" vertical="center"/>
    </xf>
    <xf numFmtId="0" fontId="3" fillId="2" borderId="2" xfId="1" applyFont="1" applyAlignment="1">
      <alignment horizontal="center" vertical="center"/>
    </xf>
    <xf numFmtId="0" fontId="3" fillId="2" borderId="2" xfId="1" applyFont="1" applyAlignment="1">
      <alignment horizontal="center" vertical="center"/>
    </xf>
    <xf numFmtId="10" fontId="3" fillId="2" borderId="2" xfId="1" applyNumberFormat="1" applyFont="1" applyAlignment="1">
      <alignment horizontal="center" vertical="center"/>
    </xf>
    <xf numFmtId="16" fontId="2" fillId="2" borderId="2" xfId="1" applyNumberFormat="1" applyAlignment="1">
      <alignment horizontal="center" vertical="center"/>
    </xf>
    <xf numFmtId="2" fontId="3" fillId="2" borderId="2" xfId="1" applyNumberFormat="1" applyFont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view="pageLayout" zoomScaleNormal="100" workbookViewId="0">
      <selection activeCell="C45" sqref="C45"/>
    </sheetView>
  </sheetViews>
  <sheetFormatPr defaultRowHeight="14.4" x14ac:dyDescent="0.3"/>
  <cols>
    <col min="1" max="1" width="11.109375" customWidth="1"/>
    <col min="3" max="3" width="10" customWidth="1"/>
    <col min="4" max="4" width="10.5546875" customWidth="1"/>
    <col min="5" max="5" width="9.6640625" customWidth="1"/>
  </cols>
  <sheetData>
    <row r="1" spans="1:10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/>
      <c r="B3" s="3" t="s">
        <v>1</v>
      </c>
      <c r="C3" s="3">
        <v>23</v>
      </c>
      <c r="D3" s="3">
        <v>30</v>
      </c>
      <c r="E3" s="3">
        <v>18</v>
      </c>
      <c r="F3" s="3">
        <v>25</v>
      </c>
      <c r="G3" s="3">
        <v>32</v>
      </c>
      <c r="H3" s="3">
        <v>40</v>
      </c>
      <c r="I3" s="1"/>
      <c r="J3" s="1"/>
    </row>
    <row r="4" spans="1:10" x14ac:dyDescent="0.3">
      <c r="A4" s="1"/>
      <c r="B4" s="3" t="s">
        <v>2</v>
      </c>
      <c r="C4" s="3">
        <v>20</v>
      </c>
      <c r="D4" s="3">
        <v>35</v>
      </c>
      <c r="E4" s="3">
        <v>44</v>
      </c>
      <c r="F4" s="3">
        <v>27</v>
      </c>
      <c r="G4" s="3">
        <v>41</v>
      </c>
      <c r="H4" s="3">
        <v>38</v>
      </c>
      <c r="I4" s="1"/>
      <c r="J4" s="1"/>
    </row>
    <row r="5" spans="1:10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/>
      <c r="B7" s="4" t="s">
        <v>3</v>
      </c>
      <c r="C7" s="4" t="s">
        <v>4</v>
      </c>
      <c r="D7" s="4" t="s">
        <v>5</v>
      </c>
      <c r="E7" s="5" t="s">
        <v>6</v>
      </c>
      <c r="F7" s="5"/>
      <c r="G7" s="1"/>
      <c r="H7" s="1"/>
      <c r="I7" s="1"/>
      <c r="J7" s="1"/>
    </row>
    <row r="8" spans="1:10" x14ac:dyDescent="0.3">
      <c r="A8" s="1"/>
      <c r="B8" s="4" t="s">
        <v>7</v>
      </c>
      <c r="C8" s="6">
        <f>AVERAGE(C3:H3)</f>
        <v>28</v>
      </c>
      <c r="D8" s="6">
        <f>AVERAGE(C4:H4)</f>
        <v>34.166666666666664</v>
      </c>
      <c r="E8" s="7" t="s">
        <v>50</v>
      </c>
      <c r="F8" s="7"/>
      <c r="G8" s="1"/>
      <c r="H8" s="1"/>
      <c r="I8" s="1"/>
      <c r="J8" s="1"/>
    </row>
    <row r="9" spans="1:10" x14ac:dyDescent="0.3">
      <c r="A9" s="1"/>
      <c r="B9" s="4" t="s">
        <v>8</v>
      </c>
      <c r="C9" s="6">
        <f>_xlfn.STDEV.P(C3:H3)</f>
        <v>7.047458170621991</v>
      </c>
      <c r="D9" s="6">
        <f>_xlfn.STDEV.P(C4:H4)</f>
        <v>8.2747943915376059</v>
      </c>
      <c r="E9" s="7" t="s">
        <v>51</v>
      </c>
      <c r="F9" s="7"/>
      <c r="G9" s="1"/>
      <c r="H9" s="1"/>
      <c r="I9" s="1"/>
      <c r="J9" s="1"/>
    </row>
    <row r="10" spans="1:10" x14ac:dyDescent="0.3">
      <c r="A10" s="1"/>
      <c r="B10" s="4" t="s">
        <v>9</v>
      </c>
      <c r="C10" s="8">
        <f>(C9/C8)</f>
        <v>0.25169493466507109</v>
      </c>
      <c r="D10" s="8">
        <f>(D9/D8)</f>
        <v>0.24218910414256409</v>
      </c>
      <c r="E10" s="7" t="s">
        <v>52</v>
      </c>
      <c r="F10" s="7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/>
      <c r="B12" s="2" t="s">
        <v>10</v>
      </c>
      <c r="C12" s="2"/>
      <c r="D12" s="2"/>
      <c r="E12" s="2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 t="s">
        <v>11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4" t="s">
        <v>12</v>
      </c>
      <c r="B17" s="4" t="s">
        <v>13</v>
      </c>
      <c r="C17" s="4" t="s">
        <v>15</v>
      </c>
      <c r="D17" s="4" t="s">
        <v>16</v>
      </c>
      <c r="E17" s="4" t="s">
        <v>17</v>
      </c>
      <c r="F17" s="4" t="s">
        <v>18</v>
      </c>
      <c r="G17" s="4" t="s">
        <v>19</v>
      </c>
      <c r="H17" s="4" t="s">
        <v>21</v>
      </c>
      <c r="I17" s="4" t="s">
        <v>28</v>
      </c>
      <c r="J17" s="1"/>
    </row>
    <row r="18" spans="1:10" x14ac:dyDescent="0.3">
      <c r="A18" s="9" t="s">
        <v>53</v>
      </c>
      <c r="B18" s="6">
        <v>5</v>
      </c>
      <c r="C18" s="6">
        <v>10</v>
      </c>
      <c r="D18" s="6">
        <v>20</v>
      </c>
      <c r="E18" s="6">
        <v>15</v>
      </c>
      <c r="F18" s="6">
        <f>B18</f>
        <v>5</v>
      </c>
      <c r="G18" s="6">
        <v>10</v>
      </c>
      <c r="H18" s="6">
        <f>B18*E18</f>
        <v>75</v>
      </c>
      <c r="I18" s="6">
        <f>B18*E18^2</f>
        <v>1125</v>
      </c>
      <c r="J18" s="1"/>
    </row>
    <row r="19" spans="1:10" x14ac:dyDescent="0.3">
      <c r="A19" s="4" t="s">
        <v>54</v>
      </c>
      <c r="B19" s="6">
        <v>18</v>
      </c>
      <c r="C19" s="6">
        <v>20</v>
      </c>
      <c r="D19" s="6">
        <v>30</v>
      </c>
      <c r="E19" s="6">
        <v>25</v>
      </c>
      <c r="F19" s="6">
        <f>F18+B19</f>
        <v>23</v>
      </c>
      <c r="G19" s="6">
        <v>10</v>
      </c>
      <c r="H19" s="6">
        <f t="shared" ref="H19:H22" si="0">B19*E19</f>
        <v>450</v>
      </c>
      <c r="I19" s="6">
        <f t="shared" ref="I19:I22" si="1">B19*E19^2</f>
        <v>11250</v>
      </c>
      <c r="J19" s="1"/>
    </row>
    <row r="20" spans="1:10" x14ac:dyDescent="0.3">
      <c r="A20" s="4" t="s">
        <v>55</v>
      </c>
      <c r="B20" s="6">
        <v>35</v>
      </c>
      <c r="C20" s="6">
        <v>30</v>
      </c>
      <c r="D20" s="6">
        <v>40</v>
      </c>
      <c r="E20" s="6">
        <v>35</v>
      </c>
      <c r="F20" s="6">
        <f t="shared" ref="F20:F22" si="2">F19+B20</f>
        <v>58</v>
      </c>
      <c r="G20" s="6">
        <v>10</v>
      </c>
      <c r="H20" s="6">
        <f t="shared" si="0"/>
        <v>1225</v>
      </c>
      <c r="I20" s="6">
        <f t="shared" si="1"/>
        <v>42875</v>
      </c>
      <c r="J20" s="1"/>
    </row>
    <row r="21" spans="1:10" x14ac:dyDescent="0.3">
      <c r="A21" s="4" t="s">
        <v>56</v>
      </c>
      <c r="B21" s="6">
        <v>20</v>
      </c>
      <c r="C21" s="6">
        <v>40</v>
      </c>
      <c r="D21" s="6">
        <v>50</v>
      </c>
      <c r="E21" s="6">
        <v>45</v>
      </c>
      <c r="F21" s="6">
        <f t="shared" si="2"/>
        <v>78</v>
      </c>
      <c r="G21" s="6">
        <v>10</v>
      </c>
      <c r="H21" s="6">
        <f t="shared" si="0"/>
        <v>900</v>
      </c>
      <c r="I21" s="6">
        <f t="shared" si="1"/>
        <v>40500</v>
      </c>
      <c r="J21" s="1"/>
    </row>
    <row r="22" spans="1:10" x14ac:dyDescent="0.3">
      <c r="A22" s="4" t="s">
        <v>14</v>
      </c>
      <c r="B22" s="6">
        <v>12</v>
      </c>
      <c r="C22" s="6">
        <v>50</v>
      </c>
      <c r="D22" s="6">
        <v>60</v>
      </c>
      <c r="E22" s="6">
        <v>55</v>
      </c>
      <c r="F22" s="6">
        <f t="shared" si="2"/>
        <v>90</v>
      </c>
      <c r="G22" s="6">
        <v>10</v>
      </c>
      <c r="H22" s="6">
        <f t="shared" si="0"/>
        <v>660</v>
      </c>
      <c r="I22" s="6">
        <f t="shared" si="1"/>
        <v>36300</v>
      </c>
      <c r="J22" s="1"/>
    </row>
    <row r="23" spans="1:10" x14ac:dyDescent="0.3">
      <c r="A23" s="4"/>
      <c r="B23" s="6">
        <f>SUM(B18:B22)</f>
        <v>90</v>
      </c>
      <c r="C23" s="6"/>
      <c r="D23" s="6"/>
      <c r="E23" s="6"/>
      <c r="F23" s="6">
        <f>SUM(F19:F22)</f>
        <v>249</v>
      </c>
      <c r="G23" s="6"/>
      <c r="H23" s="6">
        <f>SUM(H18:H22)</f>
        <v>3310</v>
      </c>
      <c r="I23" s="6">
        <f>SUM(I18:I22)</f>
        <v>132050</v>
      </c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4" t="s">
        <v>22</v>
      </c>
      <c r="B25" s="4" t="s">
        <v>23</v>
      </c>
      <c r="C25" s="4" t="s">
        <v>6</v>
      </c>
      <c r="D25" s="4" t="s">
        <v>24</v>
      </c>
      <c r="E25" s="5" t="s">
        <v>6</v>
      </c>
      <c r="F25" s="5"/>
      <c r="G25" s="5"/>
      <c r="H25" s="5"/>
      <c r="I25" s="1"/>
      <c r="J25" s="1"/>
    </row>
    <row r="26" spans="1:10" x14ac:dyDescent="0.3">
      <c r="A26" s="4" t="s">
        <v>20</v>
      </c>
      <c r="B26" s="6"/>
      <c r="C26" s="6"/>
      <c r="D26" s="10">
        <f>H23/B23</f>
        <v>36.777777777777779</v>
      </c>
      <c r="E26" s="7" t="s">
        <v>25</v>
      </c>
      <c r="F26" s="7"/>
      <c r="G26" s="7"/>
      <c r="H26" s="7"/>
      <c r="I26" s="1"/>
      <c r="J26" s="1"/>
    </row>
    <row r="27" spans="1:10" x14ac:dyDescent="0.3">
      <c r="A27" s="4" t="s">
        <v>30</v>
      </c>
      <c r="B27" s="6">
        <f>MAX(B18:B22)</f>
        <v>35</v>
      </c>
      <c r="C27" s="6" t="s">
        <v>31</v>
      </c>
      <c r="D27" s="10">
        <f>C20+(B20-B19)*G18/(2*B20-B21-B19)</f>
        <v>35.3125</v>
      </c>
      <c r="E27" s="7" t="s">
        <v>57</v>
      </c>
      <c r="F27" s="7"/>
      <c r="G27" s="7"/>
      <c r="H27" s="7"/>
      <c r="I27" s="1"/>
      <c r="J27" s="1"/>
    </row>
    <row r="28" spans="1:10" x14ac:dyDescent="0.3">
      <c r="A28" s="4" t="s">
        <v>8</v>
      </c>
      <c r="B28" s="6"/>
      <c r="C28" s="6"/>
      <c r="D28" s="10">
        <f>SQRT(I23/B23-D26^2)</f>
        <v>10.705946195951906</v>
      </c>
      <c r="E28" s="7" t="s">
        <v>29</v>
      </c>
      <c r="F28" s="7"/>
      <c r="G28" s="7"/>
      <c r="H28" s="7"/>
      <c r="I28" s="1"/>
      <c r="J28" s="1"/>
    </row>
    <row r="29" spans="1:10" x14ac:dyDescent="0.3">
      <c r="A29" s="4" t="s">
        <v>58</v>
      </c>
      <c r="B29" s="6"/>
      <c r="C29" s="6"/>
      <c r="D29" s="10">
        <f>(D26-D27)/D28</f>
        <v>0.13686578943688546</v>
      </c>
      <c r="E29" s="7" t="s">
        <v>32</v>
      </c>
      <c r="F29" s="7"/>
      <c r="G29" s="7"/>
      <c r="H29" s="7"/>
      <c r="I29" s="1"/>
      <c r="J29" s="1"/>
    </row>
    <row r="30" spans="1:10" x14ac:dyDescent="0.3">
      <c r="A30" s="4" t="s">
        <v>26</v>
      </c>
      <c r="B30" s="6">
        <f>B23/2</f>
        <v>45</v>
      </c>
      <c r="C30" s="6" t="s">
        <v>27</v>
      </c>
      <c r="D30" s="10">
        <f>C20+G18*(B30-F19)/B20</f>
        <v>36.285714285714285</v>
      </c>
      <c r="E30" s="7" t="s">
        <v>33</v>
      </c>
      <c r="F30" s="7"/>
      <c r="G30" s="7"/>
      <c r="H30" s="7"/>
      <c r="I30" s="1"/>
      <c r="J30" s="1"/>
    </row>
    <row r="31" spans="1:10" x14ac:dyDescent="0.3">
      <c r="A31" s="4" t="s">
        <v>59</v>
      </c>
      <c r="B31" s="6">
        <f>B23/4</f>
        <v>22.5</v>
      </c>
      <c r="C31" s="6" t="s">
        <v>34</v>
      </c>
      <c r="D31" s="10">
        <f>C19+G18*(B31-F18)/B19</f>
        <v>29.722222222222221</v>
      </c>
      <c r="E31" s="7" t="s">
        <v>35</v>
      </c>
      <c r="F31" s="7"/>
      <c r="G31" s="7"/>
      <c r="H31" s="7"/>
      <c r="I31" s="1"/>
      <c r="J31" s="1"/>
    </row>
    <row r="32" spans="1:10" x14ac:dyDescent="0.3">
      <c r="A32" s="4" t="s">
        <v>11</v>
      </c>
      <c r="B32" s="6">
        <f>3*B31</f>
        <v>67.5</v>
      </c>
      <c r="C32" s="6" t="s">
        <v>36</v>
      </c>
      <c r="D32" s="6">
        <f>C21+G18*(B32-F20)/B21</f>
        <v>44.75</v>
      </c>
      <c r="E32" s="7" t="s">
        <v>37</v>
      </c>
      <c r="F32" s="7"/>
      <c r="G32" s="7"/>
      <c r="H32" s="7"/>
      <c r="I32" s="1"/>
      <c r="J32" s="1"/>
    </row>
    <row r="33" spans="1:10" x14ac:dyDescent="0.3">
      <c r="A33" s="4" t="s">
        <v>60</v>
      </c>
      <c r="B33" s="6"/>
      <c r="C33" s="6"/>
      <c r="D33" s="10">
        <f>(D32+D31-2*D30)/(D32-D31)</f>
        <v>0.12648534459994773</v>
      </c>
      <c r="E33" s="7" t="s">
        <v>38</v>
      </c>
      <c r="F33" s="7"/>
      <c r="G33" s="7"/>
      <c r="H33" s="7"/>
      <c r="I33" s="1"/>
      <c r="J33" s="1"/>
    </row>
    <row r="34" spans="1:10" x14ac:dyDescent="0.3">
      <c r="A34" s="4" t="s">
        <v>39</v>
      </c>
      <c r="B34" s="6">
        <f>90*B23/100</f>
        <v>81</v>
      </c>
      <c r="C34" s="6" t="s">
        <v>41</v>
      </c>
      <c r="D34" s="6">
        <f>C22+G18*(B34-F21)/B22</f>
        <v>52.5</v>
      </c>
      <c r="E34" s="7" t="s">
        <v>42</v>
      </c>
      <c r="F34" s="7"/>
      <c r="G34" s="7"/>
      <c r="H34" s="7"/>
      <c r="I34" s="1"/>
      <c r="J34" s="1"/>
    </row>
    <row r="35" spans="1:10" x14ac:dyDescent="0.3">
      <c r="A35" s="4" t="s">
        <v>40</v>
      </c>
      <c r="B35" s="6">
        <f>10*B23/100</f>
        <v>9</v>
      </c>
      <c r="C35" s="6" t="s">
        <v>43</v>
      </c>
      <c r="D35" s="10">
        <f>C19+G18*(B35-F18)/B19</f>
        <v>22.222222222222221</v>
      </c>
      <c r="E35" s="7" t="s">
        <v>44</v>
      </c>
      <c r="F35" s="7"/>
      <c r="G35" s="7"/>
      <c r="H35" s="7"/>
      <c r="I35" s="1"/>
      <c r="J35" s="1"/>
    </row>
    <row r="36" spans="1:10" x14ac:dyDescent="0.3">
      <c r="A36" s="4" t="s">
        <v>45</v>
      </c>
      <c r="B36" s="6"/>
      <c r="C36" s="6"/>
      <c r="D36" s="10">
        <f>(D32-D31)/(2*(D34-D35))</f>
        <v>0.2481651376146789</v>
      </c>
      <c r="E36" s="7" t="s">
        <v>46</v>
      </c>
      <c r="F36" s="7"/>
      <c r="G36" s="7"/>
      <c r="H36" s="7"/>
      <c r="I36" s="1"/>
      <c r="J36" s="1"/>
    </row>
    <row r="37" spans="1:10" x14ac:dyDescent="0.3">
      <c r="A37" s="1" t="s">
        <v>49</v>
      </c>
      <c r="B37" s="1"/>
      <c r="C37" s="1"/>
      <c r="D37" s="1"/>
      <c r="E37" s="1"/>
      <c r="F37" s="1"/>
      <c r="G37" s="1"/>
      <c r="H37" s="1"/>
      <c r="I37" s="1"/>
      <c r="J37" s="1"/>
    </row>
    <row r="38" spans="1:10" ht="15.6" x14ac:dyDescent="0.3">
      <c r="A38" s="2" t="s">
        <v>48</v>
      </c>
      <c r="B38" s="2"/>
      <c r="C38" s="2"/>
      <c r="D38" s="2"/>
      <c r="E38" s="2"/>
      <c r="F38" s="1"/>
      <c r="G38" s="1"/>
      <c r="H38" s="1"/>
      <c r="I38" s="1"/>
      <c r="J38" s="1"/>
    </row>
    <row r="39" spans="1:10" x14ac:dyDescent="0.3">
      <c r="A39" s="2" t="s">
        <v>47</v>
      </c>
      <c r="B39" s="2"/>
      <c r="C39" s="2"/>
      <c r="D39" s="2"/>
      <c r="E39" s="2"/>
      <c r="F39" s="1"/>
      <c r="G39" s="1"/>
      <c r="H39" s="1"/>
      <c r="I39" s="1"/>
      <c r="J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</row>
  </sheetData>
  <mergeCells count="19">
    <mergeCell ref="E35:H35"/>
    <mergeCell ref="E36:H36"/>
    <mergeCell ref="E27:H27"/>
    <mergeCell ref="A38:E38"/>
    <mergeCell ref="A39:E39"/>
    <mergeCell ref="E30:H30"/>
    <mergeCell ref="E31:H31"/>
    <mergeCell ref="E32:H32"/>
    <mergeCell ref="E33:H33"/>
    <mergeCell ref="E34:H34"/>
    <mergeCell ref="E25:H25"/>
    <mergeCell ref="E26:H26"/>
    <mergeCell ref="E28:H28"/>
    <mergeCell ref="E29:H29"/>
    <mergeCell ref="B12:E12"/>
    <mergeCell ref="E7:F7"/>
    <mergeCell ref="E8:F8"/>
    <mergeCell ref="E9:F9"/>
    <mergeCell ref="E10:F10"/>
  </mergeCells>
  <printOptions headings="1" gridLines="1"/>
  <pageMargins left="0.7" right="0.7" top="0.75" bottom="0.75" header="0.3" footer="0.3"/>
  <pageSetup paperSize="9" scale="75" orientation="portrait" r:id="rId1"/>
  <headerFooter>
    <oddHeader>&amp;CName: Sulav Adhikari
Roll No.: 23081003
Lab: 2,3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2023-08-09T14:59:30Z</dcterms:modified>
</cp:coreProperties>
</file>