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F:\II Semester\Statistics I\Lab Reports\"/>
    </mc:Choice>
  </mc:AlternateContent>
  <xr:revisionPtr revIDLastSave="0" documentId="13_ncr:1_{24CB58DE-A805-47E5-ACDD-A4EE55F8EC1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state="hidden" r:id="rId2"/>
    <sheet name="Sheet3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113" i="1"/>
  <c r="E112" i="1"/>
  <c r="E111" i="1"/>
  <c r="E102" i="1"/>
  <c r="E101" i="1"/>
  <c r="E100" i="1"/>
  <c r="E93" i="1"/>
  <c r="E92" i="1"/>
  <c r="E91" i="1"/>
  <c r="C82" i="1"/>
  <c r="F84" i="1" s="1"/>
  <c r="D81" i="1"/>
  <c r="E81" i="1" s="1"/>
  <c r="D80" i="1"/>
  <c r="E80" i="1" s="1"/>
  <c r="D79" i="1"/>
  <c r="E79" i="1" s="1"/>
  <c r="D78" i="1"/>
  <c r="E78" i="1" s="1"/>
  <c r="D77" i="1"/>
  <c r="E77" i="1" s="1"/>
  <c r="F69" i="1"/>
  <c r="F68" i="1"/>
  <c r="F67" i="1"/>
  <c r="F66" i="1"/>
  <c r="E46" i="1"/>
  <c r="F52" i="1" s="1"/>
  <c r="E33" i="1"/>
  <c r="E41" i="1" s="1"/>
  <c r="C23" i="1"/>
  <c r="C25" i="1" s="1"/>
  <c r="C26" i="1" s="1"/>
  <c r="D22" i="1"/>
  <c r="E22" i="1" s="1"/>
  <c r="D21" i="1"/>
  <c r="E21" i="1" s="1"/>
  <c r="D20" i="1"/>
  <c r="E20" i="1" s="1"/>
  <c r="D19" i="1"/>
  <c r="E19" i="1" s="1"/>
  <c r="D18" i="1"/>
  <c r="E18" i="1" s="1"/>
  <c r="F11" i="1"/>
  <c r="F10" i="1"/>
  <c r="F9" i="1"/>
  <c r="F8" i="1"/>
  <c r="F7" i="1"/>
  <c r="D26" i="1" l="1"/>
  <c r="C28" i="1"/>
  <c r="E38" i="1"/>
  <c r="E39" i="1"/>
  <c r="F49" i="1"/>
  <c r="E36" i="1"/>
  <c r="E37" i="1"/>
  <c r="E40" i="1"/>
  <c r="F50" i="1"/>
  <c r="F51" i="1"/>
</calcChain>
</file>

<file path=xl/sharedStrings.xml><?xml version="1.0" encoding="utf-8"?>
<sst xmlns="http://schemas.openxmlformats.org/spreadsheetml/2006/main" count="178" uniqueCount="114">
  <si>
    <t>p</t>
  </si>
  <si>
    <t>n</t>
  </si>
  <si>
    <t>Probability</t>
  </si>
  <si>
    <t>Value</t>
  </si>
  <si>
    <t>Formula</t>
  </si>
  <si>
    <t>a</t>
  </si>
  <si>
    <t>P(X=0)</t>
  </si>
  <si>
    <t>b</t>
  </si>
  <si>
    <t>P(X=1)</t>
  </si>
  <si>
    <t>c</t>
  </si>
  <si>
    <t>P(X≤1)</t>
  </si>
  <si>
    <t>d</t>
  </si>
  <si>
    <t>P(X≥2)</t>
  </si>
  <si>
    <t>P(X&lt;2)</t>
  </si>
  <si>
    <t>f</t>
  </si>
  <si>
    <t>P(X&gt;2)</t>
  </si>
  <si>
    <t>x</t>
  </si>
  <si>
    <t>P(x)</t>
  </si>
  <si>
    <t>Expected ,f(x)=N*P(x)</t>
  </si>
  <si>
    <t>mean</t>
  </si>
  <si>
    <t>np</t>
  </si>
  <si>
    <t xml:space="preserve"> </t>
  </si>
  <si>
    <t xml:space="preserve"> =C39/C40</t>
  </si>
  <si>
    <t xml:space="preserve"> =6/20</t>
  </si>
  <si>
    <t>P(X=2)</t>
  </si>
  <si>
    <t>we use Poisson distribution</t>
  </si>
  <si>
    <t>mean(λ)</t>
  </si>
  <si>
    <t>Fomula</t>
  </si>
  <si>
    <t xml:space="preserve">Value </t>
  </si>
  <si>
    <t>Number of emails(X)</t>
  </si>
  <si>
    <t>Number of days(f)</t>
  </si>
  <si>
    <t>Expected,f(x)=N*P(x)</t>
  </si>
  <si>
    <t>Mean</t>
  </si>
  <si>
    <t>Mean(μ)</t>
  </si>
  <si>
    <t>σ</t>
  </si>
  <si>
    <t>P(X&lt;5012)</t>
  </si>
  <si>
    <t>P(4000&lt;X&lt;6000)</t>
  </si>
  <si>
    <t>P(X&gt;5012)</t>
  </si>
  <si>
    <t>P(X&lt;125000)</t>
  </si>
  <si>
    <t>P(105000&lt;X&lt;130000)</t>
  </si>
  <si>
    <t>P(X&gt;120000)</t>
  </si>
  <si>
    <t>N</t>
  </si>
  <si>
    <t>P(X&gt;60)</t>
  </si>
  <si>
    <t>P(20&lt;X&lt;44)</t>
  </si>
  <si>
    <t>P(X&lt;30)</t>
  </si>
  <si>
    <t xml:space="preserve"> =SUMPRODUCT(C14:G14,C15:G15)/C23</t>
  </si>
  <si>
    <t xml:space="preserve"> =ROUND(150*D18,0)</t>
  </si>
  <si>
    <t xml:space="preserve"> =ROUND(150*D19,0)</t>
  </si>
  <si>
    <t xml:space="preserve"> =ROUND(150*D20,0)</t>
  </si>
  <si>
    <t xml:space="preserve"> =ROUND(150*D21,0)</t>
  </si>
  <si>
    <t xml:space="preserve"> =ROUND(150*D22,0)</t>
  </si>
  <si>
    <t>P(x) formula</t>
  </si>
  <si>
    <t xml:space="preserve"> =BINOMDIST(B18,4,0.333,0)</t>
  </si>
  <si>
    <t xml:space="preserve"> =BINOMDIST(B19,4,0.333,0)</t>
  </si>
  <si>
    <t xml:space="preserve"> =BINOMDIST(B20,4,0.333,0)</t>
  </si>
  <si>
    <t xml:space="preserve"> =BINOMDIST(B21,4,0.333,0)</t>
  </si>
  <si>
    <t xml:space="preserve"> =BINOMDIST(B22,4,0.333,0)</t>
  </si>
  <si>
    <t>Q1</t>
  </si>
  <si>
    <t>Q2</t>
  </si>
  <si>
    <t>Q3</t>
  </si>
  <si>
    <t>Q4</t>
  </si>
  <si>
    <t xml:space="preserve"> =BINOMDIST(2,E32,E33,0)</t>
  </si>
  <si>
    <t xml:space="preserve"> =1-BINOMDIST(1,E32,E33,1)</t>
  </si>
  <si>
    <t xml:space="preserve"> =BINOMDIST(3,E32,E33,1)</t>
  </si>
  <si>
    <t xml:space="preserve"> =BINOMDIST(4,E32,E33,1)</t>
  </si>
  <si>
    <t xml:space="preserve"> =BINOMDIST(0,E32,E33,0)</t>
  </si>
  <si>
    <t>P(X≤3)</t>
  </si>
  <si>
    <t>P(X≤4)</t>
  </si>
  <si>
    <t>i</t>
  </si>
  <si>
    <t>ii</t>
  </si>
  <si>
    <t>iii</t>
  </si>
  <si>
    <t>iv</t>
  </si>
  <si>
    <t>v</t>
  </si>
  <si>
    <t>vi</t>
  </si>
  <si>
    <t xml:space="preserve"> =E44*E45</t>
  </si>
  <si>
    <t xml:space="preserve"> =BINOMDIST(0,F3,F2,0)</t>
  </si>
  <si>
    <t xml:space="preserve"> =BINOMDIST(1,F3,F2,0)</t>
  </si>
  <si>
    <t xml:space="preserve"> =BINOMDIST(1,F3,F2,1)</t>
  </si>
  <si>
    <t xml:space="preserve"> =1-BINOMDIST(1,F3,F2,1)</t>
  </si>
  <si>
    <t xml:space="preserve"> =1-BINOMDIST(2,F3,F2,1)</t>
  </si>
  <si>
    <t xml:space="preserve"> =POISSON(2,E46,0)</t>
  </si>
  <si>
    <t xml:space="preserve"> =1-POISSON(1,E46,1)</t>
  </si>
  <si>
    <t xml:space="preserve"> =POISSON(3,E46,1)</t>
  </si>
  <si>
    <t xml:space="preserve"> =1-POISSON(2,E46,1)</t>
  </si>
  <si>
    <t xml:space="preserve"> =POISSON(2,F63,1)</t>
  </si>
  <si>
    <t xml:space="preserve"> =1-POISSON(1,F63,1)</t>
  </si>
  <si>
    <t xml:space="preserve"> =POISSON(1,F63,0)</t>
  </si>
  <si>
    <t xml:space="preserve"> =POISSON(4,F63,1)</t>
  </si>
  <si>
    <t>P(X≤2)</t>
  </si>
  <si>
    <t>Q5</t>
  </si>
  <si>
    <t>Q6</t>
  </si>
  <si>
    <t>P(x) Formula</t>
  </si>
  <si>
    <t xml:space="preserve"> =POISSON(B77,1.04,0)</t>
  </si>
  <si>
    <t xml:space="preserve"> =POISSON(B78,1.04,0)</t>
  </si>
  <si>
    <t xml:space="preserve"> =POISSON(B79,1.04,0)</t>
  </si>
  <si>
    <t xml:space="preserve"> =POISSON(B80,1.04,0)</t>
  </si>
  <si>
    <t xml:space="preserve"> =POISSON(B81,1.04,0)</t>
  </si>
  <si>
    <t xml:space="preserve"> =ROUND(150*D78,0)</t>
  </si>
  <si>
    <t xml:space="preserve"> =ROUND(150*D77,0)</t>
  </si>
  <si>
    <t xml:space="preserve"> =ROUND(150*D79,0)</t>
  </si>
  <si>
    <t xml:space="preserve"> =ROUND(150*D80,0)</t>
  </si>
  <si>
    <t xml:space="preserve"> =ROUND(150*D81,0)</t>
  </si>
  <si>
    <t>Q7</t>
  </si>
  <si>
    <t xml:space="preserve"> =NORMDIST(5012,F87,F88,1)</t>
  </si>
  <si>
    <t xml:space="preserve"> =NORMDIST(6000,F87,F88,1)-NORMDIST(4000,F87,F88,1)</t>
  </si>
  <si>
    <t xml:space="preserve"> =1-NORMDIST(5012,F87,F88,1)</t>
  </si>
  <si>
    <t>Q8</t>
  </si>
  <si>
    <t xml:space="preserve"> =NORMDIST(125000,F96,F97,1)</t>
  </si>
  <si>
    <t xml:space="preserve"> =NORMDIST(130000,F96,F97,1)-NORMDIST(105000,F96,F97,1)</t>
  </si>
  <si>
    <t xml:space="preserve"> =1-NORMDIST(120000,F96,F97,1)</t>
  </si>
  <si>
    <t>Q9</t>
  </si>
  <si>
    <t xml:space="preserve"> =1-NORMDIST(60,F106,F107,1)</t>
  </si>
  <si>
    <t xml:space="preserve">  =NORMDIST(30,F106,F107,1)</t>
  </si>
  <si>
    <t xml:space="preserve"> =NORMDIST(44,F106,F107,1)-NORMDIST(20,F106,F107,1)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</si>
</sst>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rgb="FF222222"/>
      <name val="Times New Roman"/>
    </font>
    <font>
      <b/>
      <sz val="12"/>
      <color theme="1"/>
      <name val="Times New Roman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2" borderId="1" applyNumberFormat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2" borderId="1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2" borderId="1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2" borderId="1" xfId="1" applyAlignment="1">
      <alignment horizontal="center" vertical="center" wrapText="1"/>
    </xf>
    <xf numFmtId="43" fontId="9" fillId="2" borderId="1" xfId="1" applyNumberFormat="1" applyFont="1" applyAlignment="1">
      <alignment vertical="center"/>
    </xf>
    <xf numFmtId="43" fontId="9" fillId="2" borderId="1" xfId="1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2" borderId="1" xfId="1" applyAlignment="1">
      <alignment horizontal="center" vertical="center"/>
    </xf>
    <xf numFmtId="0" fontId="9" fillId="2" borderId="1" xfId="1" applyFont="1" applyAlignment="1">
      <alignment horizontal="center" vertical="center"/>
    </xf>
    <xf numFmtId="43" fontId="8" fillId="2" borderId="1" xfId="1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6"/>
  <sheetViews>
    <sheetView tabSelected="1" view="pageLayout" topLeftCell="A70" zoomScale="95" zoomScaleNormal="100" zoomScalePageLayoutView="95" workbookViewId="0">
      <selection activeCell="J75" sqref="J75"/>
    </sheetView>
  </sheetViews>
  <sheetFormatPr defaultColWidth="14.44140625" defaultRowHeight="15" customHeight="1" x14ac:dyDescent="0.3"/>
  <cols>
    <col min="1" max="1" width="8.6640625" style="1" customWidth="1"/>
    <col min="2" max="2" width="12.109375" style="1" customWidth="1"/>
    <col min="3" max="3" width="11.6640625" style="1" customWidth="1"/>
    <col min="4" max="4" width="8.6640625" style="1" customWidth="1"/>
    <col min="5" max="5" width="13.77734375" style="1" customWidth="1"/>
    <col min="6" max="6" width="12.109375" style="1" customWidth="1"/>
    <col min="7" max="26" width="8.6640625" style="1" customWidth="1"/>
    <col min="27" max="16384" width="14.44140625" style="1"/>
  </cols>
  <sheetData>
    <row r="1" spans="1:9" ht="15.6" x14ac:dyDescent="0.3">
      <c r="A1" s="12" t="s">
        <v>57</v>
      </c>
      <c r="B1" s="2"/>
    </row>
    <row r="2" spans="1:9" ht="14.4" x14ac:dyDescent="0.3">
      <c r="E2" s="4" t="s">
        <v>0</v>
      </c>
      <c r="F2" s="4">
        <v>0.4</v>
      </c>
    </row>
    <row r="3" spans="1:9" ht="14.4" x14ac:dyDescent="0.3">
      <c r="E3" s="4" t="s">
        <v>1</v>
      </c>
      <c r="F3" s="4">
        <v>5</v>
      </c>
    </row>
    <row r="5" spans="1:9" ht="14.4" x14ac:dyDescent="0.3">
      <c r="D5" s="4"/>
      <c r="E5" s="4" t="s">
        <v>2</v>
      </c>
      <c r="F5" s="4" t="s">
        <v>3</v>
      </c>
      <c r="G5" s="17" t="s">
        <v>4</v>
      </c>
      <c r="H5" s="17"/>
      <c r="I5" s="17"/>
    </row>
    <row r="6" spans="1:9" ht="14.4" x14ac:dyDescent="0.3">
      <c r="D6" s="4" t="s">
        <v>68</v>
      </c>
      <c r="E6" s="4" t="s">
        <v>6</v>
      </c>
      <c r="F6" s="6">
        <f>BINOMDIST(0,F3,F2,0)</f>
        <v>7.7759999999999996E-2</v>
      </c>
      <c r="G6" s="18" t="s">
        <v>75</v>
      </c>
      <c r="H6" s="18"/>
      <c r="I6" s="18"/>
    </row>
    <row r="7" spans="1:9" ht="14.4" x14ac:dyDescent="0.3">
      <c r="D7" s="4" t="s">
        <v>69</v>
      </c>
      <c r="E7" s="4" t="s">
        <v>8</v>
      </c>
      <c r="F7" s="6">
        <f>BINOMDIST(1,F3,F2,0)</f>
        <v>0.25919999999999999</v>
      </c>
      <c r="G7" s="18" t="s">
        <v>76</v>
      </c>
      <c r="H7" s="18"/>
      <c r="I7" s="18"/>
    </row>
    <row r="8" spans="1:9" ht="14.4" x14ac:dyDescent="0.3">
      <c r="D8" s="4" t="s">
        <v>70</v>
      </c>
      <c r="E8" s="4" t="s">
        <v>10</v>
      </c>
      <c r="F8" s="6">
        <f>BINOMDIST(1,F3,F2,1)</f>
        <v>0.33695999999999993</v>
      </c>
      <c r="G8" s="18" t="s">
        <v>77</v>
      </c>
      <c r="H8" s="18"/>
      <c r="I8" s="18"/>
    </row>
    <row r="9" spans="1:9" ht="14.4" x14ac:dyDescent="0.3">
      <c r="D9" s="4" t="s">
        <v>71</v>
      </c>
      <c r="E9" s="4" t="s">
        <v>12</v>
      </c>
      <c r="F9" s="6">
        <f>1-BINOMDIST(1,F3,F2,1)</f>
        <v>0.66304000000000007</v>
      </c>
      <c r="G9" s="14" t="s">
        <v>78</v>
      </c>
      <c r="H9" s="14"/>
      <c r="I9" s="15"/>
    </row>
    <row r="10" spans="1:9" ht="15.75" customHeight="1" x14ac:dyDescent="0.3">
      <c r="D10" s="4" t="s">
        <v>72</v>
      </c>
      <c r="E10" s="4" t="s">
        <v>13</v>
      </c>
      <c r="F10" s="6">
        <f>BINOMDIST(1,F3,F2,1)</f>
        <v>0.33695999999999993</v>
      </c>
      <c r="G10" s="18" t="s">
        <v>77</v>
      </c>
      <c r="H10" s="18"/>
      <c r="I10" s="18"/>
    </row>
    <row r="11" spans="1:9" ht="15.75" customHeight="1" x14ac:dyDescent="0.3">
      <c r="D11" s="4" t="s">
        <v>73</v>
      </c>
      <c r="E11" s="4" t="s">
        <v>15</v>
      </c>
      <c r="F11" s="6">
        <f>1-BINOMDIST(2,F3,F2,1)</f>
        <v>0.31744000000000006</v>
      </c>
      <c r="G11" s="18" t="s">
        <v>79</v>
      </c>
      <c r="H11" s="18"/>
      <c r="I11" s="18"/>
    </row>
    <row r="12" spans="1:9" ht="15.75" customHeight="1" x14ac:dyDescent="0.3"/>
    <row r="13" spans="1:9" ht="15.75" customHeight="1" x14ac:dyDescent="0.3">
      <c r="A13" s="12" t="s">
        <v>58</v>
      </c>
    </row>
    <row r="14" spans="1:9" ht="15.75" customHeight="1" x14ac:dyDescent="0.3">
      <c r="B14" s="4" t="s">
        <v>16</v>
      </c>
      <c r="C14" s="4">
        <v>0</v>
      </c>
      <c r="D14" s="4">
        <v>1</v>
      </c>
      <c r="E14" s="4">
        <v>2</v>
      </c>
      <c r="F14" s="4">
        <v>3</v>
      </c>
      <c r="G14" s="4">
        <v>4</v>
      </c>
    </row>
    <row r="15" spans="1:9" ht="15.75" customHeight="1" x14ac:dyDescent="0.3">
      <c r="B15" s="13" t="s">
        <v>14</v>
      </c>
      <c r="C15" s="13">
        <v>28</v>
      </c>
      <c r="D15" s="13">
        <v>62</v>
      </c>
      <c r="E15" s="13">
        <v>46</v>
      </c>
      <c r="F15" s="13">
        <v>10</v>
      </c>
      <c r="G15" s="13">
        <v>4</v>
      </c>
    </row>
    <row r="16" spans="1:9" ht="15.75" customHeight="1" x14ac:dyDescent="0.3">
      <c r="B16" s="8"/>
    </row>
    <row r="17" spans="1:11" ht="15.75" customHeight="1" x14ac:dyDescent="0.3">
      <c r="B17" s="4" t="s">
        <v>16</v>
      </c>
      <c r="C17" s="4" t="s">
        <v>14</v>
      </c>
      <c r="D17" s="4" t="s">
        <v>17</v>
      </c>
      <c r="E17" s="17" t="s">
        <v>18</v>
      </c>
      <c r="F17" s="17"/>
      <c r="G17" s="17"/>
      <c r="H17" s="17"/>
      <c r="I17" s="17" t="s">
        <v>51</v>
      </c>
      <c r="J17" s="17"/>
      <c r="K17" s="17"/>
    </row>
    <row r="18" spans="1:11" ht="15.75" customHeight="1" x14ac:dyDescent="0.3">
      <c r="B18" s="4">
        <v>0</v>
      </c>
      <c r="C18" s="4">
        <v>28</v>
      </c>
      <c r="D18" s="6">
        <f t="shared" ref="D18:D22" si="0">BINOMDIST(B18,4,0.333,0)</f>
        <v>0.19792622232099999</v>
      </c>
      <c r="E18" s="6">
        <f t="shared" ref="E18:E22" si="1">ROUND(150*D18,0)</f>
        <v>30</v>
      </c>
      <c r="F18" s="18" t="s">
        <v>46</v>
      </c>
      <c r="G18" s="18"/>
      <c r="H18" s="18"/>
      <c r="I18" s="18" t="s">
        <v>52</v>
      </c>
      <c r="J18" s="18"/>
      <c r="K18" s="18"/>
    </row>
    <row r="19" spans="1:11" ht="15.75" customHeight="1" x14ac:dyDescent="0.3">
      <c r="B19" s="4">
        <v>1</v>
      </c>
      <c r="C19" s="4">
        <v>62</v>
      </c>
      <c r="D19" s="6">
        <f t="shared" si="0"/>
        <v>0.39525896271599992</v>
      </c>
      <c r="E19" s="6">
        <f t="shared" si="1"/>
        <v>59</v>
      </c>
      <c r="F19" s="18" t="s">
        <v>47</v>
      </c>
      <c r="G19" s="18"/>
      <c r="H19" s="18"/>
      <c r="I19" s="18" t="s">
        <v>53</v>
      </c>
      <c r="J19" s="18"/>
      <c r="K19" s="18"/>
    </row>
    <row r="20" spans="1:11" ht="15.75" customHeight="1" x14ac:dyDescent="0.3">
      <c r="B20" s="4">
        <v>2</v>
      </c>
      <c r="C20" s="4">
        <v>46</v>
      </c>
      <c r="D20" s="6">
        <f t="shared" si="0"/>
        <v>0.29599977792600007</v>
      </c>
      <c r="E20" s="6">
        <f t="shared" si="1"/>
        <v>44</v>
      </c>
      <c r="F20" s="18" t="s">
        <v>48</v>
      </c>
      <c r="G20" s="18"/>
      <c r="H20" s="18"/>
      <c r="I20" s="18" t="s">
        <v>54</v>
      </c>
      <c r="J20" s="18"/>
      <c r="K20" s="18"/>
    </row>
    <row r="21" spans="1:11" ht="15.75" customHeight="1" x14ac:dyDescent="0.3">
      <c r="B21" s="4">
        <v>3</v>
      </c>
      <c r="C21" s="4">
        <v>10</v>
      </c>
      <c r="D21" s="6">
        <f t="shared" si="0"/>
        <v>9.8518666715999931E-2</v>
      </c>
      <c r="E21" s="6">
        <f t="shared" si="1"/>
        <v>15</v>
      </c>
      <c r="F21" s="18" t="s">
        <v>49</v>
      </c>
      <c r="G21" s="18"/>
      <c r="H21" s="18"/>
      <c r="I21" s="18" t="s">
        <v>55</v>
      </c>
      <c r="J21" s="18"/>
      <c r="K21" s="18"/>
    </row>
    <row r="22" spans="1:11" ht="15.75" customHeight="1" x14ac:dyDescent="0.3">
      <c r="B22" s="4">
        <v>4</v>
      </c>
      <c r="C22" s="4">
        <v>4</v>
      </c>
      <c r="D22" s="6">
        <f t="shared" si="0"/>
        <v>1.2296370321000005E-2</v>
      </c>
      <c r="E22" s="6">
        <f t="shared" si="1"/>
        <v>2</v>
      </c>
      <c r="F22" s="18" t="s">
        <v>50</v>
      </c>
      <c r="G22" s="18"/>
      <c r="H22" s="18"/>
      <c r="I22" s="18" t="s">
        <v>56</v>
      </c>
      <c r="J22" s="18"/>
      <c r="K22" s="18"/>
    </row>
    <row r="23" spans="1:11" ht="15.75" customHeight="1" x14ac:dyDescent="0.3">
      <c r="C23" s="4">
        <f>SUM(C18:C22)</f>
        <v>150</v>
      </c>
    </row>
    <row r="24" spans="1:11" ht="15.75" customHeight="1" x14ac:dyDescent="0.3"/>
    <row r="25" spans="1:11" ht="15.75" customHeight="1" x14ac:dyDescent="0.3">
      <c r="B25" s="4" t="s">
        <v>19</v>
      </c>
      <c r="C25" s="4">
        <f>SUMPRODUCT(C14:G14,C15:G15)/C23</f>
        <v>1.3333333333333333</v>
      </c>
      <c r="D25" s="17" t="s">
        <v>45</v>
      </c>
      <c r="E25" s="17"/>
      <c r="F25" s="17"/>
    </row>
    <row r="26" spans="1:11" ht="15.75" customHeight="1" x14ac:dyDescent="0.3">
      <c r="B26" s="4" t="s">
        <v>20</v>
      </c>
      <c r="C26" s="4">
        <f>C25</f>
        <v>1.3333333333333333</v>
      </c>
      <c r="D26" s="17">
        <f>C25</f>
        <v>1.3333333333333333</v>
      </c>
      <c r="E26" s="17"/>
      <c r="F26" s="17"/>
    </row>
    <row r="27" spans="1:11" ht="15.75" customHeight="1" x14ac:dyDescent="0.3">
      <c r="B27" s="4" t="s">
        <v>1</v>
      </c>
      <c r="C27" s="4">
        <v>4</v>
      </c>
      <c r="D27" s="17" t="s">
        <v>21</v>
      </c>
      <c r="E27" s="17"/>
      <c r="F27" s="17"/>
    </row>
    <row r="28" spans="1:11" ht="15.75" customHeight="1" x14ac:dyDescent="0.3">
      <c r="B28" s="4" t="s">
        <v>0</v>
      </c>
      <c r="C28" s="4">
        <f>C26/C27</f>
        <v>0.33333333333333331</v>
      </c>
      <c r="D28" s="17" t="s">
        <v>22</v>
      </c>
      <c r="E28" s="17"/>
      <c r="F28" s="17"/>
    </row>
    <row r="29" spans="1:11" ht="15.75" customHeight="1" x14ac:dyDescent="0.3">
      <c r="A29" s="2"/>
    </row>
    <row r="30" spans="1:11" ht="15.75" customHeight="1" x14ac:dyDescent="0.3">
      <c r="A30" s="12" t="s">
        <v>59</v>
      </c>
    </row>
    <row r="31" spans="1:11" ht="15.75" customHeight="1" x14ac:dyDescent="0.3">
      <c r="B31" s="9"/>
    </row>
    <row r="32" spans="1:11" ht="15.75" customHeight="1" x14ac:dyDescent="0.3">
      <c r="D32" s="4" t="s">
        <v>1</v>
      </c>
      <c r="E32" s="4">
        <v>5</v>
      </c>
      <c r="F32" s="4"/>
    </row>
    <row r="33" spans="1:9" ht="15.75" customHeight="1" x14ac:dyDescent="0.3">
      <c r="D33" s="4" t="s">
        <v>0</v>
      </c>
      <c r="E33" s="4">
        <f>6/20</f>
        <v>0.3</v>
      </c>
      <c r="F33" s="4" t="s">
        <v>23</v>
      </c>
    </row>
    <row r="34" spans="1:9" ht="15.75" customHeight="1" x14ac:dyDescent="0.3"/>
    <row r="35" spans="1:9" ht="15.75" customHeight="1" x14ac:dyDescent="0.3">
      <c r="C35" s="4"/>
      <c r="D35" s="4" t="s">
        <v>2</v>
      </c>
      <c r="E35" s="4" t="s">
        <v>3</v>
      </c>
      <c r="F35" s="17" t="s">
        <v>4</v>
      </c>
      <c r="G35" s="17"/>
      <c r="H35" s="17"/>
    </row>
    <row r="36" spans="1:9" ht="15.75" customHeight="1" x14ac:dyDescent="0.3">
      <c r="C36" s="4" t="s">
        <v>68</v>
      </c>
      <c r="D36" s="4" t="s">
        <v>24</v>
      </c>
      <c r="E36" s="6">
        <f>BINOMDIST(2,E32,E33,0)</f>
        <v>0.30869999999999997</v>
      </c>
      <c r="F36" s="18" t="s">
        <v>61</v>
      </c>
      <c r="G36" s="18"/>
      <c r="H36" s="18"/>
    </row>
    <row r="37" spans="1:9" ht="15.75" customHeight="1" x14ac:dyDescent="0.3">
      <c r="C37" s="4" t="s">
        <v>69</v>
      </c>
      <c r="D37" s="4" t="s">
        <v>12</v>
      </c>
      <c r="E37" s="6">
        <f>1-BINOMDIST(1,E32,E33,1)</f>
        <v>0.47177999999999987</v>
      </c>
      <c r="F37" s="18" t="s">
        <v>62</v>
      </c>
      <c r="G37" s="18"/>
      <c r="H37" s="18"/>
    </row>
    <row r="38" spans="1:9" ht="15.75" customHeight="1" x14ac:dyDescent="0.3">
      <c r="C38" s="4" t="s">
        <v>70</v>
      </c>
      <c r="D38" s="4" t="s">
        <v>66</v>
      </c>
      <c r="E38" s="6">
        <f>BINOMDIST(3,E32,E33,1)</f>
        <v>0.96921999999999997</v>
      </c>
      <c r="F38" s="18" t="s">
        <v>63</v>
      </c>
      <c r="G38" s="18"/>
      <c r="H38" s="18"/>
    </row>
    <row r="39" spans="1:9" ht="15.75" customHeight="1" x14ac:dyDescent="0.3">
      <c r="C39" s="4" t="s">
        <v>71</v>
      </c>
      <c r="D39" s="4" t="s">
        <v>67</v>
      </c>
      <c r="E39" s="6">
        <f>BINOMDIST(4,E32,E33,1)</f>
        <v>0.99757000000000007</v>
      </c>
      <c r="F39" s="18" t="s">
        <v>64</v>
      </c>
      <c r="G39" s="18"/>
      <c r="H39" s="18"/>
    </row>
    <row r="40" spans="1:9" ht="15.75" customHeight="1" x14ac:dyDescent="0.3">
      <c r="C40" s="4" t="s">
        <v>72</v>
      </c>
      <c r="D40" s="4" t="s">
        <v>15</v>
      </c>
      <c r="E40" s="6">
        <f>1-BINOMDIST(1,E32,E33,1)</f>
        <v>0.47177999999999987</v>
      </c>
      <c r="F40" s="18" t="s">
        <v>62</v>
      </c>
      <c r="G40" s="18"/>
      <c r="H40" s="18"/>
    </row>
    <row r="41" spans="1:9" ht="15.75" customHeight="1" x14ac:dyDescent="0.3">
      <c r="C41" s="4" t="s">
        <v>73</v>
      </c>
      <c r="D41" s="4" t="s">
        <v>6</v>
      </c>
      <c r="E41" s="6">
        <f>BINOMDIST(0,E32,E33,0)</f>
        <v>0.16806999999999997</v>
      </c>
      <c r="F41" s="18" t="s">
        <v>65</v>
      </c>
      <c r="G41" s="18"/>
      <c r="H41" s="18"/>
    </row>
    <row r="42" spans="1:9" ht="15.75" customHeight="1" x14ac:dyDescent="0.3"/>
    <row r="43" spans="1:9" ht="15.75" customHeight="1" x14ac:dyDescent="0.3">
      <c r="A43" s="12" t="s">
        <v>60</v>
      </c>
    </row>
    <row r="44" spans="1:9" ht="15.75" customHeight="1" x14ac:dyDescent="0.3">
      <c r="D44" s="4" t="s">
        <v>1</v>
      </c>
      <c r="E44" s="4">
        <v>10</v>
      </c>
      <c r="F44" s="4"/>
      <c r="G44" s="4"/>
      <c r="H44" s="4"/>
    </row>
    <row r="45" spans="1:9" ht="15.75" customHeight="1" x14ac:dyDescent="0.3">
      <c r="D45" s="4" t="s">
        <v>0</v>
      </c>
      <c r="E45" s="4">
        <v>0.04</v>
      </c>
      <c r="F45" s="17" t="s">
        <v>25</v>
      </c>
      <c r="G45" s="17"/>
      <c r="H45" s="17"/>
    </row>
    <row r="46" spans="1:9" ht="15.75" customHeight="1" x14ac:dyDescent="0.3">
      <c r="D46" s="4" t="s">
        <v>26</v>
      </c>
      <c r="E46" s="4">
        <f>E44*E45</f>
        <v>0.4</v>
      </c>
      <c r="F46" s="17" t="s">
        <v>74</v>
      </c>
      <c r="G46" s="17"/>
      <c r="H46" s="17"/>
    </row>
    <row r="47" spans="1:9" ht="15.75" customHeight="1" x14ac:dyDescent="0.3"/>
    <row r="48" spans="1:9" ht="15.75" customHeight="1" x14ac:dyDescent="0.3">
      <c r="D48" s="4"/>
      <c r="E48" s="4" t="s">
        <v>2</v>
      </c>
      <c r="F48" s="4" t="s">
        <v>3</v>
      </c>
      <c r="G48" s="17" t="s">
        <v>27</v>
      </c>
      <c r="H48" s="17"/>
      <c r="I48" s="17"/>
    </row>
    <row r="49" spans="1:9" ht="15.75" customHeight="1" x14ac:dyDescent="0.3">
      <c r="D49" s="4" t="s">
        <v>68</v>
      </c>
      <c r="E49" s="4" t="s">
        <v>24</v>
      </c>
      <c r="F49" s="6">
        <f>POISSON(2,E46,0)</f>
        <v>5.3625603682851138E-2</v>
      </c>
      <c r="G49" s="18" t="s">
        <v>80</v>
      </c>
      <c r="H49" s="18"/>
      <c r="I49" s="18"/>
    </row>
    <row r="50" spans="1:9" ht="15.75" customHeight="1" x14ac:dyDescent="0.3">
      <c r="D50" s="4" t="s">
        <v>69</v>
      </c>
      <c r="E50" s="4" t="s">
        <v>12</v>
      </c>
      <c r="F50" s="6">
        <f>1-POISSON(1,E46,1)</f>
        <v>6.1551935550104964E-2</v>
      </c>
      <c r="G50" s="18" t="s">
        <v>81</v>
      </c>
      <c r="H50" s="18"/>
      <c r="I50" s="18"/>
    </row>
    <row r="51" spans="1:9" ht="15.75" customHeight="1" x14ac:dyDescent="0.3">
      <c r="D51" s="4" t="s">
        <v>70</v>
      </c>
      <c r="E51" s="4" t="s">
        <v>66</v>
      </c>
      <c r="F51" s="6">
        <f>POISSON(3,E46,1)</f>
        <v>0.99922374862379293</v>
      </c>
      <c r="G51" s="18" t="s">
        <v>82</v>
      </c>
      <c r="H51" s="18"/>
      <c r="I51" s="18"/>
    </row>
    <row r="52" spans="1:9" ht="15.75" customHeight="1" x14ac:dyDescent="0.3">
      <c r="D52" s="4" t="s">
        <v>71</v>
      </c>
      <c r="E52" s="4" t="s">
        <v>15</v>
      </c>
      <c r="F52" s="6">
        <f>1-POISSON(2,E46,1)</f>
        <v>7.9263318672537775E-3</v>
      </c>
      <c r="G52" s="18" t="s">
        <v>83</v>
      </c>
      <c r="H52" s="18"/>
      <c r="I52" s="18"/>
    </row>
    <row r="53" spans="1:9" ht="15.75" customHeight="1" x14ac:dyDescent="0.3"/>
    <row r="54" spans="1:9" ht="15.75" customHeight="1" x14ac:dyDescent="0.3"/>
    <row r="55" spans="1:9" ht="15.75" customHeight="1" x14ac:dyDescent="0.3">
      <c r="A55" s="2"/>
    </row>
    <row r="56" spans="1:9" ht="15.75" customHeight="1" x14ac:dyDescent="0.3">
      <c r="A56" s="2"/>
    </row>
    <row r="57" spans="1:9" ht="15.75" customHeight="1" x14ac:dyDescent="0.3">
      <c r="A57" s="2"/>
    </row>
    <row r="58" spans="1:9" ht="15.75" customHeight="1" x14ac:dyDescent="0.3">
      <c r="A58" s="2"/>
    </row>
    <row r="59" spans="1:9" ht="15.75" customHeight="1" x14ac:dyDescent="0.3">
      <c r="A59" s="2"/>
    </row>
    <row r="60" spans="1:9" ht="15.75" customHeight="1" x14ac:dyDescent="0.3">
      <c r="A60" s="2"/>
    </row>
    <row r="61" spans="1:9" ht="15.75" customHeight="1" x14ac:dyDescent="0.3">
      <c r="A61" s="2"/>
    </row>
    <row r="62" spans="1:9" ht="15.75" customHeight="1" x14ac:dyDescent="0.3">
      <c r="A62" s="7" t="s">
        <v>89</v>
      </c>
    </row>
    <row r="63" spans="1:9" ht="15.75" customHeight="1" x14ac:dyDescent="0.3">
      <c r="E63" s="4" t="s">
        <v>26</v>
      </c>
      <c r="F63" s="4">
        <v>2.35</v>
      </c>
    </row>
    <row r="64" spans="1:9" ht="15.75" customHeight="1" x14ac:dyDescent="0.3"/>
    <row r="65" spans="1:10" ht="15.75" customHeight="1" x14ac:dyDescent="0.3">
      <c r="D65" s="4"/>
      <c r="E65" s="4" t="s">
        <v>2</v>
      </c>
      <c r="F65" s="4" t="s">
        <v>28</v>
      </c>
      <c r="G65" s="17" t="s">
        <v>4</v>
      </c>
      <c r="H65" s="17"/>
    </row>
    <row r="66" spans="1:10" ht="15.75" customHeight="1" x14ac:dyDescent="0.3">
      <c r="D66" s="4" t="s">
        <v>5</v>
      </c>
      <c r="E66" s="4" t="s">
        <v>88</v>
      </c>
      <c r="F66" s="6">
        <f>POISSON(2,F63,1)</f>
        <v>0.58282479258977771</v>
      </c>
      <c r="G66" s="18" t="s">
        <v>84</v>
      </c>
      <c r="H66" s="18"/>
    </row>
    <row r="67" spans="1:10" ht="15.75" customHeight="1" x14ac:dyDescent="0.3">
      <c r="D67" s="4" t="s">
        <v>7</v>
      </c>
      <c r="E67" s="4" t="s">
        <v>12</v>
      </c>
      <c r="F67" s="6">
        <f>1-POISSON(1,F63,1)</f>
        <v>0.68051330657790876</v>
      </c>
      <c r="G67" s="18" t="s">
        <v>85</v>
      </c>
      <c r="H67" s="18"/>
    </row>
    <row r="68" spans="1:10" ht="15.75" customHeight="1" x14ac:dyDescent="0.3">
      <c r="D68" s="4" t="s">
        <v>9</v>
      </c>
      <c r="E68" s="4" t="s">
        <v>8</v>
      </c>
      <c r="F68" s="6">
        <f>POISSON(1,F63,0)</f>
        <v>0.22411753120654157</v>
      </c>
      <c r="G68" s="18" t="s">
        <v>86</v>
      </c>
      <c r="H68" s="18"/>
    </row>
    <row r="69" spans="1:10" ht="15.75" customHeight="1" x14ac:dyDescent="0.3">
      <c r="D69" s="4" t="s">
        <v>11</v>
      </c>
      <c r="E69" s="4" t="s">
        <v>67</v>
      </c>
      <c r="F69" s="6">
        <f>POISSON(4,F63,1)</f>
        <v>0.91029669132559432</v>
      </c>
      <c r="G69" s="18" t="s">
        <v>87</v>
      </c>
      <c r="H69" s="18"/>
    </row>
    <row r="70" spans="1:10" ht="15.75" customHeight="1" x14ac:dyDescent="0.3"/>
    <row r="71" spans="1:10" ht="15.75" customHeight="1" x14ac:dyDescent="0.3"/>
    <row r="72" spans="1:10" ht="15.75" customHeight="1" x14ac:dyDescent="0.3">
      <c r="A72" s="12" t="s">
        <v>90</v>
      </c>
      <c r="B72" s="10"/>
    </row>
    <row r="73" spans="1:10" ht="15.75" customHeight="1" x14ac:dyDescent="0.3">
      <c r="B73" s="21" t="s">
        <v>29</v>
      </c>
      <c r="C73" s="21"/>
      <c r="D73" s="22">
        <v>0</v>
      </c>
      <c r="E73" s="22">
        <v>1</v>
      </c>
      <c r="F73" s="22">
        <v>2</v>
      </c>
      <c r="G73" s="22">
        <v>3</v>
      </c>
      <c r="H73" s="22">
        <v>4</v>
      </c>
    </row>
    <row r="74" spans="1:10" ht="15.75" customHeight="1" x14ac:dyDescent="0.3">
      <c r="B74" s="21" t="s">
        <v>30</v>
      </c>
      <c r="C74" s="21"/>
      <c r="D74" s="22">
        <v>51</v>
      </c>
      <c r="E74" s="22">
        <v>54</v>
      </c>
      <c r="F74" s="22">
        <v>36</v>
      </c>
      <c r="G74" s="22">
        <v>6</v>
      </c>
      <c r="H74" s="22">
        <v>3</v>
      </c>
    </row>
    <row r="75" spans="1:10" ht="15.75" customHeight="1" x14ac:dyDescent="0.3"/>
    <row r="76" spans="1:10" ht="15.75" customHeight="1" x14ac:dyDescent="0.3">
      <c r="B76" s="4" t="s">
        <v>16</v>
      </c>
      <c r="C76" s="4" t="s">
        <v>14</v>
      </c>
      <c r="D76" s="4" t="s">
        <v>17</v>
      </c>
      <c r="E76" s="17" t="s">
        <v>31</v>
      </c>
      <c r="F76" s="17"/>
      <c r="G76" s="17"/>
      <c r="H76" s="17" t="s">
        <v>91</v>
      </c>
      <c r="I76" s="17"/>
      <c r="J76" s="17"/>
    </row>
    <row r="77" spans="1:10" ht="15.75" customHeight="1" x14ac:dyDescent="0.3">
      <c r="B77" s="4">
        <v>0</v>
      </c>
      <c r="C77" s="4">
        <v>51</v>
      </c>
      <c r="D77" s="6">
        <f t="shared" ref="D77:D81" si="2">POISSON(B77,1.04,0)</f>
        <v>0.35345468195878016</v>
      </c>
      <c r="E77" s="6">
        <f>ROUND(150*D77,0)</f>
        <v>53</v>
      </c>
      <c r="F77" s="18" t="s">
        <v>98</v>
      </c>
      <c r="G77" s="18"/>
      <c r="H77" s="18" t="s">
        <v>92</v>
      </c>
      <c r="I77" s="18"/>
      <c r="J77" s="18"/>
    </row>
    <row r="78" spans="1:10" ht="15.75" customHeight="1" x14ac:dyDescent="0.3">
      <c r="B78" s="4">
        <v>1</v>
      </c>
      <c r="C78" s="4">
        <v>54</v>
      </c>
      <c r="D78" s="6">
        <f t="shared" si="2"/>
        <v>0.36759286923713136</v>
      </c>
      <c r="E78" s="6">
        <f t="shared" ref="E78:E81" si="3">ROUND(150*D78,0)</f>
        <v>55</v>
      </c>
      <c r="F78" s="18" t="s">
        <v>97</v>
      </c>
      <c r="G78" s="18"/>
      <c r="H78" s="18" t="s">
        <v>93</v>
      </c>
      <c r="I78" s="18"/>
      <c r="J78" s="18"/>
    </row>
    <row r="79" spans="1:10" ht="15.75" customHeight="1" x14ac:dyDescent="0.3">
      <c r="B79" s="4">
        <v>2</v>
      </c>
      <c r="C79" s="4">
        <v>36</v>
      </c>
      <c r="D79" s="6">
        <f t="shared" si="2"/>
        <v>0.1911482920033083</v>
      </c>
      <c r="E79" s="6">
        <f t="shared" si="3"/>
        <v>29</v>
      </c>
      <c r="F79" s="18" t="s">
        <v>99</v>
      </c>
      <c r="G79" s="18"/>
      <c r="H79" s="18" t="s">
        <v>94</v>
      </c>
      <c r="I79" s="18"/>
      <c r="J79" s="18"/>
    </row>
    <row r="80" spans="1:10" ht="15.75" customHeight="1" x14ac:dyDescent="0.3">
      <c r="B80" s="4">
        <v>3</v>
      </c>
      <c r="C80" s="4">
        <v>6</v>
      </c>
      <c r="D80" s="6">
        <f t="shared" si="2"/>
        <v>6.6264741227813562E-2</v>
      </c>
      <c r="E80" s="6">
        <f t="shared" si="3"/>
        <v>10</v>
      </c>
      <c r="F80" s="18" t="s">
        <v>100</v>
      </c>
      <c r="G80" s="18"/>
      <c r="H80" s="18" t="s">
        <v>95</v>
      </c>
      <c r="I80" s="18"/>
      <c r="J80" s="18"/>
    </row>
    <row r="81" spans="1:10" ht="15.75" customHeight="1" x14ac:dyDescent="0.3">
      <c r="B81" s="4">
        <v>4</v>
      </c>
      <c r="C81" s="4">
        <v>3</v>
      </c>
      <c r="D81" s="6">
        <f t="shared" si="2"/>
        <v>1.7228832719231521E-2</v>
      </c>
      <c r="E81" s="6">
        <f t="shared" si="3"/>
        <v>3</v>
      </c>
      <c r="F81" s="18" t="s">
        <v>101</v>
      </c>
      <c r="G81" s="18"/>
      <c r="H81" s="18" t="s">
        <v>96</v>
      </c>
      <c r="I81" s="18"/>
      <c r="J81" s="18"/>
    </row>
    <row r="82" spans="1:10" ht="15.75" customHeight="1" x14ac:dyDescent="0.3">
      <c r="C82" s="4">
        <f>SUM(C77:C81)</f>
        <v>150</v>
      </c>
      <c r="D82" s="3" t="s">
        <v>21</v>
      </c>
      <c r="F82" s="20"/>
      <c r="G82" s="20"/>
    </row>
    <row r="83" spans="1:10" ht="15.75" customHeight="1" x14ac:dyDescent="0.3"/>
    <row r="84" spans="1:10" ht="15.75" customHeight="1" x14ac:dyDescent="0.3">
      <c r="E84" s="4" t="s">
        <v>32</v>
      </c>
      <c r="F84" s="4">
        <f>SUMPRODUCT(D73:H73,D74:H74)/C82</f>
        <v>1.04</v>
      </c>
    </row>
    <row r="85" spans="1:10" ht="15.75" customHeight="1" x14ac:dyDescent="0.3">
      <c r="B85" s="3"/>
      <c r="C85" s="12"/>
    </row>
    <row r="86" spans="1:10" ht="15.75" customHeight="1" x14ac:dyDescent="0.3">
      <c r="A86" s="12" t="s">
        <v>102</v>
      </c>
    </row>
    <row r="87" spans="1:10" ht="15.75" customHeight="1" x14ac:dyDescent="0.3">
      <c r="E87" s="4" t="s">
        <v>33</v>
      </c>
      <c r="F87" s="4">
        <v>5000</v>
      </c>
    </row>
    <row r="88" spans="1:10" ht="15.75" customHeight="1" x14ac:dyDescent="0.3">
      <c r="E88" s="4" t="s">
        <v>34</v>
      </c>
      <c r="F88" s="4">
        <v>1000</v>
      </c>
    </row>
    <row r="89" spans="1:10" ht="15.75" customHeight="1" x14ac:dyDescent="0.3"/>
    <row r="90" spans="1:10" ht="15.75" customHeight="1" x14ac:dyDescent="0.3">
      <c r="B90" s="4"/>
      <c r="C90" s="17" t="s">
        <v>2</v>
      </c>
      <c r="D90" s="17"/>
      <c r="E90" s="4" t="s">
        <v>3</v>
      </c>
      <c r="F90" s="19" t="s">
        <v>4</v>
      </c>
      <c r="G90" s="19"/>
      <c r="H90" s="19"/>
      <c r="I90" s="19"/>
      <c r="J90" s="19"/>
    </row>
    <row r="91" spans="1:10" ht="15.75" customHeight="1" x14ac:dyDescent="0.3">
      <c r="B91" s="4" t="s">
        <v>68</v>
      </c>
      <c r="C91" s="17" t="s">
        <v>35</v>
      </c>
      <c r="D91" s="17"/>
      <c r="E91" s="6">
        <f>NORMDIST(5012,F87,F88,1)</f>
        <v>0.50478719247192205</v>
      </c>
      <c r="F91" s="18" t="s">
        <v>103</v>
      </c>
      <c r="G91" s="18"/>
      <c r="H91" s="18"/>
      <c r="I91" s="18"/>
      <c r="J91" s="18"/>
    </row>
    <row r="92" spans="1:10" ht="15.75" customHeight="1" x14ac:dyDescent="0.3">
      <c r="B92" s="4" t="s">
        <v>69</v>
      </c>
      <c r="C92" s="17" t="s">
        <v>36</v>
      </c>
      <c r="D92" s="17"/>
      <c r="E92" s="6">
        <f>NORMDIST(6000,F87,F88,1)-NORMDIST(4000,F87,F88,1)</f>
        <v>0.68268949213708607</v>
      </c>
      <c r="F92" s="18" t="s">
        <v>104</v>
      </c>
      <c r="G92" s="18"/>
      <c r="H92" s="18"/>
      <c r="I92" s="18"/>
      <c r="J92" s="18"/>
    </row>
    <row r="93" spans="1:10" ht="15.75" customHeight="1" x14ac:dyDescent="0.3">
      <c r="B93" s="4" t="s">
        <v>70</v>
      </c>
      <c r="C93" s="17" t="s">
        <v>37</v>
      </c>
      <c r="D93" s="17"/>
      <c r="E93" s="6">
        <f>1-NORMDIST(5012,F87,F88,1)</f>
        <v>0.49521280752807795</v>
      </c>
      <c r="F93" s="18" t="s">
        <v>105</v>
      </c>
      <c r="G93" s="18"/>
      <c r="H93" s="18"/>
      <c r="I93" s="18"/>
      <c r="J93" s="18"/>
    </row>
    <row r="94" spans="1:10" ht="15.75" customHeight="1" x14ac:dyDescent="0.3">
      <c r="B94" s="2"/>
    </row>
    <row r="95" spans="1:10" ht="15.75" customHeight="1" x14ac:dyDescent="0.3">
      <c r="A95" s="12" t="s">
        <v>106</v>
      </c>
      <c r="B95" s="2"/>
    </row>
    <row r="96" spans="1:10" ht="15.75" customHeight="1" x14ac:dyDescent="0.3">
      <c r="B96" s="2"/>
      <c r="E96" s="4" t="s">
        <v>33</v>
      </c>
      <c r="F96" s="4">
        <v>100000</v>
      </c>
    </row>
    <row r="97" spans="1:10" ht="15.75" customHeight="1" x14ac:dyDescent="0.3">
      <c r="B97" s="2"/>
      <c r="E97" s="4" t="s">
        <v>34</v>
      </c>
      <c r="F97" s="4">
        <v>20000</v>
      </c>
    </row>
    <row r="98" spans="1:10" ht="15.75" customHeight="1" x14ac:dyDescent="0.3">
      <c r="B98" s="2"/>
      <c r="E98"/>
      <c r="F98"/>
    </row>
    <row r="99" spans="1:10" ht="15.75" customHeight="1" x14ac:dyDescent="0.3">
      <c r="B99" s="4"/>
      <c r="C99" s="17" t="s">
        <v>2</v>
      </c>
      <c r="D99" s="17"/>
      <c r="E99" s="4" t="s">
        <v>3</v>
      </c>
      <c r="F99" s="17" t="s">
        <v>4</v>
      </c>
      <c r="G99" s="17"/>
      <c r="H99" s="17"/>
      <c r="I99" s="17"/>
      <c r="J99" s="17"/>
    </row>
    <row r="100" spans="1:10" ht="15.75" customHeight="1" x14ac:dyDescent="0.3">
      <c r="B100" s="4" t="s">
        <v>68</v>
      </c>
      <c r="C100" s="17" t="s">
        <v>38</v>
      </c>
      <c r="D100" s="17"/>
      <c r="E100" s="6">
        <f>NORMDIST(125000,F96,F97,1)</f>
        <v>0.89435022633314476</v>
      </c>
      <c r="F100" s="18" t="s">
        <v>107</v>
      </c>
      <c r="G100" s="18"/>
      <c r="H100" s="18"/>
      <c r="I100" s="18"/>
      <c r="J100" s="18"/>
    </row>
    <row r="101" spans="1:10" ht="15.75" customHeight="1" x14ac:dyDescent="0.3">
      <c r="B101" s="4" t="s">
        <v>69</v>
      </c>
      <c r="C101" s="17" t="s">
        <v>39</v>
      </c>
      <c r="D101" s="17"/>
      <c r="E101" s="6">
        <f>NORMDIST(130000,F96,F97,1)-NORMDIST(105000,F96,F97,1)</f>
        <v>0.33448647304821821</v>
      </c>
      <c r="F101" s="18" t="s">
        <v>108</v>
      </c>
      <c r="G101" s="18"/>
      <c r="H101" s="18"/>
      <c r="I101" s="18"/>
      <c r="J101" s="18"/>
    </row>
    <row r="102" spans="1:10" ht="15.75" customHeight="1" x14ac:dyDescent="0.3">
      <c r="B102" s="4" t="s">
        <v>70</v>
      </c>
      <c r="C102" s="17" t="s">
        <v>40</v>
      </c>
      <c r="D102" s="17"/>
      <c r="E102" s="6">
        <f>1-NORMDIST(120000,F96,F97,1)</f>
        <v>0.15865525393145696</v>
      </c>
      <c r="F102" s="18" t="s">
        <v>109</v>
      </c>
      <c r="G102" s="18"/>
      <c r="H102" s="18"/>
      <c r="I102" s="18"/>
      <c r="J102" s="18"/>
    </row>
    <row r="103" spans="1:10" ht="15.75" customHeight="1" x14ac:dyDescent="0.3"/>
    <row r="104" spans="1:10" ht="15.75" customHeight="1" x14ac:dyDescent="0.3"/>
    <row r="105" spans="1:10" ht="15.75" customHeight="1" x14ac:dyDescent="0.3">
      <c r="A105" s="12" t="s">
        <v>110</v>
      </c>
    </row>
    <row r="106" spans="1:10" ht="15.75" customHeight="1" x14ac:dyDescent="0.3">
      <c r="E106" s="4" t="s">
        <v>33</v>
      </c>
      <c r="F106" s="4">
        <v>42</v>
      </c>
    </row>
    <row r="107" spans="1:10" ht="15.75" customHeight="1" x14ac:dyDescent="0.3">
      <c r="E107" s="4" t="s">
        <v>34</v>
      </c>
      <c r="F107" s="4">
        <v>24</v>
      </c>
    </row>
    <row r="108" spans="1:10" ht="15.75" customHeight="1" x14ac:dyDescent="0.3">
      <c r="E108" s="4" t="s">
        <v>41</v>
      </c>
      <c r="F108" s="4">
        <v>1000</v>
      </c>
    </row>
    <row r="109" spans="1:10" ht="15.75" customHeight="1" x14ac:dyDescent="0.3"/>
    <row r="110" spans="1:10" ht="15.75" customHeight="1" x14ac:dyDescent="0.3">
      <c r="B110" s="4"/>
      <c r="C110" s="17" t="s">
        <v>2</v>
      </c>
      <c r="D110" s="17"/>
      <c r="E110" s="4" t="s">
        <v>3</v>
      </c>
      <c r="F110" s="17" t="s">
        <v>4</v>
      </c>
      <c r="G110" s="17"/>
      <c r="H110" s="17"/>
      <c r="I110" s="17"/>
      <c r="J110" s="17"/>
    </row>
    <row r="111" spans="1:10" ht="15.75" customHeight="1" x14ac:dyDescent="0.3">
      <c r="B111" s="4" t="s">
        <v>68</v>
      </c>
      <c r="C111" s="17" t="s">
        <v>42</v>
      </c>
      <c r="D111" s="17"/>
      <c r="E111" s="6">
        <f>1-NORMDIST(60,F106,F107,1)</f>
        <v>0.22662735237686826</v>
      </c>
      <c r="F111" s="18" t="s">
        <v>111</v>
      </c>
      <c r="G111" s="18"/>
      <c r="H111" s="18"/>
      <c r="I111" s="18"/>
      <c r="J111" s="18"/>
    </row>
    <row r="112" spans="1:10" ht="15.75" customHeight="1" x14ac:dyDescent="0.3">
      <c r="B112" s="4" t="s">
        <v>69</v>
      </c>
      <c r="C112" s="17" t="s">
        <v>43</v>
      </c>
      <c r="D112" s="17"/>
      <c r="E112" s="6">
        <f>NORMDIST(44,F106,F107,1)-NORMDIST(20,F106,F107,1)</f>
        <v>0.35354808268783683</v>
      </c>
      <c r="F112" s="18" t="s">
        <v>113</v>
      </c>
      <c r="G112" s="18"/>
      <c r="H112" s="18"/>
      <c r="I112" s="18"/>
      <c r="J112" s="18"/>
    </row>
    <row r="113" spans="2:10" ht="15.75" customHeight="1" x14ac:dyDescent="0.3">
      <c r="B113" s="4" t="s">
        <v>70</v>
      </c>
      <c r="C113" s="17" t="s">
        <v>44</v>
      </c>
      <c r="D113" s="17"/>
      <c r="E113" s="6">
        <f>NORMDIST(30,F106,F107,1)</f>
        <v>0.30853753872598688</v>
      </c>
      <c r="F113" s="18" t="s">
        <v>112</v>
      </c>
      <c r="G113" s="18"/>
      <c r="H113" s="18"/>
      <c r="I113" s="18"/>
      <c r="J113" s="18"/>
    </row>
    <row r="114" spans="2:10" ht="15.75" customHeight="1" x14ac:dyDescent="0.3">
      <c r="B114" s="2"/>
      <c r="F114" s="16"/>
      <c r="G114" s="16"/>
      <c r="H114" s="16"/>
      <c r="I114" s="16"/>
    </row>
    <row r="115" spans="2:10" ht="15.75" customHeight="1" x14ac:dyDescent="0.3">
      <c r="B115" s="2"/>
    </row>
    <row r="116" spans="2:10" ht="15.75" customHeight="1" x14ac:dyDescent="0.3">
      <c r="B116" s="2"/>
    </row>
    <row r="117" spans="2:10" ht="15.75" customHeight="1" x14ac:dyDescent="0.3">
      <c r="B117" s="2"/>
    </row>
    <row r="118" spans="2:10" ht="15.75" customHeight="1" x14ac:dyDescent="0.3">
      <c r="B118" s="2"/>
    </row>
    <row r="119" spans="2:10" ht="15.75" customHeight="1" x14ac:dyDescent="0.3">
      <c r="B119" s="2"/>
    </row>
    <row r="120" spans="2:10" ht="15.75" customHeight="1" x14ac:dyDescent="0.3">
      <c r="B120" s="11"/>
      <c r="C120" s="9"/>
    </row>
    <row r="121" spans="2:10" ht="15.75" customHeight="1" x14ac:dyDescent="0.3"/>
    <row r="122" spans="2:10" ht="15.75" customHeight="1" x14ac:dyDescent="0.3"/>
    <row r="123" spans="2:10" ht="15.75" customHeight="1" x14ac:dyDescent="0.3"/>
    <row r="124" spans="2:10" ht="15.75" customHeight="1" x14ac:dyDescent="0.3"/>
    <row r="125" spans="2:10" ht="15.75" customHeight="1" x14ac:dyDescent="0.3"/>
    <row r="126" spans="2:10" ht="15.75" customHeight="1" x14ac:dyDescent="0.3"/>
    <row r="127" spans="2:10" ht="15.75" customHeight="1" x14ac:dyDescent="0.3"/>
    <row r="128" spans="2:10" ht="15.75" customHeight="1" x14ac:dyDescent="0.3"/>
    <row r="129" spans="2:3" ht="15.75" customHeight="1" x14ac:dyDescent="0.3"/>
    <row r="130" spans="2:3" ht="15.75" customHeight="1" x14ac:dyDescent="0.3">
      <c r="B130" s="2"/>
    </row>
    <row r="131" spans="2:3" ht="15.75" customHeight="1" x14ac:dyDescent="0.3">
      <c r="B131" s="2"/>
    </row>
    <row r="132" spans="2:3" ht="15.75" customHeight="1" x14ac:dyDescent="0.3">
      <c r="B132" s="2"/>
    </row>
    <row r="133" spans="2:3" ht="15.75" customHeight="1" x14ac:dyDescent="0.3">
      <c r="B133" s="2"/>
    </row>
    <row r="134" spans="2:3" ht="15.75" customHeight="1" x14ac:dyDescent="0.3">
      <c r="B134" s="2"/>
    </row>
    <row r="135" spans="2:3" ht="15.75" customHeight="1" x14ac:dyDescent="0.3"/>
    <row r="136" spans="2:3" ht="15.75" customHeight="1" x14ac:dyDescent="0.3">
      <c r="B136" s="11"/>
      <c r="C136" s="9"/>
    </row>
    <row r="137" spans="2:3" ht="15.75" customHeight="1" x14ac:dyDescent="0.3"/>
    <row r="138" spans="2:3" ht="15.75" customHeight="1" x14ac:dyDescent="0.3"/>
    <row r="139" spans="2:3" ht="15.75" customHeight="1" x14ac:dyDescent="0.3"/>
    <row r="140" spans="2:3" ht="15.75" customHeight="1" x14ac:dyDescent="0.3"/>
    <row r="141" spans="2:3" ht="15.75" customHeight="1" x14ac:dyDescent="0.3"/>
    <row r="142" spans="2:3" ht="15.75" customHeight="1" x14ac:dyDescent="0.3"/>
    <row r="143" spans="2:3" ht="15.75" customHeight="1" x14ac:dyDescent="0.3"/>
    <row r="144" spans="2:3" ht="15.75" customHeight="1" x14ac:dyDescent="0.3"/>
    <row r="145" spans="1:5" ht="15.75" customHeight="1" x14ac:dyDescent="0.3"/>
    <row r="146" spans="1:5" ht="15.75" customHeight="1" x14ac:dyDescent="0.3"/>
    <row r="147" spans="1:5" ht="15.75" customHeight="1" x14ac:dyDescent="0.3">
      <c r="A147" s="5"/>
      <c r="B147" s="9"/>
      <c r="C147" s="9"/>
      <c r="D147" s="9"/>
      <c r="E147" s="5"/>
    </row>
    <row r="148" spans="1:5" ht="15.75" customHeight="1" x14ac:dyDescent="0.3">
      <c r="A148" s="5"/>
      <c r="B148" s="5"/>
      <c r="C148" s="5"/>
      <c r="D148" s="5"/>
      <c r="E148" s="5"/>
    </row>
    <row r="149" spans="1:5" ht="15.75" customHeight="1" x14ac:dyDescent="0.3">
      <c r="A149" s="5"/>
      <c r="B149" s="5"/>
      <c r="C149" s="5"/>
      <c r="D149" s="5"/>
      <c r="E149" s="5"/>
    </row>
    <row r="150" spans="1:5" ht="15.75" customHeight="1" x14ac:dyDescent="0.3">
      <c r="A150" s="5"/>
      <c r="B150" s="5"/>
      <c r="C150" s="5"/>
      <c r="D150" s="5"/>
      <c r="E150" s="5"/>
    </row>
    <row r="151" spans="1:5" ht="15.75" customHeight="1" x14ac:dyDescent="0.3"/>
    <row r="152" spans="1:5" ht="15.75" customHeight="1" x14ac:dyDescent="0.3"/>
    <row r="153" spans="1:5" ht="15.75" customHeight="1" x14ac:dyDescent="0.3"/>
    <row r="154" spans="1:5" ht="15.75" customHeight="1" x14ac:dyDescent="0.3"/>
    <row r="155" spans="1:5" ht="15.75" customHeight="1" x14ac:dyDescent="0.3"/>
    <row r="156" spans="1:5" ht="15.75" customHeight="1" x14ac:dyDescent="0.3"/>
    <row r="157" spans="1:5" ht="15.75" customHeight="1" x14ac:dyDescent="0.3"/>
    <row r="158" spans="1:5" ht="15.75" customHeight="1" x14ac:dyDescent="0.3"/>
    <row r="159" spans="1:5" ht="15.75" customHeight="1" x14ac:dyDescent="0.3"/>
    <row r="160" spans="1:5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</sheetData>
  <mergeCells count="80">
    <mergeCell ref="B73:C73"/>
    <mergeCell ref="B74:C74"/>
    <mergeCell ref="D25:F25"/>
    <mergeCell ref="D26:F26"/>
    <mergeCell ref="D28:F28"/>
    <mergeCell ref="D27:F27"/>
    <mergeCell ref="E17:H17"/>
    <mergeCell ref="F18:H18"/>
    <mergeCell ref="F19:H19"/>
    <mergeCell ref="F20:H20"/>
    <mergeCell ref="F21:H21"/>
    <mergeCell ref="F22:H22"/>
    <mergeCell ref="I17:K17"/>
    <mergeCell ref="I18:K18"/>
    <mergeCell ref="I19:K19"/>
    <mergeCell ref="I20:K20"/>
    <mergeCell ref="I21:K21"/>
    <mergeCell ref="I22:K22"/>
    <mergeCell ref="G65:H65"/>
    <mergeCell ref="G51:I51"/>
    <mergeCell ref="G52:I52"/>
    <mergeCell ref="G5:I5"/>
    <mergeCell ref="F45:H45"/>
    <mergeCell ref="F46:H46"/>
    <mergeCell ref="G48:I48"/>
    <mergeCell ref="G49:I49"/>
    <mergeCell ref="G50:I50"/>
    <mergeCell ref="F35:H35"/>
    <mergeCell ref="F36:H36"/>
    <mergeCell ref="F37:H37"/>
    <mergeCell ref="F38:H38"/>
    <mergeCell ref="F39:H39"/>
    <mergeCell ref="F40:H40"/>
    <mergeCell ref="F41:H41"/>
    <mergeCell ref="G6:I6"/>
    <mergeCell ref="G7:I7"/>
    <mergeCell ref="G8:I8"/>
    <mergeCell ref="G10:I10"/>
    <mergeCell ref="G11:I11"/>
    <mergeCell ref="G66:H66"/>
    <mergeCell ref="G67:H67"/>
    <mergeCell ref="G68:H68"/>
    <mergeCell ref="G69:H69"/>
    <mergeCell ref="F77:G77"/>
    <mergeCell ref="H76:J76"/>
    <mergeCell ref="H77:J77"/>
    <mergeCell ref="H78:J78"/>
    <mergeCell ref="H79:J79"/>
    <mergeCell ref="H80:J80"/>
    <mergeCell ref="F79:G79"/>
    <mergeCell ref="F80:G80"/>
    <mergeCell ref="F81:G81"/>
    <mergeCell ref="F82:G82"/>
    <mergeCell ref="E76:G76"/>
    <mergeCell ref="F78:G78"/>
    <mergeCell ref="H81:J81"/>
    <mergeCell ref="C90:D90"/>
    <mergeCell ref="C91:D91"/>
    <mergeCell ref="C92:D92"/>
    <mergeCell ref="C93:D93"/>
    <mergeCell ref="F92:J92"/>
    <mergeCell ref="F90:J90"/>
    <mergeCell ref="F91:J91"/>
    <mergeCell ref="F93:J93"/>
    <mergeCell ref="C99:D99"/>
    <mergeCell ref="C100:D100"/>
    <mergeCell ref="C102:D102"/>
    <mergeCell ref="F99:J99"/>
    <mergeCell ref="F100:J100"/>
    <mergeCell ref="F101:J101"/>
    <mergeCell ref="F102:J102"/>
    <mergeCell ref="C101:D101"/>
    <mergeCell ref="F110:J110"/>
    <mergeCell ref="F111:J111"/>
    <mergeCell ref="F112:J112"/>
    <mergeCell ref="F113:J113"/>
    <mergeCell ref="C110:D110"/>
    <mergeCell ref="C111:D111"/>
    <mergeCell ref="C112:D112"/>
    <mergeCell ref="C113:D113"/>
  </mergeCells>
  <printOptions headings="1" gridLines="1"/>
  <pageMargins left="0.7" right="0.7" top="0.75" bottom="0.75" header="0" footer="0"/>
  <pageSetup paperSize="9" scale="75" orientation="portrait" horizontalDpi="4294967293" r:id="rId1"/>
  <headerFooter>
    <oddHeader>&amp;CSulav Adhkari 
23081003
Lab 7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Sulav Adhikari</cp:lastModifiedBy>
  <cp:lastPrinted>2023-10-03T10:19:32Z</cp:lastPrinted>
  <dcterms:modified xsi:type="dcterms:W3CDTF">2023-10-03T10:28:38Z</dcterms:modified>
</cp:coreProperties>
</file>