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lekhas BOOKSHELF\GreatLakes\CapStoneProject\Topics\MyCode\Dec21\"/>
    </mc:Choice>
  </mc:AlternateContent>
  <bookViews>
    <workbookView xWindow="0" yWindow="0" windowWidth="15345" windowHeight="4665" activeTab="1"/>
  </bookViews>
  <sheets>
    <sheet name="SeasonalIndices" sheetId="1" r:id="rId1"/>
    <sheet name="Sheet1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D5" i="2"/>
  <c r="E5" i="2" s="1"/>
  <c r="F3" i="2"/>
  <c r="F4" i="2"/>
  <c r="F2" i="2"/>
  <c r="D27" i="2"/>
  <c r="N8" i="1"/>
  <c r="L8" i="1"/>
  <c r="J8" i="1"/>
  <c r="H8" i="1"/>
  <c r="G6" i="2" l="1"/>
  <c r="D6" i="2"/>
  <c r="F5" i="2"/>
  <c r="N7" i="1"/>
  <c r="L7" i="1"/>
  <c r="J7" i="1"/>
  <c r="N2" i="1"/>
  <c r="N3" i="1"/>
  <c r="N4" i="1"/>
  <c r="N5" i="1"/>
  <c r="N6" i="1"/>
  <c r="N1" i="1"/>
  <c r="L2" i="1"/>
  <c r="L3" i="1"/>
  <c r="L4" i="1"/>
  <c r="L5" i="1"/>
  <c r="L6" i="1"/>
  <c r="L1" i="1"/>
  <c r="J2" i="1"/>
  <c r="J3" i="1"/>
  <c r="J4" i="1"/>
  <c r="J5" i="1"/>
  <c r="J6" i="1"/>
  <c r="J1" i="1"/>
  <c r="M3" i="1"/>
  <c r="M4" i="1"/>
  <c r="M5" i="1" s="1"/>
  <c r="M6" i="1" s="1"/>
  <c r="M2" i="1"/>
  <c r="K3" i="1"/>
  <c r="K4" i="1" s="1"/>
  <c r="K5" i="1" s="1"/>
  <c r="K6" i="1" s="1"/>
  <c r="K2" i="1"/>
  <c r="I3" i="1"/>
  <c r="I4" i="1" s="1"/>
  <c r="I5" i="1" s="1"/>
  <c r="I6" i="1" s="1"/>
  <c r="I2" i="1"/>
  <c r="H2" i="1"/>
  <c r="H3" i="1"/>
  <c r="H4" i="1"/>
  <c r="H5" i="1"/>
  <c r="H6" i="1"/>
  <c r="H1" i="1"/>
  <c r="G4" i="1"/>
  <c r="G5" i="1"/>
  <c r="G6" i="1"/>
  <c r="G3" i="1"/>
  <c r="G2" i="1"/>
  <c r="F6" i="2" l="1"/>
  <c r="E6" i="2"/>
  <c r="D7" i="2" s="1"/>
  <c r="H7" i="1"/>
  <c r="E7" i="2" l="1"/>
  <c r="G8" i="2" s="1"/>
  <c r="H8" i="2" s="1"/>
  <c r="I8" i="2" s="1"/>
  <c r="F7" i="2"/>
  <c r="D8" i="2"/>
  <c r="G7" i="2"/>
  <c r="J8" i="2" l="1"/>
  <c r="K8" i="2"/>
  <c r="G9" i="2"/>
  <c r="H9" i="2" s="1"/>
  <c r="I9" i="2" s="1"/>
  <c r="F8" i="2"/>
  <c r="E8" i="2"/>
  <c r="D9" i="2" s="1"/>
  <c r="F9" i="2" l="1"/>
  <c r="E9" i="2"/>
  <c r="D10" i="2" s="1"/>
  <c r="J9" i="2"/>
  <c r="K9" i="2"/>
  <c r="E10" i="2" l="1"/>
  <c r="G11" i="2" s="1"/>
  <c r="H11" i="2" s="1"/>
  <c r="I11" i="2" s="1"/>
  <c r="F10" i="2"/>
  <c r="D11" i="2"/>
  <c r="G10" i="2"/>
  <c r="H10" i="2" s="1"/>
  <c r="I10" i="2" s="1"/>
  <c r="K11" i="2" l="1"/>
  <c r="J11" i="2"/>
  <c r="F11" i="2"/>
  <c r="E11" i="2"/>
  <c r="D12" i="2" s="1"/>
  <c r="J10" i="2"/>
  <c r="K10" i="2"/>
  <c r="G12" i="2" l="1"/>
  <c r="H12" i="2" s="1"/>
  <c r="I12" i="2" s="1"/>
  <c r="K12" i="2" s="1"/>
  <c r="J12" i="2"/>
  <c r="G13" i="2"/>
  <c r="H13" i="2" s="1"/>
  <c r="I13" i="2" s="1"/>
  <c r="E12" i="2"/>
  <c r="D13" i="2" s="1"/>
  <c r="F12" i="2"/>
  <c r="J13" i="2" l="1"/>
  <c r="K13" i="2"/>
  <c r="G14" i="2"/>
  <c r="H14" i="2" s="1"/>
  <c r="I14" i="2" s="1"/>
  <c r="F13" i="2"/>
  <c r="E13" i="2"/>
  <c r="D14" i="2" s="1"/>
  <c r="J14" i="2" l="1"/>
  <c r="K14" i="2"/>
  <c r="E14" i="2"/>
  <c r="D15" i="2" s="1"/>
  <c r="F14" i="2"/>
  <c r="F15" i="2" l="1"/>
  <c r="E15" i="2"/>
  <c r="D16" i="2" s="1"/>
  <c r="G15" i="2"/>
  <c r="H15" i="2" s="1"/>
  <c r="I15" i="2" s="1"/>
  <c r="K15" i="2" l="1"/>
  <c r="J15" i="2"/>
  <c r="G17" i="2"/>
  <c r="H17" i="2" s="1"/>
  <c r="I17" i="2" s="1"/>
  <c r="F16" i="2"/>
  <c r="E16" i="2"/>
  <c r="D17" i="2" s="1"/>
  <c r="G16" i="2"/>
  <c r="H16" i="2" s="1"/>
  <c r="I16" i="2" s="1"/>
  <c r="K16" i="2" l="1"/>
  <c r="J16" i="2"/>
  <c r="K17" i="2"/>
  <c r="J17" i="2"/>
  <c r="E17" i="2"/>
  <c r="D18" i="2" s="1"/>
  <c r="F17" i="2"/>
  <c r="E18" i="2" l="1"/>
  <c r="G19" i="2" s="1"/>
  <c r="H19" i="2" s="1"/>
  <c r="I19" i="2" s="1"/>
  <c r="F18" i="2"/>
  <c r="D19" i="2"/>
  <c r="G18" i="2"/>
  <c r="H18" i="2" s="1"/>
  <c r="I18" i="2" s="1"/>
  <c r="J18" i="2" l="1"/>
  <c r="K18" i="2"/>
  <c r="K19" i="2"/>
  <c r="J19" i="2"/>
  <c r="E19" i="2"/>
  <c r="D20" i="2" s="1"/>
  <c r="F19" i="2"/>
  <c r="G20" i="2" l="1"/>
  <c r="H20" i="2" s="1"/>
  <c r="I20" i="2" s="1"/>
  <c r="F20" i="2"/>
  <c r="E20" i="2"/>
  <c r="D21" i="2" s="1"/>
  <c r="K20" i="2"/>
  <c r="J20" i="2"/>
  <c r="G21" i="2" l="1"/>
  <c r="H21" i="2" s="1"/>
  <c r="I21" i="2" s="1"/>
  <c r="E21" i="2"/>
  <c r="D22" i="2" s="1"/>
  <c r="F21" i="2"/>
  <c r="E22" i="2" l="1"/>
  <c r="G23" i="2" s="1"/>
  <c r="H23" i="2" s="1"/>
  <c r="I23" i="2" s="1"/>
  <c r="F22" i="2"/>
  <c r="D23" i="2"/>
  <c r="G22" i="2"/>
  <c r="H22" i="2" s="1"/>
  <c r="I22" i="2" s="1"/>
  <c r="J21" i="2"/>
  <c r="K21" i="2"/>
  <c r="J23" i="2" l="1"/>
  <c r="K23" i="2"/>
  <c r="E23" i="2"/>
  <c r="D24" i="2" s="1"/>
  <c r="F23" i="2"/>
  <c r="J22" i="2"/>
  <c r="K22" i="2"/>
  <c r="E24" i="2" l="1"/>
  <c r="D25" i="2" s="1"/>
  <c r="F24" i="2"/>
  <c r="G24" i="2"/>
  <c r="H24" i="2" s="1"/>
  <c r="I24" i="2" s="1"/>
  <c r="K24" i="2" l="1"/>
  <c r="J24" i="2"/>
  <c r="F25" i="2"/>
  <c r="E25" i="2"/>
  <c r="G25" i="2"/>
  <c r="H25" i="2" s="1"/>
  <c r="I25" i="2" s="1"/>
  <c r="K25" i="2" l="1"/>
  <c r="J25" i="2"/>
</calcChain>
</file>

<file path=xl/sharedStrings.xml><?xml version="1.0" encoding="utf-8"?>
<sst xmlns="http://schemas.openxmlformats.org/spreadsheetml/2006/main" count="75" uniqueCount="63">
  <si>
    <t>A1</t>
  </si>
  <si>
    <t>A2</t>
  </si>
  <si>
    <t>A3</t>
  </si>
  <si>
    <t>A4</t>
  </si>
  <si>
    <t>A5</t>
  </si>
  <si>
    <t>A6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</si>
  <si>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</si>
  <si>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</si>
  <si>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</si>
  <si>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</si>
  <si>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</si>
  <si>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</si>
  <si>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</si>
  <si>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</si>
  <si>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</si>
  <si>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</si>
  <si>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</si>
  <si>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</si>
  <si>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</si>
  <si>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</si>
  <si>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</si>
  <si>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</si>
  <si>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</si>
  <si>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</si>
  <si>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</si>
  <si>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</si>
  <si>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</si>
  <si>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</si>
  <si>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</si>
  <si>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</si>
  <si>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Period</t>
  </si>
  <si>
    <t>Month</t>
  </si>
  <si>
    <t>Demand</t>
  </si>
  <si>
    <t>Level</t>
  </si>
  <si>
    <t>Trend</t>
  </si>
  <si>
    <t>Seasonal</t>
  </si>
  <si>
    <t>Forecast</t>
  </si>
  <si>
    <t>Error</t>
  </si>
  <si>
    <t>ABS Error</t>
  </si>
  <si>
    <t>%Error</t>
  </si>
  <si>
    <t>Sq. Error</t>
  </si>
  <si>
    <t>U-Stat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</si>
  <si>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</si>
  <si>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</si>
  <si>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</si>
  <si>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</si>
  <si>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</si>
  <si>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</si>
  <si>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</si>
  <si>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</si>
  <si>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</si>
  <si>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</si>
  <si>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</si>
  <si>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</si>
  <si>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S-ind_avg</t>
  </si>
  <si>
    <t>ME:</t>
  </si>
  <si>
    <t>MAE:</t>
  </si>
  <si>
    <t>MAPE:</t>
  </si>
  <si>
    <t>MSE:</t>
  </si>
  <si>
    <t>U-Stat:</t>
  </si>
  <si>
    <t>alpha:</t>
  </si>
  <si>
    <t>beta:</t>
  </si>
  <si>
    <t>gamma: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</si>
</sst>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1" fontId="0" fillId="0" borderId="0" xfId="0" applyNumberFormat="1"/>
    <xf numFmtId="0" fontId="0" fillId="6" borderId="0" xfId="0" applyFill="1"/>
    <xf numFmtId="165" fontId="0" fillId="6" borderId="0" xfId="0" applyNumberFormat="1" applyFill="1"/>
    <xf numFmtId="164" fontId="0" fillId="0" borderId="0" xfId="0" applyNumberFormat="1"/>
    <xf numFmtId="0" fontId="4" fillId="6" borderId="0" xfId="0" applyFont="1" applyFill="1"/>
    <xf numFmtId="43" fontId="4" fillId="6" borderId="0" xfId="0" applyNumberFormat="1" applyFont="1" applyFill="1"/>
    <xf numFmtId="164" fontId="3" fillId="5" borderId="0" xfId="0" applyNumberFormat="1" applyFont="1" applyFill="1"/>
    <xf numFmtId="1" fontId="3" fillId="7" borderId="0" xfId="0" applyNumberFormat="1" applyFont="1" applyFill="1"/>
    <xf numFmtId="2" fontId="3" fillId="7" borderId="0" xfId="0" applyNumberFormat="1" applyFont="1" applyFill="1"/>
    <xf numFmtId="1" fontId="3" fillId="4" borderId="0" xfId="0" applyNumberFormat="1" applyFont="1" applyFill="1"/>
    <xf numFmtId="2" fontId="3" fillId="4" borderId="0" xfId="0" applyNumberFormat="1" applyFont="1" applyFill="1"/>
    <xf numFmtId="164" fontId="3" fillId="4" borderId="0" xfId="0" applyNumberFormat="1" applyFont="1" applyFill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H8" sqref="H8"/>
    </sheetView>
  </sheetViews>
  <sheetFormatPr defaultRowHeight="15" x14ac:dyDescent="0.25"/>
  <sheetData>
    <row r="1" spans="1:19" x14ac:dyDescent="0.25">
      <c r="A1" t="s">
        <v>0</v>
      </c>
      <c r="B1">
        <v>2.5</v>
      </c>
      <c r="E1" t="s">
        <v>6</v>
      </c>
      <c r="F1">
        <v>1</v>
      </c>
      <c r="G1">
        <v>1</v>
      </c>
      <c r="H1">
        <f>G1/B1</f>
        <v>0.4</v>
      </c>
      <c r="I1">
        <v>2</v>
      </c>
      <c r="J1">
        <f>I1/B1</f>
        <v>0.8</v>
      </c>
      <c r="K1">
        <v>3</v>
      </c>
      <c r="L1">
        <f>K1/B1</f>
        <v>1.2</v>
      </c>
      <c r="M1">
        <v>4</v>
      </c>
      <c r="N1">
        <f>M1/B1</f>
        <v>1.6</v>
      </c>
      <c r="P1" s="1">
        <v>90</v>
      </c>
      <c r="Q1">
        <v>1</v>
      </c>
      <c r="R1">
        <v>1</v>
      </c>
      <c r="S1">
        <v>362</v>
      </c>
    </row>
    <row r="2" spans="1:19" x14ac:dyDescent="0.25">
      <c r="A2" t="s">
        <v>1</v>
      </c>
      <c r="B2">
        <v>6.5</v>
      </c>
      <c r="E2" t="s">
        <v>7</v>
      </c>
      <c r="F2">
        <v>2</v>
      </c>
      <c r="G2">
        <f>G1+4</f>
        <v>5</v>
      </c>
      <c r="H2">
        <f t="shared" ref="H2:H6" si="0">G2/B2</f>
        <v>0.76923076923076927</v>
      </c>
      <c r="I2">
        <f>I1+4</f>
        <v>6</v>
      </c>
      <c r="J2">
        <f t="shared" ref="J2:J6" si="1">I2/B2</f>
        <v>0.92307692307692313</v>
      </c>
      <c r="K2">
        <f>K1+4</f>
        <v>7</v>
      </c>
      <c r="L2">
        <f t="shared" ref="L2:L6" si="2">K2/B2</f>
        <v>1.0769230769230769</v>
      </c>
      <c r="M2">
        <f>M1+4</f>
        <v>8</v>
      </c>
      <c r="N2">
        <f t="shared" ref="N2:N6" si="3">M2/B2</f>
        <v>1.2307692307692308</v>
      </c>
      <c r="P2" s="1">
        <v>90</v>
      </c>
      <c r="Q2">
        <v>2</v>
      </c>
      <c r="R2">
        <v>2</v>
      </c>
      <c r="S2">
        <v>385</v>
      </c>
    </row>
    <row r="3" spans="1:19" x14ac:dyDescent="0.25">
      <c r="A3" t="s">
        <v>2</v>
      </c>
      <c r="B3">
        <v>10.5</v>
      </c>
      <c r="E3" t="s">
        <v>8</v>
      </c>
      <c r="F3">
        <v>3</v>
      </c>
      <c r="G3">
        <f>G2+4</f>
        <v>9</v>
      </c>
      <c r="H3">
        <f t="shared" si="0"/>
        <v>0.8571428571428571</v>
      </c>
      <c r="I3">
        <f t="shared" ref="I3:I6" si="4">I2+4</f>
        <v>10</v>
      </c>
      <c r="J3">
        <f t="shared" si="1"/>
        <v>0.95238095238095233</v>
      </c>
      <c r="K3">
        <f t="shared" ref="K3:K6" si="5">K2+4</f>
        <v>11</v>
      </c>
      <c r="L3">
        <f t="shared" si="2"/>
        <v>1.0476190476190477</v>
      </c>
      <c r="M3">
        <f t="shared" ref="M3:M6" si="6">M2+4</f>
        <v>12</v>
      </c>
      <c r="N3">
        <f t="shared" si="3"/>
        <v>1.1428571428571428</v>
      </c>
      <c r="P3" s="1">
        <v>90</v>
      </c>
      <c r="Q3">
        <v>3</v>
      </c>
      <c r="R3">
        <v>3</v>
      </c>
      <c r="S3">
        <v>432</v>
      </c>
    </row>
    <row r="4" spans="1:19" x14ac:dyDescent="0.25">
      <c r="A4" t="s">
        <v>3</v>
      </c>
      <c r="B4">
        <v>14.5</v>
      </c>
      <c r="E4" t="s">
        <v>9</v>
      </c>
      <c r="F4">
        <v>4</v>
      </c>
      <c r="G4">
        <f t="shared" ref="G4:G6" si="7">G3+4</f>
        <v>13</v>
      </c>
      <c r="H4">
        <f t="shared" si="0"/>
        <v>0.89655172413793105</v>
      </c>
      <c r="I4">
        <f t="shared" si="4"/>
        <v>14</v>
      </c>
      <c r="J4">
        <f t="shared" si="1"/>
        <v>0.96551724137931039</v>
      </c>
      <c r="K4">
        <f t="shared" si="5"/>
        <v>15</v>
      </c>
      <c r="L4">
        <f t="shared" si="2"/>
        <v>1.0344827586206897</v>
      </c>
      <c r="M4">
        <f t="shared" si="6"/>
        <v>16</v>
      </c>
      <c r="N4">
        <f t="shared" si="3"/>
        <v>1.103448275862069</v>
      </c>
      <c r="P4" s="1">
        <v>90</v>
      </c>
      <c r="Q4">
        <v>4</v>
      </c>
      <c r="R4">
        <v>4</v>
      </c>
      <c r="S4">
        <v>341</v>
      </c>
    </row>
    <row r="5" spans="1:19" x14ac:dyDescent="0.25">
      <c r="A5" t="s">
        <v>4</v>
      </c>
      <c r="B5">
        <v>18.5</v>
      </c>
      <c r="E5" t="s">
        <v>10</v>
      </c>
      <c r="F5">
        <v>5</v>
      </c>
      <c r="G5">
        <f t="shared" si="7"/>
        <v>17</v>
      </c>
      <c r="H5">
        <f t="shared" si="0"/>
        <v>0.91891891891891897</v>
      </c>
      <c r="I5">
        <f t="shared" si="4"/>
        <v>18</v>
      </c>
      <c r="J5">
        <f t="shared" si="1"/>
        <v>0.97297297297297303</v>
      </c>
      <c r="K5">
        <f t="shared" si="5"/>
        <v>19</v>
      </c>
      <c r="L5">
        <f t="shared" si="2"/>
        <v>1.027027027027027</v>
      </c>
      <c r="M5">
        <f t="shared" si="6"/>
        <v>20</v>
      </c>
      <c r="N5">
        <f t="shared" si="3"/>
        <v>1.0810810810810811</v>
      </c>
      <c r="P5" s="1">
        <v>91</v>
      </c>
      <c r="Q5">
        <v>1</v>
      </c>
      <c r="R5">
        <v>5</v>
      </c>
      <c r="S5">
        <v>382</v>
      </c>
    </row>
    <row r="6" spans="1:19" x14ac:dyDescent="0.25">
      <c r="A6" t="s">
        <v>5</v>
      </c>
      <c r="B6">
        <v>22.5</v>
      </c>
      <c r="E6" t="s">
        <v>11</v>
      </c>
      <c r="F6">
        <v>6</v>
      </c>
      <c r="G6">
        <f t="shared" si="7"/>
        <v>21</v>
      </c>
      <c r="H6">
        <f t="shared" si="0"/>
        <v>0.93333333333333335</v>
      </c>
      <c r="I6">
        <f t="shared" si="4"/>
        <v>22</v>
      </c>
      <c r="J6">
        <f t="shared" si="1"/>
        <v>0.97777777777777775</v>
      </c>
      <c r="K6">
        <f t="shared" si="5"/>
        <v>23</v>
      </c>
      <c r="L6">
        <f t="shared" si="2"/>
        <v>1.0222222222222221</v>
      </c>
      <c r="M6">
        <f t="shared" si="6"/>
        <v>24</v>
      </c>
      <c r="N6">
        <f t="shared" si="3"/>
        <v>1.0666666666666667</v>
      </c>
      <c r="P6" s="1">
        <v>91</v>
      </c>
      <c r="Q6">
        <v>2</v>
      </c>
      <c r="R6">
        <v>6</v>
      </c>
      <c r="S6">
        <v>409</v>
      </c>
    </row>
    <row r="7" spans="1:19" x14ac:dyDescent="0.25">
      <c r="E7" t="s">
        <v>12</v>
      </c>
      <c r="F7">
        <v>7</v>
      </c>
      <c r="H7">
        <f>SUM(H1:H6)</f>
        <v>4.7751776027638098</v>
      </c>
      <c r="J7">
        <f>SUM(J1:J6)</f>
        <v>5.5917258675879369</v>
      </c>
      <c r="L7">
        <f>SUM(L1:L6)</f>
        <v>6.4082741324120631</v>
      </c>
      <c r="N7">
        <f>SUM(N1:N6)</f>
        <v>7.2248223972361902</v>
      </c>
      <c r="P7" s="1">
        <v>91</v>
      </c>
      <c r="Q7">
        <v>3</v>
      </c>
      <c r="R7">
        <v>7</v>
      </c>
      <c r="S7">
        <v>498</v>
      </c>
    </row>
    <row r="8" spans="1:19" x14ac:dyDescent="0.25">
      <c r="E8" t="s">
        <v>13</v>
      </c>
      <c r="F8">
        <v>8</v>
      </c>
      <c r="H8">
        <f>H7/6</f>
        <v>0.79586293379396833</v>
      </c>
      <c r="J8">
        <f>J7/6</f>
        <v>0.93195431126465611</v>
      </c>
      <c r="L8">
        <f>L7/6</f>
        <v>1.0680456887353438</v>
      </c>
      <c r="N8">
        <f>N7/6</f>
        <v>1.2041370662060318</v>
      </c>
      <c r="P8" s="1">
        <v>91</v>
      </c>
      <c r="Q8">
        <v>4</v>
      </c>
      <c r="R8">
        <v>8</v>
      </c>
      <c r="S8">
        <v>387</v>
      </c>
    </row>
    <row r="9" spans="1:19" x14ac:dyDescent="0.25">
      <c r="E9" t="s">
        <v>14</v>
      </c>
      <c r="F9">
        <v>9</v>
      </c>
      <c r="P9" s="1">
        <v>92</v>
      </c>
      <c r="Q9">
        <v>1</v>
      </c>
      <c r="R9">
        <v>9</v>
      </c>
      <c r="S9">
        <v>473</v>
      </c>
    </row>
    <row r="10" spans="1:19" x14ac:dyDescent="0.25">
      <c r="E10" t="s">
        <v>15</v>
      </c>
      <c r="F10">
        <v>10</v>
      </c>
      <c r="P10" s="1">
        <v>92</v>
      </c>
      <c r="Q10">
        <v>2</v>
      </c>
      <c r="R10">
        <v>10</v>
      </c>
      <c r="S10">
        <v>513</v>
      </c>
    </row>
    <row r="11" spans="1:19" x14ac:dyDescent="0.25">
      <c r="E11" t="s">
        <v>16</v>
      </c>
      <c r="F11">
        <v>11</v>
      </c>
      <c r="P11" s="1">
        <v>92</v>
      </c>
      <c r="Q11">
        <v>3</v>
      </c>
      <c r="R11">
        <v>11</v>
      </c>
      <c r="S11">
        <v>582</v>
      </c>
    </row>
    <row r="12" spans="1:19" x14ac:dyDescent="0.25">
      <c r="E12" t="s">
        <v>17</v>
      </c>
      <c r="F12">
        <v>12</v>
      </c>
      <c r="P12" s="1">
        <v>92</v>
      </c>
      <c r="Q12">
        <v>4</v>
      </c>
      <c r="R12">
        <v>12</v>
      </c>
      <c r="S12">
        <v>474</v>
      </c>
    </row>
    <row r="13" spans="1:19" x14ac:dyDescent="0.25">
      <c r="E13" t="s">
        <v>18</v>
      </c>
      <c r="F13">
        <v>13</v>
      </c>
      <c r="P13" s="1">
        <v>93</v>
      </c>
      <c r="Q13">
        <v>1</v>
      </c>
      <c r="R13">
        <v>13</v>
      </c>
      <c r="S13">
        <v>544</v>
      </c>
    </row>
    <row r="14" spans="1:19" x14ac:dyDescent="0.25">
      <c r="E14" t="s">
        <v>19</v>
      </c>
      <c r="F14">
        <v>14</v>
      </c>
      <c r="P14" s="1">
        <v>93</v>
      </c>
      <c r="Q14">
        <v>2</v>
      </c>
      <c r="R14">
        <v>14</v>
      </c>
      <c r="S14">
        <v>582</v>
      </c>
    </row>
    <row r="15" spans="1:19" x14ac:dyDescent="0.25">
      <c r="E15" t="s">
        <v>20</v>
      </c>
      <c r="F15">
        <v>15</v>
      </c>
      <c r="P15" s="1">
        <v>93</v>
      </c>
      <c r="Q15">
        <v>3</v>
      </c>
      <c r="R15">
        <v>15</v>
      </c>
      <c r="S15">
        <v>681</v>
      </c>
    </row>
    <row r="16" spans="1:19" x14ac:dyDescent="0.25">
      <c r="E16" t="s">
        <v>21</v>
      </c>
      <c r="F16">
        <v>16</v>
      </c>
      <c r="P16" s="1">
        <v>93</v>
      </c>
      <c r="Q16">
        <v>4</v>
      </c>
      <c r="R16">
        <v>16</v>
      </c>
      <c r="S16">
        <v>557</v>
      </c>
    </row>
    <row r="17" spans="5:19" x14ac:dyDescent="0.25">
      <c r="E17" t="s">
        <v>22</v>
      </c>
      <c r="F17">
        <v>17</v>
      </c>
      <c r="P17" s="1">
        <v>94</v>
      </c>
      <c r="Q17">
        <v>1</v>
      </c>
      <c r="R17">
        <v>17</v>
      </c>
      <c r="S17">
        <v>628</v>
      </c>
    </row>
    <row r="18" spans="5:19" x14ac:dyDescent="0.25">
      <c r="E18" t="s">
        <v>23</v>
      </c>
      <c r="F18">
        <v>18</v>
      </c>
      <c r="P18" s="1">
        <v>94</v>
      </c>
      <c r="Q18">
        <v>2</v>
      </c>
      <c r="R18">
        <v>18</v>
      </c>
      <c r="S18">
        <v>707</v>
      </c>
    </row>
    <row r="19" spans="5:19" x14ac:dyDescent="0.25">
      <c r="E19" t="s">
        <v>24</v>
      </c>
      <c r="F19">
        <v>19</v>
      </c>
      <c r="P19" s="1">
        <v>94</v>
      </c>
      <c r="Q19">
        <v>3</v>
      </c>
      <c r="R19">
        <v>19</v>
      </c>
      <c r="S19">
        <v>773</v>
      </c>
    </row>
    <row r="20" spans="5:19" x14ac:dyDescent="0.25">
      <c r="E20" t="s">
        <v>25</v>
      </c>
      <c r="F20">
        <v>20</v>
      </c>
      <c r="P20" s="1">
        <v>94</v>
      </c>
      <c r="Q20">
        <v>4</v>
      </c>
      <c r="R20">
        <v>20</v>
      </c>
      <c r="S20">
        <v>592</v>
      </c>
    </row>
    <row r="21" spans="5:19" x14ac:dyDescent="0.25">
      <c r="E21" t="s">
        <v>26</v>
      </c>
      <c r="F21">
        <v>21</v>
      </c>
      <c r="P21" s="1">
        <v>95</v>
      </c>
      <c r="Q21">
        <v>1</v>
      </c>
      <c r="R21">
        <v>21</v>
      </c>
      <c r="S21">
        <v>627</v>
      </c>
    </row>
    <row r="22" spans="5:19" x14ac:dyDescent="0.25">
      <c r="E22" t="s">
        <v>27</v>
      </c>
      <c r="F22">
        <v>22</v>
      </c>
      <c r="P22" s="1">
        <v>95</v>
      </c>
      <c r="Q22">
        <v>2</v>
      </c>
      <c r="R22">
        <v>22</v>
      </c>
      <c r="S22">
        <v>725</v>
      </c>
    </row>
    <row r="23" spans="5:19" x14ac:dyDescent="0.25">
      <c r="E23" t="s">
        <v>28</v>
      </c>
      <c r="F23">
        <v>23</v>
      </c>
      <c r="P23" s="1">
        <v>95</v>
      </c>
      <c r="Q23">
        <v>3</v>
      </c>
      <c r="R23">
        <v>23</v>
      </c>
      <c r="S23">
        <v>854</v>
      </c>
    </row>
    <row r="24" spans="5:19" x14ac:dyDescent="0.25">
      <c r="E24" t="s">
        <v>29</v>
      </c>
      <c r="F24">
        <v>24</v>
      </c>
      <c r="P24" s="1">
        <v>95</v>
      </c>
      <c r="Q24">
        <v>4</v>
      </c>
      <c r="R24">
        <v>24</v>
      </c>
      <c r="S24"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85" zoomScaleNormal="85" workbookViewId="0">
      <selection activeCell="G25" sqref="G25"/>
    </sheetView>
  </sheetViews>
  <sheetFormatPr defaultRowHeight="15" x14ac:dyDescent="0.25"/>
  <cols>
    <col min="4" max="4" width="9.7109375" bestFit="1" customWidth="1"/>
  </cols>
  <sheetData>
    <row r="1" spans="1:18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8" x14ac:dyDescent="0.25">
      <c r="A2">
        <v>1</v>
      </c>
      <c r="B2" t="s">
        <v>42</v>
      </c>
      <c r="C2">
        <v>118</v>
      </c>
      <c r="D2" s="10"/>
      <c r="E2" s="10"/>
      <c r="F2" s="11">
        <f>C2/$D$27</f>
        <v>0.97252747252747251</v>
      </c>
      <c r="G2" s="10"/>
      <c r="H2" s="5"/>
      <c r="I2" s="5"/>
      <c r="J2" s="5"/>
      <c r="K2" s="5"/>
      <c r="N2" s="3" t="s">
        <v>55</v>
      </c>
      <c r="O2" s="3">
        <v>174</v>
      </c>
      <c r="Q2" s="7" t="s">
        <v>60</v>
      </c>
      <c r="R2" s="8">
        <v>0.3</v>
      </c>
    </row>
    <row r="3" spans="1:18" x14ac:dyDescent="0.25">
      <c r="A3">
        <v>2</v>
      </c>
      <c r="B3" t="s">
        <v>43</v>
      </c>
      <c r="C3">
        <v>93</v>
      </c>
      <c r="D3" s="10"/>
      <c r="E3" s="10"/>
      <c r="F3" s="11">
        <f t="shared" ref="F3:F4" si="0">C3/$D$27</f>
        <v>0.76648351648351654</v>
      </c>
      <c r="G3" s="10"/>
      <c r="H3" s="5"/>
      <c r="I3" s="5"/>
      <c r="J3" s="5"/>
      <c r="K3" s="5"/>
      <c r="N3" s="3" t="s">
        <v>56</v>
      </c>
      <c r="O3" s="3">
        <v>173.61109999999999</v>
      </c>
      <c r="Q3" s="7" t="s">
        <v>61</v>
      </c>
      <c r="R3" s="8">
        <v>0.3</v>
      </c>
    </row>
    <row r="4" spans="1:18" x14ac:dyDescent="0.25">
      <c r="A4">
        <v>3</v>
      </c>
      <c r="B4" t="s">
        <v>44</v>
      </c>
      <c r="C4">
        <v>153</v>
      </c>
      <c r="D4" s="10">
        <v>121</v>
      </c>
      <c r="E4" s="10">
        <v>2</v>
      </c>
      <c r="F4" s="11">
        <f t="shared" si="0"/>
        <v>1.2609890109890109</v>
      </c>
      <c r="G4" s="10"/>
      <c r="H4" s="5"/>
      <c r="I4" s="5"/>
      <c r="J4" s="5"/>
      <c r="K4" s="5"/>
      <c r="N4" s="3" t="s">
        <v>57</v>
      </c>
      <c r="O4" s="4">
        <v>1</v>
      </c>
      <c r="Q4" s="7" t="s">
        <v>62</v>
      </c>
      <c r="R4" s="8">
        <v>0.3</v>
      </c>
    </row>
    <row r="5" spans="1:18" x14ac:dyDescent="0.25">
      <c r="A5">
        <v>4</v>
      </c>
      <c r="B5" t="s">
        <v>45</v>
      </c>
      <c r="C5">
        <v>125</v>
      </c>
      <c r="D5" s="15">
        <f>$R$2*(C5/F2)+(1-$R$2)*(D4+E4)</f>
        <v>124.65932203389829</v>
      </c>
      <c r="E5" s="15">
        <f>$R$3*(D5-D4)+(1-$R$3)*E4</f>
        <v>2.4977966101694875</v>
      </c>
      <c r="F5" s="16">
        <f>$R$4*(C5/D5)+(1-$R$4)*F2</f>
        <v>0.98158909235810343</v>
      </c>
      <c r="G5" s="17">
        <f>(D4+1*E4)*F2</f>
        <v>119.62087912087912</v>
      </c>
      <c r="H5" s="5"/>
      <c r="I5" s="5"/>
      <c r="J5" s="5"/>
      <c r="K5" s="5"/>
      <c r="N5" s="3" t="s">
        <v>58</v>
      </c>
      <c r="O5" s="3">
        <v>31456</v>
      </c>
    </row>
    <row r="6" spans="1:18" x14ac:dyDescent="0.25">
      <c r="A6">
        <v>5</v>
      </c>
      <c r="B6" t="s">
        <v>46</v>
      </c>
      <c r="C6">
        <v>102</v>
      </c>
      <c r="D6" s="15">
        <f t="shared" ref="D6:D25" si="1">$R$2*(C6/F3)+(1-$R$2)*(D5+E5)</f>
        <v>128.93256369600871</v>
      </c>
      <c r="E6" s="15">
        <f t="shared" ref="E6:E25" si="2">$R$3*(D6-D5)+(1-$R$3)*E5</f>
        <v>3.0304301257517681</v>
      </c>
      <c r="F6" s="16">
        <f t="shared" ref="F6:F25" si="3">$R$4*(C6/D6)+(1-$R$4)*F3</f>
        <v>0.7738718327428632</v>
      </c>
      <c r="G6" s="17">
        <f t="shared" ref="G6:G25" si="4">(D5+1*E5)*F3</f>
        <v>97.463835444216798</v>
      </c>
      <c r="H6" s="5"/>
      <c r="I6" s="5"/>
      <c r="J6" s="5"/>
      <c r="K6" s="5"/>
      <c r="N6" s="3" t="s">
        <v>59</v>
      </c>
      <c r="O6" s="3">
        <v>4.6320180000000004</v>
      </c>
    </row>
    <row r="7" spans="1:18" x14ac:dyDescent="0.25">
      <c r="A7">
        <v>6</v>
      </c>
      <c r="B7" t="s">
        <v>47</v>
      </c>
      <c r="C7">
        <v>141</v>
      </c>
      <c r="D7" s="15">
        <f t="shared" si="1"/>
        <v>125.91919371444801</v>
      </c>
      <c r="E7" s="15">
        <f t="shared" si="2"/>
        <v>1.2172900935580273</v>
      </c>
      <c r="F7" s="16">
        <f t="shared" si="3"/>
        <v>1.2186220317653937</v>
      </c>
      <c r="G7" s="17">
        <f t="shared" si="4"/>
        <v>166.4038850664507</v>
      </c>
      <c r="H7" s="5"/>
      <c r="I7" s="5"/>
      <c r="J7" s="5"/>
      <c r="K7" s="5"/>
    </row>
    <row r="8" spans="1:18" x14ac:dyDescent="0.25">
      <c r="A8">
        <v>7</v>
      </c>
      <c r="B8" t="s">
        <v>48</v>
      </c>
      <c r="C8">
        <v>113</v>
      </c>
      <c r="D8" s="13">
        <f t="shared" si="1"/>
        <v>123.53137475416641</v>
      </c>
      <c r="E8" s="13">
        <f t="shared" si="2"/>
        <v>0.13575737740613714</v>
      </c>
      <c r="F8" s="14">
        <f t="shared" si="3"/>
        <v>0.96153657524059488</v>
      </c>
      <c r="G8" s="12">
        <f t="shared" si="4"/>
        <v>124.79578574670136</v>
      </c>
      <c r="H8" s="9">
        <f>C8-G8</f>
        <v>-11.795785746701355</v>
      </c>
      <c r="I8">
        <f>ABS(H8)</f>
        <v>11.795785746701355</v>
      </c>
      <c r="J8" s="18">
        <f>I8/C8</f>
        <v>0.10438748448408279</v>
      </c>
      <c r="K8" s="6">
        <f>I8*I8</f>
        <v>139.14056138208286</v>
      </c>
    </row>
    <row r="9" spans="1:18" x14ac:dyDescent="0.25">
      <c r="A9">
        <v>8</v>
      </c>
      <c r="B9" t="s">
        <v>49</v>
      </c>
      <c r="C9">
        <v>99</v>
      </c>
      <c r="D9" s="13">
        <f t="shared" si="1"/>
        <v>124.94544063219288</v>
      </c>
      <c r="E9" s="13">
        <f t="shared" si="2"/>
        <v>0.51924992759223909</v>
      </c>
      <c r="F9" s="14">
        <f t="shared" si="3"/>
        <v>0.77941403465136294</v>
      </c>
      <c r="G9" s="12">
        <f t="shared" si="4"/>
        <v>95.702510192713873</v>
      </c>
      <c r="H9" s="9">
        <f t="shared" ref="H9:H25" si="5">C9-G9</f>
        <v>3.2974898072861265</v>
      </c>
      <c r="I9">
        <f t="shared" ref="I9:I25" si="6">ABS(H9)</f>
        <v>3.2974898072861265</v>
      </c>
      <c r="J9" s="18">
        <f t="shared" ref="J9:J25" si="7">I9/C9</f>
        <v>3.3307977851375015E-2</v>
      </c>
      <c r="K9" s="6">
        <f t="shared" ref="K9:K25" si="8">I9*I9</f>
        <v>10.873439029155895</v>
      </c>
    </row>
    <row r="10" spans="1:18" x14ac:dyDescent="0.25">
      <c r="A10">
        <v>9</v>
      </c>
      <c r="B10" t="s">
        <v>50</v>
      </c>
      <c r="C10">
        <v>180</v>
      </c>
      <c r="D10" s="13">
        <f t="shared" si="1"/>
        <v>132.13762847703671</v>
      </c>
      <c r="E10" s="13">
        <f t="shared" si="2"/>
        <v>2.5211313027677162</v>
      </c>
      <c r="F10" s="14">
        <f t="shared" si="3"/>
        <v>1.2617002410491711</v>
      </c>
      <c r="G10" s="12">
        <f t="shared" si="4"/>
        <v>152.89403612478176</v>
      </c>
      <c r="H10" s="9">
        <f t="shared" si="5"/>
        <v>27.105963875218237</v>
      </c>
      <c r="I10">
        <f t="shared" si="6"/>
        <v>27.105963875218237</v>
      </c>
      <c r="J10" s="18">
        <f t="shared" si="7"/>
        <v>0.15058868819565688</v>
      </c>
      <c r="K10" s="6">
        <f t="shared" si="8"/>
        <v>734.73327760463599</v>
      </c>
    </row>
    <row r="11" spans="1:18" x14ac:dyDescent="0.25">
      <c r="A11">
        <v>10</v>
      </c>
      <c r="B11" t="s">
        <v>51</v>
      </c>
      <c r="C11">
        <v>162</v>
      </c>
      <c r="D11" s="13">
        <f t="shared" si="1"/>
        <v>144.80523100073856</v>
      </c>
      <c r="E11" s="13">
        <f t="shared" si="2"/>
        <v>5.5650726690479546</v>
      </c>
      <c r="F11" s="14">
        <f t="shared" si="3"/>
        <v>1.0086988371615966</v>
      </c>
      <c r="G11" s="12">
        <f t="shared" si="4"/>
        <v>129.47932270481911</v>
      </c>
      <c r="H11" s="9">
        <f t="shared" si="5"/>
        <v>32.520677295180889</v>
      </c>
      <c r="I11">
        <f t="shared" si="6"/>
        <v>32.520677295180889</v>
      </c>
      <c r="J11" s="18">
        <f t="shared" si="7"/>
        <v>0.20074492157519067</v>
      </c>
      <c r="K11" s="6">
        <f t="shared" si="8"/>
        <v>1057.5944517372939</v>
      </c>
    </row>
    <row r="12" spans="1:18" x14ac:dyDescent="0.25">
      <c r="A12">
        <v>11</v>
      </c>
      <c r="B12" t="s">
        <v>52</v>
      </c>
      <c r="C12">
        <v>122</v>
      </c>
      <c r="D12" s="13">
        <f t="shared" si="1"/>
        <v>152.21756637418255</v>
      </c>
      <c r="E12" s="13">
        <f t="shared" si="2"/>
        <v>6.1192514803667661</v>
      </c>
      <c r="F12" s="14">
        <f t="shared" si="3"/>
        <v>0.78603513468766573</v>
      </c>
      <c r="G12" s="12">
        <f t="shared" si="4"/>
        <v>117.20072507501897</v>
      </c>
      <c r="H12" s="9">
        <f t="shared" si="5"/>
        <v>4.7992749249810345</v>
      </c>
      <c r="I12">
        <f t="shared" si="6"/>
        <v>4.7992749249810345</v>
      </c>
      <c r="J12" s="18">
        <f t="shared" si="7"/>
        <v>3.9338319057221592E-2</v>
      </c>
      <c r="K12" s="6">
        <f t="shared" si="8"/>
        <v>23.033039805551713</v>
      </c>
    </row>
    <row r="13" spans="1:18" x14ac:dyDescent="0.25">
      <c r="A13">
        <v>12</v>
      </c>
      <c r="B13" t="s">
        <v>53</v>
      </c>
      <c r="C13">
        <v>181</v>
      </c>
      <c r="D13" s="13">
        <f t="shared" si="1"/>
        <v>153.87293634531721</v>
      </c>
      <c r="E13" s="13">
        <f t="shared" si="2"/>
        <v>4.7800870275971343</v>
      </c>
      <c r="F13" s="14">
        <f t="shared" si="3"/>
        <v>1.2360787356890497</v>
      </c>
      <c r="G13" s="12">
        <f t="shared" si="4"/>
        <v>199.77360125404357</v>
      </c>
      <c r="H13" s="9">
        <f t="shared" si="5"/>
        <v>-18.773601254043569</v>
      </c>
      <c r="I13">
        <f t="shared" si="6"/>
        <v>18.773601254043569</v>
      </c>
      <c r="J13" s="18">
        <f t="shared" si="7"/>
        <v>0.10372155388974348</v>
      </c>
      <c r="K13" s="6">
        <f t="shared" si="8"/>
        <v>352.44810404582631</v>
      </c>
    </row>
    <row r="14" spans="1:18" x14ac:dyDescent="0.25">
      <c r="A14">
        <v>13</v>
      </c>
      <c r="B14" t="s">
        <v>42</v>
      </c>
      <c r="C14">
        <v>170</v>
      </c>
      <c r="D14" s="13">
        <f t="shared" si="1"/>
        <v>161.61730154327958</v>
      </c>
      <c r="E14" s="13">
        <f t="shared" si="2"/>
        <v>5.6693704787067034</v>
      </c>
      <c r="F14" s="14">
        <f t="shared" si="3"/>
        <v>1.0216494602721373</v>
      </c>
      <c r="G14" s="12">
        <f t="shared" si="4"/>
        <v>160.03312018843033</v>
      </c>
      <c r="H14" s="9">
        <f t="shared" si="5"/>
        <v>9.9668798115696688</v>
      </c>
      <c r="I14">
        <f t="shared" si="6"/>
        <v>9.9668798115696688</v>
      </c>
      <c r="J14" s="18">
        <f t="shared" si="7"/>
        <v>5.8628704773939229E-2</v>
      </c>
      <c r="K14" s="6">
        <f t="shared" si="8"/>
        <v>99.338693178275037</v>
      </c>
    </row>
    <row r="15" spans="1:18" x14ac:dyDescent="0.25">
      <c r="A15">
        <v>14</v>
      </c>
      <c r="B15" t="s">
        <v>43</v>
      </c>
      <c r="C15">
        <v>143</v>
      </c>
      <c r="D15" s="13">
        <f t="shared" si="1"/>
        <v>171.67838342951219</v>
      </c>
      <c r="E15" s="13">
        <f t="shared" si="2"/>
        <v>6.9868839009644761</v>
      </c>
      <c r="F15" s="14">
        <f t="shared" si="3"/>
        <v>0.80011045144645221</v>
      </c>
      <c r="G15" s="12">
        <f t="shared" si="4"/>
        <v>131.49320177425335</v>
      </c>
      <c r="H15" s="9">
        <f t="shared" si="5"/>
        <v>11.50679822574665</v>
      </c>
      <c r="I15">
        <f t="shared" si="6"/>
        <v>11.50679822574665</v>
      </c>
      <c r="J15" s="18">
        <f t="shared" si="7"/>
        <v>8.0467120459766783E-2</v>
      </c>
      <c r="K15" s="6">
        <f t="shared" si="8"/>
        <v>132.40640540804625</v>
      </c>
    </row>
    <row r="16" spans="1:18" x14ac:dyDescent="0.25">
      <c r="A16">
        <v>15</v>
      </c>
      <c r="B16" t="s">
        <v>44</v>
      </c>
      <c r="C16">
        <v>185</v>
      </c>
      <c r="D16" s="13">
        <f t="shared" si="1"/>
        <v>169.9657395289357</v>
      </c>
      <c r="E16" s="13">
        <f t="shared" si="2"/>
        <v>4.3770255605021848</v>
      </c>
      <c r="F16" s="14">
        <f t="shared" si="3"/>
        <v>1.1917915108102213</v>
      </c>
      <c r="G16" s="12">
        <f t="shared" si="4"/>
        <v>220.84433775340167</v>
      </c>
      <c r="H16" s="9">
        <f t="shared" si="5"/>
        <v>-35.844337753401675</v>
      </c>
      <c r="I16">
        <f t="shared" si="6"/>
        <v>35.844337753401675</v>
      </c>
      <c r="J16" s="18">
        <f t="shared" si="7"/>
        <v>0.19375317704541445</v>
      </c>
      <c r="K16" s="6">
        <f t="shared" si="8"/>
        <v>1284.8165489799367</v>
      </c>
    </row>
    <row r="17" spans="1:11" x14ac:dyDescent="0.25">
      <c r="A17">
        <v>16</v>
      </c>
      <c r="B17" t="s">
        <v>45</v>
      </c>
      <c r="C17">
        <v>195</v>
      </c>
      <c r="D17" s="13">
        <f t="shared" si="1"/>
        <v>179.3002800103169</v>
      </c>
      <c r="E17" s="13">
        <f t="shared" si="2"/>
        <v>5.864280036765888</v>
      </c>
      <c r="F17" s="14">
        <f t="shared" si="3"/>
        <v>1.0414229358631459</v>
      </c>
      <c r="G17" s="12">
        <f t="shared" si="4"/>
        <v>178.11719185597624</v>
      </c>
      <c r="H17" s="9">
        <f t="shared" si="5"/>
        <v>16.882808144023755</v>
      </c>
      <c r="I17">
        <f t="shared" si="6"/>
        <v>16.882808144023755</v>
      </c>
      <c r="J17" s="18">
        <f t="shared" si="7"/>
        <v>8.6578503302685919E-2</v>
      </c>
      <c r="K17" s="6">
        <f t="shared" si="8"/>
        <v>285.02921082791482</v>
      </c>
    </row>
    <row r="18" spans="1:11" x14ac:dyDescent="0.25">
      <c r="A18">
        <v>17</v>
      </c>
      <c r="B18" t="s">
        <v>46</v>
      </c>
      <c r="C18">
        <v>162</v>
      </c>
      <c r="D18" s="13">
        <f t="shared" si="1"/>
        <v>190.35680578408463</v>
      </c>
      <c r="E18" s="13">
        <f t="shared" si="2"/>
        <v>7.421953757866441</v>
      </c>
      <c r="F18" s="14">
        <f t="shared" si="3"/>
        <v>0.81538733658055107</v>
      </c>
      <c r="G18" s="12">
        <f t="shared" si="4"/>
        <v>148.15209973115512</v>
      </c>
      <c r="H18" s="9">
        <f t="shared" si="5"/>
        <v>13.847900268844882</v>
      </c>
      <c r="I18">
        <f t="shared" si="6"/>
        <v>13.847900268844882</v>
      </c>
      <c r="J18" s="18">
        <f t="shared" si="7"/>
        <v>8.548086585706717E-2</v>
      </c>
      <c r="K18" s="6">
        <f t="shared" si="8"/>
        <v>191.76434185587414</v>
      </c>
    </row>
    <row r="19" spans="1:11" x14ac:dyDescent="0.25">
      <c r="A19">
        <v>18</v>
      </c>
      <c r="B19" t="s">
        <v>47</v>
      </c>
      <c r="C19">
        <v>205</v>
      </c>
      <c r="D19" s="13">
        <f t="shared" si="1"/>
        <v>190.0481171362685</v>
      </c>
      <c r="E19" s="13">
        <f t="shared" si="2"/>
        <v>5.1027610361616702</v>
      </c>
      <c r="F19" s="14">
        <f t="shared" si="3"/>
        <v>1.1578563164409075</v>
      </c>
      <c r="G19" s="12">
        <f t="shared" si="4"/>
        <v>235.71104664067335</v>
      </c>
      <c r="H19" s="9">
        <f t="shared" si="5"/>
        <v>-30.711046640673345</v>
      </c>
      <c r="I19">
        <f t="shared" si="6"/>
        <v>30.711046640673345</v>
      </c>
      <c r="J19" s="18">
        <f t="shared" si="7"/>
        <v>0.14980998361304071</v>
      </c>
      <c r="K19" s="6">
        <f t="shared" si="8"/>
        <v>943.16838576561361</v>
      </c>
    </row>
    <row r="20" spans="1:11" x14ac:dyDescent="0.25">
      <c r="A20">
        <v>19</v>
      </c>
      <c r="B20" t="s">
        <v>48</v>
      </c>
      <c r="C20">
        <v>212</v>
      </c>
      <c r="D20" s="13">
        <f t="shared" si="1"/>
        <v>197.67590404296135</v>
      </c>
      <c r="E20" s="13">
        <f t="shared" si="2"/>
        <v>5.860268797321023</v>
      </c>
      <c r="F20" s="14">
        <f t="shared" si="3"/>
        <v>1.0507348138462775</v>
      </c>
      <c r="G20" s="12">
        <f t="shared" si="4"/>
        <v>203.23460048260335</v>
      </c>
      <c r="H20" s="9">
        <f t="shared" si="5"/>
        <v>8.765399517396645</v>
      </c>
      <c r="I20">
        <f t="shared" si="6"/>
        <v>8.765399517396645</v>
      </c>
      <c r="J20" s="18">
        <f t="shared" si="7"/>
        <v>4.1346224138663422E-2</v>
      </c>
      <c r="K20" s="6">
        <f t="shared" si="8"/>
        <v>76.832228699577342</v>
      </c>
    </row>
    <row r="21" spans="1:11" x14ac:dyDescent="0.25">
      <c r="A21">
        <v>20</v>
      </c>
      <c r="B21" t="s">
        <v>49</v>
      </c>
      <c r="C21">
        <v>162</v>
      </c>
      <c r="D21" s="13">
        <f t="shared" si="1"/>
        <v>202.07889565715362</v>
      </c>
      <c r="E21" s="13">
        <f t="shared" si="2"/>
        <v>5.4230856423823983</v>
      </c>
      <c r="F21" s="14">
        <f t="shared" si="3"/>
        <v>0.81127126226213797</v>
      </c>
      <c r="G21" s="12">
        <f t="shared" si="4"/>
        <v>165.96081787003655</v>
      </c>
      <c r="H21" s="9">
        <f t="shared" si="5"/>
        <v>-3.9608178700365499</v>
      </c>
      <c r="I21">
        <f t="shared" si="6"/>
        <v>3.9608178700365499</v>
      </c>
      <c r="J21" s="18">
        <f t="shared" si="7"/>
        <v>2.4449493024916974E-2</v>
      </c>
      <c r="K21" s="6">
        <f t="shared" si="8"/>
        <v>15.688078199600872</v>
      </c>
    </row>
    <row r="22" spans="1:11" x14ac:dyDescent="0.25">
      <c r="A22">
        <v>21</v>
      </c>
      <c r="B22" t="s">
        <v>50</v>
      </c>
      <c r="C22">
        <v>205</v>
      </c>
      <c r="D22" s="13">
        <f t="shared" si="1"/>
        <v>198.36678570893434</v>
      </c>
      <c r="E22" s="13">
        <f t="shared" si="2"/>
        <v>2.6825269652018946</v>
      </c>
      <c r="F22" s="14">
        <f t="shared" si="3"/>
        <v>1.1205311628619461</v>
      </c>
      <c r="G22" s="12">
        <f t="shared" si="4"/>
        <v>240.25747972167085</v>
      </c>
      <c r="H22" s="9">
        <f t="shared" si="5"/>
        <v>-35.257479721670848</v>
      </c>
      <c r="I22">
        <f t="shared" si="6"/>
        <v>35.257479721670848</v>
      </c>
      <c r="J22" s="18">
        <f t="shared" si="7"/>
        <v>0.17198770595936999</v>
      </c>
      <c r="K22" s="6">
        <f t="shared" si="8"/>
        <v>1243.0898763240311</v>
      </c>
    </row>
    <row r="23" spans="1:11" x14ac:dyDescent="0.25">
      <c r="A23">
        <v>22</v>
      </c>
      <c r="B23" t="s">
        <v>51</v>
      </c>
      <c r="C23">
        <v>184</v>
      </c>
      <c r="D23" s="13">
        <f t="shared" si="1"/>
        <v>193.26918249262104</v>
      </c>
      <c r="E23" s="13">
        <f t="shared" si="2"/>
        <v>0.34848791074733532</v>
      </c>
      <c r="F23" s="14">
        <f t="shared" si="3"/>
        <v>1.0211263813337614</v>
      </c>
      <c r="G23" s="12">
        <f t="shared" si="4"/>
        <v>211.24951212658058</v>
      </c>
      <c r="H23" s="9">
        <f t="shared" si="5"/>
        <v>-27.249512126580584</v>
      </c>
      <c r="I23">
        <f t="shared" si="6"/>
        <v>27.249512126580584</v>
      </c>
      <c r="J23" s="18">
        <f t="shared" si="7"/>
        <v>0.14809517460098143</v>
      </c>
      <c r="K23" s="6">
        <f t="shared" si="8"/>
        <v>742.53591113666232</v>
      </c>
    </row>
    <row r="24" spans="1:11" x14ac:dyDescent="0.25">
      <c r="A24">
        <v>23</v>
      </c>
      <c r="B24" t="s">
        <v>52</v>
      </c>
      <c r="C24">
        <v>196</v>
      </c>
      <c r="D24" s="13">
        <f t="shared" si="1"/>
        <v>208.01120926498322</v>
      </c>
      <c r="E24" s="13">
        <f t="shared" si="2"/>
        <v>4.6665495692317887</v>
      </c>
      <c r="F24" s="14">
        <f t="shared" si="3"/>
        <v>0.85056695761124912</v>
      </c>
      <c r="G24" s="12">
        <f t="shared" si="4"/>
        <v>157.07645186439527</v>
      </c>
      <c r="H24" s="9">
        <f t="shared" si="5"/>
        <v>38.923548135604733</v>
      </c>
      <c r="I24">
        <f t="shared" si="6"/>
        <v>38.923548135604733</v>
      </c>
      <c r="J24" s="18">
        <f t="shared" si="7"/>
        <v>0.19858953130410578</v>
      </c>
      <c r="K24" s="6">
        <f t="shared" si="8"/>
        <v>1515.0425994647387</v>
      </c>
    </row>
    <row r="25" spans="1:11" x14ac:dyDescent="0.25">
      <c r="A25">
        <v>24</v>
      </c>
      <c r="B25" t="s">
        <v>53</v>
      </c>
      <c r="C25">
        <v>249</v>
      </c>
      <c r="D25" s="13">
        <f t="shared" si="1"/>
        <v>215.53924379764783</v>
      </c>
      <c r="E25" s="13">
        <f t="shared" si="2"/>
        <v>5.5249950582616334</v>
      </c>
      <c r="F25" s="14">
        <f t="shared" si="3"/>
        <v>1.1309444319815978</v>
      </c>
      <c r="G25" s="12">
        <f t="shared" si="4"/>
        <v>238.31205642137547</v>
      </c>
      <c r="H25" s="9">
        <f t="shared" si="5"/>
        <v>10.687943578624527</v>
      </c>
      <c r="I25">
        <f t="shared" si="6"/>
        <v>10.687943578624527</v>
      </c>
      <c r="J25" s="18">
        <f t="shared" si="7"/>
        <v>4.2923468187247092E-2</v>
      </c>
      <c r="K25" s="6">
        <f t="shared" si="8"/>
        <v>114.23213793986126</v>
      </c>
    </row>
    <row r="27" spans="1:11" x14ac:dyDescent="0.25">
      <c r="C27" t="s">
        <v>54</v>
      </c>
      <c r="D27" s="2">
        <f>AVERAGE(C2:C4)</f>
        <v>121.33333333333333</v>
      </c>
    </row>
  </sheetData>
  <conditionalFormatting sqref="H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SeasonalIndices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Sulekha</dc:creator>
  <cp:lastModifiedBy>Sulekha</cp:lastModifiedBy>
  <dcterms:created xsi:type="dcterms:W3CDTF">2018-01-27T15:52:51Z</dcterms:created>
  <dcterms:modified xsi:type="dcterms:W3CDTF">2018-01-28T17:21:10Z</dcterms:modified>
</cp:coreProperties>
</file>