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6138cb603311c1/Fantasy football/"/>
    </mc:Choice>
  </mc:AlternateContent>
  <xr:revisionPtr revIDLastSave="427" documentId="8_{E42A4DC2-510D-433D-852E-D09AF35F038C}" xr6:coauthVersionLast="47" xr6:coauthVersionMax="47" xr10:uidLastSave="{3DBEAFE7-04AD-4B7C-A877-EA0CC591EC54}"/>
  <bookViews>
    <workbookView xWindow="-108" yWindow="-108" windowWidth="23256" windowHeight="12456" xr2:uid="{D65705DC-278B-4268-A13F-81FD11023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1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I30" i="1"/>
  <c r="U30" i="1"/>
  <c r="T30" i="1"/>
  <c r="S30" i="1"/>
  <c r="R30" i="1"/>
  <c r="Q30" i="1"/>
  <c r="P30" i="1"/>
  <c r="O30" i="1"/>
  <c r="N30" i="1"/>
  <c r="M30" i="1"/>
  <c r="K30" i="1"/>
  <c r="J30" i="1"/>
  <c r="H30" i="1"/>
  <c r="G30" i="1"/>
  <c r="F30" i="1"/>
  <c r="E30" i="1"/>
  <c r="D30" i="1"/>
  <c r="C30" i="1"/>
  <c r="N48" i="1"/>
  <c r="I48" i="1"/>
  <c r="I49" i="1"/>
  <c r="U48" i="1"/>
  <c r="S48" i="1"/>
  <c r="Q48" i="1"/>
  <c r="P48" i="1"/>
  <c r="K48" i="1"/>
  <c r="G48" i="1"/>
  <c r="F48" i="1"/>
  <c r="D39" i="1"/>
  <c r="F39" i="1"/>
  <c r="G39" i="1"/>
  <c r="T48" i="1"/>
  <c r="R48" i="1"/>
  <c r="O48" i="1"/>
  <c r="M48" i="1"/>
  <c r="J48" i="1"/>
  <c r="H48" i="1"/>
  <c r="E48" i="1"/>
  <c r="D48" i="1"/>
  <c r="C48" i="1"/>
  <c r="AB5" i="1"/>
  <c r="AA15" i="1"/>
  <c r="U46" i="1"/>
  <c r="T46" i="1"/>
  <c r="S46" i="1"/>
  <c r="R46" i="1"/>
  <c r="Q46" i="1"/>
  <c r="P46" i="1"/>
  <c r="O46" i="1"/>
  <c r="N46" i="1"/>
  <c r="M46" i="1"/>
  <c r="K46" i="1"/>
  <c r="J46" i="1"/>
  <c r="I46" i="1"/>
  <c r="H46" i="1"/>
  <c r="G46" i="1"/>
  <c r="F46" i="1"/>
  <c r="E46" i="1"/>
  <c r="D46" i="1"/>
  <c r="L46" i="1" s="1"/>
  <c r="C46" i="1"/>
  <c r="U39" i="1"/>
  <c r="T39" i="1"/>
  <c r="S39" i="1"/>
  <c r="R39" i="1"/>
  <c r="Q39" i="1"/>
  <c r="P39" i="1"/>
  <c r="O39" i="1"/>
  <c r="N39" i="1"/>
  <c r="M39" i="1"/>
  <c r="K39" i="1"/>
  <c r="J39" i="1"/>
  <c r="I39" i="1"/>
  <c r="H39" i="1"/>
  <c r="E39" i="1"/>
  <c r="C39" i="1"/>
  <c r="N40" i="1"/>
  <c r="U40" i="1"/>
  <c r="T40" i="1"/>
  <c r="S40" i="1"/>
  <c r="R40" i="1"/>
  <c r="Q40" i="1"/>
  <c r="P40" i="1"/>
  <c r="O40" i="1"/>
  <c r="M40" i="1"/>
  <c r="K40" i="1"/>
  <c r="J40" i="1"/>
  <c r="I40" i="1"/>
  <c r="G40" i="1"/>
  <c r="F40" i="1"/>
  <c r="O41" i="1"/>
  <c r="D40" i="1"/>
  <c r="U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R43" i="1"/>
  <c r="M43" i="1"/>
  <c r="J43" i="1"/>
  <c r="H43" i="1"/>
  <c r="C43" i="1"/>
  <c r="U43" i="1"/>
  <c r="T43" i="1"/>
  <c r="S43" i="1"/>
  <c r="Q43" i="1"/>
  <c r="P43" i="1"/>
  <c r="O43" i="1"/>
  <c r="N43" i="1"/>
  <c r="K43" i="1"/>
  <c r="I43" i="1"/>
  <c r="G43" i="1"/>
  <c r="F43" i="1"/>
  <c r="E43" i="1"/>
  <c r="D43" i="1"/>
  <c r="R42" i="1"/>
  <c r="M42" i="1"/>
  <c r="J42" i="1"/>
  <c r="C42" i="1"/>
  <c r="U42" i="1"/>
  <c r="T42" i="1"/>
  <c r="S42" i="1"/>
  <c r="Q42" i="1"/>
  <c r="P42" i="1"/>
  <c r="O42" i="1"/>
  <c r="N42" i="1"/>
  <c r="K42" i="1"/>
  <c r="I42" i="1"/>
  <c r="H42" i="1"/>
  <c r="G42" i="1"/>
  <c r="F42" i="1"/>
  <c r="E42" i="1"/>
  <c r="D42" i="1"/>
  <c r="T36" i="1"/>
  <c r="O36" i="1"/>
  <c r="E36" i="1"/>
  <c r="U35" i="1"/>
  <c r="T35" i="1"/>
  <c r="S35" i="1"/>
  <c r="R35" i="1"/>
  <c r="Q35" i="1"/>
  <c r="P35" i="1"/>
  <c r="O35" i="1"/>
  <c r="N35" i="1"/>
  <c r="M35" i="1"/>
  <c r="K35" i="1"/>
  <c r="J35" i="1"/>
  <c r="I35" i="1"/>
  <c r="H35" i="1"/>
  <c r="G35" i="1"/>
  <c r="F35" i="1"/>
  <c r="E35" i="1"/>
  <c r="D35" i="1"/>
  <c r="C35" i="1"/>
  <c r="S38" i="1"/>
  <c r="Q38" i="1"/>
  <c r="K38" i="1"/>
  <c r="I38" i="1"/>
  <c r="G38" i="1"/>
  <c r="L30" i="1" l="1"/>
  <c r="L48" i="1"/>
  <c r="L39" i="1"/>
  <c r="L44" i="1"/>
  <c r="L35" i="1"/>
  <c r="L42" i="1"/>
  <c r="L43" i="1"/>
  <c r="Y22" i="1"/>
  <c r="Y13" i="1"/>
  <c r="S34" i="1"/>
  <c r="I34" i="1"/>
  <c r="G34" i="1"/>
  <c r="U34" i="1"/>
  <c r="T34" i="1"/>
  <c r="R34" i="1"/>
  <c r="Q34" i="1"/>
  <c r="P34" i="1"/>
  <c r="O34" i="1"/>
  <c r="N34" i="1"/>
  <c r="M34" i="1"/>
  <c r="K34" i="1"/>
  <c r="J34" i="1"/>
  <c r="H34" i="1"/>
  <c r="F34" i="1"/>
  <c r="E34" i="1"/>
  <c r="D34" i="1"/>
  <c r="C34" i="1"/>
  <c r="U49" i="1"/>
  <c r="T49" i="1"/>
  <c r="S49" i="1"/>
  <c r="R49" i="1"/>
  <c r="Q49" i="1"/>
  <c r="P49" i="1"/>
  <c r="O49" i="1"/>
  <c r="N49" i="1"/>
  <c r="M49" i="1"/>
  <c r="K49" i="1"/>
  <c r="J49" i="1"/>
  <c r="H49" i="1"/>
  <c r="G49" i="1"/>
  <c r="F49" i="1"/>
  <c r="E49" i="1"/>
  <c r="D49" i="1"/>
  <c r="C49" i="1"/>
  <c r="H40" i="1"/>
  <c r="E40" i="1"/>
  <c r="C40" i="1"/>
  <c r="N37" i="1"/>
  <c r="U37" i="1"/>
  <c r="T37" i="1"/>
  <c r="S37" i="1"/>
  <c r="R37" i="1"/>
  <c r="Q37" i="1"/>
  <c r="P37" i="1"/>
  <c r="O37" i="1"/>
  <c r="M37" i="1"/>
  <c r="L37" i="1"/>
  <c r="K37" i="1"/>
  <c r="J37" i="1"/>
  <c r="I37" i="1"/>
  <c r="H37" i="1"/>
  <c r="G37" i="1"/>
  <c r="F37" i="1"/>
  <c r="E37" i="1"/>
  <c r="D37" i="1"/>
  <c r="C37" i="1"/>
  <c r="S33" i="1"/>
  <c r="I33" i="1"/>
  <c r="U33" i="1"/>
  <c r="T33" i="1"/>
  <c r="R33" i="1"/>
  <c r="Q33" i="1"/>
  <c r="P33" i="1"/>
  <c r="O33" i="1"/>
  <c r="N33" i="1"/>
  <c r="M33" i="1"/>
  <c r="K33" i="1"/>
  <c r="J33" i="1"/>
  <c r="H33" i="1"/>
  <c r="G33" i="1"/>
  <c r="F33" i="1"/>
  <c r="E33" i="1"/>
  <c r="D33" i="1"/>
  <c r="C33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32" i="1"/>
  <c r="O29" i="1"/>
  <c r="E29" i="1"/>
  <c r="P31" i="1"/>
  <c r="H31" i="1"/>
  <c r="F31" i="1"/>
  <c r="U31" i="1"/>
  <c r="T31" i="1"/>
  <c r="S31" i="1"/>
  <c r="R31" i="1"/>
  <c r="Q31" i="1"/>
  <c r="O31" i="1"/>
  <c r="N31" i="1"/>
  <c r="M31" i="1"/>
  <c r="K31" i="1"/>
  <c r="J31" i="1"/>
  <c r="I31" i="1"/>
  <c r="G31" i="1"/>
  <c r="E31" i="1"/>
  <c r="D31" i="1"/>
  <c r="C31" i="1"/>
  <c r="E28" i="1"/>
  <c r="N29" i="1"/>
  <c r="P28" i="1"/>
  <c r="O28" i="1"/>
  <c r="N28" i="1"/>
  <c r="U29" i="1"/>
  <c r="T29" i="1"/>
  <c r="S29" i="1"/>
  <c r="R29" i="1"/>
  <c r="Q29" i="1"/>
  <c r="P29" i="1"/>
  <c r="M29" i="1"/>
  <c r="K29" i="1"/>
  <c r="J29" i="1"/>
  <c r="I29" i="1"/>
  <c r="H29" i="1"/>
  <c r="G29" i="1"/>
  <c r="F29" i="1"/>
  <c r="D29" i="1"/>
  <c r="C29" i="1"/>
  <c r="U28" i="1"/>
  <c r="T28" i="1"/>
  <c r="S28" i="1"/>
  <c r="R28" i="1"/>
  <c r="Q28" i="1"/>
  <c r="M28" i="1"/>
  <c r="K28" i="1"/>
  <c r="J28" i="1"/>
  <c r="I28" i="1"/>
  <c r="H28" i="1"/>
  <c r="G28" i="1"/>
  <c r="F28" i="1"/>
  <c r="D28" i="1"/>
  <c r="C28" i="1"/>
  <c r="AA121" i="1"/>
  <c r="Y121" i="1"/>
  <c r="X121" i="1"/>
  <c r="W121" i="1"/>
  <c r="V121" i="1"/>
  <c r="L121" i="1"/>
  <c r="B121" i="1"/>
  <c r="AA120" i="1"/>
  <c r="Y120" i="1"/>
  <c r="U120" i="1"/>
  <c r="T120" i="1"/>
  <c r="S120" i="1"/>
  <c r="R120" i="1"/>
  <c r="Q120" i="1"/>
  <c r="P120" i="1"/>
  <c r="O120" i="1"/>
  <c r="N120" i="1"/>
  <c r="V120" i="1" s="1"/>
  <c r="W120" i="1" s="1"/>
  <c r="X120" i="1" s="1"/>
  <c r="M120" i="1"/>
  <c r="K120" i="1"/>
  <c r="J120" i="1"/>
  <c r="I120" i="1"/>
  <c r="H120" i="1"/>
  <c r="G120" i="1"/>
  <c r="F120" i="1"/>
  <c r="E120" i="1"/>
  <c r="D120" i="1"/>
  <c r="C120" i="1"/>
  <c r="L120" i="1" s="1"/>
  <c r="AA119" i="1"/>
  <c r="Y119" i="1"/>
  <c r="U119" i="1"/>
  <c r="T119" i="1"/>
  <c r="S119" i="1"/>
  <c r="R119" i="1"/>
  <c r="Q119" i="1"/>
  <c r="P119" i="1"/>
  <c r="O119" i="1"/>
  <c r="N119" i="1"/>
  <c r="M119" i="1"/>
  <c r="V119" i="1" s="1"/>
  <c r="W119" i="1" s="1"/>
  <c r="X119" i="1" s="1"/>
  <c r="L119" i="1"/>
  <c r="K119" i="1"/>
  <c r="J119" i="1"/>
  <c r="I119" i="1"/>
  <c r="H119" i="1"/>
  <c r="G119" i="1"/>
  <c r="F119" i="1"/>
  <c r="E119" i="1"/>
  <c r="D119" i="1"/>
  <c r="C119" i="1"/>
  <c r="AA118" i="1"/>
  <c r="Y118" i="1"/>
  <c r="U118" i="1"/>
  <c r="T118" i="1"/>
  <c r="S118" i="1"/>
  <c r="R118" i="1"/>
  <c r="Q118" i="1"/>
  <c r="P118" i="1"/>
  <c r="O118" i="1"/>
  <c r="N118" i="1"/>
  <c r="M118" i="1"/>
  <c r="V118" i="1" s="1"/>
  <c r="K118" i="1"/>
  <c r="J118" i="1"/>
  <c r="I118" i="1"/>
  <c r="H118" i="1"/>
  <c r="G118" i="1"/>
  <c r="F118" i="1"/>
  <c r="E118" i="1"/>
  <c r="D118" i="1"/>
  <c r="AA117" i="1"/>
  <c r="Y117" i="1"/>
  <c r="U117" i="1"/>
  <c r="T117" i="1"/>
  <c r="S117" i="1"/>
  <c r="R117" i="1"/>
  <c r="Q117" i="1"/>
  <c r="P117" i="1"/>
  <c r="O117" i="1"/>
  <c r="N117" i="1"/>
  <c r="V117" i="1" s="1"/>
  <c r="M117" i="1"/>
  <c r="K117" i="1"/>
  <c r="J117" i="1"/>
  <c r="I117" i="1"/>
  <c r="H117" i="1"/>
  <c r="G117" i="1"/>
  <c r="F117" i="1"/>
  <c r="E117" i="1"/>
  <c r="D117" i="1"/>
  <c r="L117" i="1" s="1"/>
  <c r="C117" i="1"/>
  <c r="AA116" i="1"/>
  <c r="Y116" i="1"/>
  <c r="U116" i="1"/>
  <c r="T116" i="1"/>
  <c r="S116" i="1"/>
  <c r="R116" i="1"/>
  <c r="Q116" i="1"/>
  <c r="P116" i="1"/>
  <c r="O116" i="1"/>
  <c r="N116" i="1"/>
  <c r="V116" i="1" s="1"/>
  <c r="W116" i="1" s="1"/>
  <c r="X116" i="1" s="1"/>
  <c r="M116" i="1"/>
  <c r="K116" i="1"/>
  <c r="J116" i="1"/>
  <c r="I116" i="1"/>
  <c r="H116" i="1"/>
  <c r="G116" i="1"/>
  <c r="F116" i="1"/>
  <c r="E116" i="1"/>
  <c r="D116" i="1"/>
  <c r="L116" i="1" s="1"/>
  <c r="C116" i="1"/>
  <c r="AA115" i="1"/>
  <c r="Y115" i="1"/>
  <c r="U115" i="1"/>
  <c r="T115" i="1"/>
  <c r="S115" i="1"/>
  <c r="R115" i="1"/>
  <c r="Q115" i="1"/>
  <c r="P115" i="1"/>
  <c r="O115" i="1"/>
  <c r="N115" i="1"/>
  <c r="V115" i="1" s="1"/>
  <c r="W115" i="1" s="1"/>
  <c r="X115" i="1" s="1"/>
  <c r="M115" i="1"/>
  <c r="K115" i="1"/>
  <c r="J115" i="1"/>
  <c r="I115" i="1"/>
  <c r="H115" i="1"/>
  <c r="G115" i="1"/>
  <c r="F115" i="1"/>
  <c r="E115" i="1"/>
  <c r="D115" i="1"/>
  <c r="C115" i="1"/>
  <c r="L115" i="1" s="1"/>
  <c r="AA114" i="1"/>
  <c r="Y114" i="1"/>
  <c r="U114" i="1"/>
  <c r="T114" i="1"/>
  <c r="S114" i="1"/>
  <c r="R114" i="1"/>
  <c r="Q114" i="1"/>
  <c r="P114" i="1"/>
  <c r="O114" i="1"/>
  <c r="N114" i="1"/>
  <c r="M114" i="1"/>
  <c r="V114" i="1" s="1"/>
  <c r="W114" i="1" s="1"/>
  <c r="X114" i="1" s="1"/>
  <c r="AB114" i="1" s="1"/>
  <c r="K114" i="1"/>
  <c r="J114" i="1"/>
  <c r="I114" i="1"/>
  <c r="H114" i="1"/>
  <c r="G114" i="1"/>
  <c r="F114" i="1"/>
  <c r="E114" i="1"/>
  <c r="D114" i="1"/>
  <c r="C114" i="1"/>
  <c r="L114" i="1" s="1"/>
  <c r="AA113" i="1"/>
  <c r="Y113" i="1"/>
  <c r="U113" i="1"/>
  <c r="T113" i="1"/>
  <c r="S113" i="1"/>
  <c r="R113" i="1"/>
  <c r="Q113" i="1"/>
  <c r="P113" i="1"/>
  <c r="O113" i="1"/>
  <c r="N113" i="1"/>
  <c r="M113" i="1"/>
  <c r="V113" i="1" s="1"/>
  <c r="K113" i="1"/>
  <c r="J113" i="1"/>
  <c r="I113" i="1"/>
  <c r="H113" i="1"/>
  <c r="G113" i="1"/>
  <c r="F113" i="1"/>
  <c r="E113" i="1"/>
  <c r="D113" i="1"/>
  <c r="L113" i="1" s="1"/>
  <c r="C113" i="1"/>
  <c r="AA112" i="1"/>
  <c r="Y112" i="1"/>
  <c r="U112" i="1"/>
  <c r="T112" i="1"/>
  <c r="S112" i="1"/>
  <c r="R112" i="1"/>
  <c r="Q112" i="1"/>
  <c r="P112" i="1"/>
  <c r="O112" i="1"/>
  <c r="N112" i="1"/>
  <c r="V112" i="1" s="1"/>
  <c r="W112" i="1" s="1"/>
  <c r="X112" i="1" s="1"/>
  <c r="AB112" i="1" s="1"/>
  <c r="M112" i="1"/>
  <c r="K112" i="1"/>
  <c r="J112" i="1"/>
  <c r="I112" i="1"/>
  <c r="H112" i="1"/>
  <c r="G112" i="1"/>
  <c r="F112" i="1"/>
  <c r="E112" i="1"/>
  <c r="D112" i="1"/>
  <c r="L112" i="1" s="1"/>
  <c r="C112" i="1"/>
  <c r="AA111" i="1"/>
  <c r="Y111" i="1"/>
  <c r="U111" i="1"/>
  <c r="T111" i="1"/>
  <c r="S111" i="1"/>
  <c r="R111" i="1"/>
  <c r="Q111" i="1"/>
  <c r="P111" i="1"/>
  <c r="O111" i="1"/>
  <c r="N111" i="1"/>
  <c r="V111" i="1" s="1"/>
  <c r="W111" i="1" s="1"/>
  <c r="X111" i="1" s="1"/>
  <c r="AB111" i="1" s="1"/>
  <c r="M111" i="1"/>
  <c r="K111" i="1"/>
  <c r="J111" i="1"/>
  <c r="I111" i="1"/>
  <c r="H111" i="1"/>
  <c r="G111" i="1"/>
  <c r="F111" i="1"/>
  <c r="E111" i="1"/>
  <c r="D111" i="1"/>
  <c r="C111" i="1"/>
  <c r="L111" i="1" s="1"/>
  <c r="AA110" i="1"/>
  <c r="Y110" i="1"/>
  <c r="U110" i="1"/>
  <c r="T110" i="1"/>
  <c r="S110" i="1"/>
  <c r="R110" i="1"/>
  <c r="Q110" i="1"/>
  <c r="P110" i="1"/>
  <c r="K110" i="1"/>
  <c r="J110" i="1"/>
  <c r="I110" i="1"/>
  <c r="G110" i="1"/>
  <c r="F110" i="1"/>
  <c r="E110" i="1"/>
  <c r="D110" i="1"/>
  <c r="C110" i="1"/>
  <c r="L110" i="1" s="1"/>
  <c r="AA109" i="1"/>
  <c r="Y109" i="1"/>
  <c r="U109" i="1"/>
  <c r="T109" i="1"/>
  <c r="S109" i="1"/>
  <c r="R109" i="1"/>
  <c r="Q109" i="1"/>
  <c r="P109" i="1"/>
  <c r="O109" i="1"/>
  <c r="K109" i="1"/>
  <c r="J109" i="1"/>
  <c r="I109" i="1"/>
  <c r="G109" i="1"/>
  <c r="F109" i="1"/>
  <c r="E109" i="1"/>
  <c r="D109" i="1"/>
  <c r="C109" i="1"/>
  <c r="AA108" i="1"/>
  <c r="Y108" i="1"/>
  <c r="U108" i="1"/>
  <c r="T108" i="1"/>
  <c r="S108" i="1"/>
  <c r="R108" i="1"/>
  <c r="Q108" i="1"/>
  <c r="P108" i="1"/>
  <c r="K108" i="1"/>
  <c r="J108" i="1"/>
  <c r="I108" i="1"/>
  <c r="H108" i="1"/>
  <c r="G108" i="1"/>
  <c r="F108" i="1"/>
  <c r="E108" i="1"/>
  <c r="D108" i="1"/>
  <c r="L108" i="1" s="1"/>
  <c r="C108" i="1"/>
  <c r="AA107" i="1"/>
  <c r="Y107" i="1"/>
  <c r="U107" i="1"/>
  <c r="T107" i="1"/>
  <c r="S107" i="1"/>
  <c r="R107" i="1"/>
  <c r="Q107" i="1"/>
  <c r="P107" i="1"/>
  <c r="M107" i="1"/>
  <c r="K107" i="1"/>
  <c r="J107" i="1"/>
  <c r="I107" i="1"/>
  <c r="G107" i="1"/>
  <c r="F107" i="1"/>
  <c r="E107" i="1"/>
  <c r="D107" i="1"/>
  <c r="AA106" i="1"/>
  <c r="Y106" i="1"/>
  <c r="U106" i="1"/>
  <c r="T106" i="1"/>
  <c r="S106" i="1"/>
  <c r="R106" i="1"/>
  <c r="Q106" i="1"/>
  <c r="P106" i="1"/>
  <c r="K106" i="1"/>
  <c r="J106" i="1"/>
  <c r="I106" i="1"/>
  <c r="G106" i="1"/>
  <c r="F106" i="1"/>
  <c r="E106" i="1"/>
  <c r="D106" i="1"/>
  <c r="C106" i="1"/>
  <c r="AA105" i="1"/>
  <c r="Y105" i="1"/>
  <c r="U105" i="1"/>
  <c r="T105" i="1"/>
  <c r="S105" i="1"/>
  <c r="R105" i="1"/>
  <c r="Q105" i="1"/>
  <c r="P105" i="1"/>
  <c r="O105" i="1"/>
  <c r="M105" i="1"/>
  <c r="K105" i="1"/>
  <c r="J105" i="1"/>
  <c r="H105" i="1"/>
  <c r="G105" i="1"/>
  <c r="F105" i="1"/>
  <c r="E105" i="1"/>
  <c r="D105" i="1"/>
  <c r="C105" i="1"/>
  <c r="AA104" i="1"/>
  <c r="Y104" i="1"/>
  <c r="U104" i="1"/>
  <c r="T104" i="1"/>
  <c r="S104" i="1"/>
  <c r="R104" i="1"/>
  <c r="Q104" i="1"/>
  <c r="P104" i="1"/>
  <c r="O104" i="1"/>
  <c r="N104" i="1"/>
  <c r="K104" i="1"/>
  <c r="J104" i="1"/>
  <c r="I104" i="1"/>
  <c r="G104" i="1"/>
  <c r="F104" i="1"/>
  <c r="E104" i="1"/>
  <c r="D104" i="1"/>
  <c r="C104" i="1"/>
  <c r="AA103" i="1"/>
  <c r="Y103" i="1"/>
  <c r="U103" i="1"/>
  <c r="T103" i="1"/>
  <c r="S103" i="1"/>
  <c r="R103" i="1"/>
  <c r="Q103" i="1"/>
  <c r="P103" i="1"/>
  <c r="O103" i="1"/>
  <c r="N103" i="1"/>
  <c r="K103" i="1"/>
  <c r="J103" i="1"/>
  <c r="I103" i="1"/>
  <c r="H103" i="1"/>
  <c r="G103" i="1"/>
  <c r="F103" i="1"/>
  <c r="E103" i="1"/>
  <c r="D103" i="1"/>
  <c r="L103" i="1" s="1"/>
  <c r="C103" i="1"/>
  <c r="AA102" i="1"/>
  <c r="Y102" i="1"/>
  <c r="U102" i="1"/>
  <c r="T102" i="1"/>
  <c r="S102" i="1"/>
  <c r="R102" i="1"/>
  <c r="Q102" i="1"/>
  <c r="P102" i="1"/>
  <c r="O102" i="1"/>
  <c r="K102" i="1"/>
  <c r="J102" i="1"/>
  <c r="I102" i="1"/>
  <c r="H102" i="1"/>
  <c r="G102" i="1"/>
  <c r="F102" i="1"/>
  <c r="E102" i="1"/>
  <c r="D102" i="1"/>
  <c r="C102" i="1"/>
  <c r="L102" i="1" s="1"/>
  <c r="AA101" i="1"/>
  <c r="Y101" i="1"/>
  <c r="U101" i="1"/>
  <c r="T101" i="1"/>
  <c r="S101" i="1"/>
  <c r="R101" i="1"/>
  <c r="Q101" i="1"/>
  <c r="P101" i="1"/>
  <c r="O101" i="1"/>
  <c r="M101" i="1"/>
  <c r="K101" i="1"/>
  <c r="J101" i="1"/>
  <c r="I101" i="1"/>
  <c r="G101" i="1"/>
  <c r="F101" i="1"/>
  <c r="E101" i="1"/>
  <c r="D101" i="1"/>
  <c r="C101" i="1"/>
  <c r="AA100" i="1"/>
  <c r="Y100" i="1"/>
  <c r="U100" i="1"/>
  <c r="T100" i="1"/>
  <c r="S100" i="1"/>
  <c r="R100" i="1"/>
  <c r="Q100" i="1"/>
  <c r="P100" i="1"/>
  <c r="O100" i="1"/>
  <c r="N100" i="1"/>
  <c r="V100" i="1" s="1"/>
  <c r="W100" i="1" s="1"/>
  <c r="X100" i="1" s="1"/>
  <c r="AB100" i="1" s="1"/>
  <c r="M100" i="1"/>
  <c r="K100" i="1"/>
  <c r="J100" i="1"/>
  <c r="I100" i="1"/>
  <c r="H100" i="1"/>
  <c r="G100" i="1"/>
  <c r="F100" i="1"/>
  <c r="E100" i="1"/>
  <c r="D100" i="1"/>
  <c r="L100" i="1" s="1"/>
  <c r="C100" i="1"/>
  <c r="AA99" i="1"/>
  <c r="Y99" i="1"/>
  <c r="U99" i="1"/>
  <c r="T99" i="1"/>
  <c r="S99" i="1"/>
  <c r="R99" i="1"/>
  <c r="Q99" i="1"/>
  <c r="P99" i="1"/>
  <c r="O99" i="1"/>
  <c r="N99" i="1"/>
  <c r="V99" i="1" s="1"/>
  <c r="W99" i="1" s="1"/>
  <c r="X99" i="1" s="1"/>
  <c r="AB99" i="1" s="1"/>
  <c r="M99" i="1"/>
  <c r="K99" i="1"/>
  <c r="J99" i="1"/>
  <c r="I99" i="1"/>
  <c r="H99" i="1"/>
  <c r="G99" i="1"/>
  <c r="F99" i="1"/>
  <c r="E99" i="1"/>
  <c r="D99" i="1"/>
  <c r="L99" i="1" s="1"/>
  <c r="C99" i="1"/>
  <c r="U97" i="1"/>
  <c r="U121" i="1" s="1"/>
  <c r="T97" i="1"/>
  <c r="T121" i="1" s="1"/>
  <c r="S97" i="1"/>
  <c r="S121" i="1" s="1"/>
  <c r="R97" i="1"/>
  <c r="R121" i="1" s="1"/>
  <c r="Q97" i="1"/>
  <c r="Q121" i="1" s="1"/>
  <c r="P97" i="1"/>
  <c r="P121" i="1" s="1"/>
  <c r="K97" i="1"/>
  <c r="K121" i="1" s="1"/>
  <c r="J97" i="1"/>
  <c r="J121" i="1" s="1"/>
  <c r="I97" i="1"/>
  <c r="I121" i="1" s="1"/>
  <c r="G97" i="1"/>
  <c r="G121" i="1" s="1"/>
  <c r="F97" i="1"/>
  <c r="F121" i="1" s="1"/>
  <c r="E97" i="1"/>
  <c r="E121" i="1" s="1"/>
  <c r="D97" i="1"/>
  <c r="D121" i="1" s="1"/>
  <c r="C97" i="1"/>
  <c r="O86" i="1"/>
  <c r="O110" i="1" s="1"/>
  <c r="N86" i="1"/>
  <c r="N110" i="1" s="1"/>
  <c r="M86" i="1"/>
  <c r="M110" i="1" s="1"/>
  <c r="V110" i="1" s="1"/>
  <c r="W110" i="1" s="1"/>
  <c r="X110" i="1" s="1"/>
  <c r="AB110" i="1" s="1"/>
  <c r="H86" i="1"/>
  <c r="N85" i="1"/>
  <c r="N109" i="1" s="1"/>
  <c r="H85" i="1"/>
  <c r="N84" i="1"/>
  <c r="N108" i="1" s="1"/>
  <c r="M84" i="1"/>
  <c r="M108" i="1" s="1"/>
  <c r="O83" i="1"/>
  <c r="O107" i="1" s="1"/>
  <c r="N83" i="1"/>
  <c r="N107" i="1" s="1"/>
  <c r="V107" i="1" s="1"/>
  <c r="O82" i="1"/>
  <c r="O106" i="1" s="1"/>
  <c r="N82" i="1"/>
  <c r="N106" i="1" s="1"/>
  <c r="M82" i="1"/>
  <c r="M85" i="1" s="1"/>
  <c r="M97" i="1" s="1"/>
  <c r="H82" i="1"/>
  <c r="H106" i="1" s="1"/>
  <c r="N81" i="1"/>
  <c r="N105" i="1" s="1"/>
  <c r="M81" i="1"/>
  <c r="I81" i="1"/>
  <c r="I105" i="1" s="1"/>
  <c r="M80" i="1"/>
  <c r="M79" i="1"/>
  <c r="N78" i="1"/>
  <c r="N102" i="1" s="1"/>
  <c r="M78" i="1"/>
  <c r="N77" i="1"/>
  <c r="N101" i="1" s="1"/>
  <c r="H77" i="1"/>
  <c r="U73" i="1"/>
  <c r="T73" i="1"/>
  <c r="S73" i="1"/>
  <c r="R73" i="1"/>
  <c r="Q73" i="1"/>
  <c r="P73" i="1"/>
  <c r="O73" i="1"/>
  <c r="N73" i="1"/>
  <c r="K73" i="1"/>
  <c r="J73" i="1"/>
  <c r="I73" i="1"/>
  <c r="G73" i="1"/>
  <c r="F73" i="1"/>
  <c r="E73" i="1"/>
  <c r="D73" i="1"/>
  <c r="C70" i="1"/>
  <c r="C118" i="1" s="1"/>
  <c r="L118" i="1" s="1"/>
  <c r="B70" i="1"/>
  <c r="B94" i="1" s="1"/>
  <c r="B118" i="1" s="1"/>
  <c r="H62" i="1"/>
  <c r="H110" i="1" s="1"/>
  <c r="H61" i="1"/>
  <c r="H109" i="1" s="1"/>
  <c r="B59" i="1"/>
  <c r="B83" i="1" s="1"/>
  <c r="B107" i="1" s="1"/>
  <c r="M58" i="1"/>
  <c r="M61" i="1" s="1"/>
  <c r="M109" i="1" s="1"/>
  <c r="V109" i="1" s="1"/>
  <c r="C58" i="1"/>
  <c r="S57" i="1"/>
  <c r="M56" i="1"/>
  <c r="M104" i="1" s="1"/>
  <c r="V104" i="1" s="1"/>
  <c r="B56" i="1"/>
  <c r="B80" i="1" s="1"/>
  <c r="B104" i="1" s="1"/>
  <c r="M55" i="1"/>
  <c r="M103" i="1" s="1"/>
  <c r="V103" i="1" s="1"/>
  <c r="M54" i="1"/>
  <c r="H53" i="1"/>
  <c r="H101" i="1" s="1"/>
  <c r="B51" i="1"/>
  <c r="B75" i="1" s="1"/>
  <c r="B99" i="1" s="1"/>
  <c r="AB50" i="1"/>
  <c r="AA49" i="1"/>
  <c r="AC49" i="1" s="1"/>
  <c r="Z49" i="1"/>
  <c r="Y49" i="1"/>
  <c r="X49" i="1"/>
  <c r="B49" i="1"/>
  <c r="B72" i="1" s="1"/>
  <c r="B96" i="1" s="1"/>
  <c r="B120" i="1" s="1"/>
  <c r="B48" i="1"/>
  <c r="B71" i="1" s="1"/>
  <c r="B95" i="1" s="1"/>
  <c r="B119" i="1" s="1"/>
  <c r="U47" i="1"/>
  <c r="T47" i="1"/>
  <c r="S47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D47" i="1"/>
  <c r="L47" i="1" s="1"/>
  <c r="C47" i="1"/>
  <c r="B47" i="1"/>
  <c r="B46" i="1"/>
  <c r="B69" i="1" s="1"/>
  <c r="B93" i="1" s="1"/>
  <c r="B117" i="1" s="1"/>
  <c r="B45" i="1"/>
  <c r="B68" i="1" s="1"/>
  <c r="B92" i="1" s="1"/>
  <c r="B116" i="1" s="1"/>
  <c r="V44" i="1"/>
  <c r="B44" i="1"/>
  <c r="B67" i="1" s="1"/>
  <c r="B91" i="1" s="1"/>
  <c r="B115" i="1" s="1"/>
  <c r="B43" i="1"/>
  <c r="B66" i="1" s="1"/>
  <c r="B90" i="1" s="1"/>
  <c r="B114" i="1" s="1"/>
  <c r="B42" i="1"/>
  <c r="B65" i="1" s="1"/>
  <c r="B89" i="1" s="1"/>
  <c r="B113" i="1" s="1"/>
  <c r="Z41" i="1"/>
  <c r="Y41" i="1"/>
  <c r="X41" i="1"/>
  <c r="AA41" i="1" s="1"/>
  <c r="AC41" i="1" s="1"/>
  <c r="U41" i="1"/>
  <c r="T41" i="1"/>
  <c r="S41" i="1"/>
  <c r="R41" i="1"/>
  <c r="Q41" i="1"/>
  <c r="P41" i="1"/>
  <c r="N41" i="1"/>
  <c r="M41" i="1"/>
  <c r="K41" i="1"/>
  <c r="J41" i="1"/>
  <c r="I41" i="1"/>
  <c r="H41" i="1"/>
  <c r="G41" i="1"/>
  <c r="F41" i="1"/>
  <c r="E41" i="1"/>
  <c r="D41" i="1"/>
  <c r="C41" i="1"/>
  <c r="B41" i="1"/>
  <c r="B64" i="1" s="1"/>
  <c r="B88" i="1" s="1"/>
  <c r="B112" i="1" s="1"/>
  <c r="AC40" i="1"/>
  <c r="AA40" i="1"/>
  <c r="Z40" i="1"/>
  <c r="Y40" i="1"/>
  <c r="X40" i="1"/>
  <c r="B40" i="1"/>
  <c r="B63" i="1" s="1"/>
  <c r="B87" i="1" s="1"/>
  <c r="B111" i="1" s="1"/>
  <c r="Z39" i="1"/>
  <c r="Y39" i="1"/>
  <c r="X39" i="1"/>
  <c r="AA39" i="1" s="1"/>
  <c r="AC39" i="1" s="1"/>
  <c r="B39" i="1"/>
  <c r="B62" i="1" s="1"/>
  <c r="B86" i="1" s="1"/>
  <c r="B110" i="1" s="1"/>
  <c r="AC38" i="1"/>
  <c r="AA38" i="1"/>
  <c r="U38" i="1"/>
  <c r="T38" i="1"/>
  <c r="R38" i="1"/>
  <c r="P38" i="1"/>
  <c r="O38" i="1"/>
  <c r="N38" i="1"/>
  <c r="M38" i="1"/>
  <c r="V38" i="1" s="1"/>
  <c r="J38" i="1"/>
  <c r="H38" i="1"/>
  <c r="F38" i="1"/>
  <c r="E38" i="1"/>
  <c r="D38" i="1"/>
  <c r="C38" i="1"/>
  <c r="B38" i="1"/>
  <c r="B61" i="1" s="1"/>
  <c r="B85" i="1" s="1"/>
  <c r="B109" i="1" s="1"/>
  <c r="Z37" i="1"/>
  <c r="Y37" i="1"/>
  <c r="X37" i="1"/>
  <c r="AA37" i="1" s="1"/>
  <c r="AC37" i="1" s="1"/>
  <c r="B37" i="1"/>
  <c r="B60" i="1" s="1"/>
  <c r="B84" i="1" s="1"/>
  <c r="B108" i="1" s="1"/>
  <c r="Z36" i="1"/>
  <c r="Y36" i="1"/>
  <c r="X36" i="1"/>
  <c r="AA36" i="1" s="1"/>
  <c r="AC36" i="1" s="1"/>
  <c r="U36" i="1"/>
  <c r="S36" i="1"/>
  <c r="R36" i="1"/>
  <c r="Q36" i="1"/>
  <c r="P36" i="1"/>
  <c r="N36" i="1"/>
  <c r="M36" i="1"/>
  <c r="K36" i="1"/>
  <c r="J36" i="1"/>
  <c r="I36" i="1"/>
  <c r="H36" i="1"/>
  <c r="G36" i="1"/>
  <c r="F36" i="1"/>
  <c r="D36" i="1"/>
  <c r="C36" i="1"/>
  <c r="B36" i="1"/>
  <c r="Z35" i="1"/>
  <c r="Y35" i="1"/>
  <c r="X35" i="1"/>
  <c r="AA35" i="1" s="1"/>
  <c r="AC35" i="1" s="1"/>
  <c r="B35" i="1"/>
  <c r="B58" i="1" s="1"/>
  <c r="B82" i="1" s="1"/>
  <c r="B106" i="1" s="1"/>
  <c r="Z34" i="1"/>
  <c r="Y34" i="1"/>
  <c r="X34" i="1"/>
  <c r="AA34" i="1" s="1"/>
  <c r="AC34" i="1" s="1"/>
  <c r="B34" i="1"/>
  <c r="B57" i="1" s="1"/>
  <c r="B81" i="1" s="1"/>
  <c r="B105" i="1" s="1"/>
  <c r="Y33" i="1"/>
  <c r="X33" i="1"/>
  <c r="AA33" i="1" s="1"/>
  <c r="AC33" i="1" s="1"/>
  <c r="B33" i="1"/>
  <c r="Z32" i="1"/>
  <c r="Y32" i="1"/>
  <c r="X32" i="1"/>
  <c r="AA32" i="1" s="1"/>
  <c r="AC32" i="1" s="1"/>
  <c r="B32" i="1"/>
  <c r="B55" i="1" s="1"/>
  <c r="B79" i="1" s="1"/>
  <c r="B103" i="1" s="1"/>
  <c r="AC31" i="1"/>
  <c r="AA31" i="1"/>
  <c r="Z31" i="1"/>
  <c r="Y31" i="1"/>
  <c r="X31" i="1"/>
  <c r="B31" i="1"/>
  <c r="B54" i="1" s="1"/>
  <c r="B78" i="1" s="1"/>
  <c r="B102" i="1" s="1"/>
  <c r="Z30" i="1"/>
  <c r="Y30" i="1"/>
  <c r="X30" i="1"/>
  <c r="AA30" i="1" s="1"/>
  <c r="AC30" i="1" s="1"/>
  <c r="B30" i="1"/>
  <c r="B53" i="1" s="1"/>
  <c r="B77" i="1" s="1"/>
  <c r="B101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C29" i="1"/>
  <c r="AA29" i="1"/>
  <c r="Z29" i="1"/>
  <c r="Y29" i="1"/>
  <c r="X29" i="1"/>
  <c r="B29" i="1"/>
  <c r="B52" i="1" s="1"/>
  <c r="B76" i="1" s="1"/>
  <c r="B100" i="1" s="1"/>
  <c r="A29" i="1"/>
  <c r="Z28" i="1"/>
  <c r="Z50" i="1" s="1"/>
  <c r="Y28" i="1"/>
  <c r="Y50" i="1" s="1"/>
  <c r="X28" i="1"/>
  <c r="AA28" i="1" s="1"/>
  <c r="B28" i="1"/>
  <c r="V24" i="1"/>
  <c r="L24" i="1"/>
  <c r="V23" i="1"/>
  <c r="L23" i="1"/>
  <c r="V22" i="1"/>
  <c r="W22" i="1" s="1"/>
  <c r="AA22" i="1" s="1"/>
  <c r="L22" i="1"/>
  <c r="V21" i="1"/>
  <c r="L21" i="1"/>
  <c r="V20" i="1"/>
  <c r="L20" i="1"/>
  <c r="V19" i="1"/>
  <c r="L19" i="1"/>
  <c r="V18" i="1"/>
  <c r="L18" i="1"/>
  <c r="V17" i="1"/>
  <c r="L17" i="1"/>
  <c r="V16" i="1"/>
  <c r="L16" i="1"/>
  <c r="V15" i="1"/>
  <c r="L15" i="1"/>
  <c r="V14" i="1"/>
  <c r="L14" i="1"/>
  <c r="V13" i="1"/>
  <c r="L13" i="1"/>
  <c r="W13" i="1" s="1"/>
  <c r="V12" i="1"/>
  <c r="W12" i="1" s="1"/>
  <c r="AA12" i="1" s="1"/>
  <c r="L12" i="1"/>
  <c r="V11" i="1"/>
  <c r="L11" i="1"/>
  <c r="V10" i="1"/>
  <c r="L10" i="1"/>
  <c r="V9" i="1"/>
  <c r="L9" i="1"/>
  <c r="V8" i="1"/>
  <c r="L8" i="1"/>
  <c r="V7" i="1"/>
  <c r="L7" i="1"/>
  <c r="V6" i="1"/>
  <c r="L6" i="1"/>
  <c r="V5" i="1"/>
  <c r="L5" i="1"/>
  <c r="V4" i="1"/>
  <c r="L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V3" i="1"/>
  <c r="L3" i="1"/>
  <c r="W24" i="1" l="1"/>
  <c r="L49" i="1"/>
  <c r="L33" i="1"/>
  <c r="W3" i="1"/>
  <c r="AA3" i="1" s="1"/>
  <c r="W18" i="1"/>
  <c r="AA18" i="1" s="1"/>
  <c r="W11" i="1"/>
  <c r="AA11" i="1" s="1"/>
  <c r="W7" i="1"/>
  <c r="AA7" i="1" s="1"/>
  <c r="W10" i="1"/>
  <c r="Y10" i="1" s="1"/>
  <c r="W16" i="1"/>
  <c r="AA16" i="1" s="1"/>
  <c r="W21" i="1"/>
  <c r="Y21" i="1" s="1"/>
  <c r="W14" i="1"/>
  <c r="Z14" i="1" s="1"/>
  <c r="L32" i="1"/>
  <c r="L29" i="1"/>
  <c r="W6" i="1"/>
  <c r="AA6" i="1" s="1"/>
  <c r="L31" i="1"/>
  <c r="L40" i="1"/>
  <c r="V34" i="1"/>
  <c r="V41" i="1"/>
  <c r="V45" i="1"/>
  <c r="W45" i="1" s="1"/>
  <c r="W15" i="1"/>
  <c r="V43" i="1"/>
  <c r="W43" i="1" s="1"/>
  <c r="V42" i="1"/>
  <c r="W42" i="1" s="1"/>
  <c r="V47" i="1"/>
  <c r="V37" i="1"/>
  <c r="W37" i="1" s="1"/>
  <c r="V33" i="1"/>
  <c r="V40" i="1"/>
  <c r="V48" i="1"/>
  <c r="W4" i="1"/>
  <c r="Z4" i="1" s="1"/>
  <c r="W8" i="1"/>
  <c r="Y8" i="1" s="1"/>
  <c r="W19" i="1"/>
  <c r="Y19" i="1" s="1"/>
  <c r="V31" i="1"/>
  <c r="V32" i="1"/>
  <c r="V36" i="1"/>
  <c r="V39" i="1"/>
  <c r="V46" i="1"/>
  <c r="W46" i="1" s="1"/>
  <c r="V35" i="1"/>
  <c r="W35" i="1" s="1"/>
  <c r="W5" i="1"/>
  <c r="AA5" i="1" s="1"/>
  <c r="W9" i="1"/>
  <c r="AA9" i="1" s="1"/>
  <c r="W20" i="1"/>
  <c r="W23" i="1"/>
  <c r="AA23" i="1" s="1"/>
  <c r="V49" i="1"/>
  <c r="W47" i="1"/>
  <c r="Y12" i="1"/>
  <c r="L41" i="1"/>
  <c r="L36" i="1"/>
  <c r="W17" i="1"/>
  <c r="Z17" i="1" s="1"/>
  <c r="L34" i="1"/>
  <c r="L38" i="1"/>
  <c r="W38" i="1" s="1"/>
  <c r="W44" i="1"/>
  <c r="V30" i="1"/>
  <c r="V29" i="1"/>
  <c r="W29" i="1" s="1"/>
  <c r="V28" i="1"/>
  <c r="L28" i="1"/>
  <c r="C73" i="1"/>
  <c r="M121" i="1"/>
  <c r="L109" i="1"/>
  <c r="W109" i="1" s="1"/>
  <c r="X109" i="1" s="1"/>
  <c r="AB109" i="1" s="1"/>
  <c r="W113" i="1"/>
  <c r="X113" i="1" s="1"/>
  <c r="AB113" i="1" s="1"/>
  <c r="W117" i="1"/>
  <c r="X117" i="1" s="1"/>
  <c r="Y24" i="1"/>
  <c r="Z24" i="1"/>
  <c r="AA24" i="1"/>
  <c r="M73" i="1"/>
  <c r="V101" i="1"/>
  <c r="W101" i="1" s="1"/>
  <c r="X101" i="1" s="1"/>
  <c r="AB101" i="1" s="1"/>
  <c r="AA10" i="1"/>
  <c r="Z10" i="1"/>
  <c r="Z13" i="1"/>
  <c r="AA13" i="1"/>
  <c r="AA50" i="1"/>
  <c r="AC28" i="1"/>
  <c r="AC50" i="1" s="1"/>
  <c r="W103" i="1"/>
  <c r="X103" i="1" s="1"/>
  <c r="AB103" i="1" s="1"/>
  <c r="L101" i="1"/>
  <c r="V105" i="1"/>
  <c r="W118" i="1"/>
  <c r="X118" i="1" s="1"/>
  <c r="V108" i="1"/>
  <c r="W108" i="1" s="1"/>
  <c r="X108" i="1" s="1"/>
  <c r="AB108" i="1" s="1"/>
  <c r="C121" i="1"/>
  <c r="L105" i="1"/>
  <c r="L106" i="1"/>
  <c r="Z12" i="1"/>
  <c r="H56" i="1"/>
  <c r="C59" i="1"/>
  <c r="C107" i="1" s="1"/>
  <c r="H80" i="1"/>
  <c r="H83" i="1" s="1"/>
  <c r="H97" i="1" s="1"/>
  <c r="N97" i="1"/>
  <c r="N121" i="1" s="1"/>
  <c r="Z22" i="1"/>
  <c r="X50" i="1"/>
  <c r="O97" i="1"/>
  <c r="O121" i="1" s="1"/>
  <c r="M102" i="1"/>
  <c r="V102" i="1" s="1"/>
  <c r="W102" i="1" s="1"/>
  <c r="X102" i="1" s="1"/>
  <c r="AB102" i="1" s="1"/>
  <c r="M106" i="1"/>
  <c r="V106" i="1" s="1"/>
  <c r="O84" i="1"/>
  <c r="O108" i="1" s="1"/>
  <c r="Y5" i="1" l="1"/>
  <c r="Z5" i="1"/>
  <c r="W49" i="1"/>
  <c r="W33" i="1"/>
  <c r="AA8" i="1"/>
  <c r="Z8" i="1"/>
  <c r="Z3" i="1"/>
  <c r="Y3" i="1"/>
  <c r="Z9" i="1"/>
  <c r="Y9" i="1"/>
  <c r="Y18" i="1"/>
  <c r="Z18" i="1"/>
  <c r="W48" i="1"/>
  <c r="Y11" i="1"/>
  <c r="Z11" i="1"/>
  <c r="Z7" i="1"/>
  <c r="Y7" i="1"/>
  <c r="Y16" i="1"/>
  <c r="Z16" i="1"/>
  <c r="Z21" i="1"/>
  <c r="AA21" i="1"/>
  <c r="AA14" i="1"/>
  <c r="Y14" i="1"/>
  <c r="W39" i="1"/>
  <c r="AA20" i="1"/>
  <c r="Y20" i="1"/>
  <c r="AA19" i="1"/>
  <c r="Z19" i="1"/>
  <c r="W32" i="1"/>
  <c r="Y4" i="1"/>
  <c r="AA4" i="1"/>
  <c r="W41" i="1"/>
  <c r="Y6" i="1"/>
  <c r="Z6" i="1"/>
  <c r="W31" i="1"/>
  <c r="W40" i="1"/>
  <c r="Y15" i="1"/>
  <c r="Z15" i="1"/>
  <c r="W36" i="1"/>
  <c r="W34" i="1"/>
  <c r="AA17" i="1"/>
  <c r="Z20" i="1"/>
  <c r="Y23" i="1"/>
  <c r="Z23" i="1"/>
  <c r="Y17" i="1"/>
  <c r="W30" i="1"/>
  <c r="W28" i="1"/>
  <c r="W105" i="1"/>
  <c r="X105" i="1" s="1"/>
  <c r="AB105" i="1" s="1"/>
  <c r="W106" i="1"/>
  <c r="X106" i="1" s="1"/>
  <c r="AB106" i="1" s="1"/>
  <c r="H59" i="1"/>
  <c r="H104" i="1"/>
  <c r="L104" i="1" s="1"/>
  <c r="W104" i="1" s="1"/>
  <c r="X104" i="1" s="1"/>
  <c r="AB104" i="1" s="1"/>
  <c r="AB115" i="1" l="1"/>
  <c r="H107" i="1"/>
  <c r="L107" i="1" s="1"/>
  <c r="W107" i="1" s="1"/>
  <c r="X107" i="1" s="1"/>
  <c r="AB107" i="1" s="1"/>
  <c r="H73" i="1"/>
  <c r="H121" i="1" s="1"/>
</calcChain>
</file>

<file path=xl/sharedStrings.xml><?xml version="1.0" encoding="utf-8"?>
<sst xmlns="http://schemas.openxmlformats.org/spreadsheetml/2006/main" count="40" uniqueCount="33">
  <si>
    <t>Day 1</t>
  </si>
  <si>
    <t>Day 2</t>
  </si>
  <si>
    <t>Name</t>
  </si>
  <si>
    <t>Front</t>
  </si>
  <si>
    <t>Back</t>
  </si>
  <si>
    <t>Total</t>
  </si>
  <si>
    <t>HDCP</t>
  </si>
  <si>
    <t>Net</t>
  </si>
  <si>
    <t>Colin Sullivan</t>
  </si>
  <si>
    <t>Bernie Sullivan</t>
  </si>
  <si>
    <t>Dave Brauer</t>
  </si>
  <si>
    <t>John Sullivan</t>
  </si>
  <si>
    <t>Ralph</t>
  </si>
  <si>
    <t>Leo</t>
  </si>
  <si>
    <t>Matt Lawrence</t>
  </si>
  <si>
    <t>Jerry Flynn</t>
  </si>
  <si>
    <t>Mike Flynn</t>
  </si>
  <si>
    <t>Kevin Fitzgerald</t>
  </si>
  <si>
    <t>Richard McGovern</t>
  </si>
  <si>
    <t>Mike Fitzgerald</t>
  </si>
  <si>
    <t>Matt Brauer</t>
  </si>
  <si>
    <t>Blake Dougan</t>
  </si>
  <si>
    <t>Mike Dougan</t>
  </si>
  <si>
    <t>TJ Williams</t>
  </si>
  <si>
    <t>Dave Keyser</t>
  </si>
  <si>
    <t>Jack Sullivan</t>
  </si>
  <si>
    <t>Chris Flynn</t>
  </si>
  <si>
    <t>Net of HDCP</t>
  </si>
  <si>
    <t>Wins</t>
  </si>
  <si>
    <t>Lose</t>
  </si>
  <si>
    <t>Tim Steffl</t>
  </si>
  <si>
    <t>Bob Breslin</t>
  </si>
  <si>
    <t>Edwin Erhlbacher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</si>
</sst>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0" applyNumberFormat="1"/>
    <xf numFmtId="164" fontId="0" fillId="5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0" applyNumberFormat="1"/>
    <xf numFmtId="0" fontId="2" fillId="0" borderId="0" xfId="0" applyFont="1"/>
    <xf numFmtId="0" fontId="0" fillId="4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91F-6354-4A89-AC62-73291F982D38}">
  <dimension ref="A1:AC123"/>
  <sheetViews>
    <sheetView tabSelected="1" topLeftCell="A19" workbookViewId="0">
      <selection activeCell="U49" sqref="U49"/>
    </sheetView>
  </sheetViews>
  <sheetFormatPr defaultRowHeight="14.4" x14ac:dyDescent="0.3"/>
  <cols>
    <col min="2" max="2" width="18.664062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5.6640625" customWidth="1"/>
    <col min="10" max="10" width="5.109375" customWidth="1"/>
    <col min="11" max="11" width="5.88671875" customWidth="1"/>
    <col min="12" max="12" width="6.6640625" customWidth="1"/>
    <col min="13" max="13" width="6.33203125" customWidth="1"/>
    <col min="14" max="14" width="5.88671875" customWidth="1"/>
    <col min="15" max="15" width="6.6640625" customWidth="1"/>
    <col min="16" max="16" width="7.33203125" customWidth="1"/>
    <col min="17" max="17" width="5.33203125" customWidth="1"/>
    <col min="18" max="18" width="6.33203125" customWidth="1"/>
    <col min="19" max="19" width="6.109375" customWidth="1"/>
    <col min="20" max="20" width="6" customWidth="1"/>
    <col min="21" max="22" width="6.6640625" customWidth="1"/>
  </cols>
  <sheetData>
    <row r="1" spans="1:28" x14ac:dyDescent="0.3">
      <c r="X1" t="s">
        <v>0</v>
      </c>
      <c r="Z1" t="s">
        <v>0</v>
      </c>
      <c r="AA1" t="s">
        <v>1</v>
      </c>
    </row>
    <row r="2" spans="1:28" x14ac:dyDescent="0.3">
      <c r="B2" t="s">
        <v>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2" t="s">
        <v>3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3" t="s">
        <v>4</v>
      </c>
      <c r="W2" s="4" t="s">
        <v>5</v>
      </c>
      <c r="X2" t="s">
        <v>6</v>
      </c>
      <c r="Z2" t="s">
        <v>7</v>
      </c>
      <c r="AA2" t="s">
        <v>6</v>
      </c>
    </row>
    <row r="3" spans="1:28" x14ac:dyDescent="0.3">
      <c r="A3">
        <v>1</v>
      </c>
      <c r="B3" t="s">
        <v>8</v>
      </c>
      <c r="C3" s="5">
        <v>4</v>
      </c>
      <c r="D3" s="5">
        <v>4</v>
      </c>
      <c r="E3" s="5">
        <v>5</v>
      </c>
      <c r="F3" s="5">
        <v>8</v>
      </c>
      <c r="G3" s="5">
        <v>4</v>
      </c>
      <c r="H3" s="5">
        <v>3</v>
      </c>
      <c r="I3" s="5">
        <v>5</v>
      </c>
      <c r="J3" s="5">
        <v>5</v>
      </c>
      <c r="K3" s="5">
        <v>5</v>
      </c>
      <c r="L3" s="6">
        <f t="shared" ref="L3:L24" si="0">SUM(C3:K3)</f>
        <v>43</v>
      </c>
      <c r="M3" s="5">
        <v>7</v>
      </c>
      <c r="N3" s="5">
        <v>5</v>
      </c>
      <c r="O3" s="5">
        <v>5</v>
      </c>
      <c r="P3" s="5">
        <v>7</v>
      </c>
      <c r="Q3" s="5">
        <v>4</v>
      </c>
      <c r="R3" s="5">
        <v>4</v>
      </c>
      <c r="S3" s="5">
        <v>5</v>
      </c>
      <c r="T3" s="5">
        <v>6</v>
      </c>
      <c r="U3" s="5">
        <v>5</v>
      </c>
      <c r="V3" s="6">
        <f t="shared" ref="V3:V24" si="1">SUM(M3:U3)</f>
        <v>48</v>
      </c>
      <c r="W3" s="6">
        <f t="shared" ref="W3:W24" si="2">+L3+V3</f>
        <v>91</v>
      </c>
      <c r="X3" s="5">
        <v>18.375</v>
      </c>
      <c r="Y3" s="5">
        <f>(+W3-70)*0.87</f>
        <v>18.27</v>
      </c>
      <c r="Z3" s="7">
        <f>+W3-X3</f>
        <v>72.625</v>
      </c>
      <c r="AA3" s="5">
        <f>(W3-70)*0.875</f>
        <v>18.375</v>
      </c>
    </row>
    <row r="4" spans="1:28" x14ac:dyDescent="0.3">
      <c r="A4">
        <f>+A3+1</f>
        <v>2</v>
      </c>
      <c r="B4" t="s">
        <v>9</v>
      </c>
      <c r="C4" s="5">
        <v>4</v>
      </c>
      <c r="D4" s="5">
        <v>6</v>
      </c>
      <c r="E4" s="5">
        <v>5</v>
      </c>
      <c r="F4" s="5">
        <v>6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6">
        <f t="shared" si="0"/>
        <v>46</v>
      </c>
      <c r="M4" s="5">
        <v>7</v>
      </c>
      <c r="N4" s="5">
        <v>5</v>
      </c>
      <c r="O4" s="5">
        <v>6</v>
      </c>
      <c r="P4" s="5">
        <v>7</v>
      </c>
      <c r="Q4" s="5">
        <v>4</v>
      </c>
      <c r="R4" s="5">
        <v>5</v>
      </c>
      <c r="S4" s="5">
        <v>4</v>
      </c>
      <c r="T4" s="5">
        <v>5</v>
      </c>
      <c r="U4" s="5">
        <v>5</v>
      </c>
      <c r="V4" s="6">
        <f t="shared" si="1"/>
        <v>48</v>
      </c>
      <c r="W4" s="6">
        <f t="shared" si="2"/>
        <v>94</v>
      </c>
      <c r="X4" s="5">
        <v>15.75</v>
      </c>
      <c r="Y4" s="5">
        <f t="shared" ref="Y4:Y24" si="3">(+W4-70)*0.875</f>
        <v>21</v>
      </c>
      <c r="Z4" s="7">
        <f t="shared" ref="Z4:Z24" si="4">+W4-X4</f>
        <v>78.25</v>
      </c>
      <c r="AA4" s="5">
        <f t="shared" ref="AA4:AA24" si="5">(W4-70)*0.875</f>
        <v>21</v>
      </c>
    </row>
    <row r="5" spans="1:28" x14ac:dyDescent="0.3">
      <c r="A5">
        <f t="shared" ref="A5:A24" si="6">+A4+1</f>
        <v>3</v>
      </c>
      <c r="B5" t="s">
        <v>32</v>
      </c>
      <c r="C5" s="5">
        <v>5</v>
      </c>
      <c r="D5" s="5">
        <v>6</v>
      </c>
      <c r="E5" s="5">
        <v>5</v>
      </c>
      <c r="F5" s="5">
        <v>5</v>
      </c>
      <c r="G5" s="5">
        <v>4</v>
      </c>
      <c r="H5" s="5">
        <v>5</v>
      </c>
      <c r="I5" s="5">
        <v>6</v>
      </c>
      <c r="J5" s="5">
        <v>6</v>
      </c>
      <c r="K5" s="5">
        <v>4</v>
      </c>
      <c r="L5" s="6">
        <f t="shared" si="0"/>
        <v>46</v>
      </c>
      <c r="M5" s="5">
        <v>4</v>
      </c>
      <c r="N5" s="5">
        <v>7</v>
      </c>
      <c r="O5" s="5">
        <v>4</v>
      </c>
      <c r="P5" s="5">
        <v>8</v>
      </c>
      <c r="Q5" s="5">
        <v>3</v>
      </c>
      <c r="R5" s="5">
        <v>5</v>
      </c>
      <c r="S5" s="5">
        <v>5</v>
      </c>
      <c r="T5" s="5">
        <v>5</v>
      </c>
      <c r="U5" s="5">
        <v>5</v>
      </c>
      <c r="V5" s="6">
        <f t="shared" si="1"/>
        <v>46</v>
      </c>
      <c r="W5" s="6">
        <f t="shared" si="2"/>
        <v>92</v>
      </c>
      <c r="X5" s="5">
        <v>0</v>
      </c>
      <c r="Y5" s="5">
        <f t="shared" si="3"/>
        <v>19.25</v>
      </c>
      <c r="Z5" s="7">
        <f t="shared" si="4"/>
        <v>92</v>
      </c>
      <c r="AA5" s="5">
        <f t="shared" si="5"/>
        <v>19.25</v>
      </c>
      <c r="AB5">
        <f>20*0.875</f>
        <v>17.5</v>
      </c>
    </row>
    <row r="6" spans="1:28" x14ac:dyDescent="0.3">
      <c r="A6">
        <f t="shared" si="6"/>
        <v>4</v>
      </c>
      <c r="B6" t="s">
        <v>10</v>
      </c>
      <c r="C6" s="5">
        <v>5</v>
      </c>
      <c r="D6" s="5">
        <v>6</v>
      </c>
      <c r="E6" s="5">
        <v>5</v>
      </c>
      <c r="F6" s="5">
        <v>6</v>
      </c>
      <c r="G6" s="5">
        <v>4</v>
      </c>
      <c r="H6" s="5">
        <v>4</v>
      </c>
      <c r="I6" s="5">
        <v>4</v>
      </c>
      <c r="J6" s="5">
        <v>5</v>
      </c>
      <c r="K6" s="5">
        <v>5</v>
      </c>
      <c r="L6" s="6">
        <f t="shared" si="0"/>
        <v>44</v>
      </c>
      <c r="M6" s="5">
        <v>4</v>
      </c>
      <c r="N6" s="5">
        <v>5</v>
      </c>
      <c r="O6" s="5">
        <v>6</v>
      </c>
      <c r="P6" s="5">
        <v>6</v>
      </c>
      <c r="Q6" s="5">
        <v>3</v>
      </c>
      <c r="R6" s="5">
        <v>4</v>
      </c>
      <c r="S6" s="5">
        <v>6</v>
      </c>
      <c r="T6" s="5">
        <v>6</v>
      </c>
      <c r="U6" s="5">
        <v>4</v>
      </c>
      <c r="V6" s="6">
        <f t="shared" si="1"/>
        <v>44</v>
      </c>
      <c r="W6" s="6">
        <f t="shared" si="2"/>
        <v>88</v>
      </c>
      <c r="X6" s="5">
        <v>23.625</v>
      </c>
      <c r="Y6" s="5">
        <f t="shared" si="3"/>
        <v>15.75</v>
      </c>
      <c r="Z6" s="7">
        <f t="shared" si="4"/>
        <v>64.375</v>
      </c>
      <c r="AA6" s="5">
        <f t="shared" si="5"/>
        <v>15.75</v>
      </c>
    </row>
    <row r="7" spans="1:28" x14ac:dyDescent="0.3">
      <c r="A7">
        <f t="shared" si="6"/>
        <v>5</v>
      </c>
      <c r="B7" t="s">
        <v>11</v>
      </c>
      <c r="C7" s="5">
        <v>4</v>
      </c>
      <c r="D7" s="5">
        <v>5</v>
      </c>
      <c r="E7" s="5">
        <v>5</v>
      </c>
      <c r="F7" s="5">
        <v>7</v>
      </c>
      <c r="G7" s="5">
        <v>4</v>
      </c>
      <c r="H7" s="5">
        <v>4</v>
      </c>
      <c r="I7" s="5">
        <v>5</v>
      </c>
      <c r="J7" s="5">
        <v>7</v>
      </c>
      <c r="K7" s="5">
        <v>4</v>
      </c>
      <c r="L7" s="6">
        <f t="shared" si="0"/>
        <v>45</v>
      </c>
      <c r="M7" s="5">
        <v>5</v>
      </c>
      <c r="N7" s="5">
        <v>5</v>
      </c>
      <c r="O7" s="5">
        <v>4</v>
      </c>
      <c r="P7" s="5">
        <v>5</v>
      </c>
      <c r="Q7" s="5">
        <v>4</v>
      </c>
      <c r="R7" s="5">
        <v>6</v>
      </c>
      <c r="S7" s="5">
        <v>5</v>
      </c>
      <c r="T7" s="5">
        <v>7</v>
      </c>
      <c r="U7" s="5">
        <v>4</v>
      </c>
      <c r="V7" s="6">
        <f t="shared" si="1"/>
        <v>45</v>
      </c>
      <c r="W7" s="6">
        <f t="shared" si="2"/>
        <v>90</v>
      </c>
      <c r="X7" s="5">
        <v>15.75</v>
      </c>
      <c r="Y7" s="5">
        <f t="shared" si="3"/>
        <v>17.5</v>
      </c>
      <c r="Z7" s="7">
        <f t="shared" si="4"/>
        <v>74.25</v>
      </c>
      <c r="AA7" s="5">
        <f t="shared" si="5"/>
        <v>17.5</v>
      </c>
    </row>
    <row r="8" spans="1:28" x14ac:dyDescent="0.3">
      <c r="A8">
        <f t="shared" si="6"/>
        <v>6</v>
      </c>
      <c r="B8" t="s">
        <v>12</v>
      </c>
      <c r="C8" s="5">
        <v>5</v>
      </c>
      <c r="D8" s="5">
        <v>4</v>
      </c>
      <c r="E8" s="5">
        <v>4</v>
      </c>
      <c r="F8" s="5">
        <v>6</v>
      </c>
      <c r="G8" s="5">
        <v>5</v>
      </c>
      <c r="H8" s="5">
        <v>3</v>
      </c>
      <c r="I8" s="5">
        <v>5</v>
      </c>
      <c r="J8" s="5">
        <v>6</v>
      </c>
      <c r="K8" s="5">
        <v>4</v>
      </c>
      <c r="L8" s="6">
        <f t="shared" si="0"/>
        <v>42</v>
      </c>
      <c r="M8" s="5">
        <v>5</v>
      </c>
      <c r="N8" s="5">
        <v>4</v>
      </c>
      <c r="O8" s="5">
        <v>4</v>
      </c>
      <c r="P8" s="5">
        <v>6</v>
      </c>
      <c r="Q8" s="5">
        <v>4</v>
      </c>
      <c r="R8" s="5">
        <v>3</v>
      </c>
      <c r="S8" s="5">
        <v>5</v>
      </c>
      <c r="T8" s="5">
        <v>7</v>
      </c>
      <c r="U8" s="5">
        <v>5</v>
      </c>
      <c r="V8" s="6">
        <f t="shared" si="1"/>
        <v>43</v>
      </c>
      <c r="W8" s="6">
        <f t="shared" si="2"/>
        <v>85</v>
      </c>
      <c r="X8" s="5">
        <v>20.125</v>
      </c>
      <c r="Y8" s="5">
        <f t="shared" si="3"/>
        <v>13.125</v>
      </c>
      <c r="Z8" s="8">
        <f t="shared" si="4"/>
        <v>64.875</v>
      </c>
      <c r="AA8" s="5">
        <f t="shared" si="5"/>
        <v>13.125</v>
      </c>
    </row>
    <row r="9" spans="1:28" x14ac:dyDescent="0.3">
      <c r="A9">
        <f t="shared" si="6"/>
        <v>7</v>
      </c>
      <c r="B9" t="s">
        <v>13</v>
      </c>
      <c r="C9" s="5">
        <v>6</v>
      </c>
      <c r="D9" s="5">
        <v>8</v>
      </c>
      <c r="E9" s="5">
        <v>8</v>
      </c>
      <c r="F9" s="5">
        <v>9</v>
      </c>
      <c r="G9" s="5">
        <v>4</v>
      </c>
      <c r="H9" s="5">
        <v>4</v>
      </c>
      <c r="I9" s="5">
        <v>6</v>
      </c>
      <c r="J9" s="5">
        <v>5</v>
      </c>
      <c r="K9" s="5">
        <v>9</v>
      </c>
      <c r="L9" s="6">
        <f t="shared" si="0"/>
        <v>59</v>
      </c>
      <c r="M9" s="5">
        <v>7</v>
      </c>
      <c r="N9" s="5">
        <v>7</v>
      </c>
      <c r="O9" s="5">
        <v>6</v>
      </c>
      <c r="P9" s="5">
        <v>7</v>
      </c>
      <c r="Q9" s="5">
        <v>7</v>
      </c>
      <c r="R9" s="5">
        <v>4</v>
      </c>
      <c r="S9" s="5">
        <v>6</v>
      </c>
      <c r="T9" s="5">
        <v>4</v>
      </c>
      <c r="U9" s="5">
        <v>6</v>
      </c>
      <c r="V9" s="6">
        <f t="shared" si="1"/>
        <v>54</v>
      </c>
      <c r="W9" s="6">
        <f t="shared" si="2"/>
        <v>113</v>
      </c>
      <c r="X9" s="5">
        <v>38.5</v>
      </c>
      <c r="Y9" s="5">
        <f t="shared" si="3"/>
        <v>37.625</v>
      </c>
      <c r="Z9" s="7">
        <f t="shared" si="4"/>
        <v>74.5</v>
      </c>
      <c r="AA9" s="5">
        <f t="shared" si="5"/>
        <v>37.625</v>
      </c>
    </row>
    <row r="10" spans="1:28" x14ac:dyDescent="0.3">
      <c r="A10">
        <f t="shared" si="6"/>
        <v>8</v>
      </c>
      <c r="B10" t="s">
        <v>14</v>
      </c>
      <c r="C10" s="5">
        <v>5</v>
      </c>
      <c r="D10" s="5">
        <v>6</v>
      </c>
      <c r="E10" s="5">
        <v>5</v>
      </c>
      <c r="F10" s="5">
        <v>6</v>
      </c>
      <c r="G10" s="5">
        <v>4</v>
      </c>
      <c r="H10" s="5">
        <v>4</v>
      </c>
      <c r="I10" s="5">
        <v>4</v>
      </c>
      <c r="J10" s="5">
        <v>5</v>
      </c>
      <c r="K10" s="5">
        <v>4</v>
      </c>
      <c r="L10" s="6">
        <f t="shared" si="0"/>
        <v>43</v>
      </c>
      <c r="M10" s="5">
        <v>5</v>
      </c>
      <c r="N10" s="5">
        <v>5</v>
      </c>
      <c r="O10" s="5">
        <v>6</v>
      </c>
      <c r="P10" s="5">
        <v>6</v>
      </c>
      <c r="Q10" s="5">
        <v>4</v>
      </c>
      <c r="R10" s="5">
        <v>6</v>
      </c>
      <c r="S10" s="5">
        <v>5</v>
      </c>
      <c r="T10" s="5">
        <v>6</v>
      </c>
      <c r="U10" s="5">
        <v>7</v>
      </c>
      <c r="V10" s="6">
        <f t="shared" si="1"/>
        <v>50</v>
      </c>
      <c r="W10" s="6">
        <f t="shared" si="2"/>
        <v>93</v>
      </c>
      <c r="X10" s="5">
        <v>18.375</v>
      </c>
      <c r="Y10" s="5">
        <f t="shared" si="3"/>
        <v>20.125</v>
      </c>
      <c r="Z10" s="9">
        <f t="shared" si="4"/>
        <v>74.625</v>
      </c>
      <c r="AA10" s="5">
        <f t="shared" si="5"/>
        <v>20.125</v>
      </c>
    </row>
    <row r="11" spans="1:28" x14ac:dyDescent="0.3">
      <c r="A11">
        <f t="shared" si="6"/>
        <v>9</v>
      </c>
      <c r="B11" t="s">
        <v>15</v>
      </c>
      <c r="C11" s="5">
        <v>6</v>
      </c>
      <c r="D11" s="5">
        <v>7</v>
      </c>
      <c r="E11" s="5">
        <v>4</v>
      </c>
      <c r="F11" s="5">
        <v>6</v>
      </c>
      <c r="G11" s="5">
        <v>4</v>
      </c>
      <c r="H11" s="5">
        <v>3</v>
      </c>
      <c r="I11" s="5">
        <v>5</v>
      </c>
      <c r="J11" s="5">
        <v>5</v>
      </c>
      <c r="K11" s="5">
        <v>5</v>
      </c>
      <c r="L11" s="6">
        <f t="shared" si="0"/>
        <v>45</v>
      </c>
      <c r="M11" s="5">
        <v>5</v>
      </c>
      <c r="N11" s="5">
        <v>5</v>
      </c>
      <c r="O11" s="5">
        <v>5</v>
      </c>
      <c r="P11" s="5">
        <v>6</v>
      </c>
      <c r="Q11" s="5">
        <v>3</v>
      </c>
      <c r="R11" s="5">
        <v>4</v>
      </c>
      <c r="S11" s="5">
        <v>4</v>
      </c>
      <c r="T11" s="5">
        <v>6</v>
      </c>
      <c r="U11" s="5">
        <v>5</v>
      </c>
      <c r="V11" s="6">
        <f t="shared" si="1"/>
        <v>43</v>
      </c>
      <c r="W11" s="6">
        <f t="shared" si="2"/>
        <v>88</v>
      </c>
      <c r="X11" s="5">
        <v>13.125</v>
      </c>
      <c r="Y11" s="5">
        <f t="shared" si="3"/>
        <v>15.75</v>
      </c>
      <c r="Z11" s="7">
        <f t="shared" si="4"/>
        <v>74.875</v>
      </c>
      <c r="AA11" s="5">
        <f t="shared" si="5"/>
        <v>15.75</v>
      </c>
    </row>
    <row r="12" spans="1:28" x14ac:dyDescent="0.3">
      <c r="A12">
        <f t="shared" si="6"/>
        <v>10</v>
      </c>
      <c r="B12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6">
        <f t="shared" si="0"/>
        <v>0</v>
      </c>
      <c r="M12" s="5"/>
      <c r="N12" s="5"/>
      <c r="O12" s="5"/>
      <c r="P12" s="5"/>
      <c r="Q12" s="5"/>
      <c r="R12" s="5"/>
      <c r="S12" s="5"/>
      <c r="T12" s="5"/>
      <c r="U12" s="5"/>
      <c r="V12" s="6">
        <f t="shared" si="1"/>
        <v>0</v>
      </c>
      <c r="W12" s="6">
        <f t="shared" si="2"/>
        <v>0</v>
      </c>
      <c r="X12" s="5">
        <v>16.625</v>
      </c>
      <c r="Y12" s="5">
        <f t="shared" si="3"/>
        <v>-61.25</v>
      </c>
      <c r="Z12" s="7">
        <f t="shared" si="4"/>
        <v>-16.625</v>
      </c>
      <c r="AA12" s="5">
        <f t="shared" si="5"/>
        <v>-61.25</v>
      </c>
    </row>
    <row r="13" spans="1:28" x14ac:dyDescent="0.3">
      <c r="A13">
        <f t="shared" si="6"/>
        <v>11</v>
      </c>
      <c r="B13" t="s">
        <v>31</v>
      </c>
      <c r="C13" s="5"/>
      <c r="D13" s="5"/>
      <c r="E13" s="5"/>
      <c r="F13" s="5"/>
      <c r="G13" s="5"/>
      <c r="H13" s="5"/>
      <c r="I13" s="5"/>
      <c r="J13" s="5"/>
      <c r="K13" s="5"/>
      <c r="L13" s="6">
        <f t="shared" si="0"/>
        <v>0</v>
      </c>
      <c r="M13" s="5"/>
      <c r="N13" s="5"/>
      <c r="O13" s="5"/>
      <c r="P13" s="5"/>
      <c r="Q13" s="5"/>
      <c r="R13" s="5"/>
      <c r="S13" s="5"/>
      <c r="T13" s="5"/>
      <c r="U13" s="5"/>
      <c r="V13" s="6">
        <f>SUM(M13:U13)</f>
        <v>0</v>
      </c>
      <c r="W13" s="6">
        <f>+L13+V13</f>
        <v>0</v>
      </c>
      <c r="X13" s="5">
        <v>0</v>
      </c>
      <c r="Y13" s="5">
        <f t="shared" si="3"/>
        <v>-61.25</v>
      </c>
      <c r="Z13" s="7">
        <f t="shared" si="4"/>
        <v>0</v>
      </c>
      <c r="AA13" s="5">
        <f t="shared" si="5"/>
        <v>-61.25</v>
      </c>
    </row>
    <row r="14" spans="1:28" x14ac:dyDescent="0.3">
      <c r="A14">
        <f t="shared" si="6"/>
        <v>12</v>
      </c>
      <c r="B14" t="s">
        <v>17</v>
      </c>
      <c r="C14" s="5">
        <v>4</v>
      </c>
      <c r="D14" s="5">
        <v>4</v>
      </c>
      <c r="E14" s="5">
        <v>6</v>
      </c>
      <c r="F14" s="5">
        <v>5</v>
      </c>
      <c r="G14" s="5">
        <v>6</v>
      </c>
      <c r="H14" s="5">
        <v>5</v>
      </c>
      <c r="I14" s="5">
        <v>6</v>
      </c>
      <c r="J14" s="5">
        <v>6</v>
      </c>
      <c r="K14" s="5">
        <v>5</v>
      </c>
      <c r="L14" s="6">
        <f t="shared" si="0"/>
        <v>47</v>
      </c>
      <c r="M14" s="5">
        <v>5</v>
      </c>
      <c r="N14" s="5">
        <v>6</v>
      </c>
      <c r="O14" s="5">
        <v>6</v>
      </c>
      <c r="P14" s="5">
        <v>6</v>
      </c>
      <c r="Q14" s="5">
        <v>3</v>
      </c>
      <c r="R14" s="5">
        <v>5</v>
      </c>
      <c r="S14" s="5">
        <v>5</v>
      </c>
      <c r="T14" s="5">
        <v>5</v>
      </c>
      <c r="U14" s="5">
        <v>4</v>
      </c>
      <c r="V14" s="6">
        <f t="shared" si="1"/>
        <v>45</v>
      </c>
      <c r="W14" s="6">
        <f t="shared" si="2"/>
        <v>92</v>
      </c>
      <c r="X14" s="5">
        <v>26.25</v>
      </c>
      <c r="Y14" s="5">
        <f t="shared" si="3"/>
        <v>19.25</v>
      </c>
      <c r="Z14" s="7">
        <f t="shared" si="4"/>
        <v>65.75</v>
      </c>
      <c r="AA14" s="5">
        <f t="shared" si="5"/>
        <v>19.25</v>
      </c>
    </row>
    <row r="15" spans="1:28" x14ac:dyDescent="0.3">
      <c r="A15">
        <f t="shared" si="6"/>
        <v>13</v>
      </c>
      <c r="B15" t="s">
        <v>18</v>
      </c>
      <c r="C15" s="5">
        <v>6</v>
      </c>
      <c r="D15" s="5">
        <v>6</v>
      </c>
      <c r="E15" s="5">
        <v>5</v>
      </c>
      <c r="F15" s="5">
        <v>6</v>
      </c>
      <c r="G15" s="5">
        <v>4</v>
      </c>
      <c r="H15" s="5">
        <v>4</v>
      </c>
      <c r="I15" s="5">
        <v>5</v>
      </c>
      <c r="J15" s="5">
        <v>6</v>
      </c>
      <c r="K15" s="5">
        <v>6</v>
      </c>
      <c r="L15" s="6">
        <f t="shared" si="0"/>
        <v>48</v>
      </c>
      <c r="M15" s="5">
        <v>5</v>
      </c>
      <c r="N15" s="5">
        <v>5</v>
      </c>
      <c r="O15" s="5">
        <v>6</v>
      </c>
      <c r="P15" s="5">
        <v>5</v>
      </c>
      <c r="Q15" s="5">
        <v>4</v>
      </c>
      <c r="R15" s="5">
        <v>3</v>
      </c>
      <c r="S15" s="5">
        <v>5</v>
      </c>
      <c r="T15" s="5">
        <v>4</v>
      </c>
      <c r="U15" s="5">
        <v>5</v>
      </c>
      <c r="V15" s="6">
        <f t="shared" si="1"/>
        <v>42</v>
      </c>
      <c r="W15" s="6">
        <f t="shared" si="2"/>
        <v>90</v>
      </c>
      <c r="X15" s="10">
        <v>25.375</v>
      </c>
      <c r="Y15" s="5">
        <f t="shared" si="3"/>
        <v>17.5</v>
      </c>
      <c r="Z15" s="11">
        <f t="shared" si="4"/>
        <v>64.625</v>
      </c>
      <c r="AA15" s="5">
        <f>(W15-70)*0.875</f>
        <v>17.5</v>
      </c>
    </row>
    <row r="16" spans="1:28" x14ac:dyDescent="0.3">
      <c r="A16">
        <f t="shared" si="6"/>
        <v>14</v>
      </c>
      <c r="B16" t="s">
        <v>19</v>
      </c>
      <c r="C16" s="5">
        <v>6</v>
      </c>
      <c r="D16" s="5">
        <v>6</v>
      </c>
      <c r="E16" s="5">
        <v>5</v>
      </c>
      <c r="F16" s="5">
        <v>8</v>
      </c>
      <c r="G16" s="5">
        <v>4</v>
      </c>
      <c r="H16" s="5">
        <v>4</v>
      </c>
      <c r="I16" s="5">
        <v>4</v>
      </c>
      <c r="J16" s="5">
        <v>4</v>
      </c>
      <c r="K16" s="5">
        <v>5</v>
      </c>
      <c r="L16" s="6">
        <f t="shared" si="0"/>
        <v>46</v>
      </c>
      <c r="M16" s="5">
        <v>4</v>
      </c>
      <c r="N16" s="5">
        <v>6</v>
      </c>
      <c r="O16" s="5">
        <v>4</v>
      </c>
      <c r="P16" s="5">
        <v>4</v>
      </c>
      <c r="Q16" s="5">
        <v>4</v>
      </c>
      <c r="R16" s="5">
        <v>4</v>
      </c>
      <c r="S16" s="5">
        <v>5</v>
      </c>
      <c r="T16" s="5">
        <v>5</v>
      </c>
      <c r="U16" s="5">
        <v>5</v>
      </c>
      <c r="V16" s="6">
        <f t="shared" si="1"/>
        <v>41</v>
      </c>
      <c r="W16" s="6">
        <f t="shared" si="2"/>
        <v>87</v>
      </c>
      <c r="X16" s="10">
        <v>10.5</v>
      </c>
      <c r="Y16" s="5">
        <f t="shared" si="3"/>
        <v>14.875</v>
      </c>
      <c r="Z16" s="7">
        <f t="shared" si="4"/>
        <v>76.5</v>
      </c>
      <c r="AA16" s="5">
        <f t="shared" si="5"/>
        <v>14.875</v>
      </c>
    </row>
    <row r="17" spans="1:29" x14ac:dyDescent="0.3">
      <c r="A17">
        <f t="shared" si="6"/>
        <v>15</v>
      </c>
      <c r="B17" t="s">
        <v>20</v>
      </c>
      <c r="C17" s="5">
        <v>5</v>
      </c>
      <c r="D17" s="5">
        <v>4</v>
      </c>
      <c r="E17" s="5">
        <v>5</v>
      </c>
      <c r="F17" s="5">
        <v>5</v>
      </c>
      <c r="G17" s="5">
        <v>3</v>
      </c>
      <c r="H17" s="5">
        <v>4</v>
      </c>
      <c r="I17" s="5">
        <v>3</v>
      </c>
      <c r="J17" s="5">
        <v>4</v>
      </c>
      <c r="K17" s="5">
        <v>4</v>
      </c>
      <c r="L17" s="6">
        <f t="shared" si="0"/>
        <v>37</v>
      </c>
      <c r="M17" s="5">
        <v>5</v>
      </c>
      <c r="N17" s="5">
        <v>5</v>
      </c>
      <c r="O17" s="5">
        <v>6</v>
      </c>
      <c r="P17" s="5">
        <v>6</v>
      </c>
      <c r="Q17" s="5">
        <v>3</v>
      </c>
      <c r="R17" s="5">
        <v>3</v>
      </c>
      <c r="S17" s="5">
        <v>6</v>
      </c>
      <c r="T17" s="5">
        <v>4</v>
      </c>
      <c r="U17" s="5">
        <v>4</v>
      </c>
      <c r="V17" s="6">
        <f t="shared" si="1"/>
        <v>42</v>
      </c>
      <c r="W17" s="6">
        <f t="shared" si="2"/>
        <v>79</v>
      </c>
      <c r="X17" s="5">
        <v>8.75</v>
      </c>
      <c r="Y17" s="5">
        <f t="shared" si="3"/>
        <v>7.875</v>
      </c>
      <c r="Z17" s="7">
        <f t="shared" si="4"/>
        <v>70.25</v>
      </c>
      <c r="AA17" s="5">
        <f t="shared" si="5"/>
        <v>7.875</v>
      </c>
    </row>
    <row r="18" spans="1:29" x14ac:dyDescent="0.3">
      <c r="A18">
        <f t="shared" si="6"/>
        <v>16</v>
      </c>
      <c r="B18" t="s">
        <v>21</v>
      </c>
      <c r="C18" s="5">
        <v>7</v>
      </c>
      <c r="D18" s="5">
        <v>5</v>
      </c>
      <c r="E18" s="5">
        <v>7</v>
      </c>
      <c r="F18" s="5">
        <v>9</v>
      </c>
      <c r="G18" s="5">
        <v>5</v>
      </c>
      <c r="H18" s="5">
        <v>4</v>
      </c>
      <c r="I18" s="5">
        <v>5</v>
      </c>
      <c r="J18" s="5">
        <v>7</v>
      </c>
      <c r="K18" s="5">
        <v>6</v>
      </c>
      <c r="L18" s="6">
        <f t="shared" si="0"/>
        <v>55</v>
      </c>
      <c r="M18" s="5">
        <v>5</v>
      </c>
      <c r="N18" s="5">
        <v>3</v>
      </c>
      <c r="O18" s="5">
        <v>5</v>
      </c>
      <c r="P18" s="5">
        <v>7</v>
      </c>
      <c r="Q18" s="5">
        <v>7</v>
      </c>
      <c r="R18" s="5">
        <v>5</v>
      </c>
      <c r="S18" s="5">
        <v>6</v>
      </c>
      <c r="T18" s="5">
        <v>7</v>
      </c>
      <c r="U18" s="5">
        <v>6</v>
      </c>
      <c r="V18" s="6">
        <f>SUM(M18:U18)</f>
        <v>51</v>
      </c>
      <c r="W18" s="6">
        <f>+L18+V18</f>
        <v>106</v>
      </c>
      <c r="X18" s="5">
        <v>30.625</v>
      </c>
      <c r="Y18" s="5">
        <f t="shared" si="3"/>
        <v>31.5</v>
      </c>
      <c r="Z18" s="7">
        <f t="shared" si="4"/>
        <v>75.375</v>
      </c>
      <c r="AA18" s="5">
        <f t="shared" si="5"/>
        <v>31.5</v>
      </c>
    </row>
    <row r="19" spans="1:29" x14ac:dyDescent="0.3">
      <c r="A19">
        <f t="shared" si="6"/>
        <v>17</v>
      </c>
      <c r="B19" t="s">
        <v>22</v>
      </c>
      <c r="C19" s="5">
        <v>7</v>
      </c>
      <c r="D19" s="5">
        <v>5</v>
      </c>
      <c r="E19" s="5">
        <v>7</v>
      </c>
      <c r="F19" s="5">
        <v>6</v>
      </c>
      <c r="G19" s="5">
        <v>5</v>
      </c>
      <c r="H19" s="5">
        <v>4</v>
      </c>
      <c r="I19" s="5">
        <v>5</v>
      </c>
      <c r="J19" s="5">
        <v>8</v>
      </c>
      <c r="K19" s="5">
        <v>5</v>
      </c>
      <c r="L19" s="6">
        <f t="shared" si="0"/>
        <v>52</v>
      </c>
      <c r="M19" s="5">
        <v>5</v>
      </c>
      <c r="N19" s="5">
        <v>4</v>
      </c>
      <c r="O19" s="5">
        <v>5</v>
      </c>
      <c r="P19" s="5">
        <v>6</v>
      </c>
      <c r="Q19" s="5">
        <v>4</v>
      </c>
      <c r="R19" s="5">
        <v>5</v>
      </c>
      <c r="S19" s="5">
        <v>4</v>
      </c>
      <c r="T19" s="5">
        <v>6</v>
      </c>
      <c r="U19" s="5">
        <v>5</v>
      </c>
      <c r="V19" s="6">
        <f>SUM(M19:U19)</f>
        <v>44</v>
      </c>
      <c r="W19" s="6">
        <f>+L19+V19</f>
        <v>96</v>
      </c>
      <c r="X19" s="5">
        <v>24.5</v>
      </c>
      <c r="Y19" s="5">
        <f t="shared" si="3"/>
        <v>22.75</v>
      </c>
      <c r="Z19" s="7">
        <f t="shared" si="4"/>
        <v>71.5</v>
      </c>
      <c r="AA19" s="5">
        <f t="shared" si="5"/>
        <v>22.75</v>
      </c>
    </row>
    <row r="20" spans="1:29" x14ac:dyDescent="0.3">
      <c r="A20">
        <f t="shared" si="6"/>
        <v>18</v>
      </c>
      <c r="B20" t="s">
        <v>23</v>
      </c>
      <c r="C20" s="5">
        <v>9</v>
      </c>
      <c r="D20" s="5">
        <v>7</v>
      </c>
      <c r="E20" s="5">
        <v>7</v>
      </c>
      <c r="F20" s="5">
        <v>6</v>
      </c>
      <c r="G20" s="5">
        <v>4</v>
      </c>
      <c r="H20" s="5">
        <v>6</v>
      </c>
      <c r="I20" s="5">
        <v>6</v>
      </c>
      <c r="J20" s="5">
        <v>7</v>
      </c>
      <c r="K20" s="5">
        <v>7</v>
      </c>
      <c r="L20" s="6">
        <f t="shared" si="0"/>
        <v>59</v>
      </c>
      <c r="M20" s="5">
        <v>5</v>
      </c>
      <c r="N20" s="5">
        <v>9</v>
      </c>
      <c r="O20" s="5">
        <v>6</v>
      </c>
      <c r="P20" s="5">
        <v>6</v>
      </c>
      <c r="Q20" s="5">
        <v>5</v>
      </c>
      <c r="R20" s="5">
        <v>4</v>
      </c>
      <c r="S20" s="5">
        <v>5</v>
      </c>
      <c r="T20" s="5">
        <v>8</v>
      </c>
      <c r="U20" s="5">
        <v>5</v>
      </c>
      <c r="V20" s="6">
        <f>SUM(M20:U20)</f>
        <v>53</v>
      </c>
      <c r="W20" s="6">
        <f>+L20+V20</f>
        <v>112</v>
      </c>
      <c r="X20" s="5">
        <v>39.375</v>
      </c>
      <c r="Y20" s="5">
        <f t="shared" si="3"/>
        <v>36.75</v>
      </c>
      <c r="Z20" s="7">
        <f t="shared" si="4"/>
        <v>72.625</v>
      </c>
      <c r="AA20" s="5">
        <f t="shared" si="5"/>
        <v>36.75</v>
      </c>
    </row>
    <row r="21" spans="1:29" x14ac:dyDescent="0.3">
      <c r="A21">
        <f t="shared" si="6"/>
        <v>19</v>
      </c>
      <c r="B21" t="s">
        <v>30</v>
      </c>
      <c r="C21" s="5">
        <v>6</v>
      </c>
      <c r="D21" s="5">
        <v>6</v>
      </c>
      <c r="E21" s="5">
        <v>5</v>
      </c>
      <c r="F21" s="5">
        <v>6</v>
      </c>
      <c r="G21" s="5">
        <v>5</v>
      </c>
      <c r="H21" s="5">
        <v>4</v>
      </c>
      <c r="I21" s="5">
        <v>6</v>
      </c>
      <c r="J21" s="5">
        <v>7</v>
      </c>
      <c r="K21" s="5">
        <v>6</v>
      </c>
      <c r="L21" s="6">
        <f t="shared" si="0"/>
        <v>51</v>
      </c>
      <c r="M21" s="5">
        <v>5</v>
      </c>
      <c r="N21" s="5">
        <v>6</v>
      </c>
      <c r="O21" s="5">
        <v>7</v>
      </c>
      <c r="P21" s="5">
        <v>6</v>
      </c>
      <c r="Q21" s="5">
        <v>3</v>
      </c>
      <c r="R21" s="5">
        <v>5</v>
      </c>
      <c r="S21" s="5">
        <v>8</v>
      </c>
      <c r="T21" s="5">
        <v>5</v>
      </c>
      <c r="U21" s="5">
        <v>6</v>
      </c>
      <c r="V21" s="6">
        <f>SUM(M21:U21)</f>
        <v>51</v>
      </c>
      <c r="W21" s="6">
        <f>+L21+V21</f>
        <v>102</v>
      </c>
      <c r="X21" s="5">
        <v>0</v>
      </c>
      <c r="Y21" s="5">
        <f t="shared" si="3"/>
        <v>28</v>
      </c>
      <c r="Z21" s="7">
        <f t="shared" si="4"/>
        <v>102</v>
      </c>
      <c r="AA21" s="5">
        <f t="shared" si="5"/>
        <v>28</v>
      </c>
    </row>
    <row r="22" spans="1:29" x14ac:dyDescent="0.3">
      <c r="A22">
        <f t="shared" si="6"/>
        <v>20</v>
      </c>
      <c r="B22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6">
        <f t="shared" si="0"/>
        <v>0</v>
      </c>
      <c r="M22" s="5"/>
      <c r="N22" s="5"/>
      <c r="O22" s="5"/>
      <c r="P22" s="5"/>
      <c r="Q22" s="5"/>
      <c r="R22" s="5"/>
      <c r="S22" s="5"/>
      <c r="T22" s="5"/>
      <c r="U22" s="5"/>
      <c r="V22" s="6">
        <f>SUM(M22:U22)</f>
        <v>0</v>
      </c>
      <c r="W22" s="6">
        <f>+L22+V22</f>
        <v>0</v>
      </c>
      <c r="X22" s="5">
        <v>0</v>
      </c>
      <c r="Y22" s="5">
        <f t="shared" si="3"/>
        <v>-61.25</v>
      </c>
      <c r="Z22" s="7">
        <f t="shared" si="4"/>
        <v>0</v>
      </c>
      <c r="AA22" s="5">
        <f t="shared" si="5"/>
        <v>-61.25</v>
      </c>
    </row>
    <row r="23" spans="1:29" x14ac:dyDescent="0.3">
      <c r="A23">
        <f t="shared" si="6"/>
        <v>21</v>
      </c>
      <c r="B23" t="s">
        <v>25</v>
      </c>
      <c r="C23" s="5">
        <v>3</v>
      </c>
      <c r="D23" s="5">
        <v>8</v>
      </c>
      <c r="E23" s="5">
        <v>6</v>
      </c>
      <c r="F23" s="5">
        <v>7</v>
      </c>
      <c r="G23" s="5">
        <v>7</v>
      </c>
      <c r="H23" s="5">
        <v>4</v>
      </c>
      <c r="I23" s="5">
        <v>6</v>
      </c>
      <c r="J23" s="5">
        <v>5</v>
      </c>
      <c r="K23" s="5">
        <v>7</v>
      </c>
      <c r="L23" s="6">
        <f t="shared" si="0"/>
        <v>53</v>
      </c>
      <c r="M23" s="5">
        <v>6</v>
      </c>
      <c r="N23" s="5">
        <v>3</v>
      </c>
      <c r="O23" s="5">
        <v>6</v>
      </c>
      <c r="P23" s="5">
        <v>5</v>
      </c>
      <c r="Q23" s="5">
        <v>4</v>
      </c>
      <c r="R23" s="5">
        <v>6</v>
      </c>
      <c r="S23" s="5">
        <v>8</v>
      </c>
      <c r="T23" s="5">
        <v>6</v>
      </c>
      <c r="U23" s="5">
        <v>5</v>
      </c>
      <c r="V23" s="6">
        <f t="shared" si="1"/>
        <v>49</v>
      </c>
      <c r="W23" s="6">
        <f t="shared" si="2"/>
        <v>102</v>
      </c>
      <c r="X23" s="5">
        <v>26</v>
      </c>
      <c r="Y23" s="5">
        <f t="shared" si="3"/>
        <v>28</v>
      </c>
      <c r="Z23" s="7">
        <f t="shared" si="4"/>
        <v>76</v>
      </c>
      <c r="AA23" s="5">
        <f t="shared" si="5"/>
        <v>28</v>
      </c>
    </row>
    <row r="24" spans="1:29" x14ac:dyDescent="0.3">
      <c r="A24">
        <f t="shared" si="6"/>
        <v>22</v>
      </c>
      <c r="B24" t="s">
        <v>26</v>
      </c>
      <c r="C24" s="5">
        <v>4</v>
      </c>
      <c r="D24" s="5">
        <v>5</v>
      </c>
      <c r="E24" s="5">
        <v>5</v>
      </c>
      <c r="F24" s="5">
        <v>6</v>
      </c>
      <c r="G24" s="5">
        <v>4</v>
      </c>
      <c r="H24" s="5">
        <v>3</v>
      </c>
      <c r="I24" s="5">
        <v>4</v>
      </c>
      <c r="J24" s="5">
        <v>5</v>
      </c>
      <c r="K24" s="5">
        <v>4</v>
      </c>
      <c r="L24" s="6">
        <f t="shared" si="0"/>
        <v>40</v>
      </c>
      <c r="M24" s="5">
        <v>4</v>
      </c>
      <c r="N24" s="5">
        <v>4</v>
      </c>
      <c r="O24" s="5">
        <v>5</v>
      </c>
      <c r="P24" s="5">
        <v>7</v>
      </c>
      <c r="Q24" s="5">
        <v>6</v>
      </c>
      <c r="R24" s="5">
        <v>6</v>
      </c>
      <c r="S24" s="5">
        <v>5</v>
      </c>
      <c r="T24" s="5">
        <v>5</v>
      </c>
      <c r="U24" s="5">
        <v>5</v>
      </c>
      <c r="V24" s="6">
        <f t="shared" si="1"/>
        <v>47</v>
      </c>
      <c r="W24" s="6">
        <f t="shared" si="2"/>
        <v>87</v>
      </c>
      <c r="X24" s="5">
        <v>17.5</v>
      </c>
      <c r="Y24" s="5">
        <f t="shared" si="3"/>
        <v>14.875</v>
      </c>
      <c r="Z24" s="7">
        <f t="shared" si="4"/>
        <v>69.5</v>
      </c>
      <c r="AA24" s="5">
        <f t="shared" si="5"/>
        <v>14.875</v>
      </c>
    </row>
    <row r="25" spans="1:29" x14ac:dyDescent="0.3">
      <c r="B25" t="s">
        <v>6</v>
      </c>
      <c r="C25" s="5">
        <v>11</v>
      </c>
      <c r="D25" s="5">
        <v>17</v>
      </c>
      <c r="E25" s="5">
        <v>15</v>
      </c>
      <c r="F25" s="5">
        <v>7</v>
      </c>
      <c r="G25" s="5">
        <v>3</v>
      </c>
      <c r="H25" s="5">
        <v>9</v>
      </c>
      <c r="I25" s="5">
        <v>1</v>
      </c>
      <c r="J25" s="5">
        <v>13</v>
      </c>
      <c r="K25" s="5">
        <v>5</v>
      </c>
      <c r="L25" s="6"/>
      <c r="M25" s="5">
        <v>12</v>
      </c>
      <c r="N25" s="5">
        <v>18</v>
      </c>
      <c r="O25" s="5">
        <v>16</v>
      </c>
      <c r="P25" s="5">
        <v>8</v>
      </c>
      <c r="Q25" s="5">
        <v>4</v>
      </c>
      <c r="R25" s="5">
        <v>10</v>
      </c>
      <c r="S25" s="5">
        <v>2</v>
      </c>
      <c r="T25" s="5">
        <v>14</v>
      </c>
      <c r="U25" s="5">
        <v>6</v>
      </c>
      <c r="V25" s="6"/>
      <c r="W25" s="6"/>
    </row>
    <row r="26" spans="1:29" x14ac:dyDescent="0.3">
      <c r="L26" s="4"/>
      <c r="V26" s="4"/>
      <c r="W26" s="4"/>
    </row>
    <row r="27" spans="1:29" x14ac:dyDescent="0.3">
      <c r="B27" t="s">
        <v>27</v>
      </c>
      <c r="L27" s="4"/>
      <c r="V27" s="4"/>
      <c r="W27" s="4"/>
    </row>
    <row r="28" spans="1:29" x14ac:dyDescent="0.3">
      <c r="A28">
        <v>1</v>
      </c>
      <c r="B28" t="str">
        <f>+B3</f>
        <v>Colin Sullivan</v>
      </c>
      <c r="C28" s="7">
        <f t="shared" ref="C28:K30" si="7">+C3-1</f>
        <v>3</v>
      </c>
      <c r="D28" s="7">
        <f t="shared" si="7"/>
        <v>3</v>
      </c>
      <c r="E28" s="7">
        <f t="shared" si="7"/>
        <v>4</v>
      </c>
      <c r="F28" s="7">
        <f t="shared" si="7"/>
        <v>7</v>
      </c>
      <c r="G28" s="7">
        <f t="shared" si="7"/>
        <v>3</v>
      </c>
      <c r="H28" s="7">
        <f t="shared" si="7"/>
        <v>2</v>
      </c>
      <c r="I28" s="7">
        <f t="shared" si="7"/>
        <v>4</v>
      </c>
      <c r="J28" s="7">
        <f t="shared" si="7"/>
        <v>4</v>
      </c>
      <c r="K28" s="7">
        <f t="shared" si="7"/>
        <v>4</v>
      </c>
      <c r="L28" s="6">
        <f>SUM(C28:K28)</f>
        <v>34</v>
      </c>
      <c r="M28" s="7">
        <f t="shared" ref="M28:U30" si="8">+M3-1</f>
        <v>6</v>
      </c>
      <c r="N28" s="7">
        <f t="shared" si="8"/>
        <v>4</v>
      </c>
      <c r="O28" s="7">
        <f t="shared" si="8"/>
        <v>4</v>
      </c>
      <c r="P28" s="7">
        <f t="shared" si="8"/>
        <v>6</v>
      </c>
      <c r="Q28" s="7">
        <f t="shared" si="8"/>
        <v>3</v>
      </c>
      <c r="R28" s="7">
        <f t="shared" si="8"/>
        <v>3</v>
      </c>
      <c r="S28" s="7">
        <f t="shared" si="8"/>
        <v>4</v>
      </c>
      <c r="T28" s="7">
        <f t="shared" si="8"/>
        <v>5</v>
      </c>
      <c r="U28" s="7">
        <f t="shared" si="8"/>
        <v>4</v>
      </c>
      <c r="V28" s="6">
        <f>SUM(M28:U28)</f>
        <v>39</v>
      </c>
      <c r="W28" s="6">
        <f>+V28+L28</f>
        <v>73</v>
      </c>
      <c r="X28" s="12">
        <f>(0.5*6)-(0.5*6)</f>
        <v>0</v>
      </c>
      <c r="Y28" s="12">
        <f>(0.5*4)-(0.5*10)</f>
        <v>-3</v>
      </c>
      <c r="Z28" s="13">
        <f>(1*5)-(1*9)</f>
        <v>-4</v>
      </c>
      <c r="AA28" s="14">
        <f t="shared" ref="AA28:AA49" si="9">SUM(X28:Z28)</f>
        <v>-7</v>
      </c>
      <c r="AB28" s="12">
        <v>-2.6</v>
      </c>
      <c r="AC28" s="14">
        <f>SUM(AA28:AB28)</f>
        <v>-9.6</v>
      </c>
    </row>
    <row r="29" spans="1:29" x14ac:dyDescent="0.3">
      <c r="A29">
        <f>+A28+1</f>
        <v>2</v>
      </c>
      <c r="B29" t="str">
        <f t="shared" ref="B29:B49" si="10">+B4</f>
        <v>Bernie Sullivan</v>
      </c>
      <c r="C29" s="7">
        <f>+C4-1</f>
        <v>3</v>
      </c>
      <c r="D29" s="7">
        <f>+D4</f>
        <v>6</v>
      </c>
      <c r="E29" s="7">
        <f t="shared" ref="E29:K29" si="11">+E4-1</f>
        <v>4</v>
      </c>
      <c r="F29" s="7">
        <f t="shared" si="11"/>
        <v>5</v>
      </c>
      <c r="G29" s="7">
        <f t="shared" si="11"/>
        <v>4</v>
      </c>
      <c r="H29" s="7">
        <f t="shared" si="11"/>
        <v>4</v>
      </c>
      <c r="I29" s="7">
        <f t="shared" si="11"/>
        <v>4</v>
      </c>
      <c r="J29" s="7">
        <f t="shared" si="11"/>
        <v>4</v>
      </c>
      <c r="K29" s="7">
        <f t="shared" si="11"/>
        <v>4</v>
      </c>
      <c r="L29" s="6">
        <f t="shared" ref="L29:L38" si="12">SUM(C29:K29)</f>
        <v>38</v>
      </c>
      <c r="M29" s="7">
        <f>+M4-1</f>
        <v>6</v>
      </c>
      <c r="N29" s="7">
        <f>+N4</f>
        <v>5</v>
      </c>
      <c r="O29" s="7">
        <f t="shared" ref="O29:U29" si="13">+O4-1</f>
        <v>5</v>
      </c>
      <c r="P29" s="7">
        <f t="shared" si="13"/>
        <v>6</v>
      </c>
      <c r="Q29" s="7">
        <f t="shared" si="13"/>
        <v>3</v>
      </c>
      <c r="R29" s="7">
        <f t="shared" si="13"/>
        <v>4</v>
      </c>
      <c r="S29" s="7">
        <f t="shared" si="13"/>
        <v>3</v>
      </c>
      <c r="T29" s="7">
        <f t="shared" si="13"/>
        <v>4</v>
      </c>
      <c r="U29" s="7">
        <f t="shared" si="13"/>
        <v>4</v>
      </c>
      <c r="V29" s="6">
        <f t="shared" ref="V29:V49" si="14">SUM(M29:U29)</f>
        <v>40</v>
      </c>
      <c r="W29" s="6">
        <f t="shared" ref="W29:W49" si="15">+V29+L29</f>
        <v>78</v>
      </c>
      <c r="X29" s="12">
        <f>(0.5*6)-(0.5*6)</f>
        <v>0</v>
      </c>
      <c r="Y29" s="12">
        <f>(0.5*4)-(0.5*10)</f>
        <v>-3</v>
      </c>
      <c r="Z29" s="13">
        <f>(1*5)-(1*9)</f>
        <v>-4</v>
      </c>
      <c r="AA29" s="14">
        <f t="shared" si="9"/>
        <v>-7</v>
      </c>
      <c r="AB29" s="12">
        <v>-4.7</v>
      </c>
      <c r="AC29" s="14">
        <f t="shared" ref="AC29:AC49" si="16">SUM(AA29:AB29)</f>
        <v>-11.7</v>
      </c>
    </row>
    <row r="30" spans="1:29" x14ac:dyDescent="0.3">
      <c r="A30">
        <f t="shared" ref="A30:A49" si="17">+A29+1</f>
        <v>3</v>
      </c>
      <c r="B30" t="str">
        <f t="shared" si="10"/>
        <v>Edwin Erhlbacher</v>
      </c>
      <c r="C30" s="7">
        <f t="shared" si="7"/>
        <v>4</v>
      </c>
      <c r="D30" s="7">
        <f t="shared" si="7"/>
        <v>5</v>
      </c>
      <c r="E30" s="7">
        <f t="shared" si="7"/>
        <v>4</v>
      </c>
      <c r="F30" s="7">
        <f t="shared" si="7"/>
        <v>4</v>
      </c>
      <c r="G30" s="7">
        <f t="shared" si="7"/>
        <v>3</v>
      </c>
      <c r="H30" s="7">
        <f t="shared" si="7"/>
        <v>4</v>
      </c>
      <c r="I30" s="7">
        <f>+I5-2</f>
        <v>4</v>
      </c>
      <c r="J30" s="7">
        <f t="shared" si="7"/>
        <v>5</v>
      </c>
      <c r="K30" s="7">
        <f t="shared" si="7"/>
        <v>3</v>
      </c>
      <c r="L30" s="6">
        <f>SUM(C30:K30)</f>
        <v>36</v>
      </c>
      <c r="M30" s="7">
        <f t="shared" si="8"/>
        <v>3</v>
      </c>
      <c r="N30" s="7">
        <f t="shared" si="8"/>
        <v>6</v>
      </c>
      <c r="O30" s="7">
        <f t="shared" si="8"/>
        <v>3</v>
      </c>
      <c r="P30" s="7">
        <f t="shared" si="8"/>
        <v>7</v>
      </c>
      <c r="Q30" s="7">
        <f t="shared" si="8"/>
        <v>2</v>
      </c>
      <c r="R30" s="7">
        <f t="shared" si="8"/>
        <v>4</v>
      </c>
      <c r="S30" s="7">
        <f t="shared" si="8"/>
        <v>4</v>
      </c>
      <c r="T30" s="7">
        <f t="shared" si="8"/>
        <v>4</v>
      </c>
      <c r="U30" s="7">
        <f t="shared" si="8"/>
        <v>4</v>
      </c>
      <c r="V30" s="6">
        <f>SUM(M30:U30)</f>
        <v>37</v>
      </c>
      <c r="W30" s="6">
        <f t="shared" si="15"/>
        <v>73</v>
      </c>
      <c r="X30" s="12">
        <f>(0.5*2)-(0.5*12)</f>
        <v>-5</v>
      </c>
      <c r="Y30" s="12">
        <f>(0.5*13)-(0.5*1)</f>
        <v>6</v>
      </c>
      <c r="Z30" s="13">
        <f>(1*8)-(1*7)</f>
        <v>1</v>
      </c>
      <c r="AA30" s="14">
        <f t="shared" si="9"/>
        <v>2</v>
      </c>
      <c r="AB30" s="12">
        <v>-0.3</v>
      </c>
      <c r="AC30" s="14">
        <f t="shared" si="16"/>
        <v>1.7</v>
      </c>
    </row>
    <row r="31" spans="1:29" x14ac:dyDescent="0.3">
      <c r="A31">
        <f t="shared" si="17"/>
        <v>4</v>
      </c>
      <c r="B31" t="str">
        <f t="shared" si="10"/>
        <v>Dave Brauer</v>
      </c>
      <c r="C31" s="7">
        <f>+C6-1</f>
        <v>4</v>
      </c>
      <c r="D31" s="7">
        <f>+D6-1</f>
        <v>5</v>
      </c>
      <c r="E31" s="7">
        <f>+E6-1</f>
        <v>4</v>
      </c>
      <c r="F31" s="7">
        <f>+F6-1</f>
        <v>5</v>
      </c>
      <c r="G31" s="7">
        <f>+G6-2</f>
        <v>2</v>
      </c>
      <c r="H31" s="7">
        <f>+H6-1</f>
        <v>3</v>
      </c>
      <c r="I31" s="7">
        <f>+I6-2</f>
        <v>2</v>
      </c>
      <c r="J31" s="7">
        <f>+J6-1</f>
        <v>4</v>
      </c>
      <c r="K31" s="7">
        <f>+K6-2</f>
        <v>3</v>
      </c>
      <c r="L31" s="6">
        <f>SUM(C31:K31)</f>
        <v>32</v>
      </c>
      <c r="M31" s="7">
        <f>+M6-1</f>
        <v>3</v>
      </c>
      <c r="N31" s="7">
        <f>+N6-1</f>
        <v>4</v>
      </c>
      <c r="O31" s="7">
        <f>+O6-1</f>
        <v>5</v>
      </c>
      <c r="P31" s="7">
        <f>+P6-1</f>
        <v>5</v>
      </c>
      <c r="Q31" s="7">
        <f>+Q6-2</f>
        <v>1</v>
      </c>
      <c r="R31" s="7">
        <f>+R6-1</f>
        <v>3</v>
      </c>
      <c r="S31" s="7">
        <f>+S6-2</f>
        <v>4</v>
      </c>
      <c r="T31" s="7">
        <f>+T6-1</f>
        <v>5</v>
      </c>
      <c r="U31" s="7">
        <f>+U6-2</f>
        <v>2</v>
      </c>
      <c r="V31" s="6">
        <f t="shared" si="14"/>
        <v>32</v>
      </c>
      <c r="W31" s="6">
        <f t="shared" si="15"/>
        <v>64</v>
      </c>
      <c r="X31" s="12">
        <f>(0.5*6)-(0.5*6)</f>
        <v>0</v>
      </c>
      <c r="Y31" s="12">
        <f>(0.5*13)-(0.5*1)</f>
        <v>6</v>
      </c>
      <c r="Z31" s="13">
        <f>(1*11)-(1*3)</f>
        <v>8</v>
      </c>
      <c r="AA31" s="14">
        <f t="shared" si="9"/>
        <v>14</v>
      </c>
      <c r="AB31" s="12">
        <v>4.9000000000000004</v>
      </c>
      <c r="AC31" s="14">
        <f t="shared" si="16"/>
        <v>18.899999999999999</v>
      </c>
    </row>
    <row r="32" spans="1:29" x14ac:dyDescent="0.3">
      <c r="A32">
        <f t="shared" si="17"/>
        <v>5</v>
      </c>
      <c r="B32" t="str">
        <f t="shared" si="10"/>
        <v>John Sullivan</v>
      </c>
      <c r="C32" s="7">
        <f>+C7-1</f>
        <v>3</v>
      </c>
      <c r="D32" s="7">
        <f>+D7</f>
        <v>5</v>
      </c>
      <c r="E32" s="7">
        <f t="shared" ref="E32:G33" si="18">+E7-1</f>
        <v>4</v>
      </c>
      <c r="F32" s="7">
        <f t="shared" si="18"/>
        <v>6</v>
      </c>
      <c r="G32" s="7">
        <f t="shared" si="18"/>
        <v>3</v>
      </c>
      <c r="H32" s="7">
        <f>+H7-1</f>
        <v>3</v>
      </c>
      <c r="I32" s="7">
        <f>+I7-1</f>
        <v>4</v>
      </c>
      <c r="J32" s="7">
        <f>+J7-1</f>
        <v>6</v>
      </c>
      <c r="K32" s="7">
        <f>+K7-1</f>
        <v>3</v>
      </c>
      <c r="L32" s="6">
        <f t="shared" ref="L32" si="19">SUM(C32:K32)</f>
        <v>37</v>
      </c>
      <c r="M32" s="7">
        <f>+M7-1</f>
        <v>4</v>
      </c>
      <c r="N32" s="7">
        <f>+N7</f>
        <v>5</v>
      </c>
      <c r="O32" s="7">
        <f t="shared" ref="O32:Q33" si="20">+O7-1</f>
        <v>3</v>
      </c>
      <c r="P32" s="7">
        <f t="shared" si="20"/>
        <v>4</v>
      </c>
      <c r="Q32" s="7">
        <f t="shared" si="20"/>
        <v>3</v>
      </c>
      <c r="R32" s="7">
        <f>+R7-1</f>
        <v>5</v>
      </c>
      <c r="S32" s="7">
        <f>+S7-1</f>
        <v>4</v>
      </c>
      <c r="T32" s="7">
        <f>+T7-1</f>
        <v>6</v>
      </c>
      <c r="U32" s="7">
        <f>+U7-1</f>
        <v>3</v>
      </c>
      <c r="V32" s="6">
        <f t="shared" si="14"/>
        <v>37</v>
      </c>
      <c r="W32" s="6">
        <f t="shared" si="15"/>
        <v>74</v>
      </c>
      <c r="X32" s="12">
        <f>(0.5*6)-(0.5*6)</f>
        <v>0</v>
      </c>
      <c r="Y32" s="12">
        <f>(0.5*12)-(0.5*3)</f>
        <v>4.5</v>
      </c>
      <c r="Z32" s="13">
        <f>(1*10)-(1*5)</f>
        <v>5</v>
      </c>
      <c r="AA32" s="14">
        <f t="shared" si="9"/>
        <v>9.5</v>
      </c>
      <c r="AB32" s="12">
        <v>4.9000000000000004</v>
      </c>
      <c r="AC32" s="14">
        <f t="shared" si="16"/>
        <v>14.4</v>
      </c>
    </row>
    <row r="33" spans="1:29" x14ac:dyDescent="0.3">
      <c r="A33">
        <f t="shared" si="17"/>
        <v>6</v>
      </c>
      <c r="B33" t="str">
        <f t="shared" si="10"/>
        <v>Ralph</v>
      </c>
      <c r="C33" s="7">
        <f>+C8-1</f>
        <v>4</v>
      </c>
      <c r="D33" s="7">
        <f>+D8-1</f>
        <v>3</v>
      </c>
      <c r="E33" s="7">
        <f t="shared" si="18"/>
        <v>3</v>
      </c>
      <c r="F33" s="7">
        <f t="shared" si="18"/>
        <v>5</v>
      </c>
      <c r="G33" s="7">
        <f t="shared" si="18"/>
        <v>4</v>
      </c>
      <c r="H33" s="7">
        <f>+H8-1</f>
        <v>2</v>
      </c>
      <c r="I33" s="7">
        <f>+I8-2</f>
        <v>3</v>
      </c>
      <c r="J33" s="7">
        <f>+J8-1</f>
        <v>5</v>
      </c>
      <c r="K33" s="7">
        <f>+K8-1</f>
        <v>3</v>
      </c>
      <c r="L33" s="6">
        <f>SUM(C33:K33)</f>
        <v>32</v>
      </c>
      <c r="M33" s="7">
        <f>+M8-1</f>
        <v>4</v>
      </c>
      <c r="N33" s="7">
        <f>+N8-1</f>
        <v>3</v>
      </c>
      <c r="O33" s="7">
        <f t="shared" si="20"/>
        <v>3</v>
      </c>
      <c r="P33" s="7">
        <f t="shared" si="20"/>
        <v>5</v>
      </c>
      <c r="Q33" s="7">
        <f t="shared" si="20"/>
        <v>3</v>
      </c>
      <c r="R33" s="7">
        <f>+R8-1</f>
        <v>2</v>
      </c>
      <c r="S33" s="7">
        <f>+S8-2</f>
        <v>3</v>
      </c>
      <c r="T33" s="7">
        <f>+T8-1</f>
        <v>6</v>
      </c>
      <c r="U33" s="7">
        <f>+U8-1</f>
        <v>4</v>
      </c>
      <c r="V33" s="6">
        <f t="shared" si="14"/>
        <v>33</v>
      </c>
      <c r="W33" s="6">
        <f>+V33+L33</f>
        <v>65</v>
      </c>
      <c r="X33" s="12">
        <f>(0.5*12)-(0.5*3)</f>
        <v>4.5</v>
      </c>
      <c r="Y33" s="13">
        <f>15*0.5</f>
        <v>7.5</v>
      </c>
      <c r="Z33" s="13">
        <v>15</v>
      </c>
      <c r="AA33" s="14">
        <f t="shared" si="9"/>
        <v>27</v>
      </c>
      <c r="AB33" s="12">
        <v>11.8</v>
      </c>
      <c r="AC33" s="14">
        <f t="shared" si="16"/>
        <v>38.799999999999997</v>
      </c>
    </row>
    <row r="34" spans="1:29" x14ac:dyDescent="0.3">
      <c r="A34">
        <f t="shared" si="17"/>
        <v>7</v>
      </c>
      <c r="B34" t="str">
        <f t="shared" si="10"/>
        <v>Leo</v>
      </c>
      <c r="C34" s="7">
        <f>+C9-2</f>
        <v>4</v>
      </c>
      <c r="D34" s="7">
        <f>+D9-2</f>
        <v>6</v>
      </c>
      <c r="E34" s="7">
        <f>+E9-2</f>
        <v>6</v>
      </c>
      <c r="F34" s="7">
        <f>+F9-2</f>
        <v>7</v>
      </c>
      <c r="G34" s="7">
        <f>+G9-3</f>
        <v>1</v>
      </c>
      <c r="H34" s="7">
        <f>+H9-2</f>
        <v>2</v>
      </c>
      <c r="I34" s="7">
        <f>+I9-3</f>
        <v>3</v>
      </c>
      <c r="J34" s="7">
        <f>+J9-2</f>
        <v>3</v>
      </c>
      <c r="K34" s="7">
        <f>+K9-2</f>
        <v>7</v>
      </c>
      <c r="L34" s="6">
        <f t="shared" si="12"/>
        <v>39</v>
      </c>
      <c r="M34" s="7">
        <f t="shared" ref="M34:R34" si="21">+M9-2</f>
        <v>5</v>
      </c>
      <c r="N34" s="7">
        <f t="shared" si="21"/>
        <v>5</v>
      </c>
      <c r="O34" s="7">
        <f t="shared" si="21"/>
        <v>4</v>
      </c>
      <c r="P34" s="7">
        <f t="shared" si="21"/>
        <v>5</v>
      </c>
      <c r="Q34" s="7">
        <f t="shared" si="21"/>
        <v>5</v>
      </c>
      <c r="R34" s="7">
        <f t="shared" si="21"/>
        <v>2</v>
      </c>
      <c r="S34" s="7">
        <f>+S9-3</f>
        <v>3</v>
      </c>
      <c r="T34" s="7">
        <f>+T9-2</f>
        <v>2</v>
      </c>
      <c r="U34" s="7">
        <f>+U9-2</f>
        <v>4</v>
      </c>
      <c r="V34" s="6">
        <f t="shared" si="14"/>
        <v>35</v>
      </c>
      <c r="W34" s="6">
        <f>+V34+L34</f>
        <v>74</v>
      </c>
      <c r="X34" s="12">
        <f>15*0.5</f>
        <v>7.5</v>
      </c>
      <c r="Y34" s="13">
        <f>(0.5*3)-(0.5*12)</f>
        <v>-4.5</v>
      </c>
      <c r="Z34" s="13">
        <f>(1*11)-(1*3)</f>
        <v>8</v>
      </c>
      <c r="AA34" s="14">
        <f t="shared" si="9"/>
        <v>11</v>
      </c>
      <c r="AB34" s="12">
        <v>-0.3</v>
      </c>
      <c r="AC34" s="14">
        <f t="shared" si="16"/>
        <v>10.7</v>
      </c>
    </row>
    <row r="35" spans="1:29" x14ac:dyDescent="0.3">
      <c r="A35">
        <f t="shared" si="17"/>
        <v>8</v>
      </c>
      <c r="B35" t="str">
        <f t="shared" si="10"/>
        <v>Matt Lawrence</v>
      </c>
      <c r="C35" s="7">
        <f t="shared" ref="C35:K35" si="22">+C10-1</f>
        <v>4</v>
      </c>
      <c r="D35" s="7">
        <f t="shared" si="22"/>
        <v>5</v>
      </c>
      <c r="E35" s="7">
        <f t="shared" si="22"/>
        <v>4</v>
      </c>
      <c r="F35" s="7">
        <f t="shared" si="22"/>
        <v>5</v>
      </c>
      <c r="G35" s="7">
        <f t="shared" si="22"/>
        <v>3</v>
      </c>
      <c r="H35" s="7">
        <f t="shared" si="22"/>
        <v>3</v>
      </c>
      <c r="I35" s="7">
        <f t="shared" si="22"/>
        <v>3</v>
      </c>
      <c r="J35" s="7">
        <f t="shared" si="22"/>
        <v>4</v>
      </c>
      <c r="K35" s="7">
        <f t="shared" si="22"/>
        <v>3</v>
      </c>
      <c r="L35" s="6">
        <f>SUM(C35:K35)</f>
        <v>34</v>
      </c>
      <c r="M35" s="7">
        <f t="shared" ref="M35:U35" si="23">+M10-1</f>
        <v>4</v>
      </c>
      <c r="N35" s="7">
        <f t="shared" si="23"/>
        <v>4</v>
      </c>
      <c r="O35" s="7">
        <f t="shared" si="23"/>
        <v>5</v>
      </c>
      <c r="P35" s="7">
        <f t="shared" si="23"/>
        <v>5</v>
      </c>
      <c r="Q35" s="7">
        <f t="shared" si="23"/>
        <v>3</v>
      </c>
      <c r="R35" s="7">
        <f t="shared" si="23"/>
        <v>5</v>
      </c>
      <c r="S35" s="7">
        <f t="shared" si="23"/>
        <v>4</v>
      </c>
      <c r="T35" s="7">
        <f t="shared" si="23"/>
        <v>5</v>
      </c>
      <c r="U35" s="7">
        <f t="shared" si="23"/>
        <v>6</v>
      </c>
      <c r="V35" s="6">
        <f t="shared" si="14"/>
        <v>41</v>
      </c>
      <c r="W35" s="6">
        <f t="shared" si="15"/>
        <v>75</v>
      </c>
      <c r="X35" s="12">
        <f>(0.5*13)-(0.5*2)</f>
        <v>5.5</v>
      </c>
      <c r="Y35" s="13">
        <f>(0.5*10)-(0.5*4)</f>
        <v>3</v>
      </c>
      <c r="Z35" s="13">
        <f>(1*13)-(1*2)</f>
        <v>11</v>
      </c>
      <c r="AA35" s="14">
        <f t="shared" si="9"/>
        <v>19.5</v>
      </c>
      <c r="AB35" s="12">
        <v>7.3</v>
      </c>
      <c r="AC35" s="14">
        <f t="shared" si="16"/>
        <v>26.8</v>
      </c>
    </row>
    <row r="36" spans="1:29" x14ac:dyDescent="0.3">
      <c r="A36">
        <f t="shared" si="17"/>
        <v>9</v>
      </c>
      <c r="B36" t="str">
        <f t="shared" si="10"/>
        <v>Jerry Flynn</v>
      </c>
      <c r="C36" s="7">
        <f>+C11-1</f>
        <v>5</v>
      </c>
      <c r="D36" s="7">
        <f>+D11</f>
        <v>7</v>
      </c>
      <c r="E36" s="7">
        <f>+E11</f>
        <v>4</v>
      </c>
      <c r="F36" s="7">
        <f t="shared" ref="F36:K36" si="24">+F11-1</f>
        <v>5</v>
      </c>
      <c r="G36" s="7">
        <f t="shared" si="24"/>
        <v>3</v>
      </c>
      <c r="H36" s="7">
        <f t="shared" si="24"/>
        <v>2</v>
      </c>
      <c r="I36" s="7">
        <f t="shared" si="24"/>
        <v>4</v>
      </c>
      <c r="J36" s="7">
        <f t="shared" si="24"/>
        <v>4</v>
      </c>
      <c r="K36" s="7">
        <f t="shared" si="24"/>
        <v>4</v>
      </c>
      <c r="L36" s="6">
        <f>SUM(C36:K36)</f>
        <v>38</v>
      </c>
      <c r="M36" s="7">
        <f>+M11-1</f>
        <v>4</v>
      </c>
      <c r="N36" s="7">
        <f>+N11</f>
        <v>5</v>
      </c>
      <c r="O36" s="7">
        <f>+O11</f>
        <v>5</v>
      </c>
      <c r="P36" s="7">
        <f t="shared" ref="P36:U36" si="25">+P11-1</f>
        <v>5</v>
      </c>
      <c r="Q36" s="7">
        <f t="shared" si="25"/>
        <v>2</v>
      </c>
      <c r="R36" s="7">
        <f t="shared" si="25"/>
        <v>3</v>
      </c>
      <c r="S36" s="7">
        <f t="shared" si="25"/>
        <v>3</v>
      </c>
      <c r="T36" s="7">
        <f>+T11</f>
        <v>6</v>
      </c>
      <c r="U36" s="7">
        <f t="shared" si="25"/>
        <v>4</v>
      </c>
      <c r="V36" s="6">
        <f t="shared" si="14"/>
        <v>37</v>
      </c>
      <c r="W36" s="6">
        <f t="shared" si="15"/>
        <v>75</v>
      </c>
      <c r="X36" s="12">
        <f>(0.5*4)-(0.5*11)</f>
        <v>-3.5</v>
      </c>
      <c r="Y36" s="13">
        <f>(0.5*1)-(0.5*13)</f>
        <v>-6</v>
      </c>
      <c r="Z36" s="13">
        <f>(1*1)-(1*14)</f>
        <v>-13</v>
      </c>
      <c r="AA36" s="14">
        <f t="shared" si="9"/>
        <v>-22.5</v>
      </c>
      <c r="AB36" s="12">
        <v>-11.1</v>
      </c>
      <c r="AC36" s="14">
        <f t="shared" si="16"/>
        <v>-33.6</v>
      </c>
    </row>
    <row r="37" spans="1:29" x14ac:dyDescent="0.3">
      <c r="A37">
        <f t="shared" si="17"/>
        <v>10</v>
      </c>
      <c r="B37" t="str">
        <f t="shared" si="10"/>
        <v>Mike Flynn</v>
      </c>
      <c r="C37" s="7">
        <f>+C12-1</f>
        <v>-1</v>
      </c>
      <c r="D37" s="7">
        <f>+D12-1</f>
        <v>-1</v>
      </c>
      <c r="E37" s="7">
        <f>+E12-1</f>
        <v>-1</v>
      </c>
      <c r="F37" s="7">
        <f t="shared" ref="F37:K37" si="26">+F12-1</f>
        <v>-1</v>
      </c>
      <c r="G37" s="7">
        <f t="shared" si="26"/>
        <v>-1</v>
      </c>
      <c r="H37" s="7">
        <f t="shared" si="26"/>
        <v>-1</v>
      </c>
      <c r="I37" s="7">
        <f t="shared" si="26"/>
        <v>-1</v>
      </c>
      <c r="J37" s="7">
        <f t="shared" si="26"/>
        <v>-1</v>
      </c>
      <c r="K37" s="7">
        <f t="shared" si="26"/>
        <v>-1</v>
      </c>
      <c r="L37" s="6">
        <f>SUM(C37:K37)</f>
        <v>-9</v>
      </c>
      <c r="M37" s="7">
        <f>+M12-1</f>
        <v>-1</v>
      </c>
      <c r="N37" s="7">
        <f>+N12</f>
        <v>0</v>
      </c>
      <c r="O37" s="7">
        <f>+O12-1</f>
        <v>-1</v>
      </c>
      <c r="P37" s="7">
        <f t="shared" ref="P37:U37" si="27">+P12-1</f>
        <v>-1</v>
      </c>
      <c r="Q37" s="7">
        <f t="shared" si="27"/>
        <v>-1</v>
      </c>
      <c r="R37" s="7">
        <f t="shared" si="27"/>
        <v>-1</v>
      </c>
      <c r="S37" s="7">
        <f t="shared" si="27"/>
        <v>-1</v>
      </c>
      <c r="T37" s="7">
        <f t="shared" si="27"/>
        <v>-1</v>
      </c>
      <c r="U37" s="7">
        <f t="shared" si="27"/>
        <v>-1</v>
      </c>
      <c r="V37" s="6">
        <f t="shared" si="14"/>
        <v>-8</v>
      </c>
      <c r="W37" s="6">
        <f t="shared" si="15"/>
        <v>-17</v>
      </c>
      <c r="X37" s="12">
        <f>(0.5*11)-(0.5*4)</f>
        <v>3.5</v>
      </c>
      <c r="Y37" s="13">
        <f>(0.5*6)-(0.5*9)</f>
        <v>-1.5</v>
      </c>
      <c r="Z37" s="13">
        <f>(1*9)-(1*6)</f>
        <v>3</v>
      </c>
      <c r="AA37" s="14">
        <f t="shared" si="9"/>
        <v>5</v>
      </c>
      <c r="AB37" s="12">
        <v>-1.9</v>
      </c>
      <c r="AC37" s="14">
        <f t="shared" si="16"/>
        <v>3.1</v>
      </c>
    </row>
    <row r="38" spans="1:29" x14ac:dyDescent="0.3">
      <c r="A38">
        <f t="shared" si="17"/>
        <v>11</v>
      </c>
      <c r="B38" t="str">
        <f t="shared" si="10"/>
        <v>Bob Breslin</v>
      </c>
      <c r="C38" s="7">
        <f>+C13</f>
        <v>0</v>
      </c>
      <c r="D38" s="7">
        <f t="shared" ref="D38:K38" si="28">+D13</f>
        <v>0</v>
      </c>
      <c r="E38" s="7">
        <f t="shared" si="28"/>
        <v>0</v>
      </c>
      <c r="F38" s="7">
        <f t="shared" si="28"/>
        <v>0</v>
      </c>
      <c r="G38" s="7">
        <f t="shared" si="28"/>
        <v>0</v>
      </c>
      <c r="H38" s="7">
        <f t="shared" si="28"/>
        <v>0</v>
      </c>
      <c r="I38" s="7">
        <f t="shared" si="28"/>
        <v>0</v>
      </c>
      <c r="J38" s="7">
        <f t="shared" si="28"/>
        <v>0</v>
      </c>
      <c r="K38" s="7">
        <f t="shared" si="28"/>
        <v>0</v>
      </c>
      <c r="L38" s="6">
        <f t="shared" si="12"/>
        <v>0</v>
      </c>
      <c r="M38" s="7">
        <f t="shared" ref="M38:U38" si="29">+M13</f>
        <v>0</v>
      </c>
      <c r="N38" s="7">
        <f t="shared" si="29"/>
        <v>0</v>
      </c>
      <c r="O38" s="7">
        <f t="shared" si="29"/>
        <v>0</v>
      </c>
      <c r="P38" s="7">
        <f t="shared" si="29"/>
        <v>0</v>
      </c>
      <c r="Q38" s="7">
        <f t="shared" si="29"/>
        <v>0</v>
      </c>
      <c r="R38" s="7">
        <f t="shared" si="29"/>
        <v>0</v>
      </c>
      <c r="S38" s="7">
        <f t="shared" si="29"/>
        <v>0</v>
      </c>
      <c r="T38" s="7">
        <f t="shared" si="29"/>
        <v>0</v>
      </c>
      <c r="U38" s="7">
        <f t="shared" si="29"/>
        <v>0</v>
      </c>
      <c r="V38" s="6">
        <f t="shared" si="14"/>
        <v>0</v>
      </c>
      <c r="W38" s="6">
        <f t="shared" si="15"/>
        <v>0</v>
      </c>
      <c r="X38" s="12">
        <v>-7.5</v>
      </c>
      <c r="Y38" s="13">
        <v>-7.5</v>
      </c>
      <c r="Z38" s="12">
        <v>-15</v>
      </c>
      <c r="AA38" s="14">
        <f t="shared" si="9"/>
        <v>-30</v>
      </c>
      <c r="AB38" s="12">
        <v>-12</v>
      </c>
      <c r="AC38" s="14">
        <f t="shared" si="16"/>
        <v>-42</v>
      </c>
    </row>
    <row r="39" spans="1:29" x14ac:dyDescent="0.3">
      <c r="A39">
        <f t="shared" si="17"/>
        <v>12</v>
      </c>
      <c r="B39" t="str">
        <f t="shared" si="10"/>
        <v>Kevin Fitzgerald</v>
      </c>
      <c r="C39" s="7">
        <f t="shared" ref="C39:U40" si="30">+C14-1</f>
        <v>3</v>
      </c>
      <c r="D39" s="7">
        <f>+D14-1</f>
        <v>3</v>
      </c>
      <c r="E39" s="7">
        <f t="shared" si="30"/>
        <v>5</v>
      </c>
      <c r="F39" s="7">
        <f t="shared" si="30"/>
        <v>4</v>
      </c>
      <c r="G39" s="7">
        <f t="shared" si="30"/>
        <v>5</v>
      </c>
      <c r="H39" s="7">
        <f>+H14-1</f>
        <v>4</v>
      </c>
      <c r="I39" s="7">
        <f t="shared" si="30"/>
        <v>5</v>
      </c>
      <c r="J39" s="7">
        <f t="shared" si="30"/>
        <v>5</v>
      </c>
      <c r="K39" s="7">
        <f t="shared" si="30"/>
        <v>4</v>
      </c>
      <c r="L39" s="6">
        <f t="shared" ref="L39" si="31">SUM(C39:K39)</f>
        <v>38</v>
      </c>
      <c r="M39" s="7">
        <f t="shared" si="30"/>
        <v>4</v>
      </c>
      <c r="N39" s="7">
        <f>+N14</f>
        <v>6</v>
      </c>
      <c r="O39" s="7">
        <f t="shared" si="30"/>
        <v>5</v>
      </c>
      <c r="P39" s="7">
        <f t="shared" si="30"/>
        <v>5</v>
      </c>
      <c r="Q39" s="7">
        <f t="shared" si="30"/>
        <v>2</v>
      </c>
      <c r="R39" s="7">
        <f t="shared" si="30"/>
        <v>4</v>
      </c>
      <c r="S39" s="7">
        <f t="shared" si="30"/>
        <v>4</v>
      </c>
      <c r="T39" s="7">
        <f t="shared" si="30"/>
        <v>4</v>
      </c>
      <c r="U39" s="7">
        <f t="shared" si="30"/>
        <v>3</v>
      </c>
      <c r="V39" s="6">
        <f t="shared" si="14"/>
        <v>37</v>
      </c>
      <c r="W39" s="6">
        <f t="shared" si="15"/>
        <v>75</v>
      </c>
      <c r="X39" s="12">
        <f>14*0.5-0.5</f>
        <v>6.5</v>
      </c>
      <c r="Y39" s="13">
        <f>(0.5*10)-(0.5*4)</f>
        <v>3</v>
      </c>
      <c r="Z39" s="13">
        <f>(1*14)-(1*1)</f>
        <v>13</v>
      </c>
      <c r="AA39" s="14">
        <f t="shared" si="9"/>
        <v>22.5</v>
      </c>
      <c r="AB39" s="12">
        <v>12</v>
      </c>
      <c r="AC39" s="14">
        <f t="shared" si="16"/>
        <v>34.5</v>
      </c>
    </row>
    <row r="40" spans="1:29" x14ac:dyDescent="0.3">
      <c r="A40">
        <f t="shared" si="17"/>
        <v>13</v>
      </c>
      <c r="B40" t="str">
        <f t="shared" si="10"/>
        <v>Richard McGovern</v>
      </c>
      <c r="C40" s="7">
        <f t="shared" si="30"/>
        <v>5</v>
      </c>
      <c r="D40" s="7">
        <f>+D15</f>
        <v>6</v>
      </c>
      <c r="E40" s="7">
        <f t="shared" si="30"/>
        <v>4</v>
      </c>
      <c r="F40" s="7">
        <f t="shared" si="30"/>
        <v>5</v>
      </c>
      <c r="G40" s="7">
        <f t="shared" si="30"/>
        <v>3</v>
      </c>
      <c r="H40" s="7">
        <f>+H15-1</f>
        <v>3</v>
      </c>
      <c r="I40" s="7">
        <f t="shared" si="30"/>
        <v>4</v>
      </c>
      <c r="J40" s="7">
        <f t="shared" si="30"/>
        <v>5</v>
      </c>
      <c r="K40" s="7">
        <f t="shared" si="30"/>
        <v>5</v>
      </c>
      <c r="L40" s="6">
        <f t="shared" ref="L39:L44" si="32">SUM(C40:K40)</f>
        <v>40</v>
      </c>
      <c r="M40" s="7">
        <f t="shared" si="30"/>
        <v>4</v>
      </c>
      <c r="N40" s="7">
        <f>+N15</f>
        <v>5</v>
      </c>
      <c r="O40" s="7">
        <f t="shared" si="30"/>
        <v>5</v>
      </c>
      <c r="P40" s="7">
        <f t="shared" si="30"/>
        <v>4</v>
      </c>
      <c r="Q40" s="7">
        <f t="shared" si="30"/>
        <v>3</v>
      </c>
      <c r="R40" s="7">
        <f t="shared" si="30"/>
        <v>2</v>
      </c>
      <c r="S40" s="7">
        <f t="shared" si="30"/>
        <v>4</v>
      </c>
      <c r="T40" s="7">
        <f t="shared" si="30"/>
        <v>3</v>
      </c>
      <c r="U40" s="7">
        <f t="shared" si="30"/>
        <v>4</v>
      </c>
      <c r="V40" s="6">
        <f t="shared" si="14"/>
        <v>34</v>
      </c>
      <c r="W40" s="6">
        <f t="shared" si="15"/>
        <v>74</v>
      </c>
      <c r="X40" s="12">
        <f>(0.5*10)-(0.5*5)</f>
        <v>2.5</v>
      </c>
      <c r="Y40" s="13">
        <f>(0.5*1)-(0.5*13)</f>
        <v>-6</v>
      </c>
      <c r="Z40" s="13">
        <f>(1*4)-(1*11)</f>
        <v>-7</v>
      </c>
      <c r="AA40" s="14">
        <f t="shared" si="9"/>
        <v>-10.5</v>
      </c>
      <c r="AB40" s="12">
        <v>-1.5</v>
      </c>
      <c r="AC40" s="14">
        <f t="shared" si="16"/>
        <v>-12</v>
      </c>
    </row>
    <row r="41" spans="1:29" x14ac:dyDescent="0.3">
      <c r="A41">
        <f t="shared" si="17"/>
        <v>14</v>
      </c>
      <c r="B41" t="str">
        <f t="shared" si="10"/>
        <v>Mike Fitzgerald</v>
      </c>
      <c r="C41" s="7">
        <f>+C16-1</f>
        <v>5</v>
      </c>
      <c r="D41" s="7">
        <f>+D16</f>
        <v>6</v>
      </c>
      <c r="E41" s="7">
        <f>+E16-1</f>
        <v>4</v>
      </c>
      <c r="F41" s="7">
        <f>+F16-1</f>
        <v>7</v>
      </c>
      <c r="G41" s="7">
        <f>+G16-1</f>
        <v>3</v>
      </c>
      <c r="H41" s="7">
        <f>+H16-1</f>
        <v>3</v>
      </c>
      <c r="I41" s="7">
        <f>+I16-1</f>
        <v>3</v>
      </c>
      <c r="J41" s="7">
        <f>+J16-1</f>
        <v>3</v>
      </c>
      <c r="K41" s="7">
        <f>+K16-1</f>
        <v>4</v>
      </c>
      <c r="L41" s="6">
        <f t="shared" si="32"/>
        <v>38</v>
      </c>
      <c r="M41" s="7">
        <f>+M16-1</f>
        <v>3</v>
      </c>
      <c r="N41" s="7">
        <f>+N16</f>
        <v>6</v>
      </c>
      <c r="O41" s="7">
        <f>+O16-1</f>
        <v>3</v>
      </c>
      <c r="P41" s="7">
        <f>+P16-1</f>
        <v>3</v>
      </c>
      <c r="Q41" s="7">
        <f>+Q16-1</f>
        <v>3</v>
      </c>
      <c r="R41" s="7">
        <f>+R16-1</f>
        <v>3</v>
      </c>
      <c r="S41" s="7">
        <f>+S16-1</f>
        <v>4</v>
      </c>
      <c r="T41" s="7">
        <f>+T16-1</f>
        <v>4</v>
      </c>
      <c r="U41" s="7">
        <f>+U16-1</f>
        <v>4</v>
      </c>
      <c r="V41" s="6">
        <f t="shared" si="14"/>
        <v>33</v>
      </c>
      <c r="W41" s="6">
        <f t="shared" si="15"/>
        <v>71</v>
      </c>
      <c r="X41" s="12">
        <f>(0.5*2)-(0.5*12)</f>
        <v>-5</v>
      </c>
      <c r="Y41" s="12">
        <f>(0.5*7)-(0.5*7)</f>
        <v>0</v>
      </c>
      <c r="Z41" s="13">
        <f>(1*3)-(1*12)</f>
        <v>-9</v>
      </c>
      <c r="AA41" s="14">
        <f t="shared" si="9"/>
        <v>-14</v>
      </c>
      <c r="AB41" s="12">
        <v>-2.2000000000000002</v>
      </c>
      <c r="AC41" s="14">
        <f t="shared" si="16"/>
        <v>-16.2</v>
      </c>
    </row>
    <row r="42" spans="1:29" x14ac:dyDescent="0.3">
      <c r="A42">
        <f t="shared" si="17"/>
        <v>15</v>
      </c>
      <c r="B42" t="str">
        <f t="shared" si="10"/>
        <v>Matt Brauer</v>
      </c>
      <c r="C42" s="7">
        <f>+C17</f>
        <v>5</v>
      </c>
      <c r="D42" s="7">
        <f>+D17</f>
        <v>4</v>
      </c>
      <c r="E42" s="7">
        <f>+E17</f>
        <v>5</v>
      </c>
      <c r="F42" s="7">
        <f t="shared" ref="F42:K42" si="33">+F17-1</f>
        <v>4</v>
      </c>
      <c r="G42" s="7">
        <f t="shared" si="33"/>
        <v>2</v>
      </c>
      <c r="H42" s="7">
        <f t="shared" si="33"/>
        <v>3</v>
      </c>
      <c r="I42" s="7">
        <f t="shared" si="33"/>
        <v>2</v>
      </c>
      <c r="J42" s="7">
        <f>+J17</f>
        <v>4</v>
      </c>
      <c r="K42" s="7">
        <f t="shared" si="33"/>
        <v>3</v>
      </c>
      <c r="L42" s="6">
        <f t="shared" si="32"/>
        <v>32</v>
      </c>
      <c r="M42" s="7">
        <f>+M17</f>
        <v>5</v>
      </c>
      <c r="N42" s="7">
        <f>+N17</f>
        <v>5</v>
      </c>
      <c r="O42" s="7">
        <f>+O17</f>
        <v>6</v>
      </c>
      <c r="P42" s="7">
        <f t="shared" ref="P42:U42" si="34">+P17-1</f>
        <v>5</v>
      </c>
      <c r="Q42" s="7">
        <f t="shared" si="34"/>
        <v>2</v>
      </c>
      <c r="R42" s="7">
        <f>+R17</f>
        <v>3</v>
      </c>
      <c r="S42" s="7">
        <f t="shared" si="34"/>
        <v>5</v>
      </c>
      <c r="T42" s="7">
        <f>+T17</f>
        <v>4</v>
      </c>
      <c r="U42" s="7">
        <f t="shared" si="34"/>
        <v>3</v>
      </c>
      <c r="V42" s="6">
        <f t="shared" si="14"/>
        <v>38</v>
      </c>
      <c r="W42" s="6">
        <f t="shared" si="15"/>
        <v>70</v>
      </c>
      <c r="X42" s="12"/>
      <c r="Y42" s="12"/>
      <c r="Z42" s="13"/>
      <c r="AA42" s="14"/>
      <c r="AB42" s="12"/>
      <c r="AC42" s="14"/>
    </row>
    <row r="43" spans="1:29" x14ac:dyDescent="0.3">
      <c r="A43">
        <f t="shared" si="17"/>
        <v>16</v>
      </c>
      <c r="B43" t="str">
        <f t="shared" si="10"/>
        <v>Blake Dougan</v>
      </c>
      <c r="C43" s="7">
        <f>+C18-2</f>
        <v>5</v>
      </c>
      <c r="D43" s="7">
        <f t="shared" ref="D43:E43" si="35">+D18-1</f>
        <v>4</v>
      </c>
      <c r="E43" s="7">
        <f t="shared" si="35"/>
        <v>6</v>
      </c>
      <c r="F43" s="7">
        <f t="shared" ref="F43:K43" si="36">+F18-2</f>
        <v>7</v>
      </c>
      <c r="G43" s="7">
        <f t="shared" si="36"/>
        <v>3</v>
      </c>
      <c r="H43" s="7">
        <f t="shared" si="36"/>
        <v>2</v>
      </c>
      <c r="I43" s="7">
        <f t="shared" si="36"/>
        <v>3</v>
      </c>
      <c r="J43" s="7">
        <f t="shared" si="36"/>
        <v>5</v>
      </c>
      <c r="K43" s="7">
        <f t="shared" si="36"/>
        <v>4</v>
      </c>
      <c r="L43" s="6">
        <f t="shared" si="32"/>
        <v>39</v>
      </c>
      <c r="M43" s="7">
        <f>+M18-2</f>
        <v>3</v>
      </c>
      <c r="N43" s="7">
        <f t="shared" ref="N43:O43" si="37">+N18-1</f>
        <v>2</v>
      </c>
      <c r="O43" s="7">
        <f t="shared" si="37"/>
        <v>4</v>
      </c>
      <c r="P43" s="7">
        <f>+P18-2</f>
        <v>5</v>
      </c>
      <c r="Q43" s="7">
        <f>+Q18-2</f>
        <v>5</v>
      </c>
      <c r="R43" s="7">
        <f>+R18-2</f>
        <v>3</v>
      </c>
      <c r="S43" s="7">
        <f>+S18-2</f>
        <v>4</v>
      </c>
      <c r="T43" s="7">
        <f>+T18-1</f>
        <v>6</v>
      </c>
      <c r="U43" s="7">
        <f>+U18-2</f>
        <v>4</v>
      </c>
      <c r="V43" s="6">
        <f t="shared" si="14"/>
        <v>36</v>
      </c>
      <c r="W43" s="6">
        <f t="shared" si="15"/>
        <v>75</v>
      </c>
      <c r="X43" s="12"/>
      <c r="Y43" s="12"/>
      <c r="Z43" s="13"/>
      <c r="AA43" s="14"/>
      <c r="AB43" s="12"/>
      <c r="AC43" s="14"/>
    </row>
    <row r="44" spans="1:29" x14ac:dyDescent="0.3">
      <c r="A44">
        <f t="shared" si="17"/>
        <v>17</v>
      </c>
      <c r="B44" t="str">
        <f t="shared" si="10"/>
        <v>Mike Dougan</v>
      </c>
      <c r="C44" s="7">
        <f t="shared" ref="C44:E46" si="38">+C19-1</f>
        <v>6</v>
      </c>
      <c r="D44" s="7">
        <f t="shared" si="38"/>
        <v>4</v>
      </c>
      <c r="E44" s="7">
        <f t="shared" si="38"/>
        <v>6</v>
      </c>
      <c r="F44" s="7">
        <f>+F19-2</f>
        <v>4</v>
      </c>
      <c r="G44" s="7">
        <f>+G19-2</f>
        <v>3</v>
      </c>
      <c r="H44" s="7">
        <f>+H19-1</f>
        <v>3</v>
      </c>
      <c r="I44" s="7">
        <f>+I19-2</f>
        <v>3</v>
      </c>
      <c r="J44" s="7">
        <f>+J19-1</f>
        <v>7</v>
      </c>
      <c r="K44" s="7">
        <f>+K19-2</f>
        <v>3</v>
      </c>
      <c r="L44" s="6">
        <f t="shared" si="32"/>
        <v>39</v>
      </c>
      <c r="M44" s="7">
        <f t="shared" ref="M44:O46" si="39">+M19-1</f>
        <v>4</v>
      </c>
      <c r="N44" s="7">
        <f t="shared" si="39"/>
        <v>3</v>
      </c>
      <c r="O44" s="7">
        <f t="shared" si="39"/>
        <v>4</v>
      </c>
      <c r="P44" s="7">
        <f>+P19-1</f>
        <v>5</v>
      </c>
      <c r="Q44" s="7">
        <f>+Q19-2</f>
        <v>2</v>
      </c>
      <c r="R44" s="7">
        <f>+R19-1</f>
        <v>4</v>
      </c>
      <c r="S44" s="7">
        <f>+S19-2</f>
        <v>2</v>
      </c>
      <c r="T44" s="7">
        <f>+T19-1</f>
        <v>5</v>
      </c>
      <c r="U44" s="7">
        <f>+U19-2</f>
        <v>3</v>
      </c>
      <c r="V44" s="6">
        <f t="shared" si="14"/>
        <v>32</v>
      </c>
      <c r="W44" s="6">
        <f t="shared" si="15"/>
        <v>71</v>
      </c>
      <c r="X44" s="12"/>
      <c r="Y44" s="12"/>
      <c r="Z44" s="13"/>
      <c r="AA44" s="14"/>
      <c r="AB44" s="12"/>
      <c r="AC44" s="14"/>
    </row>
    <row r="45" spans="1:29" x14ac:dyDescent="0.3">
      <c r="A45">
        <f t="shared" si="17"/>
        <v>18</v>
      </c>
      <c r="B45" t="str">
        <f t="shared" si="10"/>
        <v>TJ Williams</v>
      </c>
      <c r="C45" s="7">
        <f>+C20-2</f>
        <v>7</v>
      </c>
      <c r="D45" s="7">
        <f>+D20-2</f>
        <v>5</v>
      </c>
      <c r="E45" s="7">
        <f>+E20-2</f>
        <v>5</v>
      </c>
      <c r="F45" s="7">
        <f>+F20-2</f>
        <v>4</v>
      </c>
      <c r="G45" s="7">
        <f>+G20-3</f>
        <v>1</v>
      </c>
      <c r="H45" s="7">
        <f>+H20-2</f>
        <v>4</v>
      </c>
      <c r="I45" s="7">
        <f>+I20-3</f>
        <v>3</v>
      </c>
      <c r="J45" s="7">
        <f>+J20-2</f>
        <v>5</v>
      </c>
      <c r="K45" s="7">
        <f>+K20-2</f>
        <v>5</v>
      </c>
      <c r="L45" s="6">
        <f t="shared" ref="L45" si="40">SUM(C45:K45)</f>
        <v>39</v>
      </c>
      <c r="M45" s="7">
        <f t="shared" ref="M45:R45" si="41">+M20-2</f>
        <v>3</v>
      </c>
      <c r="N45" s="7">
        <f t="shared" si="41"/>
        <v>7</v>
      </c>
      <c r="O45" s="7">
        <f t="shared" si="41"/>
        <v>4</v>
      </c>
      <c r="P45" s="7">
        <f t="shared" si="41"/>
        <v>4</v>
      </c>
      <c r="Q45" s="7">
        <f t="shared" si="41"/>
        <v>3</v>
      </c>
      <c r="R45" s="7">
        <f t="shared" si="41"/>
        <v>2</v>
      </c>
      <c r="S45" s="7">
        <f>+S20-3</f>
        <v>2</v>
      </c>
      <c r="T45" s="7">
        <f>+T20-2</f>
        <v>6</v>
      </c>
      <c r="U45" s="7">
        <f>+U20-2</f>
        <v>3</v>
      </c>
      <c r="V45" s="6">
        <f t="shared" si="14"/>
        <v>34</v>
      </c>
      <c r="W45" s="6">
        <f t="shared" si="15"/>
        <v>73</v>
      </c>
      <c r="X45" s="12"/>
      <c r="Y45" s="12"/>
      <c r="Z45" s="13"/>
      <c r="AA45" s="14"/>
      <c r="AB45" s="12"/>
      <c r="AC45" s="14"/>
    </row>
    <row r="46" spans="1:29" x14ac:dyDescent="0.3">
      <c r="A46">
        <f t="shared" si="17"/>
        <v>19</v>
      </c>
      <c r="B46" t="str">
        <f t="shared" si="10"/>
        <v>Tim Steffl</v>
      </c>
      <c r="C46" s="7">
        <f t="shared" si="38"/>
        <v>5</v>
      </c>
      <c r="D46" s="7">
        <f t="shared" si="38"/>
        <v>5</v>
      </c>
      <c r="E46" s="7">
        <f t="shared" si="38"/>
        <v>4</v>
      </c>
      <c r="F46" s="7">
        <f>+F21-2</f>
        <v>4</v>
      </c>
      <c r="G46" s="7">
        <f>+G21-2</f>
        <v>3</v>
      </c>
      <c r="H46" s="7">
        <f>+H21-1</f>
        <v>3</v>
      </c>
      <c r="I46" s="7">
        <f>+I21-2</f>
        <v>4</v>
      </c>
      <c r="J46" s="7">
        <f>+J21-1</f>
        <v>6</v>
      </c>
      <c r="K46" s="7">
        <f>+K21-2</f>
        <v>4</v>
      </c>
      <c r="L46" s="6">
        <f t="shared" ref="L45:L46" si="42">SUM(C46:K46)</f>
        <v>38</v>
      </c>
      <c r="M46" s="7">
        <f t="shared" si="39"/>
        <v>4</v>
      </c>
      <c r="N46" s="7">
        <f t="shared" si="39"/>
        <v>5</v>
      </c>
      <c r="O46" s="7">
        <f t="shared" si="39"/>
        <v>6</v>
      </c>
      <c r="P46" s="7">
        <f>+P21-1</f>
        <v>5</v>
      </c>
      <c r="Q46" s="7">
        <f>+Q21-2</f>
        <v>1</v>
      </c>
      <c r="R46" s="7">
        <f>+R21-1</f>
        <v>4</v>
      </c>
      <c r="S46" s="7">
        <f>+S21-2</f>
        <v>6</v>
      </c>
      <c r="T46" s="7">
        <f>+T21-1</f>
        <v>4</v>
      </c>
      <c r="U46" s="7">
        <f>+U21-2</f>
        <v>4</v>
      </c>
      <c r="V46" s="6">
        <f t="shared" si="14"/>
        <v>39</v>
      </c>
      <c r="W46" s="6">
        <f t="shared" si="15"/>
        <v>77</v>
      </c>
      <c r="X46" s="12"/>
      <c r="Y46" s="12"/>
      <c r="Z46" s="13"/>
      <c r="AA46" s="14"/>
      <c r="AB46" s="12"/>
      <c r="AC46" s="14"/>
    </row>
    <row r="47" spans="1:29" x14ac:dyDescent="0.3">
      <c r="A47">
        <f t="shared" si="17"/>
        <v>20</v>
      </c>
      <c r="B47" t="str">
        <f t="shared" si="10"/>
        <v>Dave Keyser</v>
      </c>
      <c r="C47" s="7">
        <f>+C22-1</f>
        <v>-1</v>
      </c>
      <c r="D47" s="7">
        <f t="shared" ref="D47:F49" si="43">+D22-1</f>
        <v>-1</v>
      </c>
      <c r="E47" s="7">
        <f t="shared" si="43"/>
        <v>-1</v>
      </c>
      <c r="F47" s="7">
        <f t="shared" si="43"/>
        <v>-1</v>
      </c>
      <c r="G47" s="7">
        <f>+G22-2</f>
        <v>-2</v>
      </c>
      <c r="H47" s="7">
        <f>+H22-1</f>
        <v>-1</v>
      </c>
      <c r="I47" s="7">
        <f>+I22-2</f>
        <v>-2</v>
      </c>
      <c r="J47" s="7">
        <f>+J22-1</f>
        <v>-1</v>
      </c>
      <c r="K47" s="7">
        <f>+K22-2</f>
        <v>-2</v>
      </c>
      <c r="L47" s="6">
        <f>SUM(C47:K47)</f>
        <v>-12</v>
      </c>
      <c r="M47" s="7">
        <f>+M22-1</f>
        <v>-1</v>
      </c>
      <c r="N47" s="7">
        <f t="shared" ref="N47:P49" si="44">+N22-1</f>
        <v>-1</v>
      </c>
      <c r="O47" s="7">
        <f t="shared" si="44"/>
        <v>-1</v>
      </c>
      <c r="P47" s="7">
        <f t="shared" si="44"/>
        <v>-1</v>
      </c>
      <c r="Q47" s="7">
        <f>+Q22-2</f>
        <v>-2</v>
      </c>
      <c r="R47" s="7">
        <f>+R22-1</f>
        <v>-1</v>
      </c>
      <c r="S47" s="7">
        <f>+S22-2</f>
        <v>-2</v>
      </c>
      <c r="T47" s="7">
        <f>+T22-1</f>
        <v>-1</v>
      </c>
      <c r="U47" s="7">
        <f>+U22-2</f>
        <v>-2</v>
      </c>
      <c r="V47" s="6">
        <f t="shared" si="14"/>
        <v>-12</v>
      </c>
      <c r="W47" s="6">
        <f t="shared" si="15"/>
        <v>-24</v>
      </c>
      <c r="X47" s="12"/>
      <c r="Y47" s="12"/>
      <c r="Z47" s="13"/>
      <c r="AA47" s="14"/>
      <c r="AB47" s="12"/>
      <c r="AC47" s="14"/>
    </row>
    <row r="48" spans="1:29" x14ac:dyDescent="0.3">
      <c r="A48">
        <f t="shared" si="17"/>
        <v>21</v>
      </c>
      <c r="B48" t="str">
        <f t="shared" si="10"/>
        <v>Jack Sullivan</v>
      </c>
      <c r="C48" s="7">
        <f t="shared" ref="C48:U48" si="45">+C23-1</f>
        <v>2</v>
      </c>
      <c r="D48" s="7">
        <f>+D23-1</f>
        <v>7</v>
      </c>
      <c r="E48" s="7">
        <f t="shared" si="45"/>
        <v>5</v>
      </c>
      <c r="F48" s="7">
        <f>+F23-2</f>
        <v>5</v>
      </c>
      <c r="G48" s="7">
        <f>+G23-2</f>
        <v>5</v>
      </c>
      <c r="H48" s="7">
        <f>+H23-1</f>
        <v>3</v>
      </c>
      <c r="I48" s="7">
        <f>+I23-2</f>
        <v>4</v>
      </c>
      <c r="J48" s="7">
        <f t="shared" si="45"/>
        <v>4</v>
      </c>
      <c r="K48" s="7">
        <f>+K23-2</f>
        <v>5</v>
      </c>
      <c r="L48" s="6">
        <f t="shared" ref="L48" si="46">SUM(C48:K48)</f>
        <v>40</v>
      </c>
      <c r="M48" s="7">
        <f t="shared" si="45"/>
        <v>5</v>
      </c>
      <c r="N48" s="7">
        <f>+N23-1</f>
        <v>2</v>
      </c>
      <c r="O48" s="7">
        <f t="shared" si="45"/>
        <v>5</v>
      </c>
      <c r="P48" s="7">
        <f>+P23-2</f>
        <v>3</v>
      </c>
      <c r="Q48" s="7">
        <f>+Q23-2</f>
        <v>2</v>
      </c>
      <c r="R48" s="7">
        <f t="shared" si="45"/>
        <v>5</v>
      </c>
      <c r="S48" s="7">
        <f>+S23-2</f>
        <v>6</v>
      </c>
      <c r="T48" s="7">
        <f t="shared" si="45"/>
        <v>5</v>
      </c>
      <c r="U48" s="7">
        <f>+U23-2</f>
        <v>3</v>
      </c>
      <c r="V48" s="6">
        <f t="shared" si="14"/>
        <v>36</v>
      </c>
      <c r="W48" s="6">
        <f t="shared" si="15"/>
        <v>76</v>
      </c>
      <c r="X48" s="12"/>
      <c r="Y48" s="12"/>
      <c r="Z48" s="13"/>
      <c r="AA48" s="14"/>
      <c r="AB48" s="12"/>
      <c r="AC48" s="14"/>
    </row>
    <row r="49" spans="1:29" x14ac:dyDescent="0.3">
      <c r="A49">
        <f t="shared" si="17"/>
        <v>22</v>
      </c>
      <c r="B49" t="str">
        <f t="shared" si="10"/>
        <v>Chris Flynn</v>
      </c>
      <c r="C49" s="7">
        <f>+C24-1</f>
        <v>3</v>
      </c>
      <c r="D49" s="7">
        <f t="shared" si="43"/>
        <v>4</v>
      </c>
      <c r="E49" s="7">
        <f t="shared" si="43"/>
        <v>4</v>
      </c>
      <c r="F49" s="7">
        <f t="shared" si="43"/>
        <v>5</v>
      </c>
      <c r="G49" s="7">
        <f>+G24-1</f>
        <v>3</v>
      </c>
      <c r="H49" s="7">
        <f>+H24-1</f>
        <v>2</v>
      </c>
      <c r="I49" s="7">
        <f>+I24-1</f>
        <v>3</v>
      </c>
      <c r="J49" s="7">
        <f>+J24-1</f>
        <v>4</v>
      </c>
      <c r="K49" s="7">
        <f>+K24-1</f>
        <v>3</v>
      </c>
      <c r="L49" s="6">
        <f>SUM(C49:K49)</f>
        <v>31</v>
      </c>
      <c r="M49" s="7">
        <f>+M24-1</f>
        <v>3</v>
      </c>
      <c r="N49" s="7">
        <f t="shared" si="44"/>
        <v>3</v>
      </c>
      <c r="O49" s="7">
        <f t="shared" si="44"/>
        <v>4</v>
      </c>
      <c r="P49" s="7">
        <f t="shared" si="44"/>
        <v>6</v>
      </c>
      <c r="Q49" s="7">
        <f>+Q24-1</f>
        <v>5</v>
      </c>
      <c r="R49" s="7">
        <f>+R24-1</f>
        <v>5</v>
      </c>
      <c r="S49" s="7">
        <f>+S24-1</f>
        <v>4</v>
      </c>
      <c r="T49" s="7">
        <f>+T24-1</f>
        <v>4</v>
      </c>
      <c r="U49" s="7">
        <f>+U24-1</f>
        <v>4</v>
      </c>
      <c r="V49" s="6">
        <f t="shared" si="14"/>
        <v>38</v>
      </c>
      <c r="W49" s="6">
        <f t="shared" si="15"/>
        <v>69</v>
      </c>
      <c r="X49" s="12">
        <f>(0.5*5)-(0.5*10)</f>
        <v>-2.5</v>
      </c>
      <c r="Y49" s="12">
        <f>(0.5*7)-(0.5*7)</f>
        <v>0</v>
      </c>
      <c r="Z49" s="13">
        <f>(1*7)-(1*8)</f>
        <v>-1</v>
      </c>
      <c r="AA49" s="14">
        <f t="shared" si="9"/>
        <v>-3.5</v>
      </c>
      <c r="AB49" s="12">
        <v>-1.3</v>
      </c>
      <c r="AC49" s="14">
        <f t="shared" si="16"/>
        <v>-4.8</v>
      </c>
    </row>
    <row r="50" spans="1:29" x14ac:dyDescent="0.3">
      <c r="B50" s="15" t="s">
        <v>28</v>
      </c>
      <c r="L50" s="4"/>
      <c r="V50" s="4"/>
      <c r="W50" s="4"/>
      <c r="X50" s="12">
        <f t="shared" ref="X50:AC50" si="47">SUM(X28:X49)</f>
        <v>6.5</v>
      </c>
      <c r="Y50" s="12">
        <f t="shared" si="47"/>
        <v>-1.5</v>
      </c>
      <c r="Z50" s="12">
        <f t="shared" si="47"/>
        <v>11</v>
      </c>
      <c r="AA50" s="12">
        <f t="shared" si="47"/>
        <v>16</v>
      </c>
      <c r="AB50" s="12">
        <f t="shared" si="47"/>
        <v>3</v>
      </c>
      <c r="AC50" s="12">
        <f t="shared" si="47"/>
        <v>19</v>
      </c>
    </row>
    <row r="51" spans="1:29" x14ac:dyDescent="0.3">
      <c r="B51" t="str">
        <f>+B28</f>
        <v>Colin Sullivan</v>
      </c>
      <c r="C51">
        <v>4</v>
      </c>
      <c r="D51">
        <v>10</v>
      </c>
      <c r="E51">
        <v>0</v>
      </c>
      <c r="F51">
        <v>1</v>
      </c>
      <c r="G51">
        <v>9</v>
      </c>
      <c r="H51">
        <v>5</v>
      </c>
      <c r="I51">
        <v>2</v>
      </c>
      <c r="J51">
        <v>6</v>
      </c>
      <c r="K51">
        <v>2</v>
      </c>
      <c r="L51" s="4"/>
      <c r="M51">
        <v>11</v>
      </c>
      <c r="N51">
        <v>6</v>
      </c>
      <c r="O51">
        <v>1</v>
      </c>
      <c r="P51">
        <v>2</v>
      </c>
      <c r="Q51">
        <v>8</v>
      </c>
      <c r="R51">
        <v>8</v>
      </c>
      <c r="S51">
        <v>2</v>
      </c>
      <c r="T51">
        <v>9</v>
      </c>
      <c r="U51">
        <v>2</v>
      </c>
      <c r="V51" s="4"/>
      <c r="W51" s="4"/>
    </row>
    <row r="52" spans="1:29" x14ac:dyDescent="0.3">
      <c r="B52" t="str">
        <f t="shared" ref="B52:B72" si="48">+B29</f>
        <v>Bernie Sullivan</v>
      </c>
      <c r="C52">
        <v>14</v>
      </c>
      <c r="D52">
        <v>6</v>
      </c>
      <c r="E52">
        <v>6</v>
      </c>
      <c r="F52">
        <v>0</v>
      </c>
      <c r="G52">
        <v>9</v>
      </c>
      <c r="H52">
        <v>1</v>
      </c>
      <c r="I52">
        <v>2</v>
      </c>
      <c r="J52">
        <v>6</v>
      </c>
      <c r="K52">
        <v>0</v>
      </c>
      <c r="L52" s="4"/>
      <c r="M52">
        <v>6</v>
      </c>
      <c r="N52">
        <v>1</v>
      </c>
      <c r="O52">
        <v>10</v>
      </c>
      <c r="P52">
        <v>2</v>
      </c>
      <c r="Q52">
        <v>8</v>
      </c>
      <c r="R52">
        <v>2</v>
      </c>
      <c r="S52">
        <v>0</v>
      </c>
      <c r="T52">
        <v>4</v>
      </c>
      <c r="U52">
        <v>4</v>
      </c>
      <c r="V52" s="4"/>
      <c r="W52" s="4"/>
    </row>
    <row r="53" spans="1:29" x14ac:dyDescent="0.3">
      <c r="B53" t="str">
        <f t="shared" si="48"/>
        <v>Edwin Erhlbacher</v>
      </c>
      <c r="C53">
        <v>8</v>
      </c>
      <c r="D53">
        <v>0</v>
      </c>
      <c r="E53">
        <v>2</v>
      </c>
      <c r="F53">
        <v>1</v>
      </c>
      <c r="G53">
        <v>0</v>
      </c>
      <c r="H53">
        <f>+H51</f>
        <v>5</v>
      </c>
      <c r="I53">
        <v>2</v>
      </c>
      <c r="J53">
        <v>1</v>
      </c>
      <c r="K53">
        <v>10</v>
      </c>
      <c r="L53" s="4"/>
      <c r="M53">
        <v>1</v>
      </c>
      <c r="N53">
        <v>1</v>
      </c>
      <c r="O53">
        <v>0</v>
      </c>
      <c r="P53">
        <v>2</v>
      </c>
      <c r="Q53">
        <v>0</v>
      </c>
      <c r="R53">
        <v>4</v>
      </c>
      <c r="S53">
        <v>2</v>
      </c>
      <c r="T53">
        <v>4</v>
      </c>
      <c r="U53">
        <v>2</v>
      </c>
      <c r="V53" s="4"/>
      <c r="W53" s="4"/>
    </row>
    <row r="54" spans="1:29" x14ac:dyDescent="0.3">
      <c r="B54" t="str">
        <f t="shared" si="48"/>
        <v>Dave Brauer</v>
      </c>
      <c r="C54">
        <v>8</v>
      </c>
      <c r="D54">
        <v>6</v>
      </c>
      <c r="E54">
        <v>2</v>
      </c>
      <c r="F54">
        <v>1</v>
      </c>
      <c r="G54">
        <v>3</v>
      </c>
      <c r="H54">
        <v>2</v>
      </c>
      <c r="I54">
        <v>9</v>
      </c>
      <c r="J54">
        <v>1</v>
      </c>
      <c r="K54">
        <v>2</v>
      </c>
      <c r="L54" s="4"/>
      <c r="M54">
        <f>+M52</f>
        <v>6</v>
      </c>
      <c r="N54">
        <v>6</v>
      </c>
      <c r="O54">
        <v>6</v>
      </c>
      <c r="P54">
        <v>0</v>
      </c>
      <c r="Q54">
        <v>2</v>
      </c>
      <c r="R54">
        <v>4</v>
      </c>
      <c r="S54">
        <v>11</v>
      </c>
      <c r="T54">
        <v>9</v>
      </c>
      <c r="U54">
        <v>4</v>
      </c>
      <c r="V54" s="4"/>
      <c r="W54" s="4"/>
    </row>
    <row r="55" spans="1:29" x14ac:dyDescent="0.3">
      <c r="B55" t="str">
        <f t="shared" si="48"/>
        <v>John Sullivan</v>
      </c>
      <c r="C55">
        <v>8</v>
      </c>
      <c r="D55" s="16">
        <v>10</v>
      </c>
      <c r="E55">
        <v>6</v>
      </c>
      <c r="F55">
        <v>10</v>
      </c>
      <c r="G55">
        <v>9</v>
      </c>
      <c r="H55">
        <v>0</v>
      </c>
      <c r="I55">
        <v>2</v>
      </c>
      <c r="J55">
        <v>6</v>
      </c>
      <c r="K55">
        <v>10</v>
      </c>
      <c r="L55" s="4"/>
      <c r="M55">
        <f>+M53</f>
        <v>1</v>
      </c>
      <c r="N55">
        <v>11</v>
      </c>
      <c r="O55">
        <v>6</v>
      </c>
      <c r="P55">
        <v>2</v>
      </c>
      <c r="Q55">
        <v>2</v>
      </c>
      <c r="R55">
        <v>4</v>
      </c>
      <c r="S55">
        <v>10</v>
      </c>
      <c r="T55">
        <v>4</v>
      </c>
      <c r="U55">
        <v>4</v>
      </c>
      <c r="V55" s="4"/>
      <c r="W55" s="4"/>
    </row>
    <row r="56" spans="1:29" x14ac:dyDescent="0.3">
      <c r="B56" t="str">
        <f t="shared" si="48"/>
        <v>Ralph</v>
      </c>
      <c r="C56">
        <v>8</v>
      </c>
      <c r="D56">
        <v>4</v>
      </c>
      <c r="E56">
        <v>2</v>
      </c>
      <c r="F56">
        <v>10</v>
      </c>
      <c r="G56">
        <v>3</v>
      </c>
      <c r="H56">
        <f>+H53</f>
        <v>5</v>
      </c>
      <c r="I56">
        <v>0</v>
      </c>
      <c r="J56">
        <v>6</v>
      </c>
      <c r="K56">
        <v>2</v>
      </c>
      <c r="L56" s="4"/>
      <c r="M56">
        <f>+M54</f>
        <v>6</v>
      </c>
      <c r="N56">
        <v>0</v>
      </c>
      <c r="O56">
        <v>1</v>
      </c>
      <c r="P56">
        <v>2</v>
      </c>
      <c r="Q56">
        <v>2</v>
      </c>
      <c r="R56">
        <v>0</v>
      </c>
      <c r="S56">
        <v>0</v>
      </c>
      <c r="T56">
        <v>4</v>
      </c>
      <c r="U56">
        <v>1</v>
      </c>
      <c r="V56" s="4"/>
      <c r="W56" s="4"/>
    </row>
    <row r="57" spans="1:29" x14ac:dyDescent="0.3">
      <c r="B57" t="str">
        <f t="shared" si="48"/>
        <v>Leo</v>
      </c>
      <c r="C57">
        <v>15</v>
      </c>
      <c r="D57">
        <v>1</v>
      </c>
      <c r="E57">
        <v>6</v>
      </c>
      <c r="F57">
        <v>5</v>
      </c>
      <c r="G57">
        <v>1</v>
      </c>
      <c r="H57">
        <v>11</v>
      </c>
      <c r="I57">
        <v>0</v>
      </c>
      <c r="J57">
        <v>1</v>
      </c>
      <c r="K57">
        <v>2</v>
      </c>
      <c r="L57" s="4"/>
      <c r="M57">
        <v>1</v>
      </c>
      <c r="N57">
        <v>6</v>
      </c>
      <c r="O57">
        <v>1</v>
      </c>
      <c r="P57">
        <v>2</v>
      </c>
      <c r="Q57">
        <v>2</v>
      </c>
      <c r="R57">
        <v>8</v>
      </c>
      <c r="S57">
        <f>+S51</f>
        <v>2</v>
      </c>
      <c r="T57">
        <v>1</v>
      </c>
      <c r="U57">
        <v>11</v>
      </c>
      <c r="V57" s="4"/>
      <c r="W57" s="4"/>
    </row>
    <row r="58" spans="1:29" x14ac:dyDescent="0.3">
      <c r="B58" t="str">
        <f t="shared" si="48"/>
        <v>Matt Lawrence</v>
      </c>
      <c r="C58">
        <f>+C56</f>
        <v>8</v>
      </c>
      <c r="D58">
        <v>6</v>
      </c>
      <c r="E58">
        <v>6</v>
      </c>
      <c r="F58">
        <v>5</v>
      </c>
      <c r="G58">
        <v>2</v>
      </c>
      <c r="H58">
        <v>2</v>
      </c>
      <c r="I58">
        <v>9</v>
      </c>
      <c r="J58">
        <v>1</v>
      </c>
      <c r="K58">
        <v>2</v>
      </c>
      <c r="L58" s="4"/>
      <c r="M58">
        <f>+M56</f>
        <v>6</v>
      </c>
      <c r="N58">
        <v>6</v>
      </c>
      <c r="O58">
        <v>6</v>
      </c>
      <c r="P58">
        <v>2</v>
      </c>
      <c r="Q58">
        <v>0</v>
      </c>
      <c r="R58">
        <v>8</v>
      </c>
      <c r="S58">
        <v>2</v>
      </c>
      <c r="T58">
        <v>4</v>
      </c>
      <c r="U58">
        <v>4</v>
      </c>
      <c r="V58" s="4"/>
      <c r="W58" s="4"/>
    </row>
    <row r="59" spans="1:29" x14ac:dyDescent="0.3">
      <c r="B59" t="str">
        <f t="shared" si="48"/>
        <v>Jerry Flynn</v>
      </c>
      <c r="C59">
        <f>+C58</f>
        <v>8</v>
      </c>
      <c r="D59">
        <v>4</v>
      </c>
      <c r="E59">
        <v>0</v>
      </c>
      <c r="F59">
        <v>5</v>
      </c>
      <c r="G59">
        <v>3</v>
      </c>
      <c r="H59">
        <f>+H56</f>
        <v>5</v>
      </c>
      <c r="I59">
        <v>2</v>
      </c>
      <c r="J59">
        <v>6</v>
      </c>
      <c r="K59">
        <v>0</v>
      </c>
      <c r="L59" s="4"/>
      <c r="M59">
        <v>0</v>
      </c>
      <c r="N59">
        <v>1</v>
      </c>
      <c r="O59">
        <v>1</v>
      </c>
      <c r="P59">
        <v>2</v>
      </c>
      <c r="Q59">
        <v>2</v>
      </c>
      <c r="R59">
        <v>8</v>
      </c>
      <c r="S59">
        <v>2</v>
      </c>
      <c r="T59">
        <v>1</v>
      </c>
      <c r="U59">
        <v>4</v>
      </c>
      <c r="V59" s="4"/>
      <c r="W59" s="4"/>
    </row>
    <row r="60" spans="1:29" x14ac:dyDescent="0.3">
      <c r="B60" t="str">
        <f t="shared" si="48"/>
        <v>Mike Flynn</v>
      </c>
      <c r="C60">
        <v>4</v>
      </c>
      <c r="D60">
        <v>6</v>
      </c>
      <c r="E60">
        <v>6</v>
      </c>
      <c r="F60">
        <v>5</v>
      </c>
      <c r="G60">
        <v>3</v>
      </c>
      <c r="H60">
        <v>9</v>
      </c>
      <c r="I60">
        <v>2</v>
      </c>
      <c r="J60">
        <v>1</v>
      </c>
      <c r="K60">
        <v>2</v>
      </c>
      <c r="L60" s="4"/>
      <c r="M60">
        <v>1</v>
      </c>
      <c r="N60">
        <v>1</v>
      </c>
      <c r="O60">
        <v>6</v>
      </c>
      <c r="P60">
        <v>2</v>
      </c>
      <c r="Q60">
        <v>8</v>
      </c>
      <c r="R60">
        <v>8</v>
      </c>
      <c r="S60">
        <v>2</v>
      </c>
      <c r="T60">
        <v>1</v>
      </c>
      <c r="U60">
        <v>4</v>
      </c>
      <c r="V60" s="4"/>
      <c r="W60" s="4"/>
    </row>
    <row r="61" spans="1:29" x14ac:dyDescent="0.3">
      <c r="B61" t="str">
        <f t="shared" si="48"/>
        <v>Bob Breslin</v>
      </c>
      <c r="C61">
        <v>0</v>
      </c>
      <c r="D61">
        <v>1</v>
      </c>
      <c r="E61">
        <v>2</v>
      </c>
      <c r="F61">
        <v>1</v>
      </c>
      <c r="G61">
        <v>3</v>
      </c>
      <c r="H61">
        <f>+H54</f>
        <v>2</v>
      </c>
      <c r="I61">
        <v>2</v>
      </c>
      <c r="J61">
        <v>6</v>
      </c>
      <c r="K61">
        <v>2</v>
      </c>
      <c r="L61" s="4"/>
      <c r="M61">
        <f>+M58</f>
        <v>6</v>
      </c>
      <c r="N61">
        <v>6</v>
      </c>
      <c r="O61">
        <v>10</v>
      </c>
      <c r="P61">
        <v>2</v>
      </c>
      <c r="Q61">
        <v>8</v>
      </c>
      <c r="R61">
        <v>0</v>
      </c>
      <c r="S61">
        <v>2</v>
      </c>
      <c r="T61">
        <v>9</v>
      </c>
      <c r="U61">
        <v>0</v>
      </c>
      <c r="V61" s="4"/>
      <c r="W61" s="4"/>
    </row>
    <row r="62" spans="1:29" x14ac:dyDescent="0.3">
      <c r="B62" t="str">
        <f t="shared" si="48"/>
        <v>Kevin Fitzgerald</v>
      </c>
      <c r="C62">
        <v>4</v>
      </c>
      <c r="D62">
        <v>1</v>
      </c>
      <c r="E62">
        <v>11</v>
      </c>
      <c r="F62">
        <v>5</v>
      </c>
      <c r="G62">
        <v>3</v>
      </c>
      <c r="H62">
        <f>+H60</f>
        <v>9</v>
      </c>
      <c r="I62">
        <v>9</v>
      </c>
      <c r="J62">
        <v>0</v>
      </c>
      <c r="K62">
        <v>2</v>
      </c>
      <c r="L62" s="4"/>
      <c r="M62">
        <v>1</v>
      </c>
      <c r="N62">
        <v>1</v>
      </c>
      <c r="O62">
        <v>1</v>
      </c>
      <c r="P62">
        <v>0</v>
      </c>
      <c r="Q62">
        <v>2</v>
      </c>
      <c r="R62">
        <v>0</v>
      </c>
      <c r="S62">
        <v>2</v>
      </c>
      <c r="T62">
        <v>0</v>
      </c>
      <c r="U62">
        <v>4</v>
      </c>
      <c r="V62" s="4"/>
      <c r="W62" s="4"/>
    </row>
    <row r="63" spans="1:29" x14ac:dyDescent="0.3">
      <c r="B63" t="str">
        <f t="shared" si="48"/>
        <v>Richard McGovern</v>
      </c>
      <c r="C63">
        <v>1</v>
      </c>
      <c r="D63">
        <v>14</v>
      </c>
      <c r="E63">
        <v>9</v>
      </c>
      <c r="F63">
        <v>2</v>
      </c>
      <c r="G63">
        <v>2</v>
      </c>
      <c r="L63" s="4"/>
      <c r="V63" s="4"/>
      <c r="W63" s="4"/>
    </row>
    <row r="64" spans="1:29" x14ac:dyDescent="0.3">
      <c r="B64" t="str">
        <f t="shared" si="48"/>
        <v>Mike Fitzgerald</v>
      </c>
      <c r="C64">
        <v>1</v>
      </c>
      <c r="D64">
        <v>15</v>
      </c>
      <c r="E64">
        <v>0</v>
      </c>
      <c r="F64">
        <v>2</v>
      </c>
      <c r="G64">
        <v>2</v>
      </c>
      <c r="L64" s="4"/>
      <c r="V64" s="4"/>
      <c r="W64" s="4"/>
    </row>
    <row r="65" spans="2:23" x14ac:dyDescent="0.3">
      <c r="B65" t="str">
        <f t="shared" si="48"/>
        <v>Matt Brauer</v>
      </c>
      <c r="C65">
        <v>1</v>
      </c>
      <c r="D65">
        <v>1</v>
      </c>
      <c r="E65">
        <v>3</v>
      </c>
      <c r="F65">
        <v>2</v>
      </c>
      <c r="L65" s="4"/>
      <c r="V65" s="4"/>
      <c r="W65" s="4"/>
    </row>
    <row r="66" spans="2:23" x14ac:dyDescent="0.3">
      <c r="B66" t="str">
        <f t="shared" si="48"/>
        <v>Blake Dougan</v>
      </c>
      <c r="L66" s="4"/>
      <c r="V66" s="4"/>
      <c r="W66" s="4"/>
    </row>
    <row r="67" spans="2:23" x14ac:dyDescent="0.3">
      <c r="B67" t="str">
        <f t="shared" si="48"/>
        <v>Mike Dougan</v>
      </c>
      <c r="L67" s="4"/>
      <c r="V67" s="4"/>
      <c r="W67" s="4"/>
    </row>
    <row r="68" spans="2:23" x14ac:dyDescent="0.3">
      <c r="B68" t="str">
        <f t="shared" si="48"/>
        <v>TJ Williams</v>
      </c>
      <c r="L68" s="4"/>
      <c r="V68" s="4"/>
      <c r="W68" s="4"/>
    </row>
    <row r="69" spans="2:23" x14ac:dyDescent="0.3">
      <c r="B69" t="str">
        <f t="shared" si="48"/>
        <v>Tim Steffl</v>
      </c>
      <c r="L69" s="4"/>
      <c r="V69" s="4"/>
      <c r="W69" s="4"/>
    </row>
    <row r="70" spans="2:23" x14ac:dyDescent="0.3">
      <c r="B70" t="str">
        <f t="shared" si="48"/>
        <v>Dave Keyser</v>
      </c>
      <c r="C70">
        <f>+C60</f>
        <v>4</v>
      </c>
      <c r="D70">
        <v>6</v>
      </c>
      <c r="E70">
        <v>14</v>
      </c>
      <c r="F70">
        <v>0</v>
      </c>
      <c r="L70" s="4"/>
      <c r="V70" s="4"/>
      <c r="W70" s="4"/>
    </row>
    <row r="71" spans="2:23" x14ac:dyDescent="0.3">
      <c r="B71" t="str">
        <f t="shared" si="48"/>
        <v>Jack Sullivan</v>
      </c>
      <c r="L71" s="4"/>
      <c r="V71" s="4"/>
      <c r="W71" s="4"/>
    </row>
    <row r="72" spans="2:23" x14ac:dyDescent="0.3">
      <c r="B72" t="str">
        <f t="shared" si="48"/>
        <v>Chris Flynn</v>
      </c>
      <c r="L72" s="4"/>
      <c r="V72" s="4"/>
      <c r="W72" s="4"/>
    </row>
    <row r="73" spans="2:23" x14ac:dyDescent="0.3">
      <c r="C73">
        <f>SUM(C51:C72)</f>
        <v>96</v>
      </c>
      <c r="D73">
        <f t="shared" ref="D73:K73" si="49">SUM(D51:D72)</f>
        <v>91</v>
      </c>
      <c r="E73">
        <f t="shared" si="49"/>
        <v>75</v>
      </c>
      <c r="F73">
        <f t="shared" si="49"/>
        <v>55</v>
      </c>
      <c r="G73">
        <f t="shared" si="49"/>
        <v>52</v>
      </c>
      <c r="H73">
        <f t="shared" si="49"/>
        <v>56</v>
      </c>
      <c r="I73">
        <f t="shared" si="49"/>
        <v>41</v>
      </c>
      <c r="J73">
        <f t="shared" si="49"/>
        <v>41</v>
      </c>
      <c r="K73">
        <f t="shared" si="49"/>
        <v>36</v>
      </c>
      <c r="L73" s="4"/>
      <c r="M73">
        <f t="shared" ref="M73:U73" si="50">SUM(M51:M72)</f>
        <v>46</v>
      </c>
      <c r="N73">
        <f t="shared" si="50"/>
        <v>46</v>
      </c>
      <c r="O73">
        <f t="shared" si="50"/>
        <v>49</v>
      </c>
      <c r="P73">
        <f t="shared" si="50"/>
        <v>20</v>
      </c>
      <c r="Q73">
        <f t="shared" si="50"/>
        <v>44</v>
      </c>
      <c r="R73">
        <f t="shared" si="50"/>
        <v>54</v>
      </c>
      <c r="S73">
        <f t="shared" si="50"/>
        <v>37</v>
      </c>
      <c r="T73">
        <f t="shared" si="50"/>
        <v>50</v>
      </c>
      <c r="U73">
        <f t="shared" si="50"/>
        <v>44</v>
      </c>
      <c r="V73" s="4"/>
      <c r="W73" s="4"/>
    </row>
    <row r="74" spans="2:23" x14ac:dyDescent="0.3">
      <c r="B74" s="15" t="s">
        <v>29</v>
      </c>
      <c r="L74" s="4"/>
      <c r="V74" s="4"/>
      <c r="W74" s="4"/>
    </row>
    <row r="75" spans="2:23" x14ac:dyDescent="0.3">
      <c r="B75" t="str">
        <f>+B51</f>
        <v>Colin Sullivan</v>
      </c>
      <c r="C75" s="5">
        <v>-8</v>
      </c>
      <c r="D75" s="5">
        <v>0</v>
      </c>
      <c r="E75" s="5">
        <v>-10</v>
      </c>
      <c r="F75" s="5">
        <v>-7</v>
      </c>
      <c r="G75" s="5">
        <v>0</v>
      </c>
      <c r="H75" s="5">
        <v>-3</v>
      </c>
      <c r="I75" s="5">
        <v>-3</v>
      </c>
      <c r="J75" s="5">
        <v>0</v>
      </c>
      <c r="K75" s="5">
        <v>-2</v>
      </c>
      <c r="L75" s="6"/>
      <c r="M75" s="5">
        <v>0</v>
      </c>
      <c r="N75" s="5">
        <v>-1</v>
      </c>
      <c r="O75" s="5">
        <v>-6</v>
      </c>
      <c r="P75" s="5">
        <v>0</v>
      </c>
      <c r="Q75" s="5">
        <v>0</v>
      </c>
      <c r="R75" s="5">
        <v>0</v>
      </c>
      <c r="S75" s="5">
        <v>-2</v>
      </c>
      <c r="T75" s="5">
        <v>0</v>
      </c>
      <c r="U75" s="5">
        <v>-8</v>
      </c>
      <c r="V75" s="6"/>
      <c r="W75" s="6"/>
    </row>
    <row r="76" spans="2:23" x14ac:dyDescent="0.3">
      <c r="B76" t="str">
        <f t="shared" ref="B76:B96" si="51">+B52</f>
        <v>Bernie Sullivan</v>
      </c>
      <c r="C76" s="5">
        <v>-1</v>
      </c>
      <c r="D76" s="5">
        <v>-2</v>
      </c>
      <c r="E76" s="5">
        <v>-1</v>
      </c>
      <c r="F76" s="5">
        <v>-11</v>
      </c>
      <c r="G76" s="5">
        <v>0</v>
      </c>
      <c r="H76" s="5">
        <v>-10</v>
      </c>
      <c r="I76" s="5">
        <v>-3</v>
      </c>
      <c r="J76" s="5">
        <v>0</v>
      </c>
      <c r="K76" s="5">
        <v>-10</v>
      </c>
      <c r="L76" s="6"/>
      <c r="M76" s="5">
        <v>-1</v>
      </c>
      <c r="N76" s="5">
        <v>-6</v>
      </c>
      <c r="O76" s="5">
        <v>0</v>
      </c>
      <c r="P76" s="5">
        <v>0</v>
      </c>
      <c r="Q76" s="5">
        <v>0</v>
      </c>
      <c r="R76" s="5">
        <v>-9</v>
      </c>
      <c r="S76" s="5">
        <v>-10</v>
      </c>
      <c r="T76" s="5">
        <v>-3</v>
      </c>
      <c r="U76" s="5">
        <v>-1</v>
      </c>
      <c r="V76" s="6"/>
      <c r="W76" s="6"/>
    </row>
    <row r="77" spans="2:23" x14ac:dyDescent="0.3">
      <c r="B77" t="str">
        <f t="shared" si="51"/>
        <v>Edwin Erhlbacher</v>
      </c>
      <c r="C77" s="5">
        <v>-2</v>
      </c>
      <c r="D77" s="5">
        <v>-11</v>
      </c>
      <c r="E77" s="5">
        <v>-6</v>
      </c>
      <c r="F77" s="5">
        <v>-7</v>
      </c>
      <c r="G77" s="5">
        <v>-11</v>
      </c>
      <c r="H77" s="5">
        <f>+H75</f>
        <v>-3</v>
      </c>
      <c r="I77" s="5">
        <v>-3</v>
      </c>
      <c r="J77" s="5">
        <v>-6</v>
      </c>
      <c r="K77" s="5">
        <v>0</v>
      </c>
      <c r="L77" s="6"/>
      <c r="M77" s="5">
        <v>-6</v>
      </c>
      <c r="N77" s="5">
        <f>+N76</f>
        <v>-6</v>
      </c>
      <c r="O77" s="5">
        <v>-11</v>
      </c>
      <c r="P77" s="5">
        <v>0</v>
      </c>
      <c r="Q77" s="5">
        <v>-10</v>
      </c>
      <c r="R77" s="5">
        <v>-4</v>
      </c>
      <c r="S77" s="5">
        <v>-2</v>
      </c>
      <c r="T77" s="5">
        <v>-3</v>
      </c>
      <c r="U77" s="5">
        <v>-8</v>
      </c>
      <c r="V77" s="6"/>
      <c r="W77" s="6"/>
    </row>
    <row r="78" spans="2:23" x14ac:dyDescent="0.3">
      <c r="B78" t="str">
        <f t="shared" si="51"/>
        <v>Dave Brauer</v>
      </c>
      <c r="C78" s="5">
        <v>-2</v>
      </c>
      <c r="D78" s="5">
        <v>-2</v>
      </c>
      <c r="E78" s="5">
        <v>-6</v>
      </c>
      <c r="F78" s="5">
        <v>-7</v>
      </c>
      <c r="G78" s="5">
        <v>-3</v>
      </c>
      <c r="H78" s="5">
        <v>-7</v>
      </c>
      <c r="I78" s="5">
        <v>0</v>
      </c>
      <c r="J78" s="5">
        <v>-6</v>
      </c>
      <c r="K78" s="5">
        <v>-2</v>
      </c>
      <c r="L78" s="6"/>
      <c r="M78" s="5">
        <f>+M76</f>
        <v>-1</v>
      </c>
      <c r="N78" s="5">
        <f>+N75</f>
        <v>-1</v>
      </c>
      <c r="O78" s="5">
        <v>-2</v>
      </c>
      <c r="P78" s="5">
        <v>-10</v>
      </c>
      <c r="Q78" s="5">
        <v>-4</v>
      </c>
      <c r="R78" s="5">
        <v>-4</v>
      </c>
      <c r="S78" s="5">
        <v>0</v>
      </c>
      <c r="T78" s="5">
        <v>0</v>
      </c>
      <c r="U78" s="5">
        <v>-1</v>
      </c>
      <c r="V78" s="6"/>
      <c r="W78" s="6"/>
    </row>
    <row r="79" spans="2:23" x14ac:dyDescent="0.3">
      <c r="B79" t="str">
        <f t="shared" si="51"/>
        <v>John Sullivan</v>
      </c>
      <c r="C79" s="5">
        <v>-2</v>
      </c>
      <c r="D79" s="5">
        <v>0</v>
      </c>
      <c r="E79" s="5">
        <v>-1</v>
      </c>
      <c r="F79" s="5">
        <v>0</v>
      </c>
      <c r="G79" s="5">
        <v>0</v>
      </c>
      <c r="H79" s="5">
        <v>-11</v>
      </c>
      <c r="I79" s="5">
        <v>-3</v>
      </c>
      <c r="J79" s="5">
        <v>0</v>
      </c>
      <c r="K79" s="5">
        <v>0</v>
      </c>
      <c r="L79" s="6"/>
      <c r="M79" s="5">
        <f>+M77</f>
        <v>-6</v>
      </c>
      <c r="N79" s="5">
        <v>0</v>
      </c>
      <c r="O79" s="5">
        <v>-2</v>
      </c>
      <c r="P79" s="5">
        <v>0</v>
      </c>
      <c r="Q79" s="5">
        <v>-4</v>
      </c>
      <c r="R79" s="5">
        <v>-4</v>
      </c>
      <c r="S79" s="5">
        <v>-1</v>
      </c>
      <c r="T79" s="5">
        <v>-3</v>
      </c>
      <c r="U79" s="5">
        <v>-1</v>
      </c>
      <c r="V79" s="6"/>
      <c r="W79" s="6"/>
    </row>
    <row r="80" spans="2:23" x14ac:dyDescent="0.3">
      <c r="B80" t="str">
        <f t="shared" si="51"/>
        <v>Ralph</v>
      </c>
      <c r="C80" s="5">
        <v>-2</v>
      </c>
      <c r="D80" s="5">
        <v>-6</v>
      </c>
      <c r="E80" s="5">
        <v>-6</v>
      </c>
      <c r="F80" s="5">
        <v>0</v>
      </c>
      <c r="G80" s="5">
        <v>-3</v>
      </c>
      <c r="H80" s="5">
        <f>+H77</f>
        <v>-3</v>
      </c>
      <c r="I80" s="5">
        <v>-10</v>
      </c>
      <c r="J80" s="5">
        <v>0</v>
      </c>
      <c r="K80" s="5">
        <v>-2</v>
      </c>
      <c r="L80" s="6"/>
      <c r="M80" s="5">
        <f>+M76</f>
        <v>-1</v>
      </c>
      <c r="N80" s="5">
        <v>-11</v>
      </c>
      <c r="O80" s="5">
        <v>-6</v>
      </c>
      <c r="P80" s="5">
        <v>0</v>
      </c>
      <c r="Q80" s="5">
        <v>-4</v>
      </c>
      <c r="R80" s="5">
        <v>-10</v>
      </c>
      <c r="S80" s="5">
        <v>-10</v>
      </c>
      <c r="T80" s="5">
        <v>-3</v>
      </c>
      <c r="U80" s="5">
        <v>-10</v>
      </c>
      <c r="V80" s="6"/>
      <c r="W80" s="6"/>
    </row>
    <row r="81" spans="2:23" x14ac:dyDescent="0.3">
      <c r="B81" t="str">
        <f t="shared" si="51"/>
        <v>Leo</v>
      </c>
      <c r="C81" s="5">
        <v>0</v>
      </c>
      <c r="D81" s="5">
        <v>-8</v>
      </c>
      <c r="E81" s="5">
        <v>-1</v>
      </c>
      <c r="F81" s="5">
        <v>-2</v>
      </c>
      <c r="G81" s="5">
        <v>-10</v>
      </c>
      <c r="H81" s="5">
        <v>0</v>
      </c>
      <c r="I81" s="5">
        <f>+I80</f>
        <v>-10</v>
      </c>
      <c r="J81" s="5">
        <v>-6</v>
      </c>
      <c r="K81" s="5">
        <v>-2</v>
      </c>
      <c r="L81" s="6"/>
      <c r="M81" s="5">
        <f>+M77</f>
        <v>-6</v>
      </c>
      <c r="N81" s="5">
        <f>+N75</f>
        <v>-1</v>
      </c>
      <c r="O81" s="5">
        <v>-6</v>
      </c>
      <c r="P81" s="5">
        <v>0</v>
      </c>
      <c r="Q81" s="5">
        <v>-4</v>
      </c>
      <c r="R81" s="5">
        <v>0</v>
      </c>
      <c r="S81" s="5">
        <v>-2</v>
      </c>
      <c r="T81" s="5">
        <v>-8</v>
      </c>
      <c r="U81" s="5">
        <v>0</v>
      </c>
      <c r="V81" s="6"/>
      <c r="W81" s="6"/>
    </row>
    <row r="82" spans="2:23" x14ac:dyDescent="0.3">
      <c r="B82" t="str">
        <f t="shared" si="51"/>
        <v>Matt Lawrence</v>
      </c>
      <c r="C82" s="5">
        <v>-4</v>
      </c>
      <c r="D82" s="5">
        <v>-2</v>
      </c>
      <c r="E82" s="5">
        <v>-1</v>
      </c>
      <c r="F82" s="5">
        <v>-2</v>
      </c>
      <c r="G82" s="5">
        <v>-9</v>
      </c>
      <c r="H82" s="5">
        <f>+H78</f>
        <v>-7</v>
      </c>
      <c r="I82" s="5">
        <v>0</v>
      </c>
      <c r="J82" s="5">
        <v>-6</v>
      </c>
      <c r="K82" s="5">
        <v>-2</v>
      </c>
      <c r="L82" s="6"/>
      <c r="M82" s="5">
        <f>+M76</f>
        <v>-1</v>
      </c>
      <c r="N82" s="5">
        <f>+N81</f>
        <v>-1</v>
      </c>
      <c r="O82" s="5">
        <f>+O79</f>
        <v>-2</v>
      </c>
      <c r="P82" s="5">
        <v>0</v>
      </c>
      <c r="Q82" s="5">
        <v>-10</v>
      </c>
      <c r="R82" s="5">
        <v>0</v>
      </c>
      <c r="S82" s="5">
        <v>-2</v>
      </c>
      <c r="T82" s="5">
        <v>-3</v>
      </c>
      <c r="U82" s="5">
        <v>-1</v>
      </c>
      <c r="V82" s="6"/>
      <c r="W82" s="6"/>
    </row>
    <row r="83" spans="2:23" x14ac:dyDescent="0.3">
      <c r="B83" t="str">
        <f t="shared" si="51"/>
        <v>Jerry Flynn</v>
      </c>
      <c r="C83" s="5">
        <v>-2</v>
      </c>
      <c r="D83" s="5">
        <v>-6</v>
      </c>
      <c r="E83" s="5">
        <v>-10</v>
      </c>
      <c r="F83" s="5">
        <v>-2</v>
      </c>
      <c r="G83" s="5">
        <v>-3</v>
      </c>
      <c r="H83" s="5">
        <f>+H80</f>
        <v>-3</v>
      </c>
      <c r="I83" s="5">
        <v>-3</v>
      </c>
      <c r="J83" s="5">
        <v>0</v>
      </c>
      <c r="K83" s="5">
        <v>-10</v>
      </c>
      <c r="L83" s="6"/>
      <c r="M83" s="5">
        <v>-11</v>
      </c>
      <c r="N83" s="5">
        <f>+N76</f>
        <v>-6</v>
      </c>
      <c r="O83" s="5">
        <f>+O75</f>
        <v>-6</v>
      </c>
      <c r="P83" s="5">
        <v>0</v>
      </c>
      <c r="Q83" s="5">
        <v>-4</v>
      </c>
      <c r="R83" s="5">
        <v>0</v>
      </c>
      <c r="S83" s="5">
        <v>-2</v>
      </c>
      <c r="T83" s="5">
        <v>-8</v>
      </c>
      <c r="U83" s="5">
        <v>-1</v>
      </c>
      <c r="V83" s="6"/>
      <c r="W83" s="6"/>
    </row>
    <row r="84" spans="2:23" x14ac:dyDescent="0.3">
      <c r="B84" t="str">
        <f t="shared" si="51"/>
        <v>Mike Flynn</v>
      </c>
      <c r="C84" s="5">
        <v>-8</v>
      </c>
      <c r="D84" s="5">
        <v>-2</v>
      </c>
      <c r="E84" s="5">
        <v>-1</v>
      </c>
      <c r="F84" s="5">
        <v>-2</v>
      </c>
      <c r="G84" s="5">
        <v>-3</v>
      </c>
      <c r="H84" s="5">
        <v>-1</v>
      </c>
      <c r="I84" s="5">
        <v>-3</v>
      </c>
      <c r="J84" s="5">
        <v>-6</v>
      </c>
      <c r="K84" s="5">
        <v>-2</v>
      </c>
      <c r="L84" s="6"/>
      <c r="M84" s="5">
        <f>+M81</f>
        <v>-6</v>
      </c>
      <c r="N84" s="5">
        <f>+N83</f>
        <v>-6</v>
      </c>
      <c r="O84" s="5">
        <f>+O82</f>
        <v>-2</v>
      </c>
      <c r="P84" s="5">
        <v>0</v>
      </c>
      <c r="Q84" s="5">
        <v>0</v>
      </c>
      <c r="R84" s="5">
        <v>-4</v>
      </c>
      <c r="S84" s="5">
        <v>-2</v>
      </c>
      <c r="T84" s="5">
        <v>-8</v>
      </c>
      <c r="U84" s="5">
        <v>-1</v>
      </c>
      <c r="V84" s="6"/>
      <c r="W84" s="6"/>
    </row>
    <row r="85" spans="2:23" x14ac:dyDescent="0.3">
      <c r="B85" t="str">
        <f t="shared" si="51"/>
        <v>Bob Breslin</v>
      </c>
      <c r="C85" s="5">
        <v>-15</v>
      </c>
      <c r="D85" s="5">
        <v>-8</v>
      </c>
      <c r="E85" s="5">
        <v>-6</v>
      </c>
      <c r="F85" s="5">
        <v>-7</v>
      </c>
      <c r="G85" s="5">
        <v>-3</v>
      </c>
      <c r="H85" s="5">
        <f>+H78</f>
        <v>-7</v>
      </c>
      <c r="I85" s="5">
        <v>-3</v>
      </c>
      <c r="J85" s="5">
        <v>0</v>
      </c>
      <c r="K85" s="5">
        <v>-2</v>
      </c>
      <c r="L85" s="6"/>
      <c r="M85" s="5">
        <f>+M82</f>
        <v>-1</v>
      </c>
      <c r="N85" s="5">
        <f>+N82</f>
        <v>-1</v>
      </c>
      <c r="O85" s="5">
        <v>0</v>
      </c>
      <c r="P85" s="5">
        <v>0</v>
      </c>
      <c r="Q85" s="5">
        <v>0</v>
      </c>
      <c r="R85" s="5">
        <v>-10</v>
      </c>
      <c r="S85" s="5">
        <v>-2</v>
      </c>
      <c r="T85" s="5">
        <v>0</v>
      </c>
      <c r="U85" s="5">
        <v>-11</v>
      </c>
      <c r="V85" s="6"/>
      <c r="W85" s="6"/>
    </row>
    <row r="86" spans="2:23" x14ac:dyDescent="0.3">
      <c r="B86" t="str">
        <f t="shared" si="51"/>
        <v>Kevin Fitzgerald</v>
      </c>
      <c r="C86" s="5">
        <v>-8</v>
      </c>
      <c r="D86" s="5">
        <v>-8</v>
      </c>
      <c r="E86" s="5">
        <v>0</v>
      </c>
      <c r="F86" s="5">
        <v>-2</v>
      </c>
      <c r="G86" s="5">
        <v>-3</v>
      </c>
      <c r="H86" s="5">
        <f>+H84</f>
        <v>-1</v>
      </c>
      <c r="I86" s="5">
        <v>0</v>
      </c>
      <c r="J86" s="5">
        <v>-11</v>
      </c>
      <c r="K86" s="5">
        <v>-2</v>
      </c>
      <c r="L86" s="6"/>
      <c r="M86" s="5">
        <f>+M84</f>
        <v>-6</v>
      </c>
      <c r="N86" s="5">
        <f>+N84</f>
        <v>-6</v>
      </c>
      <c r="O86" s="5">
        <f>+O81</f>
        <v>-6</v>
      </c>
      <c r="P86" s="5">
        <v>-10</v>
      </c>
      <c r="Q86" s="5">
        <v>-4</v>
      </c>
      <c r="R86" s="5">
        <v>-9</v>
      </c>
      <c r="S86" s="5">
        <v>-2</v>
      </c>
      <c r="T86" s="5">
        <v>-11</v>
      </c>
      <c r="U86" s="5">
        <v>-1</v>
      </c>
      <c r="V86" s="6"/>
      <c r="W86" s="6"/>
    </row>
    <row r="87" spans="2:23" x14ac:dyDescent="0.3">
      <c r="B87" t="str">
        <f t="shared" si="51"/>
        <v>Richard McGovern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</row>
    <row r="88" spans="2:23" x14ac:dyDescent="0.3">
      <c r="B88" t="str">
        <f t="shared" si="51"/>
        <v>Mike Fitzgerald</v>
      </c>
      <c r="C88" s="5"/>
      <c r="D88" s="5"/>
      <c r="E88" s="5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</row>
    <row r="89" spans="2:23" x14ac:dyDescent="0.3">
      <c r="B89" t="str">
        <f t="shared" si="51"/>
        <v>Matt Brauer</v>
      </c>
      <c r="C89" s="5"/>
      <c r="D89" s="5"/>
      <c r="E89" s="5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</row>
    <row r="90" spans="2:23" x14ac:dyDescent="0.3">
      <c r="B90" t="str">
        <f t="shared" si="51"/>
        <v>Blake Dougan</v>
      </c>
      <c r="C90" s="5"/>
      <c r="D90" s="5"/>
      <c r="E90" s="5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</row>
    <row r="91" spans="2:23" x14ac:dyDescent="0.3">
      <c r="B91" t="str">
        <f t="shared" si="51"/>
        <v>Mike Dougan</v>
      </c>
      <c r="C91" s="5"/>
      <c r="D91" s="5"/>
      <c r="E91" s="5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</row>
    <row r="92" spans="2:23" x14ac:dyDescent="0.3">
      <c r="B92" t="str">
        <f t="shared" si="51"/>
        <v>TJ Williams</v>
      </c>
      <c r="C92" s="5"/>
      <c r="D92" s="5"/>
      <c r="E92" s="5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</row>
    <row r="93" spans="2:23" x14ac:dyDescent="0.3">
      <c r="B93" t="str">
        <f t="shared" si="51"/>
        <v>Tim Steffl</v>
      </c>
      <c r="C93" s="5">
        <v>-12</v>
      </c>
      <c r="D93" s="5"/>
      <c r="E93" s="5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</row>
    <row r="94" spans="2:23" x14ac:dyDescent="0.3">
      <c r="B94" t="str">
        <f t="shared" si="51"/>
        <v>Dave Keyser</v>
      </c>
      <c r="C94" s="5">
        <v>-12</v>
      </c>
      <c r="D94" s="5"/>
      <c r="E94" s="5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</row>
    <row r="95" spans="2:23" x14ac:dyDescent="0.3">
      <c r="B95" t="str">
        <f t="shared" si="51"/>
        <v>Jack Sullivan</v>
      </c>
      <c r="C95" s="5">
        <v>-12</v>
      </c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</row>
    <row r="96" spans="2:23" x14ac:dyDescent="0.3">
      <c r="B96" t="str">
        <f t="shared" si="51"/>
        <v>Chris Flynn</v>
      </c>
      <c r="C96" s="5">
        <v>-8</v>
      </c>
      <c r="D96" s="5"/>
      <c r="E96" s="5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</row>
    <row r="97" spans="2:28" x14ac:dyDescent="0.3">
      <c r="C97" s="5">
        <f>SUM(C75:C96)</f>
        <v>-98</v>
      </c>
      <c r="D97" s="5">
        <f t="shared" ref="D97:K97" si="52">SUM(D75:D96)</f>
        <v>-55</v>
      </c>
      <c r="E97" s="5">
        <f t="shared" si="52"/>
        <v>-49</v>
      </c>
      <c r="F97" s="5">
        <f t="shared" si="52"/>
        <v>-49</v>
      </c>
      <c r="G97" s="5">
        <f t="shared" si="52"/>
        <v>-48</v>
      </c>
      <c r="H97" s="5">
        <f t="shared" si="52"/>
        <v>-56</v>
      </c>
      <c r="I97" s="5">
        <f t="shared" si="52"/>
        <v>-41</v>
      </c>
      <c r="J97" s="5">
        <f t="shared" si="52"/>
        <v>-41</v>
      </c>
      <c r="K97" s="5">
        <f t="shared" si="52"/>
        <v>-36</v>
      </c>
      <c r="L97" s="6"/>
      <c r="M97" s="5">
        <f t="shared" ref="M97:U97" si="53">SUM(M75:M96)</f>
        <v>-46</v>
      </c>
      <c r="N97" s="5">
        <f t="shared" si="53"/>
        <v>-46</v>
      </c>
      <c r="O97" s="5">
        <f t="shared" si="53"/>
        <v>-49</v>
      </c>
      <c r="P97" s="5">
        <f t="shared" si="53"/>
        <v>-20</v>
      </c>
      <c r="Q97" s="5">
        <f t="shared" si="53"/>
        <v>-44</v>
      </c>
      <c r="R97" s="5">
        <f t="shared" si="53"/>
        <v>-54</v>
      </c>
      <c r="S97" s="5">
        <f t="shared" si="53"/>
        <v>-37</v>
      </c>
      <c r="T97" s="5">
        <f t="shared" si="53"/>
        <v>-50</v>
      </c>
      <c r="U97" s="5">
        <f t="shared" si="53"/>
        <v>-44</v>
      </c>
      <c r="V97" s="6"/>
      <c r="W97" s="6"/>
    </row>
    <row r="98" spans="2:28" x14ac:dyDescent="0.3">
      <c r="B98" t="s">
        <v>7</v>
      </c>
      <c r="C98" s="5"/>
      <c r="D98" s="5"/>
      <c r="E98" s="5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Y98" t="s">
        <v>3</v>
      </c>
      <c r="Z98" t="s">
        <v>4</v>
      </c>
      <c r="AA98" t="s">
        <v>5</v>
      </c>
    </row>
    <row r="99" spans="2:28" x14ac:dyDescent="0.3">
      <c r="B99" t="str">
        <f>+B75</f>
        <v>Colin Sullivan</v>
      </c>
      <c r="C99" s="5">
        <f t="shared" ref="C99:K114" si="54">+C51+C75</f>
        <v>-4</v>
      </c>
      <c r="D99" s="5">
        <f t="shared" si="54"/>
        <v>10</v>
      </c>
      <c r="E99" s="5">
        <f t="shared" si="54"/>
        <v>-10</v>
      </c>
      <c r="F99" s="5">
        <f t="shared" si="54"/>
        <v>-6</v>
      </c>
      <c r="G99" s="5">
        <f t="shared" si="54"/>
        <v>9</v>
      </c>
      <c r="H99" s="5">
        <f t="shared" si="54"/>
        <v>2</v>
      </c>
      <c r="I99" s="5">
        <f t="shared" si="54"/>
        <v>-1</v>
      </c>
      <c r="J99" s="5">
        <f t="shared" si="54"/>
        <v>6</v>
      </c>
      <c r="K99" s="5">
        <f t="shared" si="54"/>
        <v>0</v>
      </c>
      <c r="L99" s="6">
        <f>SUM(C99:K99)</f>
        <v>6</v>
      </c>
      <c r="M99" s="5">
        <f t="shared" ref="M99:U114" si="55">+M51+M75</f>
        <v>11</v>
      </c>
      <c r="N99" s="5">
        <f t="shared" si="55"/>
        <v>5</v>
      </c>
      <c r="O99" s="5">
        <f t="shared" si="55"/>
        <v>-5</v>
      </c>
      <c r="P99" s="5">
        <f t="shared" si="55"/>
        <v>2</v>
      </c>
      <c r="Q99" s="5">
        <f t="shared" si="55"/>
        <v>8</v>
      </c>
      <c r="R99" s="5">
        <f t="shared" si="55"/>
        <v>8</v>
      </c>
      <c r="S99" s="5">
        <f t="shared" si="55"/>
        <v>0</v>
      </c>
      <c r="T99" s="5">
        <f t="shared" si="55"/>
        <v>9</v>
      </c>
      <c r="U99" s="5">
        <f t="shared" si="55"/>
        <v>-6</v>
      </c>
      <c r="V99" s="6">
        <f>SUM(M99:U99)</f>
        <v>32</v>
      </c>
      <c r="W99" s="6">
        <f>+V99+L99</f>
        <v>38</v>
      </c>
      <c r="X99" s="17">
        <f>+W99*0.3</f>
        <v>11.4</v>
      </c>
      <c r="Y99" s="12">
        <f>3.5-1.5</f>
        <v>2</v>
      </c>
      <c r="Z99" s="12">
        <v>5</v>
      </c>
      <c r="AA99" s="12">
        <f>10-1</f>
        <v>9</v>
      </c>
      <c r="AB99" s="10">
        <f>+X99+Y99+Z99+AA99</f>
        <v>27.4</v>
      </c>
    </row>
    <row r="100" spans="2:28" x14ac:dyDescent="0.3">
      <c r="B100" t="str">
        <f t="shared" ref="B100:B120" si="56">+B76</f>
        <v>Bernie Sullivan</v>
      </c>
      <c r="C100" s="5">
        <f t="shared" si="54"/>
        <v>13</v>
      </c>
      <c r="D100" s="5">
        <f t="shared" si="54"/>
        <v>4</v>
      </c>
      <c r="E100" s="5">
        <f t="shared" si="54"/>
        <v>5</v>
      </c>
      <c r="F100" s="5">
        <f t="shared" si="54"/>
        <v>-11</v>
      </c>
      <c r="G100" s="5">
        <f t="shared" si="54"/>
        <v>9</v>
      </c>
      <c r="H100" s="5">
        <f t="shared" si="54"/>
        <v>-9</v>
      </c>
      <c r="I100" s="5">
        <f t="shared" si="54"/>
        <v>-1</v>
      </c>
      <c r="J100" s="5">
        <f t="shared" si="54"/>
        <v>6</v>
      </c>
      <c r="K100" s="5">
        <f t="shared" si="54"/>
        <v>-10</v>
      </c>
      <c r="L100" s="6">
        <f t="shared" ref="L100:L120" si="57">SUM(C100:K100)</f>
        <v>6</v>
      </c>
      <c r="M100" s="5">
        <f t="shared" si="55"/>
        <v>5</v>
      </c>
      <c r="N100" s="5">
        <f t="shared" si="55"/>
        <v>-5</v>
      </c>
      <c r="O100" s="5">
        <f t="shared" si="55"/>
        <v>10</v>
      </c>
      <c r="P100" s="5">
        <f t="shared" si="55"/>
        <v>2</v>
      </c>
      <c r="Q100" s="5">
        <f t="shared" si="55"/>
        <v>8</v>
      </c>
      <c r="R100" s="5">
        <f t="shared" si="55"/>
        <v>-7</v>
      </c>
      <c r="S100" s="5">
        <f t="shared" si="55"/>
        <v>-10</v>
      </c>
      <c r="T100" s="5">
        <f t="shared" si="55"/>
        <v>1</v>
      </c>
      <c r="U100" s="5">
        <f t="shared" si="55"/>
        <v>3</v>
      </c>
      <c r="V100" s="6">
        <f t="shared" ref="V100:V120" si="58">SUM(M100:U100)</f>
        <v>7</v>
      </c>
      <c r="W100" s="6">
        <f t="shared" ref="W100:W120" si="59">+V100+L100</f>
        <v>13</v>
      </c>
      <c r="X100" s="17">
        <f t="shared" ref="X100:X121" si="60">+W100*0.3</f>
        <v>3.9</v>
      </c>
      <c r="Y100" s="12">
        <f t="shared" ref="Y100:Y121" si="61">3.5-1.5</f>
        <v>2</v>
      </c>
      <c r="Z100" s="12">
        <v>5</v>
      </c>
      <c r="AA100" s="12">
        <f t="shared" ref="AA100:AA121" si="62">10-1</f>
        <v>9</v>
      </c>
      <c r="AB100" s="10">
        <f t="shared" ref="AB100:AB114" si="63">+X100+Y100+Z100+AA100</f>
        <v>19.899999999999999</v>
      </c>
    </row>
    <row r="101" spans="2:28" x14ac:dyDescent="0.3">
      <c r="B101" t="str">
        <f t="shared" si="56"/>
        <v>Edwin Erhlbacher</v>
      </c>
      <c r="C101" s="5">
        <f t="shared" si="54"/>
        <v>6</v>
      </c>
      <c r="D101" s="5">
        <f t="shared" si="54"/>
        <v>-11</v>
      </c>
      <c r="E101" s="5">
        <f t="shared" si="54"/>
        <v>-4</v>
      </c>
      <c r="F101" s="5">
        <f t="shared" si="54"/>
        <v>-6</v>
      </c>
      <c r="G101" s="5">
        <f t="shared" si="54"/>
        <v>-11</v>
      </c>
      <c r="H101" s="5">
        <f t="shared" si="54"/>
        <v>2</v>
      </c>
      <c r="I101" s="5">
        <f t="shared" si="54"/>
        <v>-1</v>
      </c>
      <c r="J101" s="5">
        <f t="shared" si="54"/>
        <v>-5</v>
      </c>
      <c r="K101" s="5">
        <f t="shared" si="54"/>
        <v>10</v>
      </c>
      <c r="L101" s="6">
        <f t="shared" si="57"/>
        <v>-20</v>
      </c>
      <c r="M101" s="5">
        <f t="shared" si="55"/>
        <v>-5</v>
      </c>
      <c r="N101" s="5">
        <f t="shared" si="55"/>
        <v>-5</v>
      </c>
      <c r="O101" s="5">
        <f t="shared" si="55"/>
        <v>-11</v>
      </c>
      <c r="P101" s="5">
        <f t="shared" si="55"/>
        <v>2</v>
      </c>
      <c r="Q101" s="5">
        <f t="shared" si="55"/>
        <v>-10</v>
      </c>
      <c r="R101" s="5">
        <f t="shared" si="55"/>
        <v>0</v>
      </c>
      <c r="S101" s="5">
        <f t="shared" si="55"/>
        <v>0</v>
      </c>
      <c r="T101" s="5">
        <f t="shared" si="55"/>
        <v>1</v>
      </c>
      <c r="U101" s="5">
        <f t="shared" si="55"/>
        <v>-6</v>
      </c>
      <c r="V101" s="6">
        <f t="shared" si="58"/>
        <v>-34</v>
      </c>
      <c r="W101" s="6">
        <f t="shared" si="59"/>
        <v>-54</v>
      </c>
      <c r="X101" s="17">
        <f t="shared" si="60"/>
        <v>-16.2</v>
      </c>
      <c r="Y101" s="12">
        <f t="shared" si="61"/>
        <v>2</v>
      </c>
      <c r="Z101" s="12">
        <v>5</v>
      </c>
      <c r="AA101" s="12">
        <f t="shared" si="62"/>
        <v>9</v>
      </c>
      <c r="AB101" s="10">
        <f t="shared" si="63"/>
        <v>-0.19999999999999929</v>
      </c>
    </row>
    <row r="102" spans="2:28" x14ac:dyDescent="0.3">
      <c r="B102" t="str">
        <f t="shared" si="56"/>
        <v>Dave Brauer</v>
      </c>
      <c r="C102" s="5">
        <f t="shared" si="54"/>
        <v>6</v>
      </c>
      <c r="D102" s="5">
        <f t="shared" si="54"/>
        <v>4</v>
      </c>
      <c r="E102" s="5">
        <f t="shared" si="54"/>
        <v>-4</v>
      </c>
      <c r="F102" s="5">
        <f t="shared" si="54"/>
        <v>-6</v>
      </c>
      <c r="G102" s="5">
        <f t="shared" si="54"/>
        <v>0</v>
      </c>
      <c r="H102" s="5">
        <f t="shared" si="54"/>
        <v>-5</v>
      </c>
      <c r="I102" s="5">
        <f t="shared" si="54"/>
        <v>9</v>
      </c>
      <c r="J102" s="5">
        <f t="shared" si="54"/>
        <v>-5</v>
      </c>
      <c r="K102" s="5">
        <f t="shared" si="54"/>
        <v>0</v>
      </c>
      <c r="L102" s="6">
        <f t="shared" si="57"/>
        <v>-1</v>
      </c>
      <c r="M102" s="5">
        <f t="shared" si="55"/>
        <v>5</v>
      </c>
      <c r="N102" s="5">
        <f t="shared" si="55"/>
        <v>5</v>
      </c>
      <c r="O102" s="5">
        <f t="shared" si="55"/>
        <v>4</v>
      </c>
      <c r="P102" s="5">
        <f t="shared" si="55"/>
        <v>-10</v>
      </c>
      <c r="Q102" s="5">
        <f t="shared" si="55"/>
        <v>-2</v>
      </c>
      <c r="R102" s="5">
        <f t="shared" si="55"/>
        <v>0</v>
      </c>
      <c r="S102" s="5">
        <f t="shared" si="55"/>
        <v>11</v>
      </c>
      <c r="T102" s="5">
        <f t="shared" si="55"/>
        <v>9</v>
      </c>
      <c r="U102" s="5">
        <f t="shared" si="55"/>
        <v>3</v>
      </c>
      <c r="V102" s="6">
        <f t="shared" si="58"/>
        <v>25</v>
      </c>
      <c r="W102" s="6">
        <f t="shared" si="59"/>
        <v>24</v>
      </c>
      <c r="X102" s="17">
        <f t="shared" si="60"/>
        <v>7.1999999999999993</v>
      </c>
      <c r="Y102" s="12">
        <f t="shared" si="61"/>
        <v>2</v>
      </c>
      <c r="Z102" s="12">
        <v>5</v>
      </c>
      <c r="AA102" s="12">
        <f t="shared" si="62"/>
        <v>9</v>
      </c>
      <c r="AB102" s="10">
        <f>+X102+Y102+Z102+AA102</f>
        <v>23.2</v>
      </c>
    </row>
    <row r="103" spans="2:28" x14ac:dyDescent="0.3">
      <c r="B103" t="str">
        <f t="shared" si="56"/>
        <v>John Sullivan</v>
      </c>
      <c r="C103" s="5">
        <f t="shared" si="54"/>
        <v>6</v>
      </c>
      <c r="D103" s="5">
        <f t="shared" si="54"/>
        <v>10</v>
      </c>
      <c r="E103" s="5">
        <f t="shared" si="54"/>
        <v>5</v>
      </c>
      <c r="F103" s="5">
        <f t="shared" si="54"/>
        <v>10</v>
      </c>
      <c r="G103" s="5">
        <f t="shared" si="54"/>
        <v>9</v>
      </c>
      <c r="H103" s="5">
        <f t="shared" si="54"/>
        <v>-11</v>
      </c>
      <c r="I103" s="5">
        <f t="shared" si="54"/>
        <v>-1</v>
      </c>
      <c r="J103" s="5">
        <f t="shared" si="54"/>
        <v>6</v>
      </c>
      <c r="K103" s="5">
        <f t="shared" si="54"/>
        <v>10</v>
      </c>
      <c r="L103" s="6">
        <f t="shared" si="57"/>
        <v>44</v>
      </c>
      <c r="M103" s="5">
        <f t="shared" si="55"/>
        <v>-5</v>
      </c>
      <c r="N103" s="5">
        <f t="shared" si="55"/>
        <v>11</v>
      </c>
      <c r="O103" s="5">
        <f t="shared" si="55"/>
        <v>4</v>
      </c>
      <c r="P103" s="5">
        <f t="shared" si="55"/>
        <v>2</v>
      </c>
      <c r="Q103" s="5">
        <f t="shared" si="55"/>
        <v>-2</v>
      </c>
      <c r="R103" s="5">
        <f t="shared" si="55"/>
        <v>0</v>
      </c>
      <c r="S103" s="5">
        <f t="shared" si="55"/>
        <v>9</v>
      </c>
      <c r="T103" s="5">
        <f t="shared" si="55"/>
        <v>1</v>
      </c>
      <c r="U103" s="5">
        <f t="shared" si="55"/>
        <v>3</v>
      </c>
      <c r="V103" s="6">
        <f t="shared" si="58"/>
        <v>23</v>
      </c>
      <c r="W103" s="6">
        <f t="shared" si="59"/>
        <v>67</v>
      </c>
      <c r="X103" s="17">
        <f t="shared" si="60"/>
        <v>20.099999999999998</v>
      </c>
      <c r="Y103" s="12">
        <f t="shared" si="61"/>
        <v>2</v>
      </c>
      <c r="Z103" s="12">
        <v>5</v>
      </c>
      <c r="AA103" s="12">
        <f t="shared" si="62"/>
        <v>9</v>
      </c>
      <c r="AB103" s="10">
        <f t="shared" si="63"/>
        <v>36.099999999999994</v>
      </c>
    </row>
    <row r="104" spans="2:28" x14ac:dyDescent="0.3">
      <c r="B104" t="str">
        <f t="shared" si="56"/>
        <v>Ralph</v>
      </c>
      <c r="C104" s="5">
        <f t="shared" si="54"/>
        <v>6</v>
      </c>
      <c r="D104" s="5">
        <f t="shared" si="54"/>
        <v>-2</v>
      </c>
      <c r="E104" s="5">
        <f t="shared" si="54"/>
        <v>-4</v>
      </c>
      <c r="F104" s="5">
        <f t="shared" si="54"/>
        <v>10</v>
      </c>
      <c r="G104" s="5">
        <f t="shared" si="54"/>
        <v>0</v>
      </c>
      <c r="H104" s="5">
        <f t="shared" si="54"/>
        <v>2</v>
      </c>
      <c r="I104" s="5">
        <f t="shared" si="54"/>
        <v>-10</v>
      </c>
      <c r="J104" s="5">
        <f t="shared" si="54"/>
        <v>6</v>
      </c>
      <c r="K104" s="5">
        <f t="shared" si="54"/>
        <v>0</v>
      </c>
      <c r="L104" s="6">
        <f t="shared" si="57"/>
        <v>8</v>
      </c>
      <c r="M104" s="5">
        <f t="shared" si="55"/>
        <v>5</v>
      </c>
      <c r="N104" s="5">
        <f t="shared" si="55"/>
        <v>-11</v>
      </c>
      <c r="O104" s="5">
        <f t="shared" si="55"/>
        <v>-5</v>
      </c>
      <c r="P104" s="5">
        <f t="shared" si="55"/>
        <v>2</v>
      </c>
      <c r="Q104" s="5">
        <f t="shared" si="55"/>
        <v>-2</v>
      </c>
      <c r="R104" s="5">
        <f t="shared" si="55"/>
        <v>-10</v>
      </c>
      <c r="S104" s="5">
        <f t="shared" si="55"/>
        <v>-10</v>
      </c>
      <c r="T104" s="5">
        <f t="shared" si="55"/>
        <v>1</v>
      </c>
      <c r="U104" s="5">
        <f t="shared" si="55"/>
        <v>-9</v>
      </c>
      <c r="V104" s="6">
        <f t="shared" si="58"/>
        <v>-39</v>
      </c>
      <c r="W104" s="6">
        <f t="shared" si="59"/>
        <v>-31</v>
      </c>
      <c r="X104" s="17">
        <f t="shared" si="60"/>
        <v>-9.2999999999999989</v>
      </c>
      <c r="Y104" s="12">
        <f t="shared" si="61"/>
        <v>2</v>
      </c>
      <c r="Z104" s="12">
        <v>5</v>
      </c>
      <c r="AA104" s="12">
        <f t="shared" si="62"/>
        <v>9</v>
      </c>
      <c r="AB104" s="10">
        <f t="shared" si="63"/>
        <v>6.7000000000000011</v>
      </c>
    </row>
    <row r="105" spans="2:28" x14ac:dyDescent="0.3">
      <c r="B105" t="str">
        <f t="shared" si="56"/>
        <v>Leo</v>
      </c>
      <c r="C105" s="5">
        <f t="shared" si="54"/>
        <v>15</v>
      </c>
      <c r="D105" s="5">
        <f t="shared" si="54"/>
        <v>-7</v>
      </c>
      <c r="E105" s="5">
        <f t="shared" si="54"/>
        <v>5</v>
      </c>
      <c r="F105" s="5">
        <f t="shared" si="54"/>
        <v>3</v>
      </c>
      <c r="G105" s="5">
        <f t="shared" si="54"/>
        <v>-9</v>
      </c>
      <c r="H105" s="5">
        <f t="shared" si="54"/>
        <v>11</v>
      </c>
      <c r="I105" s="5">
        <f t="shared" si="54"/>
        <v>-10</v>
      </c>
      <c r="J105" s="5">
        <f t="shared" si="54"/>
        <v>-5</v>
      </c>
      <c r="K105" s="5">
        <f t="shared" si="54"/>
        <v>0</v>
      </c>
      <c r="L105" s="6">
        <f t="shared" si="57"/>
        <v>3</v>
      </c>
      <c r="M105" s="5">
        <f t="shared" si="55"/>
        <v>-5</v>
      </c>
      <c r="N105" s="5">
        <f t="shared" si="55"/>
        <v>5</v>
      </c>
      <c r="O105" s="5">
        <f t="shared" si="55"/>
        <v>-5</v>
      </c>
      <c r="P105" s="5">
        <f t="shared" si="55"/>
        <v>2</v>
      </c>
      <c r="Q105" s="5">
        <f t="shared" si="55"/>
        <v>-2</v>
      </c>
      <c r="R105" s="5">
        <f t="shared" si="55"/>
        <v>8</v>
      </c>
      <c r="S105" s="5">
        <f t="shared" si="55"/>
        <v>0</v>
      </c>
      <c r="T105" s="5">
        <f t="shared" si="55"/>
        <v>-7</v>
      </c>
      <c r="U105" s="5">
        <f t="shared" si="55"/>
        <v>11</v>
      </c>
      <c r="V105" s="6">
        <f t="shared" si="58"/>
        <v>7</v>
      </c>
      <c r="W105" s="6">
        <f t="shared" si="59"/>
        <v>10</v>
      </c>
      <c r="X105" s="17">
        <f t="shared" si="60"/>
        <v>3</v>
      </c>
      <c r="Y105" s="12">
        <f t="shared" si="61"/>
        <v>2</v>
      </c>
      <c r="Z105" s="12">
        <v>5</v>
      </c>
      <c r="AA105" s="12">
        <f t="shared" si="62"/>
        <v>9</v>
      </c>
      <c r="AB105" s="10">
        <f t="shared" si="63"/>
        <v>19</v>
      </c>
    </row>
    <row r="106" spans="2:28" x14ac:dyDescent="0.3">
      <c r="B106" t="str">
        <f t="shared" si="56"/>
        <v>Matt Lawrence</v>
      </c>
      <c r="C106" s="5">
        <f t="shared" si="54"/>
        <v>4</v>
      </c>
      <c r="D106" s="5">
        <f t="shared" si="54"/>
        <v>4</v>
      </c>
      <c r="E106" s="5">
        <f t="shared" si="54"/>
        <v>5</v>
      </c>
      <c r="F106" s="5">
        <f t="shared" si="54"/>
        <v>3</v>
      </c>
      <c r="G106" s="5">
        <f t="shared" si="54"/>
        <v>-7</v>
      </c>
      <c r="H106" s="5">
        <f t="shared" si="54"/>
        <v>-5</v>
      </c>
      <c r="I106" s="5">
        <f t="shared" si="54"/>
        <v>9</v>
      </c>
      <c r="J106" s="5">
        <f t="shared" si="54"/>
        <v>-5</v>
      </c>
      <c r="K106" s="5">
        <f t="shared" si="54"/>
        <v>0</v>
      </c>
      <c r="L106" s="6">
        <f t="shared" si="57"/>
        <v>8</v>
      </c>
      <c r="M106" s="5">
        <f t="shared" si="55"/>
        <v>5</v>
      </c>
      <c r="N106" s="5">
        <f t="shared" si="55"/>
        <v>5</v>
      </c>
      <c r="O106" s="5">
        <f t="shared" si="55"/>
        <v>4</v>
      </c>
      <c r="P106" s="5">
        <f t="shared" si="55"/>
        <v>2</v>
      </c>
      <c r="Q106" s="5">
        <f t="shared" si="55"/>
        <v>-10</v>
      </c>
      <c r="R106" s="5">
        <f t="shared" si="55"/>
        <v>8</v>
      </c>
      <c r="S106" s="5">
        <f t="shared" si="55"/>
        <v>0</v>
      </c>
      <c r="T106" s="5">
        <f t="shared" si="55"/>
        <v>1</v>
      </c>
      <c r="U106" s="5">
        <f t="shared" si="55"/>
        <v>3</v>
      </c>
      <c r="V106" s="6">
        <f t="shared" si="58"/>
        <v>18</v>
      </c>
      <c r="W106" s="6">
        <f t="shared" si="59"/>
        <v>26</v>
      </c>
      <c r="X106" s="17">
        <f t="shared" si="60"/>
        <v>7.8</v>
      </c>
      <c r="Y106" s="12">
        <f t="shared" si="61"/>
        <v>2</v>
      </c>
      <c r="Z106" s="12">
        <v>5</v>
      </c>
      <c r="AA106" s="12">
        <f t="shared" si="62"/>
        <v>9</v>
      </c>
      <c r="AB106" s="10">
        <f t="shared" si="63"/>
        <v>23.8</v>
      </c>
    </row>
    <row r="107" spans="2:28" x14ac:dyDescent="0.3">
      <c r="B107" t="str">
        <f t="shared" si="56"/>
        <v>Jerry Flynn</v>
      </c>
      <c r="C107" s="5">
        <f t="shared" si="54"/>
        <v>6</v>
      </c>
      <c r="D107" s="5">
        <f t="shared" si="54"/>
        <v>-2</v>
      </c>
      <c r="E107" s="5">
        <f t="shared" si="54"/>
        <v>-10</v>
      </c>
      <c r="F107" s="5">
        <f t="shared" si="54"/>
        <v>3</v>
      </c>
      <c r="G107" s="5">
        <f t="shared" si="54"/>
        <v>0</v>
      </c>
      <c r="H107" s="5">
        <f t="shared" si="54"/>
        <v>2</v>
      </c>
      <c r="I107" s="5">
        <f t="shared" si="54"/>
        <v>-1</v>
      </c>
      <c r="J107" s="5">
        <f t="shared" si="54"/>
        <v>6</v>
      </c>
      <c r="K107" s="5">
        <f t="shared" si="54"/>
        <v>-10</v>
      </c>
      <c r="L107" s="6">
        <f t="shared" si="57"/>
        <v>-6</v>
      </c>
      <c r="M107" s="5">
        <f t="shared" si="55"/>
        <v>-11</v>
      </c>
      <c r="N107" s="5">
        <f t="shared" si="55"/>
        <v>-5</v>
      </c>
      <c r="O107" s="5">
        <f t="shared" si="55"/>
        <v>-5</v>
      </c>
      <c r="P107" s="5">
        <f t="shared" si="55"/>
        <v>2</v>
      </c>
      <c r="Q107" s="5">
        <f t="shared" si="55"/>
        <v>-2</v>
      </c>
      <c r="R107" s="5">
        <f t="shared" si="55"/>
        <v>8</v>
      </c>
      <c r="S107" s="5">
        <f t="shared" si="55"/>
        <v>0</v>
      </c>
      <c r="T107" s="5">
        <f t="shared" si="55"/>
        <v>-7</v>
      </c>
      <c r="U107" s="5">
        <f t="shared" si="55"/>
        <v>3</v>
      </c>
      <c r="V107" s="6">
        <f t="shared" si="58"/>
        <v>-17</v>
      </c>
      <c r="W107" s="6">
        <f t="shared" si="59"/>
        <v>-23</v>
      </c>
      <c r="X107" s="17">
        <f t="shared" si="60"/>
        <v>-6.8999999999999995</v>
      </c>
      <c r="Y107" s="12">
        <f t="shared" si="61"/>
        <v>2</v>
      </c>
      <c r="Z107" s="12">
        <v>5</v>
      </c>
      <c r="AA107" s="12">
        <f t="shared" si="62"/>
        <v>9</v>
      </c>
      <c r="AB107" s="10">
        <f t="shared" si="63"/>
        <v>9.1000000000000014</v>
      </c>
    </row>
    <row r="108" spans="2:28" x14ac:dyDescent="0.3">
      <c r="B108" t="str">
        <f t="shared" si="56"/>
        <v>Mike Flynn</v>
      </c>
      <c r="C108" s="5">
        <f t="shared" si="54"/>
        <v>-4</v>
      </c>
      <c r="D108" s="5">
        <f t="shared" si="54"/>
        <v>4</v>
      </c>
      <c r="E108" s="5">
        <f t="shared" si="54"/>
        <v>5</v>
      </c>
      <c r="F108" s="5">
        <f t="shared" si="54"/>
        <v>3</v>
      </c>
      <c r="G108" s="5">
        <f t="shared" si="54"/>
        <v>0</v>
      </c>
      <c r="H108" s="5">
        <f t="shared" si="54"/>
        <v>8</v>
      </c>
      <c r="I108" s="5">
        <f t="shared" si="54"/>
        <v>-1</v>
      </c>
      <c r="J108" s="5">
        <f t="shared" si="54"/>
        <v>-5</v>
      </c>
      <c r="K108" s="5">
        <f t="shared" si="54"/>
        <v>0</v>
      </c>
      <c r="L108" s="6">
        <f t="shared" si="57"/>
        <v>10</v>
      </c>
      <c r="M108" s="5">
        <f t="shared" si="55"/>
        <v>-5</v>
      </c>
      <c r="N108" s="5">
        <f t="shared" si="55"/>
        <v>-5</v>
      </c>
      <c r="O108" s="5">
        <f t="shared" si="55"/>
        <v>4</v>
      </c>
      <c r="P108" s="5">
        <f t="shared" si="55"/>
        <v>2</v>
      </c>
      <c r="Q108" s="5">
        <f t="shared" si="55"/>
        <v>8</v>
      </c>
      <c r="R108" s="5">
        <f t="shared" si="55"/>
        <v>4</v>
      </c>
      <c r="S108" s="5">
        <f t="shared" si="55"/>
        <v>0</v>
      </c>
      <c r="T108" s="5">
        <f t="shared" si="55"/>
        <v>-7</v>
      </c>
      <c r="U108" s="5">
        <f t="shared" si="55"/>
        <v>3</v>
      </c>
      <c r="V108" s="6">
        <f t="shared" si="58"/>
        <v>4</v>
      </c>
      <c r="W108" s="6">
        <f t="shared" si="59"/>
        <v>14</v>
      </c>
      <c r="X108" s="17">
        <f t="shared" si="60"/>
        <v>4.2</v>
      </c>
      <c r="Y108" s="12">
        <f t="shared" si="61"/>
        <v>2</v>
      </c>
      <c r="Z108" s="12">
        <v>5</v>
      </c>
      <c r="AA108" s="12">
        <f t="shared" si="62"/>
        <v>9</v>
      </c>
      <c r="AB108" s="10">
        <f t="shared" si="63"/>
        <v>20.2</v>
      </c>
    </row>
    <row r="109" spans="2:28" x14ac:dyDescent="0.3">
      <c r="B109" t="str">
        <f t="shared" si="56"/>
        <v>Bob Breslin</v>
      </c>
      <c r="C109" s="5">
        <f t="shared" si="54"/>
        <v>-15</v>
      </c>
      <c r="D109" s="5">
        <f t="shared" si="54"/>
        <v>-7</v>
      </c>
      <c r="E109" s="5">
        <f t="shared" si="54"/>
        <v>-4</v>
      </c>
      <c r="F109" s="5">
        <f t="shared" si="54"/>
        <v>-6</v>
      </c>
      <c r="G109" s="5">
        <f t="shared" si="54"/>
        <v>0</v>
      </c>
      <c r="H109" s="5">
        <f t="shared" si="54"/>
        <v>-5</v>
      </c>
      <c r="I109" s="5">
        <f t="shared" si="54"/>
        <v>-1</v>
      </c>
      <c r="J109" s="5">
        <f t="shared" si="54"/>
        <v>6</v>
      </c>
      <c r="K109" s="5">
        <f t="shared" si="54"/>
        <v>0</v>
      </c>
      <c r="L109" s="6">
        <f t="shared" si="57"/>
        <v>-32</v>
      </c>
      <c r="M109" s="5">
        <f t="shared" si="55"/>
        <v>5</v>
      </c>
      <c r="N109" s="5">
        <f t="shared" si="55"/>
        <v>5</v>
      </c>
      <c r="O109" s="5">
        <f t="shared" si="55"/>
        <v>10</v>
      </c>
      <c r="P109" s="5">
        <f t="shared" si="55"/>
        <v>2</v>
      </c>
      <c r="Q109" s="5">
        <f t="shared" si="55"/>
        <v>8</v>
      </c>
      <c r="R109" s="5">
        <f t="shared" si="55"/>
        <v>-10</v>
      </c>
      <c r="S109" s="5">
        <f t="shared" si="55"/>
        <v>0</v>
      </c>
      <c r="T109" s="5">
        <f t="shared" si="55"/>
        <v>9</v>
      </c>
      <c r="U109" s="5">
        <f t="shared" si="55"/>
        <v>-11</v>
      </c>
      <c r="V109" s="6">
        <f t="shared" si="58"/>
        <v>18</v>
      </c>
      <c r="W109" s="6">
        <f t="shared" si="59"/>
        <v>-14</v>
      </c>
      <c r="X109" s="17">
        <f t="shared" si="60"/>
        <v>-4.2</v>
      </c>
      <c r="Y109" s="12">
        <f t="shared" si="61"/>
        <v>2</v>
      </c>
      <c r="Z109" s="12">
        <v>5</v>
      </c>
      <c r="AA109" s="12">
        <f t="shared" si="62"/>
        <v>9</v>
      </c>
      <c r="AB109" s="10">
        <f t="shared" si="63"/>
        <v>11.8</v>
      </c>
    </row>
    <row r="110" spans="2:28" x14ac:dyDescent="0.3">
      <c r="B110" t="str">
        <f t="shared" si="56"/>
        <v>Kevin Fitzgerald</v>
      </c>
      <c r="C110" s="5">
        <f t="shared" si="54"/>
        <v>-4</v>
      </c>
      <c r="D110" s="5">
        <f t="shared" si="54"/>
        <v>-7</v>
      </c>
      <c r="E110" s="5">
        <f t="shared" si="54"/>
        <v>11</v>
      </c>
      <c r="F110" s="5">
        <f t="shared" si="54"/>
        <v>3</v>
      </c>
      <c r="G110" s="5">
        <f t="shared" si="54"/>
        <v>0</v>
      </c>
      <c r="H110" s="5">
        <f t="shared" si="54"/>
        <v>8</v>
      </c>
      <c r="I110" s="5">
        <f t="shared" si="54"/>
        <v>9</v>
      </c>
      <c r="J110" s="5">
        <f t="shared" si="54"/>
        <v>-11</v>
      </c>
      <c r="K110" s="5">
        <f t="shared" si="54"/>
        <v>0</v>
      </c>
      <c r="L110" s="6">
        <f t="shared" si="57"/>
        <v>9</v>
      </c>
      <c r="M110" s="5">
        <f t="shared" si="55"/>
        <v>-5</v>
      </c>
      <c r="N110" s="5">
        <f t="shared" si="55"/>
        <v>-5</v>
      </c>
      <c r="O110" s="5">
        <f t="shared" si="55"/>
        <v>-5</v>
      </c>
      <c r="P110" s="5">
        <f t="shared" si="55"/>
        <v>-10</v>
      </c>
      <c r="Q110" s="5">
        <f t="shared" si="55"/>
        <v>-2</v>
      </c>
      <c r="R110" s="5">
        <f t="shared" si="55"/>
        <v>-9</v>
      </c>
      <c r="S110" s="5">
        <f t="shared" si="55"/>
        <v>0</v>
      </c>
      <c r="T110" s="5">
        <f t="shared" si="55"/>
        <v>-11</v>
      </c>
      <c r="U110" s="5">
        <f t="shared" si="55"/>
        <v>3</v>
      </c>
      <c r="V110" s="6">
        <f t="shared" si="58"/>
        <v>-44</v>
      </c>
      <c r="W110" s="6">
        <f t="shared" si="59"/>
        <v>-35</v>
      </c>
      <c r="X110" s="17">
        <f t="shared" si="60"/>
        <v>-10.5</v>
      </c>
      <c r="Y110" s="12">
        <f t="shared" si="61"/>
        <v>2</v>
      </c>
      <c r="Z110" s="12">
        <v>5</v>
      </c>
      <c r="AA110" s="12">
        <f t="shared" si="62"/>
        <v>9</v>
      </c>
      <c r="AB110" s="10">
        <f t="shared" si="63"/>
        <v>5.5</v>
      </c>
    </row>
    <row r="111" spans="2:28" x14ac:dyDescent="0.3">
      <c r="B111" t="str">
        <f t="shared" si="56"/>
        <v>Richard McGovern</v>
      </c>
      <c r="C111" s="5">
        <f t="shared" si="54"/>
        <v>1</v>
      </c>
      <c r="D111" s="5">
        <f t="shared" si="54"/>
        <v>14</v>
      </c>
      <c r="E111" s="5">
        <f t="shared" si="54"/>
        <v>9</v>
      </c>
      <c r="F111" s="5">
        <f t="shared" si="54"/>
        <v>2</v>
      </c>
      <c r="G111" s="5">
        <f t="shared" si="54"/>
        <v>2</v>
      </c>
      <c r="H111" s="5">
        <f t="shared" si="54"/>
        <v>0</v>
      </c>
      <c r="I111" s="5">
        <f t="shared" si="54"/>
        <v>0</v>
      </c>
      <c r="J111" s="5">
        <f t="shared" si="54"/>
        <v>0</v>
      </c>
      <c r="K111" s="5">
        <f t="shared" si="54"/>
        <v>0</v>
      </c>
      <c r="L111" s="6">
        <f t="shared" si="57"/>
        <v>28</v>
      </c>
      <c r="M111" s="5">
        <f t="shared" si="55"/>
        <v>0</v>
      </c>
      <c r="N111" s="5">
        <f t="shared" si="55"/>
        <v>0</v>
      </c>
      <c r="O111" s="5">
        <f t="shared" si="55"/>
        <v>0</v>
      </c>
      <c r="P111" s="5">
        <f t="shared" si="55"/>
        <v>0</v>
      </c>
      <c r="Q111" s="5">
        <f t="shared" si="55"/>
        <v>0</v>
      </c>
      <c r="R111" s="5">
        <f t="shared" si="55"/>
        <v>0</v>
      </c>
      <c r="S111" s="5">
        <f t="shared" si="55"/>
        <v>0</v>
      </c>
      <c r="T111" s="5">
        <f t="shared" si="55"/>
        <v>0</v>
      </c>
      <c r="U111" s="5">
        <f t="shared" si="55"/>
        <v>0</v>
      </c>
      <c r="V111" s="6">
        <f t="shared" si="58"/>
        <v>0</v>
      </c>
      <c r="W111" s="6">
        <f t="shared" si="59"/>
        <v>28</v>
      </c>
      <c r="X111" s="17">
        <f t="shared" si="60"/>
        <v>8.4</v>
      </c>
      <c r="Y111" s="12">
        <f t="shared" si="61"/>
        <v>2</v>
      </c>
      <c r="Z111" s="12">
        <v>5</v>
      </c>
      <c r="AA111" s="12">
        <f t="shared" si="62"/>
        <v>9</v>
      </c>
      <c r="AB111" s="10">
        <f t="shared" si="63"/>
        <v>24.4</v>
      </c>
    </row>
    <row r="112" spans="2:28" x14ac:dyDescent="0.3">
      <c r="B112" t="str">
        <f t="shared" si="56"/>
        <v>Mike Fitzgerald</v>
      </c>
      <c r="C112" s="5">
        <f t="shared" si="54"/>
        <v>1</v>
      </c>
      <c r="D112" s="5">
        <f t="shared" si="54"/>
        <v>15</v>
      </c>
      <c r="E112" s="5">
        <f t="shared" si="54"/>
        <v>0</v>
      </c>
      <c r="F112" s="5">
        <f t="shared" si="54"/>
        <v>2</v>
      </c>
      <c r="G112" s="5">
        <f t="shared" si="54"/>
        <v>2</v>
      </c>
      <c r="H112" s="5">
        <f t="shared" si="54"/>
        <v>0</v>
      </c>
      <c r="I112" s="5">
        <f t="shared" si="54"/>
        <v>0</v>
      </c>
      <c r="J112" s="5">
        <f t="shared" si="54"/>
        <v>0</v>
      </c>
      <c r="K112" s="5">
        <f t="shared" si="54"/>
        <v>0</v>
      </c>
      <c r="L112" s="6">
        <f t="shared" si="57"/>
        <v>20</v>
      </c>
      <c r="M112" s="5">
        <f t="shared" si="55"/>
        <v>0</v>
      </c>
      <c r="N112" s="5">
        <f t="shared" si="55"/>
        <v>0</v>
      </c>
      <c r="O112" s="5">
        <f t="shared" si="55"/>
        <v>0</v>
      </c>
      <c r="P112" s="5">
        <f t="shared" si="55"/>
        <v>0</v>
      </c>
      <c r="Q112" s="5">
        <f t="shared" si="55"/>
        <v>0</v>
      </c>
      <c r="R112" s="5">
        <f t="shared" si="55"/>
        <v>0</v>
      </c>
      <c r="S112" s="5">
        <f t="shared" si="55"/>
        <v>0</v>
      </c>
      <c r="T112" s="5">
        <f t="shared" si="55"/>
        <v>0</v>
      </c>
      <c r="U112" s="5">
        <f t="shared" si="55"/>
        <v>0</v>
      </c>
      <c r="V112" s="6">
        <f t="shared" si="58"/>
        <v>0</v>
      </c>
      <c r="W112" s="6">
        <f t="shared" si="59"/>
        <v>20</v>
      </c>
      <c r="X112" s="17">
        <f t="shared" si="60"/>
        <v>6</v>
      </c>
      <c r="Y112" s="12">
        <f t="shared" si="61"/>
        <v>2</v>
      </c>
      <c r="Z112" s="12">
        <v>5</v>
      </c>
      <c r="AA112" s="12">
        <f t="shared" si="62"/>
        <v>9</v>
      </c>
      <c r="AB112" s="10">
        <f t="shared" si="63"/>
        <v>22</v>
      </c>
    </row>
    <row r="113" spans="2:28" x14ac:dyDescent="0.3">
      <c r="B113" t="str">
        <f t="shared" si="56"/>
        <v>Matt Brauer</v>
      </c>
      <c r="C113" s="5">
        <f t="shared" si="54"/>
        <v>1</v>
      </c>
      <c r="D113" s="5">
        <f t="shared" si="54"/>
        <v>1</v>
      </c>
      <c r="E113" s="5">
        <f t="shared" si="54"/>
        <v>3</v>
      </c>
      <c r="F113" s="5">
        <f t="shared" si="54"/>
        <v>2</v>
      </c>
      <c r="G113" s="5">
        <f t="shared" si="54"/>
        <v>0</v>
      </c>
      <c r="H113" s="5">
        <f t="shared" si="54"/>
        <v>0</v>
      </c>
      <c r="I113" s="5">
        <f t="shared" si="54"/>
        <v>0</v>
      </c>
      <c r="J113" s="5">
        <f t="shared" si="54"/>
        <v>0</v>
      </c>
      <c r="K113" s="5">
        <f t="shared" si="54"/>
        <v>0</v>
      </c>
      <c r="L113" s="6">
        <f t="shared" si="57"/>
        <v>7</v>
      </c>
      <c r="M113" s="5">
        <f t="shared" si="55"/>
        <v>0</v>
      </c>
      <c r="N113" s="5">
        <f t="shared" si="55"/>
        <v>0</v>
      </c>
      <c r="O113" s="5">
        <f t="shared" si="55"/>
        <v>0</v>
      </c>
      <c r="P113" s="5">
        <f t="shared" si="55"/>
        <v>0</v>
      </c>
      <c r="Q113" s="5">
        <f t="shared" si="55"/>
        <v>0</v>
      </c>
      <c r="R113" s="5">
        <f t="shared" si="55"/>
        <v>0</v>
      </c>
      <c r="S113" s="5">
        <f t="shared" si="55"/>
        <v>0</v>
      </c>
      <c r="T113" s="5">
        <f t="shared" si="55"/>
        <v>0</v>
      </c>
      <c r="U113" s="5">
        <f t="shared" si="55"/>
        <v>0</v>
      </c>
      <c r="V113" s="6">
        <f t="shared" si="58"/>
        <v>0</v>
      </c>
      <c r="W113" s="6">
        <f t="shared" si="59"/>
        <v>7</v>
      </c>
      <c r="X113" s="17">
        <f t="shared" si="60"/>
        <v>2.1</v>
      </c>
      <c r="Y113" s="12">
        <f t="shared" si="61"/>
        <v>2</v>
      </c>
      <c r="Z113" s="12">
        <v>5</v>
      </c>
      <c r="AA113" s="12">
        <f t="shared" si="62"/>
        <v>9</v>
      </c>
      <c r="AB113" s="10">
        <f t="shared" si="63"/>
        <v>18.100000000000001</v>
      </c>
    </row>
    <row r="114" spans="2:28" x14ac:dyDescent="0.3">
      <c r="B114" t="str">
        <f t="shared" si="56"/>
        <v>Blake Dougan</v>
      </c>
      <c r="C114" s="5">
        <f t="shared" si="54"/>
        <v>0</v>
      </c>
      <c r="D114" s="5">
        <f t="shared" si="54"/>
        <v>0</v>
      </c>
      <c r="E114" s="5">
        <f t="shared" si="54"/>
        <v>0</v>
      </c>
      <c r="F114" s="5">
        <f t="shared" si="54"/>
        <v>0</v>
      </c>
      <c r="G114" s="5">
        <f t="shared" si="54"/>
        <v>0</v>
      </c>
      <c r="H114" s="5">
        <f t="shared" si="54"/>
        <v>0</v>
      </c>
      <c r="I114" s="5">
        <f t="shared" si="54"/>
        <v>0</v>
      </c>
      <c r="J114" s="5">
        <f t="shared" si="54"/>
        <v>0</v>
      </c>
      <c r="K114" s="5">
        <f t="shared" si="54"/>
        <v>0</v>
      </c>
      <c r="L114" s="6">
        <f t="shared" si="57"/>
        <v>0</v>
      </c>
      <c r="M114" s="5">
        <f t="shared" si="55"/>
        <v>0</v>
      </c>
      <c r="N114" s="5">
        <f t="shared" si="55"/>
        <v>0</v>
      </c>
      <c r="O114" s="5">
        <f t="shared" si="55"/>
        <v>0</v>
      </c>
      <c r="P114" s="5">
        <f t="shared" si="55"/>
        <v>0</v>
      </c>
      <c r="Q114" s="5">
        <f t="shared" si="55"/>
        <v>0</v>
      </c>
      <c r="R114" s="5">
        <f t="shared" si="55"/>
        <v>0</v>
      </c>
      <c r="S114" s="5">
        <f t="shared" si="55"/>
        <v>0</v>
      </c>
      <c r="T114" s="5">
        <f t="shared" si="55"/>
        <v>0</v>
      </c>
      <c r="U114" s="5">
        <f t="shared" si="55"/>
        <v>0</v>
      </c>
      <c r="V114" s="6">
        <f t="shared" si="58"/>
        <v>0</v>
      </c>
      <c r="W114" s="6">
        <f t="shared" si="59"/>
        <v>0</v>
      </c>
      <c r="X114" s="17">
        <f t="shared" si="60"/>
        <v>0</v>
      </c>
      <c r="Y114" s="12">
        <f t="shared" si="61"/>
        <v>2</v>
      </c>
      <c r="Z114" s="12">
        <v>5</v>
      </c>
      <c r="AA114" s="12">
        <f t="shared" si="62"/>
        <v>9</v>
      </c>
      <c r="AB114" s="10">
        <f t="shared" si="63"/>
        <v>16</v>
      </c>
    </row>
    <row r="115" spans="2:28" x14ac:dyDescent="0.3">
      <c r="B115" t="str">
        <f t="shared" si="56"/>
        <v>Mike Dougan</v>
      </c>
      <c r="C115" s="5">
        <f t="shared" ref="C115:K120" si="64">+C67+C91</f>
        <v>0</v>
      </c>
      <c r="D115" s="5">
        <f t="shared" si="64"/>
        <v>0</v>
      </c>
      <c r="E115" s="5">
        <f t="shared" si="64"/>
        <v>0</v>
      </c>
      <c r="F115" s="5">
        <f t="shared" si="64"/>
        <v>0</v>
      </c>
      <c r="G115" s="5">
        <f t="shared" si="64"/>
        <v>0</v>
      </c>
      <c r="H115" s="5">
        <f t="shared" si="64"/>
        <v>0</v>
      </c>
      <c r="I115" s="5">
        <f t="shared" si="64"/>
        <v>0</v>
      </c>
      <c r="J115" s="5">
        <f t="shared" si="64"/>
        <v>0</v>
      </c>
      <c r="K115" s="5">
        <f t="shared" si="64"/>
        <v>0</v>
      </c>
      <c r="L115" s="6">
        <f t="shared" si="57"/>
        <v>0</v>
      </c>
      <c r="M115" s="5">
        <f t="shared" ref="M115:U120" si="65">+M67+M91</f>
        <v>0</v>
      </c>
      <c r="N115" s="5">
        <f t="shared" si="65"/>
        <v>0</v>
      </c>
      <c r="O115" s="5">
        <f t="shared" si="65"/>
        <v>0</v>
      </c>
      <c r="P115" s="5">
        <f t="shared" si="65"/>
        <v>0</v>
      </c>
      <c r="Q115" s="5">
        <f t="shared" si="65"/>
        <v>0</v>
      </c>
      <c r="R115" s="5">
        <f t="shared" si="65"/>
        <v>0</v>
      </c>
      <c r="S115" s="5">
        <f t="shared" si="65"/>
        <v>0</v>
      </c>
      <c r="T115" s="5">
        <f t="shared" si="65"/>
        <v>0</v>
      </c>
      <c r="U115" s="5">
        <f t="shared" si="65"/>
        <v>0</v>
      </c>
      <c r="V115" s="6">
        <f t="shared" si="58"/>
        <v>0</v>
      </c>
      <c r="W115" s="6">
        <f t="shared" si="59"/>
        <v>0</v>
      </c>
      <c r="X115" s="17">
        <f t="shared" si="60"/>
        <v>0</v>
      </c>
      <c r="Y115" s="12">
        <f t="shared" si="61"/>
        <v>2</v>
      </c>
      <c r="Z115" s="12">
        <v>5</v>
      </c>
      <c r="AA115" s="12">
        <f t="shared" si="62"/>
        <v>9</v>
      </c>
      <c r="AB115" s="11">
        <f>SUM(AB99:AB114)</f>
        <v>283</v>
      </c>
    </row>
    <row r="116" spans="2:28" x14ac:dyDescent="0.3">
      <c r="B116" t="str">
        <f t="shared" si="56"/>
        <v>TJ Williams</v>
      </c>
      <c r="C116" s="5">
        <f t="shared" si="64"/>
        <v>0</v>
      </c>
      <c r="D116" s="5">
        <f t="shared" si="64"/>
        <v>0</v>
      </c>
      <c r="E116" s="5">
        <f t="shared" si="64"/>
        <v>0</v>
      </c>
      <c r="F116" s="5">
        <f t="shared" si="64"/>
        <v>0</v>
      </c>
      <c r="G116" s="5">
        <f t="shared" si="64"/>
        <v>0</v>
      </c>
      <c r="H116" s="5">
        <f t="shared" si="64"/>
        <v>0</v>
      </c>
      <c r="I116" s="5">
        <f t="shared" si="64"/>
        <v>0</v>
      </c>
      <c r="J116" s="5">
        <f t="shared" si="64"/>
        <v>0</v>
      </c>
      <c r="K116" s="5">
        <f t="shared" si="64"/>
        <v>0</v>
      </c>
      <c r="L116" s="6">
        <f t="shared" si="57"/>
        <v>0</v>
      </c>
      <c r="M116" s="5">
        <f t="shared" si="65"/>
        <v>0</v>
      </c>
      <c r="N116" s="5">
        <f t="shared" si="65"/>
        <v>0</v>
      </c>
      <c r="O116" s="5">
        <f t="shared" si="65"/>
        <v>0</v>
      </c>
      <c r="P116" s="5">
        <f t="shared" si="65"/>
        <v>0</v>
      </c>
      <c r="Q116" s="5">
        <f t="shared" si="65"/>
        <v>0</v>
      </c>
      <c r="R116" s="5">
        <f t="shared" si="65"/>
        <v>0</v>
      </c>
      <c r="S116" s="5">
        <f t="shared" si="65"/>
        <v>0</v>
      </c>
      <c r="T116" s="5">
        <f t="shared" si="65"/>
        <v>0</v>
      </c>
      <c r="U116" s="5">
        <f t="shared" si="65"/>
        <v>0</v>
      </c>
      <c r="V116" s="6">
        <f t="shared" si="58"/>
        <v>0</v>
      </c>
      <c r="W116" s="6">
        <f t="shared" si="59"/>
        <v>0</v>
      </c>
      <c r="X116" s="17">
        <f t="shared" si="60"/>
        <v>0</v>
      </c>
      <c r="Y116" s="12">
        <f t="shared" si="61"/>
        <v>2</v>
      </c>
      <c r="Z116" s="12">
        <v>5</v>
      </c>
      <c r="AA116" s="12">
        <f t="shared" si="62"/>
        <v>9</v>
      </c>
    </row>
    <row r="117" spans="2:28" x14ac:dyDescent="0.3">
      <c r="B117" t="str">
        <f t="shared" si="56"/>
        <v>Tim Steffl</v>
      </c>
      <c r="C117" s="5">
        <f t="shared" si="64"/>
        <v>-12</v>
      </c>
      <c r="D117" s="5">
        <f t="shared" si="64"/>
        <v>0</v>
      </c>
      <c r="E117" s="5">
        <f t="shared" si="64"/>
        <v>0</v>
      </c>
      <c r="F117" s="5">
        <f t="shared" si="64"/>
        <v>0</v>
      </c>
      <c r="G117" s="5">
        <f t="shared" si="64"/>
        <v>0</v>
      </c>
      <c r="H117" s="5">
        <f t="shared" si="64"/>
        <v>0</v>
      </c>
      <c r="I117" s="5">
        <f t="shared" si="64"/>
        <v>0</v>
      </c>
      <c r="J117" s="5">
        <f t="shared" si="64"/>
        <v>0</v>
      </c>
      <c r="K117" s="5">
        <f t="shared" si="64"/>
        <v>0</v>
      </c>
      <c r="L117" s="6">
        <f t="shared" si="57"/>
        <v>-12</v>
      </c>
      <c r="M117" s="5">
        <f t="shared" si="65"/>
        <v>0</v>
      </c>
      <c r="N117" s="5">
        <f t="shared" si="65"/>
        <v>0</v>
      </c>
      <c r="O117" s="5">
        <f t="shared" si="65"/>
        <v>0</v>
      </c>
      <c r="P117" s="5">
        <f t="shared" si="65"/>
        <v>0</v>
      </c>
      <c r="Q117" s="5">
        <f t="shared" si="65"/>
        <v>0</v>
      </c>
      <c r="R117" s="5">
        <f t="shared" si="65"/>
        <v>0</v>
      </c>
      <c r="S117" s="5">
        <f t="shared" si="65"/>
        <v>0</v>
      </c>
      <c r="T117" s="5">
        <f t="shared" si="65"/>
        <v>0</v>
      </c>
      <c r="U117" s="5">
        <f t="shared" si="65"/>
        <v>0</v>
      </c>
      <c r="V117" s="6">
        <f t="shared" si="58"/>
        <v>0</v>
      </c>
      <c r="W117" s="6">
        <f t="shared" si="59"/>
        <v>-12</v>
      </c>
      <c r="X117" s="17">
        <f t="shared" si="60"/>
        <v>-3.5999999999999996</v>
      </c>
      <c r="Y117" s="12">
        <f t="shared" si="61"/>
        <v>2</v>
      </c>
      <c r="Z117" s="12">
        <v>5</v>
      </c>
      <c r="AA117" s="12">
        <f t="shared" si="62"/>
        <v>9</v>
      </c>
    </row>
    <row r="118" spans="2:28" x14ac:dyDescent="0.3">
      <c r="B118" t="str">
        <f t="shared" si="56"/>
        <v>Dave Keyser</v>
      </c>
      <c r="C118" s="5">
        <f t="shared" si="64"/>
        <v>-8</v>
      </c>
      <c r="D118" s="5">
        <f t="shared" si="64"/>
        <v>6</v>
      </c>
      <c r="E118" s="5">
        <f t="shared" si="64"/>
        <v>14</v>
      </c>
      <c r="F118" s="5">
        <f t="shared" si="64"/>
        <v>0</v>
      </c>
      <c r="G118" s="5">
        <f t="shared" si="64"/>
        <v>0</v>
      </c>
      <c r="H118" s="5">
        <f t="shared" si="64"/>
        <v>0</v>
      </c>
      <c r="I118" s="5">
        <f t="shared" si="64"/>
        <v>0</v>
      </c>
      <c r="J118" s="5">
        <f t="shared" si="64"/>
        <v>0</v>
      </c>
      <c r="K118" s="5">
        <f t="shared" si="64"/>
        <v>0</v>
      </c>
      <c r="L118" s="6">
        <f t="shared" si="57"/>
        <v>12</v>
      </c>
      <c r="M118" s="5">
        <f t="shared" si="65"/>
        <v>0</v>
      </c>
      <c r="N118" s="5">
        <f t="shared" si="65"/>
        <v>0</v>
      </c>
      <c r="O118" s="5">
        <f t="shared" si="65"/>
        <v>0</v>
      </c>
      <c r="P118" s="5">
        <f t="shared" si="65"/>
        <v>0</v>
      </c>
      <c r="Q118" s="5">
        <f t="shared" si="65"/>
        <v>0</v>
      </c>
      <c r="R118" s="5">
        <f t="shared" si="65"/>
        <v>0</v>
      </c>
      <c r="S118" s="5">
        <f t="shared" si="65"/>
        <v>0</v>
      </c>
      <c r="T118" s="5">
        <f t="shared" si="65"/>
        <v>0</v>
      </c>
      <c r="U118" s="5">
        <f t="shared" si="65"/>
        <v>0</v>
      </c>
      <c r="V118" s="6">
        <f t="shared" si="58"/>
        <v>0</v>
      </c>
      <c r="W118" s="6">
        <f t="shared" si="59"/>
        <v>12</v>
      </c>
      <c r="X118" s="17">
        <f t="shared" si="60"/>
        <v>3.5999999999999996</v>
      </c>
      <c r="Y118" s="12">
        <f t="shared" si="61"/>
        <v>2</v>
      </c>
      <c r="Z118" s="12">
        <v>5</v>
      </c>
      <c r="AA118" s="12">
        <f t="shared" si="62"/>
        <v>9</v>
      </c>
    </row>
    <row r="119" spans="2:28" x14ac:dyDescent="0.3">
      <c r="B119" t="str">
        <f t="shared" si="56"/>
        <v>Jack Sullivan</v>
      </c>
      <c r="C119" s="5">
        <f t="shared" si="64"/>
        <v>-12</v>
      </c>
      <c r="D119" s="5">
        <f t="shared" si="64"/>
        <v>0</v>
      </c>
      <c r="E119" s="5">
        <f t="shared" si="64"/>
        <v>0</v>
      </c>
      <c r="F119" s="5">
        <f t="shared" si="64"/>
        <v>0</v>
      </c>
      <c r="G119" s="5">
        <f t="shared" si="64"/>
        <v>0</v>
      </c>
      <c r="H119" s="5">
        <f t="shared" si="64"/>
        <v>0</v>
      </c>
      <c r="I119" s="5">
        <f t="shared" si="64"/>
        <v>0</v>
      </c>
      <c r="J119" s="5">
        <f t="shared" si="64"/>
        <v>0</v>
      </c>
      <c r="K119" s="5">
        <f t="shared" si="64"/>
        <v>0</v>
      </c>
      <c r="L119" s="6">
        <f t="shared" si="57"/>
        <v>-12</v>
      </c>
      <c r="M119" s="5">
        <f t="shared" si="65"/>
        <v>0</v>
      </c>
      <c r="N119" s="5">
        <f t="shared" si="65"/>
        <v>0</v>
      </c>
      <c r="O119" s="5">
        <f t="shared" si="65"/>
        <v>0</v>
      </c>
      <c r="P119" s="5">
        <f t="shared" si="65"/>
        <v>0</v>
      </c>
      <c r="Q119" s="5">
        <f t="shared" si="65"/>
        <v>0</v>
      </c>
      <c r="R119" s="5">
        <f t="shared" si="65"/>
        <v>0</v>
      </c>
      <c r="S119" s="5">
        <f t="shared" si="65"/>
        <v>0</v>
      </c>
      <c r="T119" s="5">
        <f t="shared" si="65"/>
        <v>0</v>
      </c>
      <c r="U119" s="5">
        <f t="shared" si="65"/>
        <v>0</v>
      </c>
      <c r="V119" s="6">
        <f t="shared" si="58"/>
        <v>0</v>
      </c>
      <c r="W119" s="6">
        <f t="shared" si="59"/>
        <v>-12</v>
      </c>
      <c r="X119" s="17">
        <f t="shared" si="60"/>
        <v>-3.5999999999999996</v>
      </c>
      <c r="Y119" s="12">
        <f t="shared" si="61"/>
        <v>2</v>
      </c>
      <c r="Z119" s="12">
        <v>5</v>
      </c>
      <c r="AA119" s="12">
        <f t="shared" si="62"/>
        <v>9</v>
      </c>
    </row>
    <row r="120" spans="2:28" x14ac:dyDescent="0.3">
      <c r="B120" t="str">
        <f t="shared" si="56"/>
        <v>Chris Flynn</v>
      </c>
      <c r="C120" s="5">
        <f t="shared" si="64"/>
        <v>-8</v>
      </c>
      <c r="D120" s="5">
        <f t="shared" si="64"/>
        <v>0</v>
      </c>
      <c r="E120" s="5">
        <f t="shared" si="64"/>
        <v>0</v>
      </c>
      <c r="F120" s="5">
        <f t="shared" si="64"/>
        <v>0</v>
      </c>
      <c r="G120" s="5">
        <f t="shared" si="64"/>
        <v>0</v>
      </c>
      <c r="H120" s="5">
        <f t="shared" si="64"/>
        <v>0</v>
      </c>
      <c r="I120" s="5">
        <f t="shared" si="64"/>
        <v>0</v>
      </c>
      <c r="J120" s="5">
        <f t="shared" si="64"/>
        <v>0</v>
      </c>
      <c r="K120" s="5">
        <f t="shared" si="64"/>
        <v>0</v>
      </c>
      <c r="L120" s="6">
        <f t="shared" si="57"/>
        <v>-8</v>
      </c>
      <c r="M120" s="5">
        <f t="shared" si="65"/>
        <v>0</v>
      </c>
      <c r="N120" s="5">
        <f t="shared" si="65"/>
        <v>0</v>
      </c>
      <c r="O120" s="5">
        <f t="shared" si="65"/>
        <v>0</v>
      </c>
      <c r="P120" s="5">
        <f t="shared" si="65"/>
        <v>0</v>
      </c>
      <c r="Q120" s="5">
        <f t="shared" si="65"/>
        <v>0</v>
      </c>
      <c r="R120" s="5">
        <f t="shared" si="65"/>
        <v>0</v>
      </c>
      <c r="S120" s="5">
        <f t="shared" si="65"/>
        <v>0</v>
      </c>
      <c r="T120" s="5">
        <f t="shared" si="65"/>
        <v>0</v>
      </c>
      <c r="U120" s="5">
        <f t="shared" si="65"/>
        <v>0</v>
      </c>
      <c r="V120" s="6">
        <f t="shared" si="58"/>
        <v>0</v>
      </c>
      <c r="W120" s="6">
        <f t="shared" si="59"/>
        <v>-8</v>
      </c>
      <c r="X120" s="17">
        <f t="shared" si="60"/>
        <v>-2.4</v>
      </c>
      <c r="Y120" s="12">
        <f t="shared" si="61"/>
        <v>2</v>
      </c>
      <c r="Z120" s="12">
        <v>5</v>
      </c>
      <c r="AA120" s="12">
        <f t="shared" si="62"/>
        <v>9</v>
      </c>
    </row>
    <row r="121" spans="2:28" x14ac:dyDescent="0.3">
      <c r="B121" t="str">
        <f>+B98</f>
        <v>Net</v>
      </c>
      <c r="C121" s="5">
        <f>+C97+C73</f>
        <v>-2</v>
      </c>
      <c r="D121" s="5">
        <f t="shared" ref="D121:W121" si="66">+D97+D73</f>
        <v>36</v>
      </c>
      <c r="E121" s="5">
        <f t="shared" si="66"/>
        <v>26</v>
      </c>
      <c r="F121" s="5">
        <f t="shared" si="66"/>
        <v>6</v>
      </c>
      <c r="G121" s="5">
        <f t="shared" si="66"/>
        <v>4</v>
      </c>
      <c r="H121" s="5">
        <f t="shared" si="66"/>
        <v>0</v>
      </c>
      <c r="I121" s="5">
        <f t="shared" si="66"/>
        <v>0</v>
      </c>
      <c r="J121" s="5">
        <f t="shared" si="66"/>
        <v>0</v>
      </c>
      <c r="K121" s="5">
        <f t="shared" si="66"/>
        <v>0</v>
      </c>
      <c r="L121" s="6">
        <f t="shared" si="66"/>
        <v>0</v>
      </c>
      <c r="M121" s="5">
        <f t="shared" si="66"/>
        <v>0</v>
      </c>
      <c r="N121" s="5">
        <f t="shared" si="66"/>
        <v>0</v>
      </c>
      <c r="O121" s="5">
        <f t="shared" si="66"/>
        <v>0</v>
      </c>
      <c r="P121" s="5">
        <f t="shared" si="66"/>
        <v>0</v>
      </c>
      <c r="Q121" s="5">
        <f t="shared" si="66"/>
        <v>0</v>
      </c>
      <c r="R121" s="5">
        <f t="shared" si="66"/>
        <v>0</v>
      </c>
      <c r="S121" s="5">
        <f t="shared" si="66"/>
        <v>0</v>
      </c>
      <c r="T121" s="5">
        <f t="shared" si="66"/>
        <v>0</v>
      </c>
      <c r="U121" s="5">
        <f t="shared" si="66"/>
        <v>0</v>
      </c>
      <c r="V121" s="6">
        <f t="shared" si="66"/>
        <v>0</v>
      </c>
      <c r="W121" s="6">
        <f t="shared" si="66"/>
        <v>0</v>
      </c>
      <c r="X121" s="17">
        <f t="shared" si="60"/>
        <v>0</v>
      </c>
      <c r="Y121" s="12">
        <f t="shared" si="61"/>
        <v>2</v>
      </c>
      <c r="Z121" s="12">
        <v>5</v>
      </c>
      <c r="AA121" s="12">
        <f t="shared" si="62"/>
        <v>9</v>
      </c>
    </row>
    <row r="122" spans="2:28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6"/>
      <c r="W122" s="6"/>
      <c r="X122" s="17"/>
      <c r="Y122" s="12"/>
      <c r="Z122" s="12"/>
      <c r="AA122" s="12"/>
    </row>
    <row r="123" spans="2:28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6"/>
      <c r="W123" s="6"/>
      <c r="X123" s="17"/>
      <c r="Y123" s="12"/>
      <c r="Z123" s="12"/>
      <c r="AA1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Brauer</dc:creator>
  <cp:lastModifiedBy>David Brauer</cp:lastModifiedBy>
  <dcterms:created xsi:type="dcterms:W3CDTF">2022-08-24T21:20:53Z</dcterms:created>
  <dcterms:modified xsi:type="dcterms:W3CDTF">2022-09-10T00:52:16Z</dcterms:modified>
</cp:coreProperties>
</file>