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70" windowHeight="8192" windowWidth="16384" xWindow="0" yWindow="0"/>
  </bookViews>
  <sheets>
    <sheet name="Part1" sheetId="1" state="visible" r:id="rId2"/>
    <sheet name="Part2" sheetId="2" state="visible" r:id="rId3"/>
    <sheet name="QQScores" sheetId="3" state="visible" r:id="rId4"/>
    <sheet name="Sheet3" sheetId="4" state="visible" r:id="rId5"/>
  </sheets>
  <definedNames>
    <definedName function="false" hidden="false" name="_xlnm._FilterDatabase" vbProcedure="false">Part1!$A$5:$AF$24</definedName>
    <definedName function="false" hidden="false" name="_xlnm._FilterDatabase_1" vbProcedure="false">Part2!$A$5:$AB$24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X24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CliffHurst:
</t>
        </r>
        <r>
          <rPr>
            <rFont val="Tahoma"/>
            <charset val="1"/>
            <family val="2"/>
            <color rgb="00000000"/>
            <sz val="9"/>
          </rPr>
          <t xml:space="preserve">Depends on the balance scores to calculate</t>
        </r>
      </text>
    </comment>
    <comment authorId="0" ref="AH24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CliffHurst:
</t>
        </r>
        <r>
          <rPr>
            <rFont val="Tahoma"/>
            <charset val="1"/>
            <family val="2"/>
            <color rgb="00000000"/>
            <sz val="9"/>
          </rPr>
          <t xml:space="preserve">This should be a Spearman's Rank Order Correlation coefficient. Does Excel use Pearson's correlation instead?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T24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CliffHurst:
</t>
        </r>
        <r>
          <rPr>
            <rFont val="Tahoma"/>
            <charset val="1"/>
            <family val="2"/>
            <color rgb="00000000"/>
            <sz val="9"/>
          </rPr>
          <t xml:space="preserve">Depends on Balance scores to calculate</t>
        </r>
      </text>
    </comment>
    <comment authorId="0" ref="AD24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CliffHurst:
</t>
        </r>
        <r>
          <rPr>
            <rFont val="Tahoma"/>
            <charset val="1"/>
            <family val="2"/>
            <color rgb="00000000"/>
            <sz val="9"/>
          </rPr>
          <t xml:space="preserve">This should be a Spearman's Rank Order Correlation coefficient. Does Excel use Pearson's correlation instead?</t>
        </r>
      </text>
    </comment>
  </commentList>
</comments>
</file>

<file path=xl/sharedStrings.xml><?xml version="1.0" encoding="utf-8"?>
<sst xmlns="http://schemas.openxmlformats.org/spreadsheetml/2006/main" count="200" uniqueCount="107">
  <si>
    <t>Cliffs Calculations for scoring the HVP in Excel</t>
  </si>
  <si>
    <t>Respondent</t>
  </si>
  <si>
    <t>Eduardo Guiterrez</t>
  </si>
  <si>
    <t>Part 1 V.Q.</t>
  </si>
  <si>
    <t>Base </t>
  </si>
  <si>
    <t>Respondents</t>
  </si>
  <si>
    <t>Theoretical</t>
  </si>
  <si>
    <t>Global</t>
  </si>
  <si>
    <t>Stage </t>
  </si>
  <si>
    <t>ID</t>
  </si>
  <si>
    <t>Value</t>
  </si>
  <si>
    <t>Order</t>
  </si>
  <si>
    <t>I1</t>
  </si>
  <si>
    <t>E1</t>
  </si>
  <si>
    <t>S1</t>
  </si>
  <si>
    <t>Type</t>
  </si>
  <si>
    <t>DIMI1</t>
  </si>
  <si>
    <t>DIME1</t>
  </si>
  <si>
    <t>DIMS1</t>
  </si>
  <si>
    <t>INTI1</t>
  </si>
  <si>
    <t>INTE1</t>
  </si>
  <si>
    <t>INTS1</t>
  </si>
  <si>
    <t>INT1</t>
  </si>
  <si>
    <t>DIF1</t>
  </si>
  <si>
    <t>DIM1</t>
  </si>
  <si>
    <t>DI1</t>
  </si>
  <si>
    <t>DIS1</t>
  </si>
  <si>
    <t>AIper1</t>
  </si>
  <si>
    <t>VQ1</t>
  </si>
  <si>
    <t>VQ2</t>
  </si>
  <si>
    <t>DIMper1</t>
  </si>
  <si>
    <t>INTper1</t>
  </si>
  <si>
    <t>BALI1</t>
  </si>
  <si>
    <t>BALE1</t>
  </si>
  <si>
    <t>BALS1</t>
  </si>
  <si>
    <t>Rho1</t>
  </si>
  <si>
    <t>a </t>
  </si>
  <si>
    <t>E</t>
  </si>
  <si>
    <t>{:row_number =&gt;'</t>
  </si>
  <si>
    <t>A madman/A destructively harmful person</t>
  </si>
  <si>
    <t>b</t>
  </si>
  <si>
    <t>S</t>
  </si>
  <si>
    <t>Love of nature</t>
  </si>
  <si>
    <t>c</t>
  </si>
  <si>
    <t>A pile of trash/A rubbish heap</t>
  </si>
  <si>
    <t>d</t>
  </si>
  <si>
    <t>A technical improvement</t>
  </si>
  <si>
    <t>e</t>
  </si>
  <si>
    <t>A devoted scientist</t>
  </si>
  <si>
    <t>f</t>
  </si>
  <si>
    <t>I</t>
  </si>
  <si>
    <t>Torture a person/Sadism</t>
  </si>
  <si>
    <t>g</t>
  </si>
  <si>
    <t>Burn a witch at the stake/Religious fanaticism</t>
  </si>
  <si>
    <t>h</t>
  </si>
  <si>
    <t>A mathematical genius</t>
  </si>
  <si>
    <t>Nonsense/Absurdity/Stupidity</t>
  </si>
  <si>
    <t>j</t>
  </si>
  <si>
    <t>An electrical short circuit/A system breakdown</t>
  </si>
  <si>
    <t>k</t>
  </si>
  <si>
    <t>A uniform</t>
  </si>
  <si>
    <t>l</t>
  </si>
  <si>
    <t>A baby</t>
  </si>
  <si>
    <t>m</t>
  </si>
  <si>
    <t>A good meal</t>
  </si>
  <si>
    <t>n</t>
  </si>
  <si>
    <t>By this ring, I thee wed/Marriage vows</t>
  </si>
  <si>
    <t>o</t>
  </si>
  <si>
    <t>A traffic ticket/A fine</t>
  </si>
  <si>
    <t>p</t>
  </si>
  <si>
    <t>An assembly line/Highly routine labor</t>
  </si>
  <si>
    <t>q</t>
  </si>
  <si>
    <t>Slavery/Being a slave/Being enslaved</t>
  </si>
  <si>
    <t>r</t>
  </si>
  <si>
    <t>Blow up an airliner in flight/An act of terror</t>
  </si>
  <si>
    <t>?</t>
  </si>
  <si>
    <t>I2</t>
  </si>
  <si>
    <t>E2</t>
  </si>
  <si>
    <t>S2</t>
  </si>
  <si>
    <t>DIMI2</t>
  </si>
  <si>
    <t>DIME2</t>
  </si>
  <si>
    <t>DIMS2</t>
  </si>
  <si>
    <t>INTI2</t>
  </si>
  <si>
    <t>INTE2</t>
  </si>
  <si>
    <t>INTS2</t>
  </si>
  <si>
    <t>INT2</t>
  </si>
  <si>
    <t>DIF2</t>
  </si>
  <si>
    <t>DIM2</t>
  </si>
  <si>
    <t>DI2</t>
  </si>
  <si>
    <t>DIS2</t>
  </si>
  <si>
    <t>AIper2</t>
  </si>
  <si>
    <t>SQ1</t>
  </si>
  <si>
    <t>SQ2</t>
  </si>
  <si>
    <t>DIMper2</t>
  </si>
  <si>
    <t>INTper2</t>
  </si>
  <si>
    <t>BALI2</t>
  </si>
  <si>
    <t>BALE2</t>
  </si>
  <si>
    <t>BALS2</t>
  </si>
  <si>
    <t>Rho2</t>
  </si>
  <si>
    <t>NA</t>
  </si>
  <si>
    <t>DIF1/DIF2</t>
  </si>
  <si>
    <t>BQr1</t>
  </si>
  <si>
    <t>BQr2</t>
  </si>
  <si>
    <t>BQa1</t>
  </si>
  <si>
    <t>BQa2</t>
  </si>
  <si>
    <t>CQ1</t>
  </si>
  <si>
    <t>CQ2</t>
  </si>
</sst>
</file>

<file path=xl/styles.xml><?xml version="1.0" encoding="utf-8"?>
<styleSheet xmlns="http://schemas.openxmlformats.org/spreadsheetml/2006/main">
  <numFmts count="7">
    <numFmt formatCode="GENERAL" numFmtId="164"/>
    <numFmt formatCode="0.00" numFmtId="165"/>
    <numFmt formatCode="GENERAL" numFmtId="166"/>
    <numFmt formatCode="0%" numFmtId="167"/>
    <numFmt formatCode="0" numFmtId="168"/>
    <numFmt formatCode="0.000" numFmtId="169"/>
    <numFmt formatCode="0.0" numFmtId="170"/>
  </numFmts>
  <fonts count="12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4F81BD"/>
      <sz val="11"/>
    </font>
    <font>
      <name val="Ubuntu"/>
      <family val="0"/>
      <color rgb="003C3C3C"/>
      <sz val="6.4"/>
    </font>
    <font>
      <name val="Calibri"/>
      <charset val="1"/>
      <family val="2"/>
      <b val="true"/>
      <color rgb="004F81BD"/>
      <sz val="11"/>
    </font>
    <font>
      <name val="Tahoma"/>
      <charset val="1"/>
      <family val="2"/>
      <b val="true"/>
      <color rgb="00000000"/>
      <sz val="9"/>
    </font>
    <font>
      <name val="Tahoma"/>
      <charset val="1"/>
      <family val="2"/>
      <color rgb="00000000"/>
      <sz val="9"/>
    </font>
    <font>
      <name val="Calibri"/>
      <charset val="1"/>
      <family val="2"/>
      <b val="true"/>
      <sz val="11"/>
    </font>
    <font>
      <name val="Calibri"/>
      <charset val="1"/>
      <family val="2"/>
      <color rgb="00FF0000"/>
      <sz val="11"/>
    </font>
    <font>
      <name val="Calibri"/>
      <charset val="1"/>
      <family val="2"/>
      <b val="true"/>
      <color rgb="00FF0000"/>
      <sz val="11"/>
    </font>
  </fonts>
  <fills count="5">
    <fill>
      <patternFill patternType="none"/>
    </fill>
    <fill>
      <patternFill patternType="gray125"/>
    </fill>
    <fill>
      <patternFill patternType="solid">
        <fgColor rgb="00EEECE1"/>
        <bgColor rgb="00F2F2F2"/>
      </patternFill>
    </fill>
    <fill>
      <patternFill patternType="solid">
        <fgColor rgb="00F2F2F2"/>
        <bgColor rgb="00EEECE1"/>
      </patternFill>
    </fill>
    <fill>
      <patternFill patternType="solid">
        <fgColor rgb="00FF0000"/>
        <bgColor rgb="009933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7">
      <alignment horizontal="general" indent="0" shrinkToFit="false" textRotation="0" vertical="bottom" wrapText="false"/>
      <protection hidden="false" locked="true"/>
    </xf>
  </cellStyleXfs>
  <cellXfs count="27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</xf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true"/>
    </xf>
    <xf applyAlignment="false" applyBorder="false" applyFont="false" applyProtection="false" borderId="0" fillId="0" fontId="0" numFmtId="165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0"/>
    <xf applyAlignment="false" applyBorder="false" applyFont="tru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3" fontId="0" numFmtId="164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6" numFmtId="164" xfId="0"/>
    <xf applyAlignment="true" applyBorder="true" applyFont="true" applyProtection="true" borderId="0" fillId="0" fontId="4" numFmtId="167" xfId="1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/>
    <xf applyAlignment="false" applyBorder="false" applyFont="true" applyProtection="false" borderId="0" fillId="0" fontId="4" numFmtId="168" xfId="0"/>
    <xf applyAlignment="false" applyBorder="false" applyFont="true" applyProtection="false" borderId="0" fillId="0" fontId="9" numFmtId="164" xfId="0"/>
    <xf applyAlignment="true" applyBorder="false" applyFont="true" applyProtection="false" borderId="0" fillId="0" fontId="10" numFmtId="169" xfId="0">
      <alignment horizontal="left" indent="1" shrinkToFit="false" textRotation="0" vertical="bottom" wrapText="false"/>
    </xf>
    <xf applyAlignment="false" applyBorder="false" applyFont="false" applyProtection="false" borderId="0" fillId="0" fontId="0" numFmtId="169" xfId="0"/>
    <xf applyAlignment="false" applyBorder="false" applyFont="true" applyProtection="false" borderId="0" fillId="3" fontId="4" numFmtId="164" xfId="0"/>
    <xf applyAlignment="false" applyBorder="false" applyFont="true" applyProtection="false" borderId="0" fillId="0" fontId="1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4" fontId="4" numFmtId="164" xfId="0"/>
    <xf applyAlignment="false" applyBorder="false" applyFont="true" applyProtection="false" borderId="0" fillId="4" fontId="11" numFmtId="164" xfId="0"/>
    <xf applyAlignment="false" applyBorder="false" applyFont="false" applyProtection="false" borderId="0" fillId="0" fontId="0" numFmtId="170" xfId="0"/>
    <xf applyAlignment="false" applyBorder="false" applyFont="false" applyProtection="false" borderId="0" fillId="0" fontId="0" numFmtId="168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EECE1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J25"/>
  <sheetViews>
    <sheetView colorId="64" defaultGridColor="true" rightToLeft="false" showFormulas="false" showGridLines="true" showOutlineSymbols="true" showRowColHeaders="true" showZeros="true" tabSelected="true" topLeftCell="A4" view="normal" windowProtection="true" workbookViewId="0" zoomScale="100" zoomScaleNormal="100" zoomScalePageLayoutView="100">
      <pane activePane="bottomRight" topLeftCell="G22" xSplit="4" ySplit="2"/>
      <selection activeCell="A4" activeCellId="0" pane="topLeft" sqref="A4"/>
      <selection activeCell="G4" activeCellId="0" pane="topRight" sqref="G4"/>
      <selection activeCell="A22" activeCellId="0" pane="bottomLeft" sqref="A22"/>
      <selection activeCell="G6" activeCellId="0" pane="bottomRight" sqref="G6:G23"/>
    </sheetView>
  </sheetViews>
  <cols>
    <col collapsed="false" hidden="false" max="1" min="1" style="0" width="6.16862745098039"/>
    <col collapsed="false" hidden="false" max="2" min="2" style="0" width="7.45882352941177"/>
    <col collapsed="false" hidden="false" max="3" min="3" style="0" width="13.1960784313725"/>
    <col collapsed="false" hidden="false" max="4" min="4" style="0" width="12.478431372549"/>
    <col collapsed="false" hidden="false" max="5" min="5" style="0" width="10.756862745098"/>
    <col collapsed="false" hidden="false" max="6" min="6" style="1" width="41.0823529411765"/>
    <col collapsed="false" hidden="false" max="7" min="7" style="1" width="30.3686274509804"/>
    <col collapsed="false" hidden="false" max="12" min="8" style="0" width="10.756862745098"/>
    <col collapsed="false" hidden="false" max="26" min="13" style="0" width="8.56862745098039"/>
    <col collapsed="false" hidden="false" max="27" min="27" style="0" width="9.6078431372549"/>
    <col collapsed="false" hidden="false" max="28" min="28" style="0" width="8.56862745098039"/>
    <col collapsed="false" hidden="false" max="29" min="29" style="2" width="1.29019607843137"/>
    <col collapsed="false" hidden="false" max="32" min="30" style="0" width="8.56862745098039"/>
    <col collapsed="false" hidden="false" max="33" min="33" style="0" width="1.43529411764706"/>
    <col collapsed="false" hidden="false" max="34" min="34" style="0" width="14.0549019607843"/>
    <col collapsed="false" hidden="false" max="1025" min="35" style="0" width="8.56862745098039"/>
  </cols>
  <sheetData>
    <row collapsed="false" customFormat="false" customHeight="false" hidden="false" ht="14" outlineLevel="0" r="1">
      <c r="A1" s="0" t="s">
        <v>0</v>
      </c>
    </row>
    <row collapsed="false" customFormat="false" customHeight="false" hidden="false" ht="14.9" outlineLevel="0" r="2">
      <c r="A2" s="0" t="s">
        <v>1</v>
      </c>
      <c r="B2" s="3" t="s">
        <v>2</v>
      </c>
      <c r="C2" s="3"/>
    </row>
    <row collapsed="false" customFormat="false" customHeight="false" hidden="false" ht="14" outlineLevel="0" r="3">
      <c r="A3" s="4" t="s">
        <v>3</v>
      </c>
      <c r="B3" s="4"/>
      <c r="C3" s="4"/>
      <c r="D3" s="4"/>
      <c r="E3" s="4"/>
      <c r="F3" s="5"/>
      <c r="G3" s="5"/>
      <c r="H3" s="4"/>
      <c r="I3" s="4"/>
      <c r="J3" s="4"/>
      <c r="K3" s="4"/>
      <c r="L3" s="4"/>
    </row>
    <row collapsed="false" customFormat="false" customHeight="false" hidden="false" ht="14" outlineLevel="0" r="4">
      <c r="A4" s="4"/>
      <c r="B4" s="4" t="s">
        <v>4</v>
      </c>
      <c r="C4" s="4" t="s">
        <v>5</v>
      </c>
      <c r="D4" s="4" t="s">
        <v>6</v>
      </c>
      <c r="E4" s="4"/>
      <c r="F4" s="5"/>
      <c r="G4" s="5"/>
      <c r="H4" s="4"/>
      <c r="I4" s="4" t="s">
        <v>7</v>
      </c>
      <c r="J4" s="4" t="s">
        <v>7</v>
      </c>
      <c r="K4" s="4" t="s">
        <v>7</v>
      </c>
      <c r="L4" s="4" t="s">
        <v>8</v>
      </c>
      <c r="M4" s="4"/>
      <c r="Z4" s="6"/>
    </row>
    <row collapsed="false" customFormat="false" customHeight="false" hidden="false" ht="14" outlineLevel="0" r="5">
      <c r="A5" s="4" t="s">
        <v>9</v>
      </c>
      <c r="B5" s="4" t="s">
        <v>10</v>
      </c>
      <c r="C5" s="4" t="s">
        <v>11</v>
      </c>
      <c r="D5" s="4" t="s">
        <v>11</v>
      </c>
      <c r="E5" s="4"/>
      <c r="F5" s="5"/>
      <c r="G5" s="5"/>
      <c r="H5" s="4"/>
      <c r="I5" s="4" t="s">
        <v>12</v>
      </c>
      <c r="J5" s="4" t="s">
        <v>13</v>
      </c>
      <c r="K5" s="4" t="s">
        <v>14</v>
      </c>
      <c r="L5" s="4" t="s">
        <v>15</v>
      </c>
      <c r="M5" s="4" t="s">
        <v>16</v>
      </c>
      <c r="N5" s="4" t="s">
        <v>17</v>
      </c>
      <c r="O5" s="4" t="s">
        <v>18</v>
      </c>
      <c r="P5" s="4" t="s">
        <v>19</v>
      </c>
      <c r="Q5" s="4" t="s">
        <v>20</v>
      </c>
      <c r="R5" s="4" t="s">
        <v>21</v>
      </c>
      <c r="S5" s="4" t="s">
        <v>22</v>
      </c>
      <c r="T5" s="4" t="s">
        <v>23</v>
      </c>
      <c r="U5" s="4" t="s">
        <v>24</v>
      </c>
      <c r="V5" s="4" t="s">
        <v>25</v>
      </c>
      <c r="W5" s="4" t="s">
        <v>26</v>
      </c>
      <c r="X5" s="4" t="s">
        <v>27</v>
      </c>
      <c r="Y5" s="4" t="s">
        <v>28</v>
      </c>
      <c r="Z5" s="4" t="s">
        <v>29</v>
      </c>
      <c r="AA5" s="4" t="s">
        <v>30</v>
      </c>
      <c r="AB5" s="4" t="s">
        <v>31</v>
      </c>
      <c r="AC5" s="7"/>
      <c r="AD5" s="4" t="s">
        <v>32</v>
      </c>
      <c r="AE5" s="4" t="s">
        <v>33</v>
      </c>
      <c r="AF5" s="4" t="s">
        <v>34</v>
      </c>
      <c r="AH5" s="4" t="s">
        <v>35</v>
      </c>
    </row>
    <row collapsed="false" customFormat="false" customHeight="false" hidden="false" ht="55.2" outlineLevel="0" r="6">
      <c r="A6" s="0" t="s">
        <v>36</v>
      </c>
      <c r="B6" s="0" t="s">
        <v>37</v>
      </c>
      <c r="C6" s="3" t="n">
        <v>9</v>
      </c>
      <c r="D6" s="0" t="n">
        <v>6</v>
      </c>
      <c r="E6" s="8" t="s">
        <v>38</v>
      </c>
      <c r="F6" s="1" t="str">
        <f aca="false">CONCATENATE(E6,D6,G6)</f>
        <v>{:row_number =&gt;'6{:row_number =&gt;'6',:index_code =&gt;'a',:group_code =&gt;'E', :item =&gt;'A madman/A destructively harmful person'}</v>
      </c>
      <c r="G6" s="1" t="str">
        <f aca="false">CONCATENATE("{:row_number =&gt;'",D6,"',:index_code =&gt;'a',:group_code =&gt;'", B6, "', :item =&gt;'",H6,"'}")</f>
        <v>{:row_number =&gt;'6',:index_code =&gt;'a',:group_code =&gt;'E', :item =&gt;'A madman/A destructively harmful person'}</v>
      </c>
      <c r="H6" s="9" t="s">
        <v>39</v>
      </c>
      <c r="I6" s="10"/>
      <c r="J6" s="10"/>
      <c r="K6" s="10"/>
      <c r="L6" s="2"/>
      <c r="M6" s="10"/>
      <c r="N6" s="3" t="n">
        <f aca="false">ABS(D6-C6)</f>
        <v>3</v>
      </c>
      <c r="O6" s="10"/>
      <c r="P6" s="10"/>
      <c r="Q6" s="3" t="n">
        <f aca="false">MAX(0,N6-2)</f>
        <v>1</v>
      </c>
      <c r="R6" s="10"/>
      <c r="S6" s="10"/>
      <c r="T6" s="10"/>
      <c r="U6" s="10"/>
      <c r="V6" s="10"/>
      <c r="W6" s="3" t="n">
        <f aca="false">IF(OR(AND(C6&lt;10, D6&lt;10),AND(C6&gt;9,D6&gt;9)),0,1)</f>
        <v>0</v>
      </c>
      <c r="X6" s="3"/>
      <c r="Y6" s="11"/>
      <c r="Z6" s="11"/>
      <c r="AA6" s="11"/>
      <c r="AB6" s="11"/>
      <c r="AD6" s="3" t="n">
        <f aca="false">IF($B6="I",IF($D6&lt;10,$D6-$C6,$C6-$D6),0)</f>
        <v>0</v>
      </c>
      <c r="AE6" s="3" t="n">
        <f aca="false">IF($B6="E",IF($D6&lt;10,$D6-$C6,$C6-$D6),0)</f>
        <v>-3</v>
      </c>
      <c r="AF6" s="3" t="n">
        <f aca="false">IF($B6="S",IF($D6&lt;10,$D6-$C6,$C6-$D6),0)</f>
        <v>0</v>
      </c>
      <c r="AH6" s="12" t="n">
        <f aca="false">(C6-$C$24)*(D6-$D$24)</f>
        <v>1.75</v>
      </c>
      <c r="AI6" s="12" t="n">
        <f aca="false">(C6-$C$24)*(C6-$C$24)</f>
        <v>0.25</v>
      </c>
      <c r="AJ6" s="12" t="n">
        <f aca="false">(D6-$D$24)*(D6-$D$24)</f>
        <v>12.25</v>
      </c>
    </row>
    <row collapsed="false" customFormat="false" customHeight="false" hidden="false" ht="41.75" outlineLevel="0" r="7">
      <c r="A7" s="0" t="s">
        <v>40</v>
      </c>
      <c r="B7" s="0" t="s">
        <v>41</v>
      </c>
      <c r="C7" s="3" t="n">
        <v>5</v>
      </c>
      <c r="D7" s="0" t="n">
        <v>9</v>
      </c>
      <c r="E7" s="8" t="s">
        <v>38</v>
      </c>
      <c r="F7" s="1" t="str">
        <f aca="false">CONCATENATE(E7,D7,G7)</f>
        <v>{:row_number =&gt;'9{:row_number =&gt;'9',:index_code =&gt;'a',:group_code =&gt;'S', :item =&gt;'Love of nature'}</v>
      </c>
      <c r="G7" s="1" t="str">
        <f aca="false">CONCATENATE("{:row_number =&gt;'",D7,"',:index_code =&gt;'a',:group_code =&gt;'", B7, "', :item =&gt;'",H7,"'}")</f>
        <v>{:row_number =&gt;'9',:index_code =&gt;'a',:group_code =&gt;'S', :item =&gt;'Love of nature'}</v>
      </c>
      <c r="H7" s="9" t="s">
        <v>42</v>
      </c>
      <c r="I7" s="10"/>
      <c r="J7" s="10"/>
      <c r="K7" s="10"/>
      <c r="L7" s="2"/>
      <c r="M7" s="10"/>
      <c r="N7" s="10"/>
      <c r="O7" s="3" t="n">
        <f aca="false">ABS(D7-C7)</f>
        <v>4</v>
      </c>
      <c r="P7" s="10"/>
      <c r="Q7" s="10"/>
      <c r="R7" s="3" t="n">
        <f aca="false">MAX(0,O7-2)</f>
        <v>2</v>
      </c>
      <c r="S7" s="10"/>
      <c r="T7" s="10"/>
      <c r="U7" s="10"/>
      <c r="V7" s="10"/>
      <c r="W7" s="3" t="n">
        <f aca="false">IF(OR(AND(C7&lt;10, D7&lt;10),AND(C7&gt;9,D7&gt;9)),0,1)</f>
        <v>0</v>
      </c>
      <c r="X7" s="3"/>
      <c r="Y7" s="11"/>
      <c r="Z7" s="11"/>
      <c r="AA7" s="11"/>
      <c r="AB7" s="11"/>
      <c r="AD7" s="3" t="n">
        <f aca="false">IF($B7="I",IF($D7&lt;10,$D7-$C7,$C7-$D7),0)</f>
        <v>0</v>
      </c>
      <c r="AE7" s="3" t="n">
        <f aca="false">IF($B7="E",IF($D7&lt;10,$D7-$C7,$C7-$D7),0)</f>
        <v>0</v>
      </c>
      <c r="AF7" s="3" t="n">
        <f aca="false">IF($B7="S",IF($D7&lt;10,$D7-$C7,$C7-$D7),0)</f>
        <v>4</v>
      </c>
      <c r="AH7" s="12" t="n">
        <f aca="false">(C7-$C$24)*(D7-$D$24)</f>
        <v>2.25</v>
      </c>
      <c r="AI7" s="12" t="n">
        <f aca="false">(C7-$C$24)*(C7-$C$24)</f>
        <v>20.25</v>
      </c>
      <c r="AJ7" s="12" t="n">
        <f aca="false">(D7-$D$24)*(D7-$D$24)</f>
        <v>0.25</v>
      </c>
    </row>
    <row collapsed="false" customFormat="false" customHeight="false" hidden="false" ht="41.75" outlineLevel="0" r="8">
      <c r="A8" s="0" t="s">
        <v>43</v>
      </c>
      <c r="B8" s="0" t="s">
        <v>41</v>
      </c>
      <c r="C8" s="3" t="n">
        <v>7</v>
      </c>
      <c r="D8" s="0" t="n">
        <v>10</v>
      </c>
      <c r="E8" s="8" t="s">
        <v>38</v>
      </c>
      <c r="F8" s="1" t="str">
        <f aca="false">CONCATENATE(E8,D8,G8)</f>
        <v>{:row_number =&gt;'10{:row_number =&gt;'10',:index_code =&gt;'a',:group_code =&gt;'S', :item =&gt;'A pile of trash/A rubbish heap'}</v>
      </c>
      <c r="G8" s="1" t="str">
        <f aca="false">CONCATENATE("{:row_number =&gt;'",D8,"',:index_code =&gt;'a',:group_code =&gt;'", B8, "', :item =&gt;'",H8,"'}")</f>
        <v>{:row_number =&gt;'10',:index_code =&gt;'a',:group_code =&gt;'S', :item =&gt;'A pile of trash/A rubbish heap'}</v>
      </c>
      <c r="H8" s="9" t="s">
        <v>44</v>
      </c>
      <c r="I8" s="10"/>
      <c r="J8" s="10"/>
      <c r="K8" s="10"/>
      <c r="L8" s="2"/>
      <c r="M8" s="10"/>
      <c r="N8" s="10"/>
      <c r="O8" s="3" t="n">
        <f aca="false">ABS(D8-C8)</f>
        <v>3</v>
      </c>
      <c r="P8" s="10"/>
      <c r="Q8" s="10"/>
      <c r="R8" s="3" t="n">
        <f aca="false">MAX(0,O8-2)</f>
        <v>1</v>
      </c>
      <c r="S8" s="10"/>
      <c r="T8" s="10"/>
      <c r="U8" s="10"/>
      <c r="V8" s="10"/>
      <c r="W8" s="3" t="n">
        <f aca="false">IF(OR(AND(C8&lt;10, D8&lt;10),AND(C8&gt;9,D8&gt;9)),0,1)</f>
        <v>1</v>
      </c>
      <c r="X8" s="3"/>
      <c r="Y8" s="11"/>
      <c r="Z8" s="11"/>
      <c r="AA8" s="11"/>
      <c r="AB8" s="11"/>
      <c r="AD8" s="3" t="n">
        <f aca="false">IF($B8="I",IF($D8&lt;10,$D8-$C8,$C8-$D8),0)</f>
        <v>0</v>
      </c>
      <c r="AE8" s="3" t="n">
        <f aca="false">IF($B8="E",IF($D8&lt;10,$D8-$C8,$C8-$D8),0)</f>
        <v>0</v>
      </c>
      <c r="AF8" s="3" t="n">
        <f aca="false">IF($B8="S",IF($D8&lt;10,$D8-$C8,$C8-$D8),0)</f>
        <v>-3</v>
      </c>
      <c r="AH8" s="12" t="n">
        <f aca="false">(C8-$C$24)*(D8-$D$24)</f>
        <v>-1.25</v>
      </c>
      <c r="AI8" s="12" t="n">
        <f aca="false">(C8-$C$24)*(C8-$C$24)</f>
        <v>6.25</v>
      </c>
      <c r="AJ8" s="12" t="n">
        <f aca="false">(D8-$D$24)*(D8-$D$24)</f>
        <v>0.25</v>
      </c>
    </row>
    <row collapsed="false" customFormat="false" customHeight="false" hidden="false" ht="41.75" outlineLevel="0" r="9">
      <c r="A9" s="0" t="s">
        <v>45</v>
      </c>
      <c r="B9" s="0" t="s">
        <v>37</v>
      </c>
      <c r="C9" s="3" t="n">
        <v>13</v>
      </c>
      <c r="D9" s="0" t="n">
        <v>11</v>
      </c>
      <c r="E9" s="8" t="s">
        <v>38</v>
      </c>
      <c r="F9" s="1" t="str">
        <f aca="false">CONCATENATE(E9,D9,G9)</f>
        <v>{:row_number =&gt;'11{:row_number =&gt;'11',:index_code =&gt;'a',:group_code =&gt;'E', :item =&gt;'A technical improvement'}</v>
      </c>
      <c r="G9" s="1" t="str">
        <f aca="false">CONCATENATE("{:row_number =&gt;'",D9,"',:index_code =&gt;'a',:group_code =&gt;'", B9, "', :item =&gt;'",H9,"'}")</f>
        <v>{:row_number =&gt;'11',:index_code =&gt;'a',:group_code =&gt;'E', :item =&gt;'A technical improvement'}</v>
      </c>
      <c r="H9" s="9" t="s">
        <v>46</v>
      </c>
      <c r="I9" s="10"/>
      <c r="J9" s="10"/>
      <c r="K9" s="10"/>
      <c r="L9" s="2"/>
      <c r="M9" s="10"/>
      <c r="N9" s="3" t="n">
        <f aca="false">ABS(D9-C9)</f>
        <v>2</v>
      </c>
      <c r="O9" s="10"/>
      <c r="P9" s="10"/>
      <c r="Q9" s="3" t="n">
        <f aca="false">MAX(0,N9-2)</f>
        <v>0</v>
      </c>
      <c r="R9" s="10"/>
      <c r="S9" s="10"/>
      <c r="T9" s="10"/>
      <c r="U9" s="10"/>
      <c r="V9" s="10"/>
      <c r="W9" s="3" t="n">
        <f aca="false">IF(OR(AND(C9&lt;10, D9&lt;10),AND(C9&gt;9,D9&gt;9)),0,1)</f>
        <v>0</v>
      </c>
      <c r="X9" s="3"/>
      <c r="Y9" s="11"/>
      <c r="Z9" s="11"/>
      <c r="AA9" s="11"/>
      <c r="AB9" s="11"/>
      <c r="AD9" s="3" t="n">
        <f aca="false">IF($B9="I",IF($D9&lt;10,$D9-$C9,$C9-$D9),0)</f>
        <v>0</v>
      </c>
      <c r="AE9" s="3" t="n">
        <f aca="false">IF($B9="E",IF($D9&lt;10,$D9-$C9,$C9-$D9),0)</f>
        <v>2</v>
      </c>
      <c r="AF9" s="3" t="n">
        <f aca="false">IF($B9="S",IF($D9&lt;10,$D9-$C9,$C9-$D9),0)</f>
        <v>0</v>
      </c>
      <c r="AH9" s="12" t="n">
        <f aca="false">(C9-$C$24)*(D9-$D$24)</f>
        <v>5.25</v>
      </c>
      <c r="AI9" s="12" t="n">
        <f aca="false">(C9-$C$24)*(C9-$C$24)</f>
        <v>12.25</v>
      </c>
      <c r="AJ9" s="12" t="n">
        <f aca="false">(D9-$D$24)*(D9-$D$24)</f>
        <v>2.25</v>
      </c>
    </row>
    <row collapsed="false" customFormat="false" customHeight="false" hidden="false" ht="41.75" outlineLevel="0" r="10">
      <c r="A10" s="0" t="s">
        <v>47</v>
      </c>
      <c r="B10" s="0" t="s">
        <v>37</v>
      </c>
      <c r="C10" s="3" t="n">
        <v>11</v>
      </c>
      <c r="D10" s="0" t="n">
        <v>13</v>
      </c>
      <c r="E10" s="8" t="s">
        <v>38</v>
      </c>
      <c r="F10" s="1" t="str">
        <f aca="false">CONCATENATE(E10,D10,G10)</f>
        <v>{:row_number =&gt;'13{:row_number =&gt;'13',:index_code =&gt;'a',:group_code =&gt;'E', :item =&gt;'A devoted scientist'}</v>
      </c>
      <c r="G10" s="1" t="str">
        <f aca="false">CONCATENATE("{:row_number =&gt;'",D10,"',:index_code =&gt;'a',:group_code =&gt;'", B10, "', :item =&gt;'",H10,"'}")</f>
        <v>{:row_number =&gt;'13',:index_code =&gt;'a',:group_code =&gt;'E', :item =&gt;'A devoted scientist'}</v>
      </c>
      <c r="H10" s="9" t="s">
        <v>48</v>
      </c>
      <c r="I10" s="10"/>
      <c r="J10" s="10"/>
      <c r="K10" s="10"/>
      <c r="L10" s="2"/>
      <c r="M10" s="10"/>
      <c r="N10" s="3" t="n">
        <f aca="false">ABS(D10-C10)</f>
        <v>2</v>
      </c>
      <c r="O10" s="10"/>
      <c r="P10" s="10"/>
      <c r="Q10" s="3" t="n">
        <f aca="false">MAX(0,N10-2)</f>
        <v>0</v>
      </c>
      <c r="R10" s="10"/>
      <c r="S10" s="10"/>
      <c r="T10" s="10"/>
      <c r="U10" s="10"/>
      <c r="V10" s="10"/>
      <c r="W10" s="3" t="n">
        <f aca="false">IF(OR(AND(C10&lt;10, D10&lt;10),AND(C10&gt;9,D10&gt;9)),0,1)</f>
        <v>0</v>
      </c>
      <c r="X10" s="3"/>
      <c r="Y10" s="11"/>
      <c r="Z10" s="11"/>
      <c r="AA10" s="11"/>
      <c r="AB10" s="11"/>
      <c r="AD10" s="3" t="n">
        <f aca="false">IF($B10="I",IF($D10&lt;10,$D10-$C10,$C10-$D10),0)</f>
        <v>0</v>
      </c>
      <c r="AE10" s="3" t="n">
        <f aca="false">IF($B10="E",IF($D10&lt;10,$D10-$C10,$C10-$D10),0)</f>
        <v>-2</v>
      </c>
      <c r="AF10" s="3" t="n">
        <f aca="false">IF($B10="S",IF($D10&lt;10,$D10-$C10,$C10-$D10),0)</f>
        <v>0</v>
      </c>
      <c r="AH10" s="12" t="n">
        <f aca="false">(C10-$C$24)*(D10-$D$24)</f>
        <v>5.25</v>
      </c>
      <c r="AI10" s="12" t="n">
        <f aca="false">(C10-$C$24)*(C10-$C$24)</f>
        <v>2.25</v>
      </c>
      <c r="AJ10" s="12" t="n">
        <f aca="false">(D10-$D$24)*(D10-$D$24)</f>
        <v>12.25</v>
      </c>
    </row>
    <row collapsed="false" customFormat="false" customHeight="false" hidden="false" ht="41.75" outlineLevel="0" r="11">
      <c r="A11" s="0" t="s">
        <v>49</v>
      </c>
      <c r="B11" s="0" t="s">
        <v>50</v>
      </c>
      <c r="C11" s="3" t="n">
        <v>2</v>
      </c>
      <c r="D11" s="0" t="n">
        <v>5</v>
      </c>
      <c r="E11" s="8" t="s">
        <v>38</v>
      </c>
      <c r="F11" s="1" t="str">
        <f aca="false">CONCATENATE(E11,D11,G11)</f>
        <v>{:row_number =&gt;'5{:row_number =&gt;'5',:index_code =&gt;'a',:group_code =&gt;'I', :item =&gt;'Torture a person/Sadism'}</v>
      </c>
      <c r="G11" s="1" t="str">
        <f aca="false">CONCATENATE("{:row_number =&gt;'",D11,"',:index_code =&gt;'a',:group_code =&gt;'", B11, "', :item =&gt;'",H11,"'}")</f>
        <v>{:row_number =&gt;'5',:index_code =&gt;'a',:group_code =&gt;'I', :item =&gt;'Torture a person/Sadism'}</v>
      </c>
      <c r="H11" s="9" t="s">
        <v>51</v>
      </c>
      <c r="I11" s="10"/>
      <c r="J11" s="10"/>
      <c r="K11" s="10"/>
      <c r="L11" s="2"/>
      <c r="M11" s="3" t="n">
        <f aca="false">ABS(D11-C11)</f>
        <v>3</v>
      </c>
      <c r="N11" s="10"/>
      <c r="O11" s="10"/>
      <c r="P11" s="3" t="n">
        <f aca="false">MAX(0,M11-2)</f>
        <v>1</v>
      </c>
      <c r="Q11" s="10"/>
      <c r="R11" s="10"/>
      <c r="S11" s="10"/>
      <c r="T11" s="10"/>
      <c r="U11" s="10"/>
      <c r="V11" s="10"/>
      <c r="W11" s="3" t="n">
        <f aca="false">IF(OR(AND(C11&lt;10, D11&lt;10),AND(C11&gt;9,D11&gt;9)),0,1)</f>
        <v>0</v>
      </c>
      <c r="X11" s="3"/>
      <c r="Y11" s="11"/>
      <c r="Z11" s="11"/>
      <c r="AA11" s="11"/>
      <c r="AB11" s="11"/>
      <c r="AD11" s="3" t="n">
        <f aca="false">IF($B11="I",IF($D11&lt;10,$D11-$C11,$C11-$D11),0)</f>
        <v>3</v>
      </c>
      <c r="AE11" s="3" t="n">
        <f aca="false">IF($B11="E",IF($D11&lt;10,$D11-$C11,$C11-$D11),0)</f>
        <v>0</v>
      </c>
      <c r="AF11" s="3" t="n">
        <f aca="false">IF($B11="S",IF($D11&lt;10,$D11-$C11,$C11-$D11),0)</f>
        <v>0</v>
      </c>
      <c r="AH11" s="12" t="n">
        <f aca="false">(C11-$C$24)*(D11-$D$24)</f>
        <v>33.75</v>
      </c>
      <c r="AI11" s="12" t="n">
        <f aca="false">(C11-$C$24)*(C11-$C$24)</f>
        <v>56.25</v>
      </c>
      <c r="AJ11" s="12" t="n">
        <f aca="false">(D11-$D$24)*(D11-$D$24)</f>
        <v>20.25</v>
      </c>
    </row>
    <row collapsed="false" customFormat="false" customHeight="false" hidden="false" ht="55.2" outlineLevel="0" r="12">
      <c r="A12" s="0" t="s">
        <v>52</v>
      </c>
      <c r="B12" s="0" t="s">
        <v>37</v>
      </c>
      <c r="C12" s="3" t="n">
        <v>17</v>
      </c>
      <c r="D12" s="0" t="n">
        <v>17</v>
      </c>
      <c r="E12" s="8" t="s">
        <v>38</v>
      </c>
      <c r="F12" s="1" t="str">
        <f aca="false">CONCATENATE(E12,D12,G12)</f>
        <v>{:row_number =&gt;'17{:row_number =&gt;'17',:index_code =&gt;'a',:group_code =&gt;'E', :item =&gt;'Burn a witch at the stake/Religious fanaticism'}</v>
      </c>
      <c r="G12" s="1" t="str">
        <f aca="false">CONCATENATE("{:row_number =&gt;'",D12,"',:index_code =&gt;'a',:group_code =&gt;'", B12, "', :item =&gt;'",H12,"'}")</f>
        <v>{:row_number =&gt;'17',:index_code =&gt;'a',:group_code =&gt;'E', :item =&gt;'Burn a witch at the stake/Religious fanaticism'}</v>
      </c>
      <c r="H12" s="9" t="s">
        <v>53</v>
      </c>
      <c r="I12" s="10"/>
      <c r="J12" s="10"/>
      <c r="K12" s="10"/>
      <c r="L12" s="2"/>
      <c r="M12" s="10"/>
      <c r="N12" s="3" t="n">
        <f aca="false">ABS(D12-C12)</f>
        <v>0</v>
      </c>
      <c r="O12" s="10"/>
      <c r="P12" s="10"/>
      <c r="Q12" s="3" t="n">
        <f aca="false">MAX(0,N12-2)</f>
        <v>0</v>
      </c>
      <c r="R12" s="10"/>
      <c r="S12" s="10"/>
      <c r="T12" s="10"/>
      <c r="U12" s="10"/>
      <c r="V12" s="10"/>
      <c r="W12" s="3" t="n">
        <f aca="false">IF(OR(AND(C12&lt;10, D12&lt;10),AND(C12&gt;9,D12&gt;9)),0,1)</f>
        <v>0</v>
      </c>
      <c r="X12" s="3"/>
      <c r="Y12" s="11"/>
      <c r="Z12" s="11"/>
      <c r="AA12" s="11"/>
      <c r="AB12" s="11"/>
      <c r="AD12" s="3" t="n">
        <f aca="false">IF(B12="I",IF(D12&lt;10,D12-C12,C12-D12),0)</f>
        <v>0</v>
      </c>
      <c r="AE12" s="3" t="n">
        <f aca="false">IF($B12="E",IF($D12&lt;10,$D12-$C12,$C12-$D12),0)</f>
        <v>0</v>
      </c>
      <c r="AF12" s="3" t="n">
        <f aca="false">IF($B12="S",IF($D12&lt;10,$D12-$C12,$C12-$D12),0)</f>
        <v>0</v>
      </c>
      <c r="AH12" s="12" t="n">
        <f aca="false">(C12-$C$24)*(D12-$D$24)</f>
        <v>56.25</v>
      </c>
      <c r="AI12" s="12" t="n">
        <f aca="false">(C12-$C$24)*(C12-$C$24)</f>
        <v>56.25</v>
      </c>
      <c r="AJ12" s="12" t="n">
        <f aca="false">(D12-$D$24)*(D12-$D$24)</f>
        <v>56.25</v>
      </c>
    </row>
    <row collapsed="false" customFormat="false" customHeight="false" hidden="false" ht="41.75" outlineLevel="0" r="13">
      <c r="A13" s="0" t="s">
        <v>54</v>
      </c>
      <c r="B13" s="0" t="s">
        <v>41</v>
      </c>
      <c r="C13" s="3" t="n">
        <v>15</v>
      </c>
      <c r="D13" s="0" t="n">
        <v>16</v>
      </c>
      <c r="E13" s="8" t="s">
        <v>38</v>
      </c>
      <c r="F13" s="1" t="str">
        <f aca="false">CONCATENATE(E13,D13,G13)</f>
        <v>{:row_number =&gt;'16{:row_number =&gt;'16',:index_code =&gt;'a',:group_code =&gt;'S', :item =&gt;'A mathematical genius'}</v>
      </c>
      <c r="G13" s="1" t="str">
        <f aca="false">CONCATENATE("{:row_number =&gt;'",D13,"',:index_code =&gt;'a',:group_code =&gt;'", B13, "', :item =&gt;'",H13,"'}")</f>
        <v>{:row_number =&gt;'16',:index_code =&gt;'a',:group_code =&gt;'S', :item =&gt;'A mathematical genius'}</v>
      </c>
      <c r="H13" s="9" t="s">
        <v>55</v>
      </c>
      <c r="I13" s="10"/>
      <c r="J13" s="10"/>
      <c r="K13" s="10"/>
      <c r="L13" s="2"/>
      <c r="M13" s="10"/>
      <c r="N13" s="10"/>
      <c r="O13" s="3" t="n">
        <f aca="false">ABS(D13-C13)</f>
        <v>1</v>
      </c>
      <c r="P13" s="10"/>
      <c r="Q13" s="10"/>
      <c r="R13" s="3" t="n">
        <f aca="false">MAX(0,O13-2)</f>
        <v>0</v>
      </c>
      <c r="S13" s="10"/>
      <c r="T13" s="10"/>
      <c r="U13" s="10"/>
      <c r="V13" s="10"/>
      <c r="W13" s="3" t="n">
        <f aca="false">IF(OR(AND(C13&lt;10, D13&lt;10),AND(C13&gt;9,D13&gt;9)),0,1)</f>
        <v>0</v>
      </c>
      <c r="X13" s="3"/>
      <c r="Y13" s="11"/>
      <c r="Z13" s="11"/>
      <c r="AA13" s="11"/>
      <c r="AB13" s="11"/>
      <c r="AD13" s="3" t="n">
        <f aca="false">IF(B13="I",IF(D13&lt;10,D13-C13,C13-D13),0)</f>
        <v>0</v>
      </c>
      <c r="AE13" s="3" t="n">
        <f aca="false">IF($B13="E",IF($D13&lt;10,$D13-$C13,$C13-$D13),0)</f>
        <v>0</v>
      </c>
      <c r="AF13" s="3" t="n">
        <f aca="false">IF($B13="S",IF($D13&lt;10,$D13-$C13,$C13-$D13),0)</f>
        <v>-1</v>
      </c>
      <c r="AH13" s="12" t="n">
        <f aca="false">(C13-$C$24)*(D13-$D$24)</f>
        <v>35.75</v>
      </c>
      <c r="AI13" s="12" t="n">
        <f aca="false">(C13-$C$24)*(C13-$C$24)</f>
        <v>30.25</v>
      </c>
      <c r="AJ13" s="12" t="n">
        <f aca="false">(D13-$D$24)*(D13-$D$24)</f>
        <v>42.25</v>
      </c>
    </row>
    <row collapsed="false" customFormat="false" customHeight="false" hidden="false" ht="41.75" outlineLevel="0" r="14">
      <c r="A14" s="0" t="s">
        <v>50</v>
      </c>
      <c r="B14" s="0" t="s">
        <v>41</v>
      </c>
      <c r="C14" s="3" t="n">
        <v>10</v>
      </c>
      <c r="D14" s="0" t="n">
        <v>12</v>
      </c>
      <c r="E14" s="8" t="s">
        <v>38</v>
      </c>
      <c r="F14" s="1" t="str">
        <f aca="false">CONCATENATE(E14,D14,G14)</f>
        <v>{:row_number =&gt;'12{:row_number =&gt;'12',:index_code =&gt;'a',:group_code =&gt;'S', :item =&gt;'Nonsense/Absurdity/Stupidity'}</v>
      </c>
      <c r="G14" s="1" t="str">
        <f aca="false">CONCATENATE("{:row_number =&gt;'",D14,"',:index_code =&gt;'a',:group_code =&gt;'", B14, "', :item =&gt;'",H14,"'}")</f>
        <v>{:row_number =&gt;'12',:index_code =&gt;'a',:group_code =&gt;'S', :item =&gt;'Nonsense/Absurdity/Stupidity'}</v>
      </c>
      <c r="H14" s="9" t="s">
        <v>56</v>
      </c>
      <c r="I14" s="10"/>
      <c r="J14" s="10"/>
      <c r="K14" s="10"/>
      <c r="L14" s="2"/>
      <c r="M14" s="10"/>
      <c r="N14" s="10"/>
      <c r="O14" s="3" t="n">
        <f aca="false">ABS(D14-C14)</f>
        <v>2</v>
      </c>
      <c r="P14" s="10"/>
      <c r="Q14" s="10"/>
      <c r="R14" s="3" t="n">
        <f aca="false">MAX(0,O14-2)</f>
        <v>0</v>
      </c>
      <c r="S14" s="10"/>
      <c r="T14" s="10"/>
      <c r="U14" s="10"/>
      <c r="V14" s="10"/>
      <c r="W14" s="3" t="n">
        <f aca="false">IF(OR(AND(C14&lt;10, D14&lt;10),AND(C14&gt;9,D14&gt;9)),0,1)</f>
        <v>0</v>
      </c>
      <c r="X14" s="3"/>
      <c r="Y14" s="11"/>
      <c r="Z14" s="11"/>
      <c r="AA14" s="11"/>
      <c r="AB14" s="11"/>
      <c r="AD14" s="3" t="n">
        <f aca="false">IF(B14="I",IF(D14&lt;10,D14-C14,C14-D14),0)</f>
        <v>0</v>
      </c>
      <c r="AE14" s="3" t="n">
        <f aca="false">IF($B14="E",IF($D14&lt;10,$D14-$C14,$C14-$D14),0)</f>
        <v>0</v>
      </c>
      <c r="AF14" s="3" t="n">
        <f aca="false">IF($B14="S",IF($D14&lt;10,$D14-$C14,$C14-$D14),0)</f>
        <v>-2</v>
      </c>
      <c r="AH14" s="12" t="n">
        <f aca="false">(C14-$C$24)*(D14-$D$24)</f>
        <v>1.25</v>
      </c>
      <c r="AI14" s="12" t="n">
        <f aca="false">(C14-$C$24)*(C14-$C$24)</f>
        <v>0.25</v>
      </c>
      <c r="AJ14" s="12" t="n">
        <f aca="false">(D14-$D$24)*(D14-$D$24)</f>
        <v>6.25</v>
      </c>
    </row>
    <row collapsed="false" customFormat="false" customHeight="false" hidden="false" ht="55.2" outlineLevel="0" r="15">
      <c r="A15" s="0" t="s">
        <v>57</v>
      </c>
      <c r="B15" s="0" t="s">
        <v>50</v>
      </c>
      <c r="C15" s="3" t="n">
        <v>1</v>
      </c>
      <c r="D15" s="0" t="n">
        <v>4</v>
      </c>
      <c r="E15" s="8" t="s">
        <v>38</v>
      </c>
      <c r="F15" s="1" t="str">
        <f aca="false">CONCATENATE(E15,D15,G15)</f>
        <v>{:row_number =&gt;'4{:row_number =&gt;'4',:index_code =&gt;'a',:group_code =&gt;'I', :item =&gt;'An electrical short circuit/A system breakdown'}</v>
      </c>
      <c r="G15" s="1" t="str">
        <f aca="false">CONCATENATE("{:row_number =&gt;'",D15,"',:index_code =&gt;'a',:group_code =&gt;'", B15, "', :item =&gt;'",H15,"'}")</f>
        <v>{:row_number =&gt;'4',:index_code =&gt;'a',:group_code =&gt;'I', :item =&gt;'An electrical short circuit/A system breakdown'}</v>
      </c>
      <c r="H15" s="9" t="s">
        <v>58</v>
      </c>
      <c r="I15" s="10"/>
      <c r="J15" s="10"/>
      <c r="K15" s="10"/>
      <c r="L15" s="2"/>
      <c r="M15" s="3" t="n">
        <f aca="false">ABS(D15-C15)</f>
        <v>3</v>
      </c>
      <c r="N15" s="10"/>
      <c r="O15" s="10"/>
      <c r="P15" s="3" t="n">
        <f aca="false">MAX(0,M15-2)</f>
        <v>1</v>
      </c>
      <c r="Q15" s="10"/>
      <c r="R15" s="10"/>
      <c r="S15" s="10"/>
      <c r="T15" s="10"/>
      <c r="U15" s="10"/>
      <c r="V15" s="10"/>
      <c r="W15" s="3" t="n">
        <f aca="false">IF(OR(AND(C15&lt;10, D15&lt;10),AND(C15&gt;9,D15&gt;9)),0,1)</f>
        <v>0</v>
      </c>
      <c r="X15" s="3"/>
      <c r="Y15" s="11"/>
      <c r="Z15" s="11"/>
      <c r="AA15" s="11"/>
      <c r="AB15" s="11"/>
      <c r="AD15" s="3" t="n">
        <f aca="false">IF(B15="I",IF(D15&lt;10,D15-C15,C15-D15),0)</f>
        <v>3</v>
      </c>
      <c r="AE15" s="3" t="n">
        <f aca="false">IF($B15="E",IF($D15&lt;10,$D15-$C15,$C15-$D15),0)</f>
        <v>0</v>
      </c>
      <c r="AF15" s="3" t="n">
        <f aca="false">IF($B15="S",IF($D15&lt;10,$D15-$C15,$C15-$D15),0)</f>
        <v>0</v>
      </c>
      <c r="AH15" s="12" t="n">
        <f aca="false">(C15-$C$24)*(D15-$D$24)</f>
        <v>46.75</v>
      </c>
      <c r="AI15" s="12" t="n">
        <f aca="false">(C15-$C$24)*(C15-$C$24)</f>
        <v>72.25</v>
      </c>
      <c r="AJ15" s="12" t="n">
        <f aca="false">(D15-$D$24)*(D15-$D$24)</f>
        <v>30.25</v>
      </c>
    </row>
    <row collapsed="false" customFormat="false" customHeight="false" hidden="false" ht="41.75" outlineLevel="0" r="16">
      <c r="A16" s="0" t="s">
        <v>59</v>
      </c>
      <c r="B16" s="0" t="s">
        <v>50</v>
      </c>
      <c r="C16" s="3" t="n">
        <v>3</v>
      </c>
      <c r="D16" s="0" t="n">
        <v>1</v>
      </c>
      <c r="E16" s="8" t="s">
        <v>38</v>
      </c>
      <c r="F16" s="1" t="str">
        <f aca="false">CONCATENATE(E16,D16,G16)</f>
        <v>{:row_number =&gt;'1{:row_number =&gt;'1',:index_code =&gt;'a',:group_code =&gt;'I', :item =&gt;'A uniform'}</v>
      </c>
      <c r="G16" s="1" t="str">
        <f aca="false">CONCATENATE("{:row_number =&gt;'",D16,"',:index_code =&gt;'a',:group_code =&gt;'", B16, "', :item =&gt;'",H16,"'}")</f>
        <v>{:row_number =&gt;'1',:index_code =&gt;'a',:group_code =&gt;'I', :item =&gt;'A uniform'}</v>
      </c>
      <c r="H16" s="9" t="s">
        <v>60</v>
      </c>
      <c r="I16" s="10"/>
      <c r="J16" s="10"/>
      <c r="K16" s="10"/>
      <c r="L16" s="2"/>
      <c r="M16" s="3" t="n">
        <f aca="false">ABS(D16-C16)</f>
        <v>2</v>
      </c>
      <c r="N16" s="10"/>
      <c r="O16" s="10"/>
      <c r="P16" s="3" t="n">
        <f aca="false">MAX(0,M16-2)</f>
        <v>0</v>
      </c>
      <c r="Q16" s="10"/>
      <c r="R16" s="10"/>
      <c r="S16" s="10"/>
      <c r="T16" s="10"/>
      <c r="U16" s="10"/>
      <c r="V16" s="10"/>
      <c r="W16" s="3" t="n">
        <f aca="false">IF(OR(AND(C16&lt;10, D16&lt;10),AND(C16&gt;9,D16&gt;9)),0,1)</f>
        <v>0</v>
      </c>
      <c r="X16" s="3"/>
      <c r="Y16" s="11"/>
      <c r="Z16" s="11"/>
      <c r="AA16" s="11"/>
      <c r="AB16" s="11"/>
      <c r="AD16" s="3" t="n">
        <f aca="false">IF(B16="I",IF(D16&lt;10,D16-C16,C16-D16),0)</f>
        <v>-2</v>
      </c>
      <c r="AE16" s="3" t="n">
        <f aca="false">IF($B16="E",IF($D16&lt;10,$D16-$C16,$C16-$D16),0)</f>
        <v>0</v>
      </c>
      <c r="AF16" s="3" t="n">
        <f aca="false">IF($B16="S",IF($D16&lt;10,$D16-$C16,$C16-$D16),0)</f>
        <v>0</v>
      </c>
      <c r="AH16" s="12" t="n">
        <f aca="false">(C16-$C$24)*(D16-$D$24)</f>
        <v>55.25</v>
      </c>
      <c r="AI16" s="12" t="n">
        <f aca="false">(C16-$C$24)*(C16-$C$24)</f>
        <v>42.25</v>
      </c>
      <c r="AJ16" s="12" t="n">
        <f aca="false">(D16-$D$24)*(D16-$D$24)</f>
        <v>72.25</v>
      </c>
    </row>
    <row collapsed="false" customFormat="false" customHeight="false" hidden="false" ht="41.75" outlineLevel="0" r="17">
      <c r="A17" s="0" t="s">
        <v>61</v>
      </c>
      <c r="B17" s="0" t="s">
        <v>50</v>
      </c>
      <c r="C17" s="3" t="n">
        <v>18</v>
      </c>
      <c r="D17" s="0" t="n">
        <v>18</v>
      </c>
      <c r="E17" s="8" t="s">
        <v>38</v>
      </c>
      <c r="F17" s="1" t="str">
        <f aca="false">CONCATENATE(E17,D17,G17)</f>
        <v>{:row_number =&gt;'18{:row_number =&gt;'18',:index_code =&gt;'a',:group_code =&gt;'I', :item =&gt;'A baby'}</v>
      </c>
      <c r="G17" s="1" t="str">
        <f aca="false">CONCATENATE("{:row_number =&gt;'",D17,"',:index_code =&gt;'a',:group_code =&gt;'", B17, "', :item =&gt;'",H17,"'}")</f>
        <v>{:row_number =&gt;'18',:index_code =&gt;'a',:group_code =&gt;'I', :item =&gt;'A baby'}</v>
      </c>
      <c r="H17" s="9" t="s">
        <v>62</v>
      </c>
      <c r="I17" s="10"/>
      <c r="J17" s="10"/>
      <c r="K17" s="10"/>
      <c r="L17" s="2"/>
      <c r="M17" s="3" t="n">
        <f aca="false">ABS(D17-C17)</f>
        <v>0</v>
      </c>
      <c r="N17" s="10"/>
      <c r="O17" s="10"/>
      <c r="P17" s="3" t="n">
        <f aca="false">MAX(0,M17-2)</f>
        <v>0</v>
      </c>
      <c r="Q17" s="10"/>
      <c r="R17" s="10"/>
      <c r="S17" s="10"/>
      <c r="T17" s="10"/>
      <c r="U17" s="10"/>
      <c r="V17" s="10"/>
      <c r="W17" s="3" t="n">
        <f aca="false">IF(OR(AND(C17&lt;10, D17&lt;10),AND(C17&gt;9,D17&gt;9)),0,1)</f>
        <v>0</v>
      </c>
      <c r="X17" s="3"/>
      <c r="Y17" s="11"/>
      <c r="Z17" s="11"/>
      <c r="AA17" s="11"/>
      <c r="AB17" s="11"/>
      <c r="AD17" s="3" t="n">
        <f aca="false">IF(B17="I",IF(D17&lt;10,D17-C17,C17-D17),0)</f>
        <v>0</v>
      </c>
      <c r="AE17" s="3" t="n">
        <f aca="false">IF($B17="E",IF($D17&lt;10,$D17-$C17,$C17-$D17),0)</f>
        <v>0</v>
      </c>
      <c r="AF17" s="3" t="n">
        <f aca="false">IF($B17="S",IF($D17&lt;10,$D17-$C17,$C17-$D17),0)</f>
        <v>0</v>
      </c>
      <c r="AH17" s="12" t="n">
        <f aca="false">(C17-$C$24)*(D17-$D$24)</f>
        <v>72.25</v>
      </c>
      <c r="AI17" s="12" t="n">
        <f aca="false">(C17-$C$24)*(C17-$C$24)</f>
        <v>72.25</v>
      </c>
      <c r="AJ17" s="12" t="n">
        <f aca="false">(D17-$D$24)*(D17-$D$24)</f>
        <v>72.25</v>
      </c>
    </row>
    <row collapsed="false" customFormat="false" customHeight="false" hidden="false" ht="41.75" outlineLevel="0" r="18">
      <c r="A18" s="0" t="s">
        <v>63</v>
      </c>
      <c r="B18" s="0" t="s">
        <v>37</v>
      </c>
      <c r="C18" s="3" t="n">
        <v>6</v>
      </c>
      <c r="D18" s="0" t="n">
        <v>2</v>
      </c>
      <c r="E18" s="8" t="s">
        <v>38</v>
      </c>
      <c r="F18" s="1" t="str">
        <f aca="false">CONCATENATE(E18,D18,G18)</f>
        <v>{:row_number =&gt;'2{:row_number =&gt;'2',:index_code =&gt;'a',:group_code =&gt;'E', :item =&gt;'A good meal'}</v>
      </c>
      <c r="G18" s="1" t="str">
        <f aca="false">CONCATENATE("{:row_number =&gt;'",D18,"',:index_code =&gt;'a',:group_code =&gt;'", B18, "', :item =&gt;'",H18,"'}")</f>
        <v>{:row_number =&gt;'2',:index_code =&gt;'a',:group_code =&gt;'E', :item =&gt;'A good meal'}</v>
      </c>
      <c r="H18" s="9" t="s">
        <v>64</v>
      </c>
      <c r="I18" s="10"/>
      <c r="J18" s="10"/>
      <c r="K18" s="10"/>
      <c r="L18" s="2"/>
      <c r="M18" s="10"/>
      <c r="N18" s="3" t="n">
        <f aca="false">ABS(D18-C18)</f>
        <v>4</v>
      </c>
      <c r="O18" s="10"/>
      <c r="P18" s="10"/>
      <c r="Q18" s="3" t="n">
        <f aca="false">MAX(0,N18-2)</f>
        <v>2</v>
      </c>
      <c r="R18" s="10"/>
      <c r="S18" s="10"/>
      <c r="T18" s="10"/>
      <c r="U18" s="10"/>
      <c r="V18" s="10"/>
      <c r="W18" s="3" t="n">
        <f aca="false">IF(OR(AND(C18&lt;10, D18&lt;10),AND(C18&gt;9,D18&gt;9)),0,1)</f>
        <v>0</v>
      </c>
      <c r="X18" s="3"/>
      <c r="Y18" s="11"/>
      <c r="Z18" s="11"/>
      <c r="AA18" s="11"/>
      <c r="AB18" s="11"/>
      <c r="AD18" s="3" t="n">
        <f aca="false">IF(B18="I",IF(D18&lt;10,D18-C18,C18-D18),0)</f>
        <v>0</v>
      </c>
      <c r="AE18" s="3" t="n">
        <f aca="false">IF($B18="E",IF($D18&lt;10,$D18-$C18,$C18-$D18),0)</f>
        <v>-4</v>
      </c>
      <c r="AF18" s="3" t="n">
        <f aca="false">IF($B18="S",IF($D18&lt;10,$D18-$C18,$C18-$D18),0)</f>
        <v>0</v>
      </c>
      <c r="AH18" s="12" t="n">
        <f aca="false">(C18-$C$24)*(D18-$D$24)</f>
        <v>26.25</v>
      </c>
      <c r="AI18" s="12" t="n">
        <f aca="false">(C18-$C$24)*(C18-$C$24)</f>
        <v>12.25</v>
      </c>
      <c r="AJ18" s="12" t="n">
        <f aca="false">(D18-$D$24)*(D18-$D$24)</f>
        <v>56.25</v>
      </c>
    </row>
    <row collapsed="false" customFormat="false" customHeight="false" hidden="false" ht="55.2" outlineLevel="0" r="19">
      <c r="A19" s="0" t="s">
        <v>65</v>
      </c>
      <c r="B19" s="0" t="s">
        <v>50</v>
      </c>
      <c r="C19" s="3" t="n">
        <v>14</v>
      </c>
      <c r="D19" s="0" t="n">
        <v>14</v>
      </c>
      <c r="E19" s="8" t="s">
        <v>38</v>
      </c>
      <c r="F19" s="1" t="str">
        <f aca="false">CONCATENATE(E19,D19,G19)</f>
        <v>{:row_number =&gt;'14{:row_number =&gt;'14',:index_code =&gt;'a',:group_code =&gt;'I', :item =&gt;'By this ring, I thee wed/Marriage vows'}</v>
      </c>
      <c r="G19" s="1" t="str">
        <f aca="false">CONCATENATE("{:row_number =&gt;'",D19,"',:index_code =&gt;'a',:group_code =&gt;'", B19, "', :item =&gt;'",H19,"'}")</f>
        <v>{:row_number =&gt;'14',:index_code =&gt;'a',:group_code =&gt;'I', :item =&gt;'By this ring, I thee wed/Marriage vows'}</v>
      </c>
      <c r="H19" s="9" t="s">
        <v>66</v>
      </c>
      <c r="I19" s="10"/>
      <c r="J19" s="10"/>
      <c r="K19" s="10"/>
      <c r="L19" s="2"/>
      <c r="M19" s="3" t="n">
        <f aca="false">ABS(D19-C19)</f>
        <v>0</v>
      </c>
      <c r="N19" s="10"/>
      <c r="O19" s="10"/>
      <c r="P19" s="3" t="n">
        <f aca="false">MAX(0,M19-2)</f>
        <v>0</v>
      </c>
      <c r="Q19" s="10"/>
      <c r="R19" s="10"/>
      <c r="S19" s="10"/>
      <c r="T19" s="10"/>
      <c r="U19" s="10"/>
      <c r="V19" s="10"/>
      <c r="W19" s="3" t="n">
        <f aca="false">IF(OR(AND(C19&lt;10, D19&lt;10),AND(C19&gt;9,D19&gt;9)),0,1)</f>
        <v>0</v>
      </c>
      <c r="X19" s="3"/>
      <c r="Y19" s="11"/>
      <c r="Z19" s="11"/>
      <c r="AA19" s="11"/>
      <c r="AB19" s="11"/>
      <c r="AD19" s="3" t="n">
        <f aca="false">IF(B19="I",IF(D19&lt;10,D19-C19,C19-D19),0)</f>
        <v>0</v>
      </c>
      <c r="AE19" s="3" t="n">
        <f aca="false">IF($B19="E",IF($D19&lt;10,$D19-$C19,$C19-$D19),0)</f>
        <v>0</v>
      </c>
      <c r="AF19" s="3" t="n">
        <f aca="false">IF($B19="S",IF($D19&lt;10,$D19-$C19,$C19-$D19),0)</f>
        <v>0</v>
      </c>
      <c r="AH19" s="12" t="n">
        <f aca="false">(C19-$C$24)*(D19-$D$24)</f>
        <v>20.25</v>
      </c>
      <c r="AI19" s="12" t="n">
        <f aca="false">(C19-$C$24)*(C19-$C$24)</f>
        <v>20.25</v>
      </c>
      <c r="AJ19" s="12" t="n">
        <f aca="false">(D19-$D$24)*(D19-$D$24)</f>
        <v>20.25</v>
      </c>
    </row>
    <row collapsed="false" customFormat="false" customHeight="false" hidden="false" ht="41.75" outlineLevel="0" r="20">
      <c r="A20" s="0" t="s">
        <v>67</v>
      </c>
      <c r="B20" s="0" t="s">
        <v>37</v>
      </c>
      <c r="C20" s="3" t="n">
        <v>8</v>
      </c>
      <c r="D20" s="0" t="n">
        <v>8</v>
      </c>
      <c r="E20" s="8" t="s">
        <v>38</v>
      </c>
      <c r="F20" s="1" t="str">
        <f aca="false">CONCATENATE(E20,D20,G20)</f>
        <v>{:row_number =&gt;'8{:row_number =&gt;'8',:index_code =&gt;'a',:group_code =&gt;'E', :item =&gt;'A traffic ticket/A fine'}</v>
      </c>
      <c r="G20" s="1" t="str">
        <f aca="false">CONCATENATE("{:row_number =&gt;'",D20,"',:index_code =&gt;'a',:group_code =&gt;'", B20, "', :item =&gt;'",H20,"'}")</f>
        <v>{:row_number =&gt;'8',:index_code =&gt;'a',:group_code =&gt;'E', :item =&gt;'A traffic ticket/A fine'}</v>
      </c>
      <c r="H20" s="9" t="s">
        <v>68</v>
      </c>
      <c r="I20" s="10"/>
      <c r="J20" s="10"/>
      <c r="K20" s="10"/>
      <c r="L20" s="2"/>
      <c r="M20" s="10"/>
      <c r="N20" s="3" t="n">
        <f aca="false">ABS(D20-C20)</f>
        <v>0</v>
      </c>
      <c r="O20" s="10"/>
      <c r="P20" s="10"/>
      <c r="Q20" s="3" t="n">
        <f aca="false">MAX(0,N20-2)</f>
        <v>0</v>
      </c>
      <c r="R20" s="10"/>
      <c r="S20" s="10"/>
      <c r="T20" s="10"/>
      <c r="U20" s="10"/>
      <c r="V20" s="10"/>
      <c r="W20" s="3" t="n">
        <f aca="false">IF(OR(AND(C20&lt;10, D20&lt;10),AND(C20&gt;9,D20&gt;9)),0,1)</f>
        <v>0</v>
      </c>
      <c r="X20" s="3"/>
      <c r="Y20" s="11"/>
      <c r="Z20" s="11"/>
      <c r="AA20" s="11"/>
      <c r="AB20" s="11"/>
      <c r="AD20" s="3" t="n">
        <f aca="false">IF(B20="I",IF(D20&lt;10,D20-C20,C20-D20),0)</f>
        <v>0</v>
      </c>
      <c r="AE20" s="3" t="n">
        <f aca="false">IF($B20="E",IF($D20&lt;10,$D20-$C20,$C20-$D20),0)</f>
        <v>0</v>
      </c>
      <c r="AF20" s="3" t="n">
        <f aca="false">IF($B20="S",IF($D20&lt;10,$D20-$C20,$C20-$D20),0)</f>
        <v>0</v>
      </c>
      <c r="AH20" s="12" t="n">
        <f aca="false">(C20-$C$24)*(D20-$D$24)</f>
        <v>2.25</v>
      </c>
      <c r="AI20" s="12" t="n">
        <f aca="false">(C20-$C$24)*(C20-$C$24)</f>
        <v>2.25</v>
      </c>
      <c r="AJ20" s="12" t="n">
        <f aca="false">(D20-$D$24)*(D20-$D$24)</f>
        <v>2.25</v>
      </c>
    </row>
    <row collapsed="false" customFormat="false" customHeight="false" hidden="false" ht="55.2" outlineLevel="0" r="21">
      <c r="A21" s="0" t="s">
        <v>69</v>
      </c>
      <c r="B21" s="0" t="s">
        <v>50</v>
      </c>
      <c r="C21" s="3" t="n">
        <v>16</v>
      </c>
      <c r="D21" s="0" t="n">
        <v>15</v>
      </c>
      <c r="E21" s="8" t="s">
        <v>38</v>
      </c>
      <c r="F21" s="1" t="str">
        <f aca="false">CONCATENATE(E21,D21,G21)</f>
        <v>{:row_number =&gt;'15{:row_number =&gt;'15',:index_code =&gt;'a',:group_code =&gt;'I', :item =&gt;'An assembly line/Highly routine labor'}</v>
      </c>
      <c r="G21" s="1" t="str">
        <f aca="false">CONCATENATE("{:row_number =&gt;'",D21,"',:index_code =&gt;'a',:group_code =&gt;'", B21, "', :item =&gt;'",H21,"'}")</f>
        <v>{:row_number =&gt;'15',:index_code =&gt;'a',:group_code =&gt;'I', :item =&gt;'An assembly line/Highly routine labor'}</v>
      </c>
      <c r="H21" s="9" t="s">
        <v>70</v>
      </c>
      <c r="I21" s="10"/>
      <c r="J21" s="10"/>
      <c r="K21" s="10"/>
      <c r="L21" s="2"/>
      <c r="M21" s="3" t="n">
        <f aca="false">ABS(D21-C21)</f>
        <v>1</v>
      </c>
      <c r="N21" s="10"/>
      <c r="O21" s="10"/>
      <c r="P21" s="3" t="n">
        <f aca="false">MAX(0,M21-2)</f>
        <v>0</v>
      </c>
      <c r="Q21" s="10"/>
      <c r="R21" s="10"/>
      <c r="S21" s="10"/>
      <c r="T21" s="10"/>
      <c r="U21" s="10"/>
      <c r="V21" s="10"/>
      <c r="W21" s="3" t="n">
        <f aca="false">IF(OR(AND(C21&lt;10, D21&lt;10),AND(C21&gt;9,D21&gt;9)),0,1)</f>
        <v>0</v>
      </c>
      <c r="X21" s="3"/>
      <c r="Y21" s="11"/>
      <c r="Z21" s="11"/>
      <c r="AA21" s="11"/>
      <c r="AB21" s="11"/>
      <c r="AD21" s="3" t="n">
        <f aca="false">IF(B21="I",IF(D21&lt;10,D21-C21,C21-D21),0)</f>
        <v>1</v>
      </c>
      <c r="AE21" s="3" t="n">
        <f aca="false">IF($B21="E",IF($D21&lt;10,$D21-$C21,$C21-$D21),0)</f>
        <v>0</v>
      </c>
      <c r="AF21" s="3" t="n">
        <f aca="false">IF($B21="S",IF($D21&lt;10,$D21-$C21,$C21-$D21),0)</f>
        <v>0</v>
      </c>
      <c r="AH21" s="12" t="n">
        <f aca="false">(C21-$C$24)*(D21-$D$24)</f>
        <v>35.75</v>
      </c>
      <c r="AI21" s="12" t="n">
        <f aca="false">(C21-$C$24)*(C21-$C$24)</f>
        <v>42.25</v>
      </c>
      <c r="AJ21" s="12" t="n">
        <f aca="false">(D21-$D$24)*(D21-$D$24)</f>
        <v>30.25</v>
      </c>
    </row>
    <row collapsed="false" customFormat="false" customHeight="false" hidden="false" ht="55.2" outlineLevel="0" r="22">
      <c r="A22" s="0" t="s">
        <v>71</v>
      </c>
      <c r="B22" s="0" t="s">
        <v>41</v>
      </c>
      <c r="C22" s="3" t="n">
        <v>4</v>
      </c>
      <c r="D22" s="0" t="n">
        <v>3</v>
      </c>
      <c r="E22" s="8" t="s">
        <v>38</v>
      </c>
      <c r="F22" s="1" t="str">
        <f aca="false">CONCATENATE(E22,D22,G22)</f>
        <v>{:row_number =&gt;'3{:row_number =&gt;'3',:index_code =&gt;'a',:group_code =&gt;'S', :item =&gt;'Slavery/Being a slave/Being enslaved'}</v>
      </c>
      <c r="G22" s="1" t="str">
        <f aca="false">CONCATENATE("{:row_number =&gt;'",D22,"',:index_code =&gt;'a',:group_code =&gt;'", B22, "', :item =&gt;'",H22,"'}")</f>
        <v>{:row_number =&gt;'3',:index_code =&gt;'a',:group_code =&gt;'S', :item =&gt;'Slavery/Being a slave/Being enslaved'}</v>
      </c>
      <c r="H22" s="9" t="s">
        <v>72</v>
      </c>
      <c r="I22" s="10"/>
      <c r="J22" s="10"/>
      <c r="K22" s="10"/>
      <c r="L22" s="2"/>
      <c r="M22" s="10"/>
      <c r="N22" s="10"/>
      <c r="O22" s="3" t="n">
        <f aca="false">ABS(D22-C22)</f>
        <v>1</v>
      </c>
      <c r="P22" s="10"/>
      <c r="Q22" s="10"/>
      <c r="R22" s="3" t="n">
        <f aca="false">MAX(0,O22-2)</f>
        <v>0</v>
      </c>
      <c r="S22" s="10"/>
      <c r="T22" s="10"/>
      <c r="U22" s="10"/>
      <c r="V22" s="10"/>
      <c r="W22" s="3" t="n">
        <f aca="false">IF(OR(AND(C22&lt;10, D22&lt;10),AND(C22&gt;9,D22&gt;9)),0,1)</f>
        <v>0</v>
      </c>
      <c r="X22" s="3"/>
      <c r="Y22" s="11"/>
      <c r="Z22" s="11"/>
      <c r="AA22" s="11"/>
      <c r="AB22" s="11"/>
      <c r="AD22" s="3" t="n">
        <f aca="false">IF(B22="I",IF(D22&lt;10,D22-C22,C22-D22),0)</f>
        <v>0</v>
      </c>
      <c r="AE22" s="3" t="n">
        <f aca="false">IF($B22="E",IF($D22&lt;10,$D22-$C22,$C22-$D22),0)</f>
        <v>0</v>
      </c>
      <c r="AF22" s="3" t="n">
        <f aca="false">IF($B22="S",IF($D22&lt;10,$D22-$C22,$C22-$D22),0)</f>
        <v>-1</v>
      </c>
      <c r="AH22" s="12" t="n">
        <f aca="false">(C22-$C$24)*(D22-$D$24)</f>
        <v>35.75</v>
      </c>
      <c r="AI22" s="12" t="n">
        <f aca="false">(C22-$C$24)*(C22-$C$24)</f>
        <v>30.25</v>
      </c>
      <c r="AJ22" s="12" t="n">
        <f aca="false">(D22-$D$24)*(D22-$D$24)</f>
        <v>42.25</v>
      </c>
    </row>
    <row collapsed="false" customFormat="false" customHeight="false" hidden="false" ht="55.2" outlineLevel="0" r="23">
      <c r="A23" s="0" t="s">
        <v>73</v>
      </c>
      <c r="B23" s="0" t="s">
        <v>41</v>
      </c>
      <c r="C23" s="3" t="n">
        <v>12</v>
      </c>
      <c r="D23" s="0" t="n">
        <v>7</v>
      </c>
      <c r="E23" s="8" t="s">
        <v>38</v>
      </c>
      <c r="F23" s="1" t="str">
        <f aca="false">CONCATENATE(E23,D23,G23)</f>
        <v>{:row_number =&gt;'7{:row_number =&gt;'7',:index_code =&gt;'a',:group_code =&gt;'S', :item =&gt;'Blow up an airliner in flight/An act of terror'}</v>
      </c>
      <c r="G23" s="1" t="str">
        <f aca="false">CONCATENATE("{:row_number =&gt;'",D23,"',:index_code =&gt;'a',:group_code =&gt;'", B23, "', :item =&gt;'",H23,"'}")</f>
        <v>{:row_number =&gt;'7',:index_code =&gt;'a',:group_code =&gt;'S', :item =&gt;'Blow up an airliner in flight/An act of terror'}</v>
      </c>
      <c r="H23" s="9" t="s">
        <v>74</v>
      </c>
      <c r="I23" s="10"/>
      <c r="J23" s="10"/>
      <c r="K23" s="10"/>
      <c r="L23" s="2"/>
      <c r="M23" s="10"/>
      <c r="N23" s="10"/>
      <c r="O23" s="3" t="n">
        <f aca="false">ABS(D23-C23)</f>
        <v>5</v>
      </c>
      <c r="P23" s="10"/>
      <c r="Q23" s="10"/>
      <c r="R23" s="3" t="n">
        <f aca="false">MAX(0,O23-2)</f>
        <v>3</v>
      </c>
      <c r="S23" s="10"/>
      <c r="T23" s="10"/>
      <c r="U23" s="10"/>
      <c r="V23" s="10"/>
      <c r="W23" s="3" t="n">
        <f aca="false">IF(OR(AND(C23&lt;10, D23&lt;10),AND(C23&gt;9,D23&gt;9)),0,1)</f>
        <v>1</v>
      </c>
      <c r="X23" s="3"/>
      <c r="Y23" s="11"/>
      <c r="Z23" s="11"/>
      <c r="AA23" s="11"/>
      <c r="AB23" s="11"/>
      <c r="AD23" s="3" t="n">
        <f aca="false">IF(B23="I",IF(D23&lt;10,D23-C23,C23-D23),0)</f>
        <v>0</v>
      </c>
      <c r="AE23" s="3" t="n">
        <f aca="false">IF($B23="E",IF($D23&lt;10,$D23-$C23,$C23-$D23),0)</f>
        <v>0</v>
      </c>
      <c r="AF23" s="3" t="n">
        <f aca="false">IF($B23="S",IF($D23&lt;10,$D23-$C23,$C23-$D23),0)</f>
        <v>-5</v>
      </c>
      <c r="AH23" s="12" t="n">
        <f aca="false">(C23-$C$24)*(D23-$D$24)</f>
        <v>-6.25</v>
      </c>
      <c r="AI23" s="12" t="n">
        <f aca="false">(C23-$C$24)*(C23-$C$24)</f>
        <v>6.25</v>
      </c>
      <c r="AJ23" s="12" t="n">
        <f aca="false">(D23-$D$24)*(D23-$D$24)</f>
        <v>6.25</v>
      </c>
    </row>
    <row collapsed="false" customFormat="false" customHeight="false" hidden="false" ht="14" outlineLevel="0" r="24">
      <c r="C24" s="12" t="n">
        <f aca="false">AVERAGE(C6:C23)</f>
        <v>9.5</v>
      </c>
      <c r="D24" s="12" t="n">
        <f aca="false">AVERAGE(D6:D23)</f>
        <v>9.5</v>
      </c>
      <c r="I24" s="13" t="n">
        <f aca="false">M24+P24</f>
        <v>11</v>
      </c>
      <c r="J24" s="13" t="n">
        <f aca="false">N24+Q24</f>
        <v>14</v>
      </c>
      <c r="K24" s="13" t="n">
        <f aca="false">O24+R24</f>
        <v>22</v>
      </c>
      <c r="L24" s="13" t="s">
        <v>75</v>
      </c>
      <c r="M24" s="13" t="n">
        <f aca="false">SUM(M11+M15+M16+M17+M19+M21)</f>
        <v>9</v>
      </c>
      <c r="N24" s="13" t="n">
        <f aca="false">SUM(N6+N9+N10+N12+N18+N20)</f>
        <v>11</v>
      </c>
      <c r="O24" s="13" t="n">
        <f aca="false">SUM(O7+O8+O13+O14+O22+O23)</f>
        <v>16</v>
      </c>
      <c r="P24" s="13" t="n">
        <f aca="false">SUM(P11+P15+P16+P17+P19+P21)</f>
        <v>2</v>
      </c>
      <c r="Q24" s="13" t="n">
        <f aca="false">SUM(Q6+Q9+Q10+Q12+Q18+Q20)</f>
        <v>3</v>
      </c>
      <c r="R24" s="13" t="n">
        <f aca="false">SUM(R7+R8+R13+R14+R22+R23)</f>
        <v>6</v>
      </c>
      <c r="S24" s="13" t="n">
        <f aca="false">(P24+Q24+R24)</f>
        <v>11</v>
      </c>
      <c r="T24" s="13" t="n">
        <f aca="false">SUM(M24+N24+O24)</f>
        <v>36</v>
      </c>
      <c r="U24" s="3" t="n">
        <f aca="false">3*MAX(M24:O24)-SUM(M24:O24)</f>
        <v>12</v>
      </c>
      <c r="V24" s="3" t="n">
        <f aca="false">3*MAX(P24:R24)-SUM(P24:R24)</f>
        <v>7</v>
      </c>
      <c r="W24" s="3" t="n">
        <f aca="false">SUM(W6:W23)</f>
        <v>2</v>
      </c>
      <c r="X24" s="14" t="n">
        <f aca="false">-SUMIF(AD6:AF23,"&lt;0")/T24</f>
        <v>0.638888888888889</v>
      </c>
      <c r="Y24" s="3" t="n">
        <f aca="false">SUM(T24+U24+S24+W24)</f>
        <v>61</v>
      </c>
      <c r="Z24" s="3" t="n">
        <f aca="false">SUM(U24+S24+W24)</f>
        <v>25</v>
      </c>
      <c r="AA24" s="15" t="n">
        <f aca="false">(U24*100)/T24</f>
        <v>33.3333333333333</v>
      </c>
      <c r="AB24" s="15" t="n">
        <f aca="false">(S24*100)/T24</f>
        <v>30.5555555555556</v>
      </c>
      <c r="AC24" s="16"/>
      <c r="AD24" s="17" t="n">
        <f aca="false">SUM(AD6:AD23)</f>
        <v>5</v>
      </c>
      <c r="AE24" s="17" t="n">
        <f aca="false">SUM(AE6:AE23)</f>
        <v>-7</v>
      </c>
      <c r="AF24" s="17" t="n">
        <f aca="false">SUM(AF6:AF23)</f>
        <v>-8</v>
      </c>
      <c r="AH24" s="18" t="n">
        <f aca="false">SUM(AH6:AH23)</f>
        <v>428.5</v>
      </c>
      <c r="AI24" s="18" t="n">
        <f aca="false">SUM(AI6:AI23)</f>
        <v>484.5</v>
      </c>
      <c r="AJ24" s="18" t="n">
        <f aca="false">SUM(AJ6:AJ23)</f>
        <v>484.5</v>
      </c>
    </row>
    <row collapsed="false" customFormat="false" customHeight="false" hidden="false" ht="14" outlineLevel="0" r="25">
      <c r="AH25" s="19" t="n">
        <f aca="false">AH24/SQRT(AI24*AJ24)</f>
        <v>0.884416924664603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77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24"/>
  <sheetViews>
    <sheetView colorId="64" defaultGridColor="true" rightToLeft="false" showFormulas="false" showGridLines="true" showOutlineSymbols="true" showRowColHeaders="true" showZeros="true" tabSelected="false" topLeftCell="A4" view="normal" windowProtection="true" workbookViewId="0" zoomScale="100" zoomScaleNormal="100" zoomScalePageLayoutView="100">
      <pane activePane="bottomRight" topLeftCell="E6" xSplit="4" ySplit="2"/>
      <selection activeCell="A4" activeCellId="0" pane="topLeft" sqref="A4"/>
      <selection activeCell="E4" activeCellId="0" pane="topRight" sqref="E4"/>
      <selection activeCell="A6" activeCellId="0" pane="bottomLeft" sqref="A6"/>
      <selection activeCell="T27" activeCellId="1" pane="bottomRight" sqref="G6:G23 T27"/>
    </sheetView>
  </sheetViews>
  <cols>
    <col collapsed="false" hidden="false" max="1" min="1" style="0" width="6.16862745098039"/>
    <col collapsed="false" hidden="false" max="2" min="2" style="0" width="7.45882352941177"/>
    <col collapsed="false" hidden="false" max="3" min="3" style="0" width="13.1960784313725"/>
    <col collapsed="false" hidden="false" max="8" min="4" style="0" width="10.756862745098"/>
    <col collapsed="false" hidden="false" max="22" min="9" style="0" width="8.56862745098039"/>
    <col collapsed="false" hidden="false" max="23" min="23" style="0" width="9.6078431372549"/>
    <col collapsed="false" hidden="false" max="24" min="24" style="0" width="8.56862745098039"/>
    <col collapsed="false" hidden="false" max="25" min="25" style="2" width="9.03529411764706"/>
    <col collapsed="false" hidden="false" max="28" min="26" style="0" width="8.56862745098039"/>
    <col collapsed="false" hidden="false" max="29" min="29" style="0" width="1.43529411764706"/>
    <col collapsed="false" hidden="false" max="30" min="30" style="0" width="14.0549019607843"/>
    <col collapsed="false" hidden="false" max="1025" min="31" style="0" width="8.56862745098039"/>
  </cols>
  <sheetData>
    <row collapsed="false" customFormat="false" customHeight="false" hidden="false" ht="14" outlineLevel="0" r="1">
      <c r="A1" s="0" t="s">
        <v>0</v>
      </c>
    </row>
    <row collapsed="false" customFormat="false" customHeight="false" hidden="false" ht="14" outlineLevel="0" r="2">
      <c r="A2" s="0" t="s">
        <v>1</v>
      </c>
      <c r="B2" s="3" t="s">
        <v>2</v>
      </c>
      <c r="C2" s="3"/>
    </row>
    <row collapsed="false" customFormat="false" customHeight="false" hidden="false" ht="14" outlineLevel="0" r="3">
      <c r="A3" s="4" t="s">
        <v>3</v>
      </c>
      <c r="B3" s="4"/>
      <c r="C3" s="4"/>
      <c r="D3" s="4"/>
      <c r="E3" s="4"/>
      <c r="F3" s="4"/>
      <c r="G3" s="4"/>
      <c r="H3" s="4"/>
    </row>
    <row collapsed="false" customFormat="false" customHeight="false" hidden="false" ht="14" outlineLevel="0" r="4">
      <c r="A4" s="4"/>
      <c r="B4" s="4" t="s">
        <v>4</v>
      </c>
      <c r="C4" s="4" t="s">
        <v>5</v>
      </c>
      <c r="D4" s="4" t="s">
        <v>6</v>
      </c>
      <c r="E4" s="4" t="s">
        <v>7</v>
      </c>
      <c r="F4" s="4" t="s">
        <v>7</v>
      </c>
      <c r="G4" s="4" t="s">
        <v>7</v>
      </c>
      <c r="H4" s="4" t="s">
        <v>8</v>
      </c>
      <c r="I4" s="4"/>
      <c r="V4" s="6"/>
    </row>
    <row collapsed="false" customFormat="false" customHeight="false" hidden="false" ht="14" outlineLevel="0" r="5">
      <c r="A5" s="4" t="s">
        <v>9</v>
      </c>
      <c r="B5" s="4" t="s">
        <v>10</v>
      </c>
      <c r="C5" s="4" t="s">
        <v>11</v>
      </c>
      <c r="D5" s="4" t="s">
        <v>11</v>
      </c>
      <c r="E5" s="4" t="s">
        <v>76</v>
      </c>
      <c r="F5" s="4" t="s">
        <v>77</v>
      </c>
      <c r="G5" s="4" t="s">
        <v>78</v>
      </c>
      <c r="H5" s="4" t="s">
        <v>15</v>
      </c>
      <c r="I5" s="4" t="s">
        <v>79</v>
      </c>
      <c r="J5" s="4" t="s">
        <v>80</v>
      </c>
      <c r="K5" s="4" t="s">
        <v>81</v>
      </c>
      <c r="L5" s="4" t="s">
        <v>82</v>
      </c>
      <c r="M5" s="4" t="s">
        <v>83</v>
      </c>
      <c r="N5" s="4" t="s">
        <v>84</v>
      </c>
      <c r="O5" s="4" t="s">
        <v>85</v>
      </c>
      <c r="P5" s="4" t="s">
        <v>86</v>
      </c>
      <c r="Q5" s="4" t="s">
        <v>87</v>
      </c>
      <c r="R5" s="4" t="s">
        <v>88</v>
      </c>
      <c r="S5" s="4" t="s">
        <v>89</v>
      </c>
      <c r="T5" s="4" t="s">
        <v>90</v>
      </c>
      <c r="U5" s="4" t="s">
        <v>91</v>
      </c>
      <c r="V5" s="4" t="s">
        <v>92</v>
      </c>
      <c r="W5" s="4" t="s">
        <v>93</v>
      </c>
      <c r="X5" s="4" t="s">
        <v>94</v>
      </c>
      <c r="Y5" s="7" t="s">
        <v>90</v>
      </c>
      <c r="Z5" s="4" t="s">
        <v>95</v>
      </c>
      <c r="AA5" s="4" t="s">
        <v>96</v>
      </c>
      <c r="AB5" s="4" t="s">
        <v>97</v>
      </c>
      <c r="AD5" s="4" t="s">
        <v>98</v>
      </c>
    </row>
    <row collapsed="false" customFormat="false" customHeight="false" hidden="false" ht="14" outlineLevel="0" r="6">
      <c r="A6" s="0" t="s">
        <v>36</v>
      </c>
      <c r="B6" s="0" t="s">
        <v>37</v>
      </c>
      <c r="C6" s="3" t="n">
        <v>2</v>
      </c>
      <c r="D6" s="0" t="n">
        <v>6</v>
      </c>
      <c r="E6" s="10"/>
      <c r="F6" s="10"/>
      <c r="G6" s="10"/>
      <c r="H6" s="11"/>
      <c r="I6" s="10"/>
      <c r="J6" s="3" t="n">
        <f aca="false">ABS(D6-C6)</f>
        <v>4</v>
      </c>
      <c r="K6" s="10"/>
      <c r="L6" s="10"/>
      <c r="M6" s="3" t="n">
        <f aca="false">MAX(0,J6-2)</f>
        <v>2</v>
      </c>
      <c r="N6" s="10"/>
      <c r="O6" s="10"/>
      <c r="P6" s="10"/>
      <c r="Q6" s="10"/>
      <c r="R6" s="10"/>
      <c r="S6" s="3" t="n">
        <f aca="false">IF(OR(AND(C6&lt;10, D6&lt;10),AND(C6&gt;9,D6&gt;9)),0,1)</f>
        <v>0</v>
      </c>
      <c r="T6" s="3"/>
      <c r="U6" s="11"/>
      <c r="V6" s="11"/>
      <c r="W6" s="11"/>
      <c r="X6" s="11"/>
      <c r="Z6" s="11"/>
      <c r="AA6" s="3"/>
      <c r="AB6" s="11"/>
    </row>
    <row collapsed="false" customFormat="false" customHeight="false" hidden="false" ht="14" outlineLevel="0" r="7">
      <c r="A7" s="0" t="s">
        <v>40</v>
      </c>
      <c r="B7" s="0" t="s">
        <v>41</v>
      </c>
      <c r="C7" s="3" t="n">
        <v>6</v>
      </c>
      <c r="D7" s="0" t="n">
        <v>9</v>
      </c>
      <c r="E7" s="10"/>
      <c r="F7" s="10"/>
      <c r="G7" s="10"/>
      <c r="H7" s="11"/>
      <c r="I7" s="10"/>
      <c r="J7" s="10"/>
      <c r="K7" s="3" t="n">
        <f aca="false">ABS(D7-C7)</f>
        <v>3</v>
      </c>
      <c r="L7" s="10"/>
      <c r="M7" s="10"/>
      <c r="N7" s="3" t="n">
        <f aca="false">MAX(0,K7-2)</f>
        <v>1</v>
      </c>
      <c r="O7" s="10"/>
      <c r="P7" s="10"/>
      <c r="Q7" s="10"/>
      <c r="R7" s="10"/>
      <c r="S7" s="3" t="n">
        <f aca="false">IF(OR(AND(C7&lt;10, D7&lt;10),AND(C7&gt;9,D7&gt;9)),0,1)</f>
        <v>0</v>
      </c>
      <c r="T7" s="3"/>
      <c r="U7" s="11"/>
      <c r="V7" s="11"/>
      <c r="W7" s="11"/>
      <c r="X7" s="11"/>
      <c r="Z7" s="11"/>
      <c r="AA7" s="20"/>
      <c r="AB7" s="3"/>
    </row>
    <row collapsed="false" customFormat="false" customHeight="false" hidden="false" ht="14" outlineLevel="0" r="8">
      <c r="A8" s="0" t="s">
        <v>43</v>
      </c>
      <c r="B8" s="0" t="s">
        <v>41</v>
      </c>
      <c r="C8" s="3" t="n">
        <v>12</v>
      </c>
      <c r="D8" s="0" t="n">
        <v>10</v>
      </c>
      <c r="E8" s="10"/>
      <c r="F8" s="10"/>
      <c r="G8" s="10"/>
      <c r="H8" s="11"/>
      <c r="I8" s="10"/>
      <c r="J8" s="10"/>
      <c r="K8" s="3" t="n">
        <f aca="false">ABS(D8-C8)</f>
        <v>2</v>
      </c>
      <c r="L8" s="10"/>
      <c r="M8" s="10"/>
      <c r="N8" s="3" t="n">
        <f aca="false">MAX(0,K8-2)</f>
        <v>0</v>
      </c>
      <c r="O8" s="10"/>
      <c r="P8" s="10"/>
      <c r="Q8" s="10"/>
      <c r="R8" s="10"/>
      <c r="S8" s="3" t="n">
        <f aca="false">IF(OR(AND(C8&lt;10, D8&lt;10),AND(C8&gt;9,D8&gt;9)),0,1)</f>
        <v>0</v>
      </c>
      <c r="T8" s="3"/>
      <c r="U8" s="11"/>
      <c r="V8" s="11"/>
      <c r="W8" s="11"/>
      <c r="X8" s="11"/>
      <c r="Z8" s="11"/>
      <c r="AA8" s="20"/>
      <c r="AB8" s="3"/>
    </row>
    <row collapsed="false" customFormat="false" customHeight="false" hidden="false" ht="14" outlineLevel="0" r="9">
      <c r="A9" s="0" t="s">
        <v>45</v>
      </c>
      <c r="B9" s="0" t="s">
        <v>37</v>
      </c>
      <c r="C9" s="3" t="n">
        <v>14</v>
      </c>
      <c r="D9" s="0" t="n">
        <v>11</v>
      </c>
      <c r="E9" s="10"/>
      <c r="F9" s="10"/>
      <c r="G9" s="10"/>
      <c r="H9" s="11"/>
      <c r="I9" s="10"/>
      <c r="J9" s="3" t="n">
        <f aca="false">ABS(D9-C9)</f>
        <v>3</v>
      </c>
      <c r="K9" s="10"/>
      <c r="L9" s="10"/>
      <c r="M9" s="3" t="n">
        <f aca="false">MAX(0,J9-2)</f>
        <v>1</v>
      </c>
      <c r="N9" s="10"/>
      <c r="O9" s="10"/>
      <c r="P9" s="10"/>
      <c r="Q9" s="10"/>
      <c r="R9" s="10"/>
      <c r="S9" s="3" t="n">
        <f aca="false">IF(OR(AND(C9&lt;10, D9&lt;10),AND(C9&gt;9,D9&gt;9)),0,1)</f>
        <v>0</v>
      </c>
      <c r="T9" s="3"/>
      <c r="U9" s="11"/>
      <c r="V9" s="11"/>
      <c r="W9" s="11"/>
      <c r="X9" s="11"/>
      <c r="Z9" s="11"/>
      <c r="AA9" s="21"/>
      <c r="AB9" s="11"/>
    </row>
    <row collapsed="false" customFormat="false" customHeight="false" hidden="false" ht="14" outlineLevel="0" r="10">
      <c r="A10" s="0" t="s">
        <v>47</v>
      </c>
      <c r="B10" s="0" t="s">
        <v>37</v>
      </c>
      <c r="C10" s="3" t="n">
        <v>17</v>
      </c>
      <c r="D10" s="0" t="n">
        <v>13</v>
      </c>
      <c r="E10" s="10"/>
      <c r="F10" s="10"/>
      <c r="G10" s="10"/>
      <c r="H10" s="11"/>
      <c r="I10" s="10"/>
      <c r="J10" s="3" t="n">
        <f aca="false">ABS(D10-C10)</f>
        <v>4</v>
      </c>
      <c r="K10" s="10"/>
      <c r="L10" s="10"/>
      <c r="M10" s="3" t="n">
        <f aca="false">MAX(0,J10-2)</f>
        <v>2</v>
      </c>
      <c r="N10" s="10"/>
      <c r="O10" s="10"/>
      <c r="P10" s="10"/>
      <c r="Q10" s="10"/>
      <c r="R10" s="10"/>
      <c r="S10" s="3" t="n">
        <f aca="false">IF(OR(AND(C10&lt;10, D10&lt;10),AND(C10&gt;9,D10&gt;9)),0,1)</f>
        <v>0</v>
      </c>
      <c r="T10" s="3"/>
      <c r="U10" s="11"/>
      <c r="V10" s="11"/>
      <c r="W10" s="11"/>
      <c r="X10" s="11"/>
      <c r="Z10" s="11"/>
      <c r="AA10" s="21"/>
      <c r="AB10" s="11"/>
    </row>
    <row collapsed="false" customFormat="false" customHeight="false" hidden="false" ht="14" outlineLevel="0" r="11">
      <c r="A11" s="0" t="s">
        <v>49</v>
      </c>
      <c r="B11" s="0" t="s">
        <v>50</v>
      </c>
      <c r="C11" s="3" t="n">
        <v>5</v>
      </c>
      <c r="D11" s="0" t="n">
        <v>5</v>
      </c>
      <c r="E11" s="10"/>
      <c r="F11" s="10"/>
      <c r="G11" s="10"/>
      <c r="H11" s="11"/>
      <c r="I11" s="3" t="n">
        <f aca="false">ABS(D11-C11)</f>
        <v>0</v>
      </c>
      <c r="J11" s="10"/>
      <c r="K11" s="10"/>
      <c r="L11" s="3" t="n">
        <f aca="false">MAX(0,I11-2)</f>
        <v>0</v>
      </c>
      <c r="M11" s="10"/>
      <c r="N11" s="10"/>
      <c r="O11" s="10"/>
      <c r="P11" s="10"/>
      <c r="Q11" s="10"/>
      <c r="R11" s="10"/>
      <c r="S11" s="3" t="n">
        <f aca="false">IF(OR(AND(C11&lt;10, D11&lt;10),AND(C11&gt;9,D11&gt;9)),0,1)</f>
        <v>0</v>
      </c>
      <c r="T11" s="3"/>
      <c r="U11" s="11"/>
      <c r="V11" s="11"/>
      <c r="W11" s="11"/>
      <c r="X11" s="11"/>
      <c r="Z11" s="3"/>
      <c r="AA11" s="20"/>
      <c r="AB11" s="11"/>
    </row>
    <row collapsed="false" customFormat="false" customHeight="false" hidden="false" ht="14" outlineLevel="0" r="12">
      <c r="A12" s="0" t="s">
        <v>52</v>
      </c>
      <c r="B12" s="0" t="s">
        <v>37</v>
      </c>
      <c r="C12" s="3" t="n">
        <v>13</v>
      </c>
      <c r="D12" s="0" t="n">
        <v>17</v>
      </c>
      <c r="E12" s="10"/>
      <c r="F12" s="10"/>
      <c r="G12" s="10"/>
      <c r="H12" s="11"/>
      <c r="I12" s="10"/>
      <c r="J12" s="3" t="n">
        <f aca="false">ABS(D12-C12)</f>
        <v>4</v>
      </c>
      <c r="K12" s="10"/>
      <c r="L12" s="10"/>
      <c r="M12" s="3" t="n">
        <f aca="false">MAX(0,J12-2)</f>
        <v>2</v>
      </c>
      <c r="N12" s="10"/>
      <c r="O12" s="10"/>
      <c r="P12" s="10"/>
      <c r="Q12" s="10"/>
      <c r="R12" s="10"/>
      <c r="S12" s="3" t="n">
        <f aca="false">IF(OR(AND(C12&lt;10, D12&lt;10),AND(C12&gt;9,D12&gt;9)),0,1)</f>
        <v>0</v>
      </c>
      <c r="T12" s="3"/>
      <c r="U12" s="11"/>
      <c r="V12" s="11"/>
      <c r="W12" s="11"/>
      <c r="X12" s="11"/>
      <c r="Z12" s="11"/>
      <c r="AA12" s="22"/>
      <c r="AB12" s="11"/>
    </row>
    <row collapsed="false" customFormat="false" customHeight="false" hidden="false" ht="14" outlineLevel="0" r="13">
      <c r="A13" s="0" t="s">
        <v>54</v>
      </c>
      <c r="B13" s="0" t="s">
        <v>41</v>
      </c>
      <c r="C13" s="3" t="n">
        <v>15</v>
      </c>
      <c r="D13" s="0" t="n">
        <v>16</v>
      </c>
      <c r="E13" s="10"/>
      <c r="F13" s="10"/>
      <c r="G13" s="10"/>
      <c r="H13" s="11"/>
      <c r="I13" s="10"/>
      <c r="J13" s="10"/>
      <c r="K13" s="3" t="n">
        <f aca="false">ABS(D13-C13)</f>
        <v>1</v>
      </c>
      <c r="L13" s="10"/>
      <c r="M13" s="10"/>
      <c r="N13" s="3" t="n">
        <f aca="false">MAX(0,K13-2)</f>
        <v>0</v>
      </c>
      <c r="O13" s="10"/>
      <c r="P13" s="10"/>
      <c r="Q13" s="10"/>
      <c r="R13" s="10"/>
      <c r="S13" s="3" t="n">
        <f aca="false">IF(OR(AND(C13&lt;10, D13&lt;10),AND(C13&gt;9,D13&gt;9)),0,1)</f>
        <v>0</v>
      </c>
      <c r="T13" s="3"/>
      <c r="U13" s="11"/>
      <c r="V13" s="11"/>
      <c r="W13" s="11"/>
      <c r="X13" s="11"/>
      <c r="Z13" s="11"/>
      <c r="AA13" s="20"/>
      <c r="AB13" s="3"/>
    </row>
    <row collapsed="false" customFormat="false" customHeight="false" hidden="false" ht="14" outlineLevel="0" r="14">
      <c r="A14" s="0" t="s">
        <v>50</v>
      </c>
      <c r="B14" s="0" t="s">
        <v>41</v>
      </c>
      <c r="C14" s="3" t="n">
        <v>11</v>
      </c>
      <c r="D14" s="0" t="n">
        <v>12</v>
      </c>
      <c r="E14" s="10"/>
      <c r="F14" s="10"/>
      <c r="G14" s="10"/>
      <c r="H14" s="11"/>
      <c r="I14" s="10"/>
      <c r="J14" s="10"/>
      <c r="K14" s="3" t="n">
        <f aca="false">ABS(D14-C14)</f>
        <v>1</v>
      </c>
      <c r="L14" s="10"/>
      <c r="M14" s="10"/>
      <c r="N14" s="3" t="n">
        <f aca="false">MAX(0,K14-2)</f>
        <v>0</v>
      </c>
      <c r="O14" s="10"/>
      <c r="P14" s="10"/>
      <c r="Q14" s="10"/>
      <c r="R14" s="10"/>
      <c r="S14" s="3" t="n">
        <f aca="false">IF(OR(AND(C14&lt;10, D14&lt;10),AND(C14&gt;9,D14&gt;9)),0,1)</f>
        <v>0</v>
      </c>
      <c r="T14" s="3"/>
      <c r="U14" s="11"/>
      <c r="V14" s="11"/>
      <c r="W14" s="11"/>
      <c r="X14" s="11"/>
      <c r="Z14" s="11"/>
      <c r="AA14" s="20"/>
      <c r="AB14" s="3"/>
    </row>
    <row collapsed="false" customFormat="false" customHeight="false" hidden="false" ht="14" outlineLevel="0" r="15">
      <c r="A15" s="0" t="s">
        <v>57</v>
      </c>
      <c r="B15" s="0" t="s">
        <v>50</v>
      </c>
      <c r="C15" s="3" t="n">
        <v>7</v>
      </c>
      <c r="D15" s="0" t="n">
        <v>4</v>
      </c>
      <c r="E15" s="10"/>
      <c r="F15" s="10"/>
      <c r="G15" s="10"/>
      <c r="H15" s="11"/>
      <c r="I15" s="3" t="n">
        <f aca="false">ABS(D15-C15)</f>
        <v>3</v>
      </c>
      <c r="J15" s="10"/>
      <c r="K15" s="10"/>
      <c r="L15" s="3" t="n">
        <f aca="false">MAX(0,I15-2)</f>
        <v>1</v>
      </c>
      <c r="M15" s="10"/>
      <c r="N15" s="10"/>
      <c r="O15" s="10"/>
      <c r="P15" s="10"/>
      <c r="Q15" s="10"/>
      <c r="R15" s="10"/>
      <c r="S15" s="3" t="n">
        <f aca="false">IF(OR(AND(C15&lt;10, D15&lt;10),AND(C15&gt;9,D15&gt;9)),0,1)</f>
        <v>0</v>
      </c>
      <c r="T15" s="3"/>
      <c r="U15" s="11"/>
      <c r="V15" s="11"/>
      <c r="W15" s="11"/>
      <c r="X15" s="11"/>
      <c r="Z15" s="3"/>
      <c r="AA15" s="20"/>
      <c r="AB15" s="11"/>
    </row>
    <row collapsed="false" customFormat="false" customHeight="false" hidden="false" ht="14" outlineLevel="0" r="16">
      <c r="A16" s="0" t="s">
        <v>59</v>
      </c>
      <c r="B16" s="0" t="s">
        <v>50</v>
      </c>
      <c r="C16" s="3" t="n">
        <v>1</v>
      </c>
      <c r="D16" s="0" t="n">
        <v>1</v>
      </c>
      <c r="E16" s="10"/>
      <c r="F16" s="10"/>
      <c r="G16" s="10"/>
      <c r="H16" s="11"/>
      <c r="I16" s="3" t="n">
        <f aca="false">ABS(D16-C16)</f>
        <v>0</v>
      </c>
      <c r="J16" s="10"/>
      <c r="K16" s="10"/>
      <c r="L16" s="3" t="n">
        <f aca="false">MAX(0,I16-2)</f>
        <v>0</v>
      </c>
      <c r="M16" s="10"/>
      <c r="N16" s="10"/>
      <c r="O16" s="10"/>
      <c r="P16" s="10"/>
      <c r="Q16" s="10"/>
      <c r="R16" s="10"/>
      <c r="S16" s="3" t="n">
        <f aca="false">IF(OR(AND(C16&lt;10, D16&lt;10),AND(C16&gt;9,D16&gt;9)),0,1)</f>
        <v>0</v>
      </c>
      <c r="T16" s="3"/>
      <c r="U16" s="11"/>
      <c r="V16" s="11"/>
      <c r="W16" s="11"/>
      <c r="X16" s="11"/>
      <c r="Z16" s="3"/>
      <c r="AA16" s="20"/>
      <c r="AB16" s="11"/>
    </row>
    <row collapsed="false" customFormat="false" customHeight="false" hidden="false" ht="14" outlineLevel="0" r="17">
      <c r="A17" s="0" t="s">
        <v>61</v>
      </c>
      <c r="B17" s="0" t="s">
        <v>50</v>
      </c>
      <c r="C17" s="3" t="n">
        <v>18</v>
      </c>
      <c r="D17" s="0" t="n">
        <v>18</v>
      </c>
      <c r="E17" s="10"/>
      <c r="F17" s="10"/>
      <c r="G17" s="10"/>
      <c r="H17" s="11"/>
      <c r="I17" s="3" t="n">
        <f aca="false">ABS(D17-C17)</f>
        <v>0</v>
      </c>
      <c r="J17" s="10"/>
      <c r="K17" s="10"/>
      <c r="L17" s="3" t="n">
        <f aca="false">MAX(0,I17-2)</f>
        <v>0</v>
      </c>
      <c r="M17" s="10"/>
      <c r="N17" s="10"/>
      <c r="O17" s="10"/>
      <c r="P17" s="10"/>
      <c r="Q17" s="10"/>
      <c r="R17" s="10"/>
      <c r="S17" s="3" t="n">
        <f aca="false">IF(OR(AND(C17&lt;10, D17&lt;10),AND(C17&gt;9,D17&gt;9)),0,1)</f>
        <v>0</v>
      </c>
      <c r="T17" s="3"/>
      <c r="U17" s="11"/>
      <c r="V17" s="11"/>
      <c r="W17" s="11"/>
      <c r="X17" s="11"/>
      <c r="Z17" s="3"/>
      <c r="AA17" s="20"/>
      <c r="AB17" s="11"/>
    </row>
    <row collapsed="false" customFormat="false" customHeight="false" hidden="false" ht="14" outlineLevel="0" r="18">
      <c r="A18" s="0" t="s">
        <v>63</v>
      </c>
      <c r="B18" s="0" t="s">
        <v>37</v>
      </c>
      <c r="C18" s="3" t="n">
        <v>10</v>
      </c>
      <c r="D18" s="0" t="n">
        <v>2</v>
      </c>
      <c r="E18" s="10"/>
      <c r="F18" s="10"/>
      <c r="G18" s="10"/>
      <c r="H18" s="11"/>
      <c r="I18" s="10"/>
      <c r="J18" s="3" t="n">
        <f aca="false">ABS(D18-C18)</f>
        <v>8</v>
      </c>
      <c r="K18" s="10"/>
      <c r="L18" s="10"/>
      <c r="M18" s="3" t="n">
        <f aca="false">MAX(0,J18-2)</f>
        <v>6</v>
      </c>
      <c r="N18" s="10"/>
      <c r="O18" s="10"/>
      <c r="P18" s="10"/>
      <c r="Q18" s="10"/>
      <c r="R18" s="10"/>
      <c r="S18" s="3" t="n">
        <f aca="false">IF(OR(AND(C18&lt;10, D18&lt;10),AND(C18&gt;9,D18&gt;9)),0,1)</f>
        <v>1</v>
      </c>
      <c r="T18" s="3"/>
      <c r="U18" s="11"/>
      <c r="V18" s="11"/>
      <c r="W18" s="11"/>
      <c r="X18" s="11"/>
      <c r="Z18" s="11"/>
      <c r="AA18" s="3"/>
      <c r="AB18" s="11"/>
    </row>
    <row collapsed="false" customFormat="false" customHeight="false" hidden="false" ht="14" outlineLevel="0" r="19">
      <c r="A19" s="0" t="s">
        <v>65</v>
      </c>
      <c r="B19" s="0" t="s">
        <v>50</v>
      </c>
      <c r="C19" s="3" t="n">
        <v>4</v>
      </c>
      <c r="D19" s="0" t="n">
        <v>14</v>
      </c>
      <c r="E19" s="10"/>
      <c r="F19" s="10"/>
      <c r="G19" s="10"/>
      <c r="H19" s="11"/>
      <c r="I19" s="3" t="n">
        <f aca="false">ABS(D19-C19)</f>
        <v>10</v>
      </c>
      <c r="J19" s="10"/>
      <c r="K19" s="10"/>
      <c r="L19" s="3" t="n">
        <f aca="false">MAX(0,I19-2)</f>
        <v>8</v>
      </c>
      <c r="M19" s="10"/>
      <c r="N19" s="10"/>
      <c r="O19" s="10"/>
      <c r="P19" s="10"/>
      <c r="Q19" s="10"/>
      <c r="R19" s="10"/>
      <c r="S19" s="3" t="n">
        <f aca="false">IF(OR(AND(C19&lt;10, D19&lt;10),AND(C19&gt;9,D19&gt;9)),0,1)</f>
        <v>1</v>
      </c>
      <c r="T19" s="3"/>
      <c r="U19" s="11"/>
      <c r="V19" s="11"/>
      <c r="W19" s="11"/>
      <c r="X19" s="11"/>
      <c r="Z19" s="3"/>
      <c r="AA19" s="20"/>
      <c r="AB19" s="11"/>
    </row>
    <row collapsed="false" customFormat="false" customHeight="false" hidden="false" ht="14" outlineLevel="0" r="20">
      <c r="A20" s="0" t="s">
        <v>67</v>
      </c>
      <c r="B20" s="0" t="s">
        <v>37</v>
      </c>
      <c r="C20" s="3" t="n">
        <v>9</v>
      </c>
      <c r="D20" s="0" t="n">
        <v>8</v>
      </c>
      <c r="E20" s="10"/>
      <c r="F20" s="10"/>
      <c r="G20" s="10"/>
      <c r="H20" s="11"/>
      <c r="I20" s="10"/>
      <c r="J20" s="3" t="n">
        <f aca="false">ABS(D20-C20)</f>
        <v>1</v>
      </c>
      <c r="K20" s="10"/>
      <c r="L20" s="10"/>
      <c r="M20" s="3" t="n">
        <f aca="false">MAX(0,J20-2)</f>
        <v>0</v>
      </c>
      <c r="N20" s="10"/>
      <c r="O20" s="10"/>
      <c r="P20" s="10"/>
      <c r="Q20" s="10"/>
      <c r="R20" s="10"/>
      <c r="S20" s="3" t="n">
        <f aca="false">IF(OR(AND(C20&lt;10, D20&lt;10),AND(C20&gt;9,D20&gt;9)),0,1)</f>
        <v>0</v>
      </c>
      <c r="T20" s="3"/>
      <c r="U20" s="11"/>
      <c r="V20" s="11"/>
      <c r="W20" s="11"/>
      <c r="X20" s="11"/>
      <c r="Z20" s="11"/>
      <c r="AA20" s="22"/>
      <c r="AB20" s="11"/>
    </row>
    <row collapsed="false" customFormat="false" customHeight="false" hidden="false" ht="14" outlineLevel="0" r="21">
      <c r="A21" s="0" t="s">
        <v>69</v>
      </c>
      <c r="B21" s="0" t="s">
        <v>50</v>
      </c>
      <c r="C21" s="3" t="n">
        <v>16</v>
      </c>
      <c r="D21" s="0" t="n">
        <v>15</v>
      </c>
      <c r="E21" s="10"/>
      <c r="F21" s="10"/>
      <c r="G21" s="10"/>
      <c r="H21" s="11"/>
      <c r="I21" s="3" t="n">
        <f aca="false">ABS(D21-C21)</f>
        <v>1</v>
      </c>
      <c r="J21" s="10"/>
      <c r="K21" s="10"/>
      <c r="L21" s="3" t="n">
        <f aca="false">MAX(0,I21-2)</f>
        <v>0</v>
      </c>
      <c r="M21" s="10"/>
      <c r="N21" s="10"/>
      <c r="O21" s="10"/>
      <c r="P21" s="10"/>
      <c r="Q21" s="10"/>
      <c r="R21" s="10"/>
      <c r="S21" s="3" t="n">
        <f aca="false">IF(OR(AND(C21&lt;10, D21&lt;10),AND(C21&gt;9,D21&gt;9)),0,1)</f>
        <v>0</v>
      </c>
      <c r="T21" s="3"/>
      <c r="U21" s="11"/>
      <c r="V21" s="11"/>
      <c r="W21" s="11"/>
      <c r="X21" s="11"/>
      <c r="Z21" s="21"/>
      <c r="AA21" s="20"/>
      <c r="AB21" s="11"/>
    </row>
    <row collapsed="false" customFormat="false" customHeight="false" hidden="false" ht="14" outlineLevel="0" r="22">
      <c r="A22" s="0" t="s">
        <v>71</v>
      </c>
      <c r="B22" s="0" t="s">
        <v>41</v>
      </c>
      <c r="C22" s="3" t="n">
        <v>3</v>
      </c>
      <c r="D22" s="0" t="n">
        <v>3</v>
      </c>
      <c r="E22" s="10"/>
      <c r="F22" s="10"/>
      <c r="G22" s="10"/>
      <c r="H22" s="11"/>
      <c r="I22" s="10"/>
      <c r="J22" s="10"/>
      <c r="K22" s="3" t="n">
        <f aca="false">ABS(D22-C22)</f>
        <v>0</v>
      </c>
      <c r="L22" s="10"/>
      <c r="M22" s="10"/>
      <c r="N22" s="3" t="n">
        <f aca="false">MAX(0,K22-2)</f>
        <v>0</v>
      </c>
      <c r="O22" s="10"/>
      <c r="P22" s="10"/>
      <c r="Q22" s="10"/>
      <c r="R22" s="10"/>
      <c r="S22" s="3" t="n">
        <f aca="false">IF(OR(AND(C22&lt;10, D22&lt;10),AND(C22&gt;9,D22&gt;9)),0,1)</f>
        <v>0</v>
      </c>
      <c r="T22" s="3"/>
      <c r="U22" s="11"/>
      <c r="V22" s="11"/>
      <c r="W22" s="11"/>
      <c r="X22" s="11"/>
      <c r="Z22" s="11"/>
      <c r="AA22" s="20"/>
      <c r="AB22" s="3"/>
    </row>
    <row collapsed="false" customFormat="false" customHeight="false" hidden="false" ht="14" outlineLevel="0" r="23">
      <c r="A23" s="0" t="s">
        <v>73</v>
      </c>
      <c r="B23" s="0" t="s">
        <v>41</v>
      </c>
      <c r="C23" s="3" t="n">
        <v>8</v>
      </c>
      <c r="D23" s="0" t="n">
        <v>7</v>
      </c>
      <c r="E23" s="10"/>
      <c r="F23" s="10"/>
      <c r="G23" s="10"/>
      <c r="H23" s="11"/>
      <c r="I23" s="10"/>
      <c r="J23" s="10"/>
      <c r="K23" s="3" t="n">
        <f aca="false">ABS(D23-C23)</f>
        <v>1</v>
      </c>
      <c r="L23" s="10"/>
      <c r="M23" s="10"/>
      <c r="N23" s="3" t="n">
        <f aca="false">MAX(0,K23-2)</f>
        <v>0</v>
      </c>
      <c r="O23" s="10"/>
      <c r="P23" s="10"/>
      <c r="Q23" s="10"/>
      <c r="R23" s="10"/>
      <c r="S23" s="3" t="n">
        <f aca="false">IF(OR(AND(C23&lt;10, D23&lt;10),AND(C23&gt;9,D23&gt;9)),0,1)</f>
        <v>0</v>
      </c>
      <c r="T23" s="3"/>
      <c r="U23" s="11"/>
      <c r="V23" s="11"/>
      <c r="W23" s="11"/>
      <c r="X23" s="11"/>
      <c r="Z23" s="11"/>
      <c r="AA23" s="20"/>
      <c r="AB23" s="3"/>
    </row>
    <row collapsed="false" customFormat="false" customHeight="false" hidden="false" ht="14" outlineLevel="0" r="24">
      <c r="E24" s="13" t="n">
        <f aca="false">I24+L24</f>
        <v>23</v>
      </c>
      <c r="F24" s="13" t="n">
        <f aca="false">J24+M24</f>
        <v>37</v>
      </c>
      <c r="G24" s="13" t="n">
        <f aca="false">K24+N24</f>
        <v>9</v>
      </c>
      <c r="H24" s="13" t="s">
        <v>99</v>
      </c>
      <c r="I24" s="13" t="n">
        <f aca="false">SUM(I11+I15+I16+I17+I19+I21)</f>
        <v>14</v>
      </c>
      <c r="J24" s="13" t="n">
        <f aca="false">SUM(J6+J9+J10+J12+J18+J20)</f>
        <v>24</v>
      </c>
      <c r="K24" s="13" t="n">
        <f aca="false">SUM(K7+K8+K13+K14+K22+K23)</f>
        <v>8</v>
      </c>
      <c r="L24" s="13" t="n">
        <f aca="false">SUM(L11+L15+L16+L17+L19+L21)</f>
        <v>9</v>
      </c>
      <c r="M24" s="13" t="n">
        <f aca="false">SUM(M6+M9+M10+M12+M18+M20)</f>
        <v>13</v>
      </c>
      <c r="N24" s="13" t="n">
        <f aca="false">SUM(N7+N8+N13+N14+N22+N23)</f>
        <v>1</v>
      </c>
      <c r="O24" s="13" t="n">
        <f aca="false">(L24+M24+N24)</f>
        <v>23</v>
      </c>
      <c r="P24" s="13" t="n">
        <f aca="false">SUM(I24+J24+K24)</f>
        <v>46</v>
      </c>
      <c r="Q24" s="3" t="n">
        <f aca="false">3*MAX(I24:K24)-SUM(I24:K24)</f>
        <v>26</v>
      </c>
      <c r="R24" s="3" t="n">
        <f aca="false">3*MAX(L24:N24)-SUM(L24:N24)</f>
        <v>16</v>
      </c>
      <c r="S24" s="3" t="n">
        <f aca="false">SUM(S6:S23)</f>
        <v>2</v>
      </c>
      <c r="T24" s="23"/>
      <c r="U24" s="3" t="n">
        <f aca="false">SUM(P24+Q24+O24+S24)</f>
        <v>97</v>
      </c>
      <c r="V24" s="3" t="n">
        <f aca="false">SUM(Q24+O24+S24)</f>
        <v>51</v>
      </c>
      <c r="W24" s="15" t="n">
        <f aca="false">(Q24*100)/P24</f>
        <v>56.5217391304348</v>
      </c>
      <c r="X24" s="15" t="n">
        <f aca="false">(O24*100)/P24</f>
        <v>50</v>
      </c>
      <c r="Y24" s="16"/>
      <c r="Z24" s="24"/>
      <c r="AA24" s="24"/>
      <c r="AB24" s="24"/>
      <c r="AD24" s="18" t="n">
        <f aca="false">CORREL(D6:D23,C6:C23)</f>
        <v>0.74406604747162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77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K2" activeCellId="1" pane="topLeft" sqref="G6:G23 K2"/>
    </sheetView>
  </sheetViews>
  <cols>
    <col collapsed="false" hidden="false" max="1025" min="1" style="0" width="8.56862745098039"/>
  </cols>
  <sheetData>
    <row collapsed="false" customFormat="false" customHeight="false" hidden="false" ht="14" outlineLevel="0" r="1">
      <c r="A1" s="0" t="s">
        <v>100</v>
      </c>
      <c r="B1" s="0" t="s">
        <v>28</v>
      </c>
      <c r="C1" s="0" t="s">
        <v>29</v>
      </c>
      <c r="D1" s="0" t="s">
        <v>91</v>
      </c>
      <c r="E1" s="0" t="s">
        <v>92</v>
      </c>
      <c r="F1" s="0" t="s">
        <v>101</v>
      </c>
      <c r="G1" s="0" t="s">
        <v>102</v>
      </c>
      <c r="H1" s="0" t="s">
        <v>103</v>
      </c>
      <c r="I1" s="0" t="s">
        <v>104</v>
      </c>
      <c r="J1" s="0" t="s">
        <v>105</v>
      </c>
      <c r="K1" s="0" t="s">
        <v>106</v>
      </c>
    </row>
    <row collapsed="false" customFormat="false" customHeight="false" hidden="false" ht="14" outlineLevel="0" r="2">
      <c r="A2" s="6" t="n">
        <f aca="false">Part1!T24/Part2!P24</f>
        <v>0.782608695652174</v>
      </c>
      <c r="B2" s="12" t="n">
        <f aca="false">Part1!Y24</f>
        <v>61</v>
      </c>
      <c r="C2" s="12" t="n">
        <f aca="false">Part1!Z24</f>
        <v>25</v>
      </c>
      <c r="D2" s="12" t="n">
        <f aca="false">Part2!U24</f>
        <v>97</v>
      </c>
      <c r="E2" s="12" t="n">
        <f aca="false">Part2!V24</f>
        <v>51</v>
      </c>
      <c r="F2" s="25" t="n">
        <f aca="false">D2/B2</f>
        <v>1.59016393442623</v>
      </c>
      <c r="G2" s="25" t="n">
        <f aca="false">E2/C2</f>
        <v>2.04</v>
      </c>
      <c r="H2" s="12" t="n">
        <f aca="false">(D2+B2)/2</f>
        <v>79</v>
      </c>
      <c r="I2" s="12" t="n">
        <f aca="false">(E2+C2)/2</f>
        <v>38</v>
      </c>
      <c r="J2" s="26" t="n">
        <f aca="false">F2*H2</f>
        <v>125.622950819672</v>
      </c>
      <c r="K2" s="26" t="n">
        <f aca="false">G2*I2</f>
        <v>77.52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G6:G23 A1"/>
    </sheetView>
  </sheetViews>
  <cols>
    <col collapsed="false" hidden="false" max="1025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