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DOCUMENTOS CASSIMA\1.6. Formatos\4. GOL - Servicios Agroindustriales (GOL-AIS)\"/>
    </mc:Choice>
  </mc:AlternateContent>
  <bookViews>
    <workbookView xWindow="0" yWindow="0" windowWidth="20490" windowHeight="7365"/>
  </bookViews>
  <sheets>
    <sheet name="BASE_DE_DATOS" sheetId="1" r:id="rId1"/>
    <sheet name="COMERCIALIZACIÓN" sheetId="4" r:id="rId2"/>
    <sheet name="PRODUCCION_AGRICOLA" sheetId="6" r:id="rId3"/>
    <sheet name="DATOS_BENEFICIARIOS" sheetId="5" r:id="rId4"/>
    <sheet name="GRÁFICOS" sheetId="3" r:id="rId5"/>
  </sheets>
  <definedNames>
    <definedName name="_xlnm._FilterDatabase" localSheetId="1" hidden="1">COMERCIALIZACIÓN!$C$1:$I$3</definedName>
    <definedName name="BASE_DE_DATOS">BASE_DE_DATOS!$A$7:$ER$32</definedName>
    <definedName name="COMERCIALIZACIÓN">COMERCIALIZACIÓN!$A$5:$AG$26</definedName>
    <definedName name="DATOS_BENEFICIARIOS">DATOS_BENEFICIARIOS!$A$5:$DS$26</definedName>
    <definedName name="PRODUCCION_AGRICOLA">PRODUCCION_AGRICOLA!$A$5:$AC$26</definedName>
  </definedNames>
  <calcPr calcId="152511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J2" i="3" l="1"/>
  <c r="J1" i="3"/>
  <c r="F3" i="3"/>
  <c r="C3" i="3"/>
  <c r="J2" i="5"/>
  <c r="J1" i="5"/>
  <c r="F3" i="5"/>
  <c r="C3" i="5"/>
  <c r="J2" i="6"/>
  <c r="J1" i="6"/>
  <c r="F3" i="6"/>
  <c r="C3" i="6"/>
  <c r="H2" i="4"/>
  <c r="H1" i="4"/>
  <c r="E3" i="4"/>
  <c r="C3" i="4"/>
  <c r="I101" i="5" l="1"/>
  <c r="I100" i="5"/>
  <c r="I103" i="5"/>
  <c r="I102" i="5"/>
  <c r="I99" i="5"/>
  <c r="B621" i="3" l="1"/>
  <c r="C621" i="3"/>
  <c r="D621" i="3"/>
  <c r="E621" i="3"/>
  <c r="F621" i="3"/>
  <c r="G621" i="3"/>
  <c r="C620" i="3"/>
  <c r="D620" i="3"/>
  <c r="E620" i="3"/>
  <c r="F620" i="3"/>
  <c r="G620" i="3"/>
  <c r="C622" i="3"/>
  <c r="D622" i="3"/>
  <c r="E622" i="3"/>
  <c r="F622" i="3"/>
  <c r="G622" i="3"/>
  <c r="B622" i="3"/>
  <c r="B620" i="3"/>
  <c r="G619" i="3"/>
  <c r="F619" i="3"/>
  <c r="E619" i="3"/>
  <c r="D619" i="3"/>
  <c r="C619" i="3"/>
  <c r="B619" i="3"/>
  <c r="F541" i="3"/>
  <c r="F542" i="3"/>
  <c r="F543" i="3"/>
  <c r="B541" i="3"/>
  <c r="C541" i="3"/>
  <c r="D541" i="3"/>
  <c r="E541" i="3"/>
  <c r="B542" i="3"/>
  <c r="C542" i="3"/>
  <c r="D542" i="3"/>
  <c r="E542" i="3"/>
  <c r="B543" i="3"/>
  <c r="C543" i="3"/>
  <c r="D543" i="3"/>
  <c r="E543" i="3"/>
  <c r="C251" i="3"/>
  <c r="D251" i="3"/>
  <c r="E251" i="3"/>
  <c r="F251" i="3"/>
  <c r="G251" i="3"/>
  <c r="B251" i="3"/>
  <c r="C252" i="3"/>
  <c r="C253" i="3" s="1"/>
  <c r="D252" i="3"/>
  <c r="D253" i="3" s="1"/>
  <c r="E252" i="3"/>
  <c r="E253" i="3" s="1"/>
  <c r="F252" i="3"/>
  <c r="F253" i="3" s="1"/>
  <c r="G252" i="3"/>
  <c r="G253" i="3" s="1"/>
  <c r="B252" i="3"/>
  <c r="B253" i="3" s="1"/>
  <c r="E222" i="3"/>
  <c r="E223" i="3"/>
  <c r="U31" i="1"/>
  <c r="D203" i="3"/>
  <c r="D201" i="3"/>
  <c r="D212" i="3"/>
  <c r="E202" i="3"/>
  <c r="E212" i="3"/>
  <c r="D219" i="3"/>
  <c r="E205" i="3"/>
  <c r="E209" i="3"/>
  <c r="D205" i="3"/>
  <c r="D216" i="3"/>
  <c r="E208" i="3"/>
  <c r="D206" i="3"/>
  <c r="E220" i="3"/>
  <c r="D213" i="3"/>
  <c r="E213" i="3"/>
  <c r="D204" i="3"/>
  <c r="D210" i="3"/>
  <c r="E216" i="3"/>
  <c r="E219" i="3"/>
  <c r="D215" i="3"/>
  <c r="D202" i="3"/>
  <c r="D207" i="3"/>
  <c r="E211" i="3"/>
  <c r="E201" i="3"/>
  <c r="E214" i="3"/>
  <c r="D220" i="3"/>
  <c r="D217" i="3"/>
  <c r="D214" i="3"/>
  <c r="D208" i="3"/>
  <c r="E215" i="3"/>
  <c r="D218" i="3"/>
  <c r="E203" i="3"/>
  <c r="E204" i="3"/>
  <c r="E218" i="3"/>
  <c r="D211" i="3"/>
  <c r="E207" i="3"/>
  <c r="E206" i="3"/>
  <c r="D209" i="3"/>
  <c r="E217" i="3"/>
  <c r="E210" i="3"/>
  <c r="E224" i="3" l="1"/>
</calcChain>
</file>

<file path=xl/sharedStrings.xml><?xml version="1.0" encoding="utf-8"?>
<sst xmlns="http://schemas.openxmlformats.org/spreadsheetml/2006/main" count="842" uniqueCount="487">
  <si>
    <t>Bloque</t>
  </si>
  <si>
    <t>Nombre</t>
  </si>
  <si>
    <t>Doc Identidad</t>
  </si>
  <si>
    <t>No Documento</t>
  </si>
  <si>
    <t>Sexo</t>
  </si>
  <si>
    <t>Edad</t>
  </si>
  <si>
    <t>Estado Civil</t>
  </si>
  <si>
    <t>Teléfono de contacto</t>
  </si>
  <si>
    <t>Fuente Principal Ingresos</t>
  </si>
  <si>
    <t>Relación Entrevistado con Predio</t>
  </si>
  <si>
    <t>Nombre Predio</t>
  </si>
  <si>
    <t>Matricula Inmobiliaria</t>
  </si>
  <si>
    <t>Identificación Catastral</t>
  </si>
  <si>
    <t>Resolución de Titulación</t>
  </si>
  <si>
    <t>Ubicación</t>
  </si>
  <si>
    <t>Coordenada de georeferenciación</t>
  </si>
  <si>
    <t>Forma de Tenencia</t>
  </si>
  <si>
    <t>Otros / Cuáles?</t>
  </si>
  <si>
    <t>Autopista</t>
  </si>
  <si>
    <t>Carreteras</t>
  </si>
  <si>
    <t>Vias</t>
  </si>
  <si>
    <t>Fluvial</t>
  </si>
  <si>
    <t>Aereo</t>
  </si>
  <si>
    <t>Km</t>
  </si>
  <si>
    <t>Tiempo en verano</t>
  </si>
  <si>
    <t>Tiempo en invierno</t>
  </si>
  <si>
    <t>Medio de transporte actual</t>
  </si>
  <si>
    <t>Area Total</t>
  </si>
  <si>
    <t>Area intervenida</t>
  </si>
  <si>
    <t>Area Virgen</t>
  </si>
  <si>
    <t>Area por intervenir</t>
  </si>
  <si>
    <t>Area de protección</t>
  </si>
  <si>
    <t>Plano</t>
  </si>
  <si>
    <t>Loma</t>
  </si>
  <si>
    <t>Bajo</t>
  </si>
  <si>
    <t>Bosques</t>
  </si>
  <si>
    <t>Morador Actual</t>
  </si>
  <si>
    <t>Propietarios</t>
  </si>
  <si>
    <t>Asociaciones</t>
  </si>
  <si>
    <t>Terceros</t>
  </si>
  <si>
    <t>Gubernamental</t>
  </si>
  <si>
    <t>Mixtas</t>
  </si>
  <si>
    <t>Observaciones</t>
  </si>
  <si>
    <t>Agrícola</t>
  </si>
  <si>
    <t>Pecuaria</t>
  </si>
  <si>
    <t>Agropecuario</t>
  </si>
  <si>
    <t>Forestal</t>
  </si>
  <si>
    <t>Urbano Habitación</t>
  </si>
  <si>
    <t>Urbano Comercial</t>
  </si>
  <si>
    <t>Urbano Industrial</t>
  </si>
  <si>
    <t>Otros Usos</t>
  </si>
  <si>
    <t>Observ Capacidad</t>
  </si>
  <si>
    <t>Uso Agropecuario</t>
  </si>
  <si>
    <t>Uso Forestal</t>
  </si>
  <si>
    <t>Otros usos / Cuáles?</t>
  </si>
  <si>
    <t>Casa</t>
  </si>
  <si>
    <t>Materiales Casa</t>
  </si>
  <si>
    <t>Bodega</t>
  </si>
  <si>
    <t>Materiales Bodega</t>
  </si>
  <si>
    <t>Campamento</t>
  </si>
  <si>
    <t>Materiales Campamento</t>
  </si>
  <si>
    <t>Establo</t>
  </si>
  <si>
    <t>Materiales Estable</t>
  </si>
  <si>
    <t>Corral</t>
  </si>
  <si>
    <t>Materiales Corral</t>
  </si>
  <si>
    <t>Observaciones Infraestructura</t>
  </si>
  <si>
    <t>Acueducto</t>
  </si>
  <si>
    <t>Energía</t>
  </si>
  <si>
    <t>Teléfono</t>
  </si>
  <si>
    <t>Alcantarillado</t>
  </si>
  <si>
    <t>Gas</t>
  </si>
  <si>
    <t>Hospital</t>
  </si>
  <si>
    <t>Observaciones (Hospital)</t>
  </si>
  <si>
    <t>Inst Educativas</t>
  </si>
  <si>
    <t>Observaciones (Inst Educativas)</t>
  </si>
  <si>
    <t>Grados Escuela</t>
  </si>
  <si>
    <t>Observaciones serv</t>
  </si>
  <si>
    <t>EPS</t>
  </si>
  <si>
    <t>Observaciones (EPS)</t>
  </si>
  <si>
    <t>Fondo de Pensiones</t>
  </si>
  <si>
    <t>Observaciones (AFP)</t>
  </si>
  <si>
    <t>Observaciones (ARP)</t>
  </si>
  <si>
    <t>Habitaciones</t>
  </si>
  <si>
    <t>Cocina</t>
  </si>
  <si>
    <t>Sala</t>
  </si>
  <si>
    <t>Comedor</t>
  </si>
  <si>
    <t>Patio</t>
  </si>
  <si>
    <t>Pisos</t>
  </si>
  <si>
    <t>Materiales</t>
  </si>
  <si>
    <t>Paredes</t>
  </si>
  <si>
    <t>Materiales de Paredes</t>
  </si>
  <si>
    <t>Techo</t>
  </si>
  <si>
    <t>Materiales de techo</t>
  </si>
  <si>
    <t>Sanitario</t>
  </si>
  <si>
    <t>Captación</t>
  </si>
  <si>
    <t>Tratamiento</t>
  </si>
  <si>
    <t>Umata</t>
  </si>
  <si>
    <t>ICA</t>
  </si>
  <si>
    <t>Corpoica</t>
  </si>
  <si>
    <t>Incoder</t>
  </si>
  <si>
    <t>Sena</t>
  </si>
  <si>
    <t>Banagrario</t>
  </si>
  <si>
    <t>Otra</t>
  </si>
  <si>
    <t>Asistencia Técnica</t>
  </si>
  <si>
    <t>Cual?</t>
  </si>
  <si>
    <t>Familiar</t>
  </si>
  <si>
    <t>Particular</t>
  </si>
  <si>
    <t>Jornal pagado</t>
  </si>
  <si>
    <t>Observaciones G Emp</t>
  </si>
  <si>
    <t>Solicitud</t>
  </si>
  <si>
    <t>Tipo</t>
  </si>
  <si>
    <t>Valor</t>
  </si>
  <si>
    <t>Plazo</t>
  </si>
  <si>
    <t>Tasa</t>
  </si>
  <si>
    <t>Posee licencia</t>
  </si>
  <si>
    <t>Resolución</t>
  </si>
  <si>
    <t>Uso</t>
  </si>
  <si>
    <t>Doméstico</t>
  </si>
  <si>
    <t>Agropec</t>
  </si>
  <si>
    <t>Industrial</t>
  </si>
  <si>
    <t>Recreativo</t>
  </si>
  <si>
    <t>Vertimientos</t>
  </si>
  <si>
    <t>Tipo de Vertimientos</t>
  </si>
  <si>
    <t>Realiza Tratamiento</t>
  </si>
  <si>
    <t>Orgánicos</t>
  </si>
  <si>
    <t>Disposición de Residuos Orgánicos</t>
  </si>
  <si>
    <t>Plásticos</t>
  </si>
  <si>
    <t>Disposición de Residuos Plásticos</t>
  </si>
  <si>
    <t>Vidrio</t>
  </si>
  <si>
    <t>Disposición de R de Vidrio</t>
  </si>
  <si>
    <t>Especiales</t>
  </si>
  <si>
    <t>Disposición R Especiales</t>
  </si>
  <si>
    <t>Emisiones atmosféricas</t>
  </si>
  <si>
    <t>Ruido</t>
  </si>
  <si>
    <t>Olor</t>
  </si>
  <si>
    <t>Pérdida cobertura veg</t>
  </si>
  <si>
    <t>Daño a fauna y flora</t>
  </si>
  <si>
    <t>Otro / Cual?</t>
  </si>
  <si>
    <t>Acciones de protección al Medio Ambiente</t>
  </si>
  <si>
    <t>Tipo de incentivo</t>
  </si>
  <si>
    <t>Valor del incentivo</t>
  </si>
  <si>
    <t>M</t>
  </si>
  <si>
    <t>26</t>
  </si>
  <si>
    <t>NO</t>
  </si>
  <si>
    <t>4</t>
  </si>
  <si>
    <t>5</t>
  </si>
  <si>
    <t>2</t>
  </si>
  <si>
    <t>SI</t>
  </si>
  <si>
    <t>F</t>
  </si>
  <si>
    <t>3</t>
  </si>
  <si>
    <t>29</t>
  </si>
  <si>
    <t>1</t>
  </si>
  <si>
    <t>10</t>
  </si>
  <si>
    <t>8</t>
  </si>
  <si>
    <t>ACAPULCO</t>
  </si>
  <si>
    <t>LA DESPEDIDA</t>
  </si>
  <si>
    <t>Id</t>
  </si>
  <si>
    <t>NOMBRE DEL PREDIO</t>
  </si>
  <si>
    <t>Producto (1)</t>
  </si>
  <si>
    <t>LUGAR VENTA (1) DEL PRODUCTO</t>
  </si>
  <si>
    <t>FORMA DE PAGO (1)</t>
  </si>
  <si>
    <t>PLAZO DE PAGO (1)</t>
  </si>
  <si>
    <t>CANTIDAD (1)</t>
  </si>
  <si>
    <t>PRECIO DE VENTA (1)</t>
  </si>
  <si>
    <t>VALOR TRANSPORTE (1)</t>
  </si>
  <si>
    <t>PRODUCTO (2)</t>
  </si>
  <si>
    <t>LUGAR DE VENTA (2)</t>
  </si>
  <si>
    <t>FORMA DE PAGO (2)</t>
  </si>
  <si>
    <t>CANTIDAD (2)</t>
  </si>
  <si>
    <t>PRECIO DE VENTA (2)</t>
  </si>
  <si>
    <t>VALOR DE TRANSPORTE (2)</t>
  </si>
  <si>
    <t>PRODUCTO (3)</t>
  </si>
  <si>
    <t>LUGAR DE VENTA (3)</t>
  </si>
  <si>
    <t>FORMA DE PAGO (3)</t>
  </si>
  <si>
    <t>CANTIDAD (3)</t>
  </si>
  <si>
    <t>PRECIO DE VENTA (3)</t>
  </si>
  <si>
    <t>VALOR DE TRANSPORTE (3)</t>
  </si>
  <si>
    <t>PRODUCTO (4)</t>
  </si>
  <si>
    <t>LUGAR DE VENTA (4)</t>
  </si>
  <si>
    <t>FORMA DE PAGO (4)</t>
  </si>
  <si>
    <t>CANTIDAD (4)</t>
  </si>
  <si>
    <t>PRECIO DE VENTA (4)</t>
  </si>
  <si>
    <t>VALOR DE TRANSPORTE (4)</t>
  </si>
  <si>
    <t>PRODUCTO (5)</t>
  </si>
  <si>
    <t>LUGAR DE VENTA (5)</t>
  </si>
  <si>
    <t>FORMA DE PAGO (5)</t>
  </si>
  <si>
    <t>CANTIDAD (5)</t>
  </si>
  <si>
    <t>PRECIO DE VENTA (5)</t>
  </si>
  <si>
    <t>VALOR DE TRANSPORTE (5)</t>
  </si>
  <si>
    <t>HUERTA CASERA</t>
  </si>
  <si>
    <t>PREDIO</t>
  </si>
  <si>
    <t>Beneficiario 1</t>
  </si>
  <si>
    <t>Tipo de documento (1)</t>
  </si>
  <si>
    <t>No documento (1)</t>
  </si>
  <si>
    <t>Sexo (1)</t>
  </si>
  <si>
    <t>Fecha de nacimiento (1)</t>
  </si>
  <si>
    <t>Edad (1)</t>
  </si>
  <si>
    <t>Parentesco (1)</t>
  </si>
  <si>
    <t>Etnia (1)</t>
  </si>
  <si>
    <t>Nivel educativo (1)</t>
  </si>
  <si>
    <t>Limitaciones (1)</t>
  </si>
  <si>
    <t>Tipo de limitacion</t>
  </si>
  <si>
    <t>Ocupación</t>
  </si>
  <si>
    <t>Observaciones (1)</t>
  </si>
  <si>
    <t>Beneficiario (2)</t>
  </si>
  <si>
    <t>Tipo de documento (2)</t>
  </si>
  <si>
    <t>No de documento (2)</t>
  </si>
  <si>
    <t>Sexo (2)</t>
  </si>
  <si>
    <t>Fecha de Nacimiento (2)</t>
  </si>
  <si>
    <t>Edad (2)</t>
  </si>
  <si>
    <t>Parentesco (2)</t>
  </si>
  <si>
    <t>Etnia (2)</t>
  </si>
  <si>
    <t>Nivel educativo (2)</t>
  </si>
  <si>
    <t>Limitaciones (2)</t>
  </si>
  <si>
    <t>Tipo de limitaciones (2)</t>
  </si>
  <si>
    <t>Ocupación (2)</t>
  </si>
  <si>
    <t>Beneficiario (3)</t>
  </si>
  <si>
    <t>Tipo de documento (3)</t>
  </si>
  <si>
    <t>No documento (3)</t>
  </si>
  <si>
    <t>Sexo (3)</t>
  </si>
  <si>
    <t>Fecha de nacimiento (3)</t>
  </si>
  <si>
    <t>Edad (3)</t>
  </si>
  <si>
    <t>Parentesco (3)</t>
  </si>
  <si>
    <t>Etnia (3)</t>
  </si>
  <si>
    <t>Nivel educativo (3)</t>
  </si>
  <si>
    <t>Limitaciones (3)</t>
  </si>
  <si>
    <t>Tipo de limitaciones (3)</t>
  </si>
  <si>
    <t>Ocupación (3)</t>
  </si>
  <si>
    <t>Beneficiario (4)</t>
  </si>
  <si>
    <t>Tipo de documento (4)</t>
  </si>
  <si>
    <t>No documento (4)</t>
  </si>
  <si>
    <t>Sexo (4)</t>
  </si>
  <si>
    <t>Fecha de nacimiento (4)</t>
  </si>
  <si>
    <t>Edad (4)</t>
  </si>
  <si>
    <t>Parentesco (4)</t>
  </si>
  <si>
    <t>Etnia (4)</t>
  </si>
  <si>
    <t>Nivel educativo (4)</t>
  </si>
  <si>
    <t>Limitaciones (4)</t>
  </si>
  <si>
    <t>Tipo de limitación (4)</t>
  </si>
  <si>
    <t>Ocupación (4)</t>
  </si>
  <si>
    <t>Beneficiario (5)</t>
  </si>
  <si>
    <t>Tipo de documento (5)</t>
  </si>
  <si>
    <t>No de documento (5)</t>
  </si>
  <si>
    <t>Sexo (5)</t>
  </si>
  <si>
    <t>Fecha de nacimiento (5)</t>
  </si>
  <si>
    <t>Edad (5)</t>
  </si>
  <si>
    <t>Parentesco (5)</t>
  </si>
  <si>
    <t>Etnia (5)</t>
  </si>
  <si>
    <t>Nivel educativo (5)</t>
  </si>
  <si>
    <t>Limitaciones (5)</t>
  </si>
  <si>
    <t>Tipo de limitaciones (5)</t>
  </si>
  <si>
    <t>Ocupación (5)</t>
  </si>
  <si>
    <t>Beneficiario (6)</t>
  </si>
  <si>
    <t>Tipo de documento (6)</t>
  </si>
  <si>
    <t>No de documento (6)</t>
  </si>
  <si>
    <t>Sexo (6)</t>
  </si>
  <si>
    <t>Fecha de nacimient (6)</t>
  </si>
  <si>
    <t>Edad (6)</t>
  </si>
  <si>
    <t>Parentesco (6)</t>
  </si>
  <si>
    <t>Etnia (6)</t>
  </si>
  <si>
    <t>Nivel educativo (6)</t>
  </si>
  <si>
    <t>Limitaciones (6)</t>
  </si>
  <si>
    <t>Tipo de limitaciones (6)</t>
  </si>
  <si>
    <t>Ocupación (6)</t>
  </si>
  <si>
    <t>Beneficiario (7)</t>
  </si>
  <si>
    <t>Tipo de documento (7)</t>
  </si>
  <si>
    <t>No de documento (7)</t>
  </si>
  <si>
    <t>Sexo (7)</t>
  </si>
  <si>
    <t>Fecha de nacimient (7)</t>
  </si>
  <si>
    <t>Edad (7)</t>
  </si>
  <si>
    <t>Parentesco (7)</t>
  </si>
  <si>
    <t>Etnia (7)</t>
  </si>
  <si>
    <t>Nivel educativo (7)</t>
  </si>
  <si>
    <t>Limitaciones (7)</t>
  </si>
  <si>
    <t>Tipo de limitaciones (7)</t>
  </si>
  <si>
    <t>Ocupación (7)</t>
  </si>
  <si>
    <t>Beneficiario (8)</t>
  </si>
  <si>
    <t>Tipo de documento (8)</t>
  </si>
  <si>
    <t>No de documento (8)</t>
  </si>
  <si>
    <t>Sexo (8)</t>
  </si>
  <si>
    <t>Fecha de nacimiento (8)</t>
  </si>
  <si>
    <t>Edad (8)</t>
  </si>
  <si>
    <t>Parentesco (8)</t>
  </si>
  <si>
    <t>Etnia (8)</t>
  </si>
  <si>
    <t>Nivel educativo (8)</t>
  </si>
  <si>
    <t>Limitaciones (8)</t>
  </si>
  <si>
    <t>Tipo de limitaciones (8)</t>
  </si>
  <si>
    <t>Ocupación (8)</t>
  </si>
  <si>
    <t>Beneficiario (9)</t>
  </si>
  <si>
    <t>Tipo de documento (9)</t>
  </si>
  <si>
    <t>No de documento (9)</t>
  </si>
  <si>
    <t>Sexo  (9)</t>
  </si>
  <si>
    <t>Fecha de nacimient  (9)</t>
  </si>
  <si>
    <t>Edad (9)</t>
  </si>
  <si>
    <t>Parentesco (9)</t>
  </si>
  <si>
    <t>Etnia (9)</t>
  </si>
  <si>
    <t>Nivel educativo (9)</t>
  </si>
  <si>
    <t>Limitaciones (9)</t>
  </si>
  <si>
    <t>Tipo de limitaciones (9)</t>
  </si>
  <si>
    <t>Ocupación (9)</t>
  </si>
  <si>
    <t>Beneficiario (10)</t>
  </si>
  <si>
    <t>Tipo de documento (10)</t>
  </si>
  <si>
    <t>No de documento (10)</t>
  </si>
  <si>
    <t>Sexo (10)</t>
  </si>
  <si>
    <t>Fecha de nacimiento (10)</t>
  </si>
  <si>
    <t>Edad (10)</t>
  </si>
  <si>
    <t>Parentesco (10)</t>
  </si>
  <si>
    <t>Etnia (10)</t>
  </si>
  <si>
    <t>Nivel educativo (10)</t>
  </si>
  <si>
    <t>Limitaciones (10)</t>
  </si>
  <si>
    <t>Tipo de limitaciones (10)</t>
  </si>
  <si>
    <t>Ocupación (10)</t>
  </si>
  <si>
    <t>Cédula de ciudadanía</t>
  </si>
  <si>
    <t>NINGUNA</t>
  </si>
  <si>
    <t>PRIMARIA</t>
  </si>
  <si>
    <t>28</t>
  </si>
  <si>
    <t>HIJO</t>
  </si>
  <si>
    <t>Tarjeta de identidad</t>
  </si>
  <si>
    <t>HIJA</t>
  </si>
  <si>
    <t>ESTUDIANTE</t>
  </si>
  <si>
    <t>24/10/1998</t>
  </si>
  <si>
    <t>14</t>
  </si>
  <si>
    <t>YAISA</t>
  </si>
  <si>
    <t>1006413777</t>
  </si>
  <si>
    <t>19/01/2001</t>
  </si>
  <si>
    <t>12</t>
  </si>
  <si>
    <t>JHON</t>
  </si>
  <si>
    <t>1118704095</t>
  </si>
  <si>
    <t>06/12/2002</t>
  </si>
  <si>
    <t>ETUDIANTE</t>
  </si>
  <si>
    <t>DAVID</t>
  </si>
  <si>
    <t>1118704096</t>
  </si>
  <si>
    <t>09/20/2004</t>
  </si>
  <si>
    <t>INGUNA</t>
  </si>
  <si>
    <t>SAIDA</t>
  </si>
  <si>
    <t>Registro civil</t>
  </si>
  <si>
    <t>1029647352</t>
  </si>
  <si>
    <t>27/07/2007</t>
  </si>
  <si>
    <t>TRABAJADOR</t>
  </si>
  <si>
    <t>NINGUNO</t>
  </si>
  <si>
    <t>03/11/2002</t>
  </si>
  <si>
    <t>26/06/1997</t>
  </si>
  <si>
    <t>16</t>
  </si>
  <si>
    <t>12/04/2000</t>
  </si>
  <si>
    <t>13</t>
  </si>
  <si>
    <t>BACHILLER</t>
  </si>
  <si>
    <t>LAURA YULITZA</t>
  </si>
  <si>
    <t>11/09/2002</t>
  </si>
  <si>
    <t>11</t>
  </si>
  <si>
    <t>13/11/2002</t>
  </si>
  <si>
    <t>EMPLEADO EMPREZA</t>
  </si>
  <si>
    <t>JUAN CARLOS</t>
  </si>
  <si>
    <t>20/11/2005</t>
  </si>
  <si>
    <t>SIOMARA</t>
  </si>
  <si>
    <t>05/12/2010</t>
  </si>
  <si>
    <t>NIETA</t>
  </si>
  <si>
    <t>SERGIO</t>
  </si>
  <si>
    <t>06/15/2011</t>
  </si>
  <si>
    <t>NIETO</t>
  </si>
  <si>
    <t>11/08/1994</t>
  </si>
  <si>
    <t>19</t>
  </si>
  <si>
    <t>BACHILLER 7</t>
  </si>
  <si>
    <t>DARWIN</t>
  </si>
  <si>
    <t>WALTER</t>
  </si>
  <si>
    <t>20/10/1945</t>
  </si>
  <si>
    <t>EMPLEADO</t>
  </si>
  <si>
    <t>YOHAN ESTIVEN</t>
  </si>
  <si>
    <t>20/08/2011</t>
  </si>
  <si>
    <t>LUIS MARIA ABRIL</t>
  </si>
  <si>
    <t>7360141</t>
  </si>
  <si>
    <t>13/10/1958</t>
  </si>
  <si>
    <t>MRYARIS PEREZ</t>
  </si>
  <si>
    <t>68291346</t>
  </si>
  <si>
    <t>22/09/1973</t>
  </si>
  <si>
    <t>FREY FERNANDO ADAN</t>
  </si>
  <si>
    <t>7364695</t>
  </si>
  <si>
    <t>09/09/1979</t>
  </si>
  <si>
    <t>24/12/2010</t>
  </si>
  <si>
    <t>0</t>
  </si>
  <si>
    <t>YURI ADREN ABRIL RUIZ</t>
  </si>
  <si>
    <t>Cédula de ciudadania</t>
  </si>
  <si>
    <t>7366092</t>
  </si>
  <si>
    <t>02/28/1984</t>
  </si>
  <si>
    <t>PROFESIONAL</t>
  </si>
  <si>
    <t>PEDRO LUIS ABRIL RUIZ</t>
  </si>
  <si>
    <t>1115850801</t>
  </si>
  <si>
    <t>12/09/1986</t>
  </si>
  <si>
    <t>BACHILLER TECNICO</t>
  </si>
  <si>
    <t>PRODUCCION PETROLERA</t>
  </si>
  <si>
    <t>11/10/1985</t>
  </si>
  <si>
    <t>HIJ0</t>
  </si>
  <si>
    <t>Cultivo (1)</t>
  </si>
  <si>
    <t>Variedad (1)</t>
  </si>
  <si>
    <t>Área sembrada (1)</t>
  </si>
  <si>
    <t>Cultivo (2)</t>
  </si>
  <si>
    <t>Variedad (2)</t>
  </si>
  <si>
    <t>Área sembrada (2)</t>
  </si>
  <si>
    <t>Cultivo (3)</t>
  </si>
  <si>
    <t>Variedad (3)</t>
  </si>
  <si>
    <t>Área sembrada (3)</t>
  </si>
  <si>
    <t>Cultivo (4)</t>
  </si>
  <si>
    <t>Variedad (4)</t>
  </si>
  <si>
    <t>Área Sembrada (4)</t>
  </si>
  <si>
    <t>Cultivo (5)</t>
  </si>
  <si>
    <t>Variedad (5)</t>
  </si>
  <si>
    <t>Área sembrada (5)</t>
  </si>
  <si>
    <t>Actividad (1)</t>
  </si>
  <si>
    <t>No animales (1)</t>
  </si>
  <si>
    <t>Producción / mes (1)</t>
  </si>
  <si>
    <t>Actividad (2)</t>
  </si>
  <si>
    <t>No animales (2)</t>
  </si>
  <si>
    <t>Producción / mes (2)</t>
  </si>
  <si>
    <t>Actividad (3)</t>
  </si>
  <si>
    <t>No animales (3)</t>
  </si>
  <si>
    <t>Producción (3)</t>
  </si>
  <si>
    <t>Actividad (4)</t>
  </si>
  <si>
    <t>No animales (4)</t>
  </si>
  <si>
    <t>Producción (4)</t>
  </si>
  <si>
    <t>CITRICOS VARIOS</t>
  </si>
  <si>
    <t>Cuenta de Nombre</t>
  </si>
  <si>
    <t>Etiquetas de fila</t>
  </si>
  <si>
    <t>Total general</t>
  </si>
  <si>
    <t>Etiquetas de columna</t>
  </si>
  <si>
    <t>Edades</t>
  </si>
  <si>
    <t>(en blanco)</t>
  </si>
  <si>
    <t xml:space="preserve">Ingreso Mes </t>
  </si>
  <si>
    <t xml:space="preserve">Tiempo de recorrido </t>
  </si>
  <si>
    <t>Suma de Area Total</t>
  </si>
  <si>
    <t>Suma de Area intervenida</t>
  </si>
  <si>
    <t>Suma de Area Virgen</t>
  </si>
  <si>
    <t>Suma de Area por intervenir</t>
  </si>
  <si>
    <t>Suma de Area de protección</t>
  </si>
  <si>
    <t>Valores</t>
  </si>
  <si>
    <t>Área total (ha)</t>
  </si>
  <si>
    <t>Area intervenida (%)</t>
  </si>
  <si>
    <t>Correlación</t>
  </si>
  <si>
    <t>Media área interv. (ha)</t>
  </si>
  <si>
    <t>Máx. área interv. (ha)</t>
  </si>
  <si>
    <t>Fincas explotadas por</t>
  </si>
  <si>
    <t>Vocación del suelo</t>
  </si>
  <si>
    <t>Uso del suelo</t>
  </si>
  <si>
    <t>No registra</t>
  </si>
  <si>
    <t>ARL</t>
  </si>
  <si>
    <t>Generacion de empleo</t>
  </si>
  <si>
    <t>Cuenta de Id</t>
  </si>
  <si>
    <t>Empleado</t>
  </si>
  <si>
    <t>Cónyugue</t>
  </si>
  <si>
    <t>Hijo</t>
  </si>
  <si>
    <t>Primaria</t>
  </si>
  <si>
    <t>Ninguna</t>
  </si>
  <si>
    <t>Bachiller técnico</t>
  </si>
  <si>
    <t>Profesional</t>
  </si>
  <si>
    <t>Universitario</t>
  </si>
  <si>
    <t>Bachillerato</t>
  </si>
  <si>
    <t>Bachillerato incompleto</t>
  </si>
  <si>
    <t xml:space="preserve">CARACTERIZACION DE PREDIOS </t>
  </si>
  <si>
    <t>PAG. 1 DE 5</t>
  </si>
  <si>
    <t>PAG. 2 DE 5</t>
  </si>
  <si>
    <t>PAG. 3 DE 5</t>
  </si>
  <si>
    <t>PAG. 4 DE 5</t>
  </si>
  <si>
    <t>BASES DE DATOS</t>
  </si>
  <si>
    <t>PAG. 5 DE 5</t>
  </si>
  <si>
    <t xml:space="preserve">CAMPO: </t>
  </si>
  <si>
    <t xml:space="preserve">FECHA DE DILIGENCIAMIENTO: </t>
  </si>
  <si>
    <t xml:space="preserve">DILIGENCIADO POR: </t>
  </si>
  <si>
    <t xml:space="preserve"> ANÁLISIS DE CARACTERIZACIÓN DE PREDIOS </t>
  </si>
  <si>
    <t xml:space="preserve">ANÁLISIS DE CARACTERIZACIÓN DE PREDIOS 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</si>
  <si>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</si>
  <si>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</si>
  <si>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</si>
  <si>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</si>
  <si>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</si>
  <si>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</si>
  <si>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</si>
  <si>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</si>
  <si>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</si>
  <si>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</si>
  <si>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</si>
  <si>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</si>
  <si>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</si>
  <si>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</si>
  <si>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</si>
  <si>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PROCESO GESTIÓN OPERACIÓN LÍNEA DE SERVICIO - SERVICIOS AGROINDUSTRIALES</t>
  </si>
  <si>
    <t>VERSION 3</t>
  </si>
  <si>
    <t>FECHA: 17/02/2015</t>
  </si>
  <si>
    <t>GOL-AIS-FO-30</t>
  </si>
  <si>
    <t>APROBACION: 
DIRECTOR AGROINDUSTRIAL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</si>
</sst>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2" applyFont="1"/>
    <xf numFmtId="9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1" applyFont="1" applyBorder="1"/>
    <xf numFmtId="0" fontId="0" fillId="0" borderId="2" xfId="0" applyBorder="1"/>
    <xf numFmtId="9" fontId="0" fillId="0" borderId="4" xfId="2" applyFont="1" applyBorder="1"/>
    <xf numFmtId="9" fontId="0" fillId="0" borderId="6" xfId="2" applyFont="1" applyBorder="1"/>
    <xf numFmtId="165" fontId="0" fillId="0" borderId="0" xfId="0" applyNumberFormat="1"/>
    <xf numFmtId="9" fontId="0" fillId="0" borderId="0" xfId="2" applyNumberFormat="1" applyFont="1"/>
    <xf numFmtId="10" fontId="0" fillId="0" borderId="0" xfId="2" applyNumberFormat="1" applyFont="1"/>
    <xf numFmtId="3" fontId="0" fillId="0" borderId="0" xfId="0" applyNumberFormat="1"/>
    <xf numFmtId="0" fontId="5" fillId="0" borderId="0" xfId="0" applyFont="1" applyFill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3" fillId="5" borderId="14" xfId="0" applyFont="1" applyFill="1" applyBorder="1" applyAlignment="1"/>
    <xf numFmtId="0" fontId="3" fillId="5" borderId="14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3" borderId="7" xfId="0" applyFont="1" applyFill="1" applyBorder="1"/>
    <xf numFmtId="0" fontId="6" fillId="4" borderId="7" xfId="0" applyFont="1" applyFill="1" applyBorder="1"/>
    <xf numFmtId="0" fontId="6" fillId="3" borderId="8" xfId="0" applyFont="1" applyFill="1" applyBorder="1"/>
    <xf numFmtId="0" fontId="8" fillId="2" borderId="0" xfId="0" applyFont="1" applyFill="1" applyBorder="1"/>
    <xf numFmtId="0" fontId="8" fillId="2" borderId="10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4" borderId="13" xfId="0" applyFont="1" applyFill="1" applyBorder="1"/>
    <xf numFmtId="0" fontId="6" fillId="4" borderId="9" xfId="0" applyFont="1" applyFill="1" applyBorder="1"/>
    <xf numFmtId="0" fontId="6" fillId="3" borderId="13" xfId="0" applyFont="1" applyFill="1" applyBorder="1"/>
    <xf numFmtId="0" fontId="6" fillId="3" borderId="9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3" fillId="5" borderId="1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81">
    <dxf>
      <numFmt numFmtId="164" formatCode="_-* #,##0.00_-;\-* #,##0.00_-;_-* &quot;-&quot;??_-;_-@_-"/>
    </dxf>
    <dxf>
      <numFmt numFmtId="165" formatCode="_-* #,##0_-;\-* #,##0_-;_-* &quot;-&quot;??_-;_-@_-"/>
    </dxf>
    <dxf>
      <numFmt numFmtId="164" formatCode="_-* #,##0.00_-;\-* #,##0.0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0_-;\-* #,##0.0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85725</xdr:rowOff>
    </xdr:from>
    <xdr:to>
      <xdr:col>1</xdr:col>
      <xdr:colOff>476249</xdr:colOff>
      <xdr:row>2</xdr:row>
      <xdr:rowOff>139990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85725"/>
          <a:ext cx="904874" cy="730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94002</xdr:rowOff>
    </xdr:from>
    <xdr:to>
      <xdr:col>1</xdr:col>
      <xdr:colOff>762001</xdr:colOff>
      <xdr:row>2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94002"/>
          <a:ext cx="904876" cy="7441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161926</xdr:colOff>
      <xdr:row>0</xdr:row>
      <xdr:rowOff>95250</xdr:rowOff>
    </xdr:from>
    <xdr:to>
      <xdr:col>1</xdr:col>
      <xdr:colOff>978694</xdr:colOff>
      <xdr:row>2</xdr:row>
      <xdr:rowOff>152400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95250"/>
          <a:ext cx="816768" cy="733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0</xdr:row>
      <xdr:rowOff>0</xdr:rowOff>
    </xdr:from>
    <xdr:to>
      <xdr:col>1</xdr:col>
      <xdr:colOff>533399</xdr:colOff>
      <xdr:row>3</xdr:row>
      <xdr:rowOff>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4" y="0"/>
          <a:ext cx="1038225" cy="838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561974</xdr:colOff>
      <xdr:row>0</xdr:row>
      <xdr:rowOff>114300</xdr:rowOff>
    </xdr:from>
    <xdr:to>
      <xdr:col>1</xdr:col>
      <xdr:colOff>457200</xdr:colOff>
      <xdr:row>2</xdr:row>
      <xdr:rowOff>91701</xdr:rowOff>
    </xdr:to>
    <xdr:pic>
      <xdr:nvPicPr>
        <xdr:cNvPr id="50" name="49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4" y="114300"/>
          <a:ext cx="1066801" cy="9203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Ramirez" refreshedDate="41295.819991666664" createdVersion="4" refreshedVersion="4" minRefreshableVersion="3" recordCount="21">
  <cacheSource type="worksheet">
    <worksheetSource name="Tabla3"/>
  </cacheSource>
  <cacheFields count="29">
    <cacheField name="Id" numFmtId="0">
      <sharedItems containsSemiMixedTypes="0" containsString="0" containsNumber="1" containsInteger="1" minValue="1" maxValue="21"/>
    </cacheField>
    <cacheField name="NOMBRE DEL PREDIO" numFmtId="0">
      <sharedItems/>
    </cacheField>
    <cacheField name="Cultivo (1)" numFmtId="0">
      <sharedItems count="3">
        <s v="HUERTA CASERA"/>
        <s v="No registra"/>
        <s v="CITRICOS VARIOS"/>
      </sharedItems>
    </cacheField>
    <cacheField name="Variedad (1)" numFmtId="0">
      <sharedItems containsBlank="1"/>
    </cacheField>
    <cacheField name="Área sembrada (1)" numFmtId="0">
      <sharedItems containsBlank="1"/>
    </cacheField>
    <cacheField name="Cultivo (2)" numFmtId="0">
      <sharedItems containsBlank="1"/>
    </cacheField>
    <cacheField name="Variedad (2)" numFmtId="0">
      <sharedItems containsNonDate="0" containsString="0" containsBlank="1"/>
    </cacheField>
    <cacheField name="Área sembrada (2)" numFmtId="0">
      <sharedItems containsNonDate="0" containsString="0" containsBlank="1"/>
    </cacheField>
    <cacheField name="Cultivo (3)" numFmtId="0">
      <sharedItems containsNonDate="0" containsString="0" containsBlank="1"/>
    </cacheField>
    <cacheField name="Variedad (3)" numFmtId="0">
      <sharedItems containsNonDate="0" containsString="0" containsBlank="1"/>
    </cacheField>
    <cacheField name="Área sembrada (3)" numFmtId="0">
      <sharedItems containsNonDate="0" containsString="0" containsBlank="1"/>
    </cacheField>
    <cacheField name="Cultivo (4)" numFmtId="0">
      <sharedItems containsNonDate="0" containsString="0" containsBlank="1"/>
    </cacheField>
    <cacheField name="Variedad (4)" numFmtId="0">
      <sharedItems containsNonDate="0" containsString="0" containsBlank="1"/>
    </cacheField>
    <cacheField name="Área Sembrada (4)" numFmtId="0">
      <sharedItems containsNonDate="0" containsString="0" containsBlank="1"/>
    </cacheField>
    <cacheField name="Cultivo (5)" numFmtId="0">
      <sharedItems containsNonDate="0" containsString="0" containsBlank="1"/>
    </cacheField>
    <cacheField name="Variedad (5)" numFmtId="0">
      <sharedItems containsNonDate="0" containsString="0" containsBlank="1"/>
    </cacheField>
    <cacheField name="Área sembrada (5)" numFmtId="0">
      <sharedItems containsNonDate="0" containsString="0" containsBlank="1"/>
    </cacheField>
    <cacheField name="Actividad (1)" numFmtId="0">
      <sharedItems count="4">
        <s v="GANADERIA CRIA"/>
        <s v="NO"/>
        <s v="GANADERIA"/>
        <s v="No registra"/>
      </sharedItems>
    </cacheField>
    <cacheField name="No animales (1)" numFmtId="0">
      <sharedItems containsBlank="1"/>
    </cacheField>
    <cacheField name="Producción / mes (1)" numFmtId="0">
      <sharedItems containsBlank="1"/>
    </cacheField>
    <cacheField name="Actividad (2)" numFmtId="0">
      <sharedItems containsNonDate="0" containsString="0" containsBlank="1"/>
    </cacheField>
    <cacheField name="No animales (2)" numFmtId="0">
      <sharedItems containsNonDate="0" containsString="0" containsBlank="1"/>
    </cacheField>
    <cacheField name="Producción / mes (2)" numFmtId="0">
      <sharedItems containsNonDate="0" containsString="0" containsBlank="1"/>
    </cacheField>
    <cacheField name="Actividad (3)" numFmtId="0">
      <sharedItems containsNonDate="0" containsString="0" containsBlank="1"/>
    </cacheField>
    <cacheField name="No animales (3)" numFmtId="0">
      <sharedItems containsNonDate="0" containsString="0" containsBlank="1"/>
    </cacheField>
    <cacheField name="Producción (3)" numFmtId="0">
      <sharedItems containsNonDate="0" containsString="0" containsBlank="1"/>
    </cacheField>
    <cacheField name="Actividad (4)" numFmtId="0">
      <sharedItems containsNonDate="0" containsString="0" containsBlank="1"/>
    </cacheField>
    <cacheField name="No animales (4)" numFmtId="0">
      <sharedItems containsNonDate="0" containsString="0" containsBlank="1"/>
    </cacheField>
    <cacheField name="Producción (4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ny Vaio" refreshedDate="41296.306029629632" createdVersion="4" refreshedVersion="4" minRefreshableVersion="3" recordCount="74">
  <cacheSource type="worksheet">
    <worksheetSource name="Tabla2"/>
  </cacheSource>
  <cacheFields count="15">
    <cacheField name="Id" numFmtId="0">
      <sharedItems containsSemiMixedTypes="0" containsString="0" containsNumber="1" containsInteger="1" minValue="1" maxValue="21"/>
    </cacheField>
    <cacheField name="PREDIO" numFmtId="0">
      <sharedItems/>
    </cacheField>
    <cacheField name="Beneficiario" numFmtId="0">
      <sharedItems/>
    </cacheField>
    <cacheField name="Tipo de documento" numFmtId="0">
      <sharedItems containsBlank="1"/>
    </cacheField>
    <cacheField name="No documento" numFmtId="0">
      <sharedItems containsBlank="1"/>
    </cacheField>
    <cacheField name="Sexo" numFmtId="0">
      <sharedItems count="2">
        <s v="M"/>
        <s v="F"/>
      </sharedItems>
    </cacheField>
    <cacheField name="Fecha de nacimiento" numFmtId="0">
      <sharedItems containsBlank="1"/>
    </cacheField>
    <cacheField name="Edad" numFmtId="0">
      <sharedItems containsSemiMixedTypes="0" containsString="0" containsNumber="1" containsInteger="1" minValue="1" maxValue="87"/>
    </cacheField>
    <cacheField name="Edades" numFmtId="0">
      <sharedItems count="4">
        <s v="31-50 años"/>
        <s v="18-30 años"/>
        <s v="Mayor de 51 años"/>
        <s v="Menor de edad"/>
      </sharedItems>
    </cacheField>
    <cacheField name="Parentesco" numFmtId="0">
      <sharedItems count="7">
        <s v="Agregado"/>
        <s v="Cónyugue"/>
        <s v="Madre"/>
        <s v="Hijo"/>
        <s v="Padre"/>
        <s v="Nieto"/>
        <s v="Empleado"/>
      </sharedItems>
    </cacheField>
    <cacheField name="Etnia" numFmtId="0">
      <sharedItems containsBlank="1"/>
    </cacheField>
    <cacheField name="Nivel educativo" numFmtId="0">
      <sharedItems containsMixedTypes="1" containsNumber="1" containsInteger="1" minValue="6" maxValue="9" count="13">
        <s v="Primaria"/>
        <s v="Bachillerato incompleto"/>
        <s v="Bachillerato"/>
        <s v="No registra"/>
        <s v="NO"/>
        <s v="Universitario"/>
        <s v="Ninguna"/>
        <s v="Bachiller técnico"/>
        <s v="Profesional"/>
        <n v="6" u="1"/>
        <n v="7" u="1"/>
        <n v="8" u="1"/>
        <n v="9" u="1"/>
      </sharedItems>
    </cacheField>
    <cacheField name="Limitaciones" numFmtId="0">
      <sharedItems containsBlank="1"/>
    </cacheField>
    <cacheField name="Tipo de limitación" numFmtId="0">
      <sharedItems containsBlank="1"/>
    </cacheField>
    <cacheField name="Ocupación" numFmtId="0">
      <sharedItems count="8">
        <s v="AGREGADO"/>
        <s v="AMA DE CASA"/>
        <s v="ESTUDIANTE"/>
        <s v="FINCA"/>
        <s v="NINGUNA"/>
        <s v="No registra"/>
        <s v="ODONTOLOGO"/>
        <s v="TRABAJAD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CPRE008" refreshedDate="42044.495713888886" createdVersion="4" refreshedVersion="5" minRefreshableVersion="3" recordCount="21">
  <cacheSource type="worksheet">
    <worksheetSource name="Tabla1"/>
  </cacheSource>
  <cacheFields count="148">
    <cacheField name="Bloque" numFmtId="0">
      <sharedItems containsNonDate="0" containsString="0" containsBlank="1"/>
    </cacheField>
    <cacheField name="Nombre" numFmtId="0">
      <sharedItems containsNonDate="0" containsBlank="1" count="22">
        <m/>
        <s v="MARLENY RODRIGUEZ" u="1"/>
        <s v="ESTELA ABRIL" u="1"/>
        <s v="VICTORIA CONDE" u="1"/>
        <s v="NERLIEN HIGUERA" u="1"/>
        <s v="LEONEL RUIZ" u="1"/>
        <s v="MARIBEL DOMINGUEZ" u="1"/>
        <s v="CIELO MECHE CASTAÑEDA" u="1"/>
        <s v="ANAMERCEDES LIZARAZO" u="1"/>
        <s v="ELSA MARIA RUIZ" u="1"/>
        <s v="ALICE AMPARO ABRIL" u="1"/>
        <s v="ANA CELIA TELETUA" u="1"/>
        <s v="JOSE MARIA LEGUIZAMON" u="1"/>
        <s v="DIANA VICTORIA GUANAY" u="1"/>
        <s v="NERY RUIZ" u="1"/>
        <s v="MAGDALENA BALAGUERA" u="1"/>
        <s v="VICTORIANO HERNANDEZ" u="1"/>
        <s v="JESUS VARGAS" u="1"/>
        <s v="MARCO FIDEL ROMERO" u="1"/>
        <s v="HENRRY MOJICA" u="1"/>
        <s v="GONZALO URRIAGO" u="1"/>
        <s v="CELIDA ALVAREZ" u="1"/>
      </sharedItems>
    </cacheField>
    <cacheField name="Doc Identidad" numFmtId="0">
      <sharedItems containsNonDate="0" containsString="0" containsBlank="1"/>
    </cacheField>
    <cacheField name="No Documento" numFmtId="0">
      <sharedItems containsNonDate="0" containsString="0" containsBlank="1"/>
    </cacheField>
    <cacheField name="Sexo" numFmtId="0">
      <sharedItems containsNonDate="0" containsBlank="1" count="3">
        <m/>
        <s v="M" u="1"/>
        <s v="F" u="1"/>
      </sharedItems>
    </cacheField>
    <cacheField name="Edad" numFmtId="0">
      <sharedItems containsNonDate="0" containsString="0" containsBlank="1"/>
    </cacheField>
    <cacheField name="Estado Civil" numFmtId="0">
      <sharedItems containsNonDate="0" containsBlank="1" count="5">
        <m/>
        <s v="CASADO" u="1"/>
        <s v="VIUDA" u="1"/>
        <s v="VUDA" u="1"/>
        <s v="U. LIBRE" u="1"/>
      </sharedItems>
    </cacheField>
    <cacheField name="Edades" numFmtId="0">
      <sharedItems containsNonDate="0" containsBlank="1" count="4">
        <m/>
        <s v="Mayor de 51 años" u="1"/>
        <s v="18-30 años" u="1"/>
        <s v="31-50 años" u="1"/>
      </sharedItems>
    </cacheField>
    <cacheField name="Teléfono de contacto" numFmtId="0">
      <sharedItems containsNonDate="0" containsString="0" containsBlank="1"/>
    </cacheField>
    <cacheField name="Fuente Principal Ingresos" numFmtId="0">
      <sharedItems containsNonDate="0" containsBlank="1" count="16">
        <m/>
        <s v="TRABAJADOR DE FINCA" u="1"/>
        <s v="EMPRESA" u="1"/>
        <s v="TRABAJO" u="1"/>
        <s v="FINCA" u="1"/>
        <s v="GANADERIA" u="1"/>
        <s v="TRABAJO ADMINISTRADOR" u="1"/>
        <s v="EMPLEADO-FINCA" u="1"/>
        <s v="NEGOCIO" u="1"/>
        <s v="DOCENTE" u="1"/>
        <s v="TRABAJADOR" u="1"/>
        <s v="ENCARGADO" u="1"/>
        <s v="NO ESPECIFICA" u="1"/>
        <s v="EMPLEADA COMPAÑÍA" u="1"/>
        <s v="TRABAJO FINCA" u="1"/>
        <s v="TRABAJADOR PRE" u="1"/>
      </sharedItems>
    </cacheField>
    <cacheField name="Ingreso Mes " numFmtId="0">
      <sharedItems containsNonDate="0" containsBlank="1" count="5">
        <m/>
        <s v="301.000  a 600.000" u="1"/>
        <s v="601.000  a 900.000" u="1"/>
        <s v="NO ESPECIFICA" u="1"/>
        <s v="0 a 300.000" u="1"/>
      </sharedItems>
    </cacheField>
    <cacheField name="Relación Entrevistado con Predio" numFmtId="0">
      <sharedItems containsNonDate="0" containsString="0" containsBlank="1"/>
    </cacheField>
    <cacheField name="Nombre Predio" numFmtId="0">
      <sharedItems containsNonDate="0" containsBlank="1" count="21">
        <m/>
        <s v="FUEGO VERDE" u="1"/>
        <s v="MARIBEL DOMINGUEZ" u="1"/>
        <s v="ARIZONA" u="1"/>
        <s v="LA DESPEDIDA" u="1"/>
        <s v="RIENDASO" u="1"/>
        <s v="MADROÑO" u="1"/>
        <s v="ALACRANES" u="1"/>
        <s v="LA ESPERANZA" u="1"/>
        <s v="ALCALA" u="1"/>
        <s v="ACAPULCO" u="1"/>
        <s v="LA FORTUNA" u="1"/>
        <s v="TRANQUILANDIA" u="1"/>
        <s v="LOS PITUFOS" u="1"/>
        <s v="BRETAÑA" u="1"/>
        <s v="VILLA MACIEL" u="1"/>
        <s v="EL GABAN" u="1"/>
        <s v="SAN PABLO" u="1"/>
        <s v="GOLCONDA" u="1"/>
        <s v="PORFIA" u="1"/>
        <s v="VALLEDUPAR" u="1"/>
      </sharedItems>
    </cacheField>
    <cacheField name="Matricula Inmobiliaria" numFmtId="0">
      <sharedItems containsNonDate="0" containsString="0" containsBlank="1"/>
    </cacheField>
    <cacheField name="Identificación Catastral" numFmtId="0">
      <sharedItems containsNonDate="0" containsString="0" containsBlank="1"/>
    </cacheField>
    <cacheField name="Resolución de Titulación" numFmtId="0">
      <sharedItems containsNonDate="0" containsString="0" containsBlank="1"/>
    </cacheField>
    <cacheField name="Ubicación" numFmtId="0">
      <sharedItems containsNonDate="0" containsString="0" containsBlank="1"/>
    </cacheField>
    <cacheField name="Coordenada de georeferenciación" numFmtId="0">
      <sharedItems containsNonDate="0" containsString="0" containsBlank="1"/>
    </cacheField>
    <cacheField name="Forma de Tenencia" numFmtId="0">
      <sharedItems containsNonDate="0" containsBlank="1" count="2">
        <m/>
        <s v="Propia - Escritura Notarial" u="1"/>
      </sharedItems>
    </cacheField>
    <cacheField name="Otros / Cuáles?" numFmtId="0">
      <sharedItems containsNonDate="0" containsString="0" containsBlank="1"/>
    </cacheField>
    <cacheField name="Autopista" numFmtId="0">
      <sharedItems containsNonDate="0" containsBlank="1" count="3">
        <m/>
        <s v="SI" u="1"/>
        <s v="NO" u="1"/>
      </sharedItems>
    </cacheField>
    <cacheField name="Carreteras" numFmtId="0">
      <sharedItems containsNonDate="0" containsString="0" containsBlank="1"/>
    </cacheField>
    <cacheField name="Vias" numFmtId="0">
      <sharedItems containsNonDate="0" containsString="0" containsBlank="1"/>
    </cacheField>
    <cacheField name="Fluvial" numFmtId="0">
      <sharedItems containsNonDate="0" containsString="0" containsBlank="1"/>
    </cacheField>
    <cacheField name="Aereo" numFmtId="0">
      <sharedItems containsNonDate="0" containsString="0" containsBlank="1"/>
    </cacheField>
    <cacheField name="Km" numFmtId="0">
      <sharedItems containsNonDate="0" containsString="0" containsBlank="1"/>
    </cacheField>
    <cacheField name="Tiempo en verano" numFmtId="0">
      <sharedItems containsNonDate="0" containsString="0" containsBlank="1"/>
    </cacheField>
    <cacheField name="Tiempo en invierno" numFmtId="0">
      <sharedItems containsNonDate="0" containsString="0" containsBlank="1"/>
    </cacheField>
    <cacheField name="Tiempo de recorrido " numFmtId="0">
      <sharedItems containsNonDate="0" containsBlank="1" count="7">
        <m/>
        <s v="4 h en verano, 6h en invierno" u="1"/>
        <s v="4 h en verano, 7h en invierno" u="1"/>
        <s v="4,5 h en verano, 6,5h en invierno" u="1"/>
        <s v="4 h en verano, 6,5h en invierno" u="1"/>
        <s v="5 h en verano, 6h en invierno" u="1"/>
        <s v="5 h en verano, 6,5h en invierno" u="1"/>
      </sharedItems>
    </cacheField>
    <cacheField name="Medio de transporte actual" numFmtId="0">
      <sharedItems containsNonDate="0" containsBlank="1" count="3">
        <m/>
        <s v="no registra" u="1"/>
        <s v="Público" u="1"/>
      </sharedItems>
    </cacheField>
    <cacheField name="Area Total" numFmtId="0">
      <sharedItems containsNonDate="0" containsString="0" containsBlank="1"/>
    </cacheField>
    <cacheField name="Area intervenida" numFmtId="0">
      <sharedItems containsNonDate="0" containsString="0" containsBlank="1"/>
    </cacheField>
    <cacheField name="Area Virgen" numFmtId="0">
      <sharedItems containsNonDate="0" containsString="0" containsBlank="1"/>
    </cacheField>
    <cacheField name="Area por intervenir" numFmtId="0">
      <sharedItems containsNonDate="0" containsString="0" containsBlank="1"/>
    </cacheField>
    <cacheField name="Area de protección" numFmtId="0">
      <sharedItems containsNonDate="0" containsString="0" containsBlank="1"/>
    </cacheField>
    <cacheField name="Plano" numFmtId="9">
      <sharedItems containsNonDate="0" containsString="0" containsBlank="1"/>
    </cacheField>
    <cacheField name="Loma" numFmtId="0">
      <sharedItems containsNonDate="0" containsString="0" containsBlank="1"/>
    </cacheField>
    <cacheField name="Bajo" numFmtId="0">
      <sharedItems containsNonDate="0" containsString="0" containsBlank="1"/>
    </cacheField>
    <cacheField name="Bosques" numFmtId="0">
      <sharedItems containsNonDate="0" containsString="0" containsBlank="1"/>
    </cacheField>
    <cacheField name="Morador Actual" numFmtId="0">
      <sharedItems containsNonDate="0" containsBlank="1" count="2">
        <m/>
        <s v="SI" u="1"/>
      </sharedItems>
    </cacheField>
    <cacheField name="Propietarios" numFmtId="0">
      <sharedItems containsNonDate="0" containsBlank="1" count="3">
        <m/>
        <s v="SI" u="1"/>
        <s v="NO" u="1"/>
      </sharedItems>
    </cacheField>
    <cacheField name="Asociaciones" numFmtId="0">
      <sharedItems containsNonDate="0" containsBlank="1" count="2">
        <m/>
        <s v="NO" u="1"/>
      </sharedItems>
    </cacheField>
    <cacheField name="Terceros" numFmtId="0">
      <sharedItems containsNonDate="0" containsBlank="1" count="2">
        <m/>
        <s v="NO" u="1"/>
      </sharedItems>
    </cacheField>
    <cacheField name="Gubernamental" numFmtId="0">
      <sharedItems containsNonDate="0" containsBlank="1" count="2">
        <m/>
        <s v="NO" u="1"/>
      </sharedItems>
    </cacheField>
    <cacheField name="Mixtas" numFmtId="0">
      <sharedItems containsNonDate="0" containsBlank="1" count="3">
        <m/>
        <s v="SI" u="1"/>
        <s v="NO" u="1"/>
      </sharedItems>
    </cacheField>
    <cacheField name="Observaciones" numFmtId="0">
      <sharedItems containsNonDate="0" containsString="0" containsBlank="1"/>
    </cacheField>
    <cacheField name="Agrícola" numFmtId="0">
      <sharedItems containsNonDate="0" containsString="0" containsBlank="1"/>
    </cacheField>
    <cacheField name="Pecuaria" numFmtId="0">
      <sharedItems containsNonDate="0" containsString="0" containsBlank="1"/>
    </cacheField>
    <cacheField name="Agropecuario" numFmtId="0">
      <sharedItems containsNonDate="0" containsString="0" containsBlank="1"/>
    </cacheField>
    <cacheField name="Forestal" numFmtId="0">
      <sharedItems containsNonDate="0" containsString="0" containsBlank="1"/>
    </cacheField>
    <cacheField name="Urbano Habitación" numFmtId="0">
      <sharedItems containsNonDate="0" containsString="0" containsBlank="1"/>
    </cacheField>
    <cacheField name="Urbano Comercial" numFmtId="0">
      <sharedItems containsNonDate="0" containsString="0" containsBlank="1"/>
    </cacheField>
    <cacheField name="Urbano Industrial" numFmtId="0">
      <sharedItems containsNonDate="0" containsString="0" containsBlank="1"/>
    </cacheField>
    <cacheField name="Otros Usos" numFmtId="0">
      <sharedItems containsNonDate="0" containsString="0" containsBlank="1"/>
    </cacheField>
    <cacheField name="Vocación del suelo" numFmtId="0">
      <sharedItems containsNonDate="0" containsBlank="1" count="4">
        <m/>
        <s v="Agropecuaria" u="1"/>
        <s v="Agrícola" u="1"/>
        <s v="No especifica" u="1"/>
      </sharedItems>
    </cacheField>
    <cacheField name="Observ Capacidad" numFmtId="0">
      <sharedItems containsNonDate="0" containsString="0" containsBlank="1"/>
    </cacheField>
    <cacheField name="Uso Agropecuario" numFmtId="0">
      <sharedItems containsNonDate="0" containsString="0" containsBlank="1"/>
    </cacheField>
    <cacheField name="Uso Forestal" numFmtId="0">
      <sharedItems containsNonDate="0" containsString="0" containsBlank="1"/>
    </cacheField>
    <cacheField name="Otros usos / Cuáles?" numFmtId="9">
      <sharedItems containsNonDate="0" containsString="0" containsBlank="1"/>
    </cacheField>
    <cacheField name="Uso del suelo" numFmtId="9">
      <sharedItems containsNonDate="0" containsBlank="1" count="8">
        <m/>
        <s v="100 % Agropecuario" u="1"/>
        <s v="100% Urbano" u="1"/>
        <s v="98,7% Agropecuario, 1,3% forestal" u="1"/>
        <s v="60 % Agropecuario" u="1"/>
        <s v="98,7% Agropec., 1,3% forestal" u="1"/>
        <s v="100% Pecuario" u="1"/>
        <s v="No especifica" u="1"/>
      </sharedItems>
    </cacheField>
    <cacheField name="Casa" numFmtId="0">
      <sharedItems containsNonDate="0" containsString="0" containsBlank="1"/>
    </cacheField>
    <cacheField name="Materiales Casa" numFmtId="0">
      <sharedItems containsNonDate="0" containsBlank="1" count="5">
        <m/>
        <s v="ADOBE" u="1"/>
        <s v="No registra" u="1"/>
        <s v="LADRILLO" u="1"/>
        <s v="BLOQUE" u="1"/>
      </sharedItems>
    </cacheField>
    <cacheField name="Bodega" numFmtId="0">
      <sharedItems containsNonDate="0" containsString="0" containsBlank="1"/>
    </cacheField>
    <cacheField name="Materiales Bodega" numFmtId="0">
      <sharedItems containsNonDate="0" containsBlank="1" count="7">
        <m/>
        <s v="NO" u="1"/>
        <s v="N0" u="1"/>
        <s v="No tiene" u="1"/>
        <s v="No registra" u="1"/>
        <s v="Ladrillo" u="1"/>
        <s v="Bloque" u="1"/>
      </sharedItems>
    </cacheField>
    <cacheField name="Campamento" numFmtId="0">
      <sharedItems containsNonDate="0" containsString="0" containsBlank="1"/>
    </cacheField>
    <cacheField name="Materiales Campamento" numFmtId="0">
      <sharedItems containsNonDate="0" containsBlank="1" count="6">
        <m/>
        <s v="Palma" u="1"/>
        <s v="No tiene" u="1"/>
        <s v="No registra" u="1"/>
        <s v="Ladrillo" u="1"/>
        <s v="Bloque" u="1"/>
      </sharedItems>
    </cacheField>
    <cacheField name="Establo" numFmtId="0">
      <sharedItems containsNonDate="0" containsString="0" containsBlank="1"/>
    </cacheField>
    <cacheField name="Materiales Estable" numFmtId="0">
      <sharedItems containsNonDate="0" containsString="0" containsBlank="1"/>
    </cacheField>
    <cacheField name="Corral" numFmtId="0">
      <sharedItems containsNonDate="0" containsString="0" containsBlank="1"/>
    </cacheField>
    <cacheField name="Materiales Corral" numFmtId="0">
      <sharedItems containsNonDate="0" containsBlank="1" count="4">
        <m/>
        <s v="No tiene" u="1"/>
        <s v="No registra" u="1"/>
        <s v="Madera" u="1"/>
      </sharedItems>
    </cacheField>
    <cacheField name="Observaciones Infraestructura" numFmtId="0">
      <sharedItems containsNonDate="0" containsString="0" containsBlank="1"/>
    </cacheField>
    <cacheField name="Acueducto" numFmtId="0">
      <sharedItems containsNonDate="0" containsBlank="1" count="4">
        <m/>
        <s v="SI" u="1"/>
        <s v="NO" u="1"/>
        <s v="No registra" u="1"/>
      </sharedItems>
    </cacheField>
    <cacheField name="Energía" numFmtId="0">
      <sharedItems containsNonDate="0" containsBlank="1" count="3">
        <m/>
        <s v="Solar" u="1"/>
        <s v="No registra" u="1"/>
      </sharedItems>
    </cacheField>
    <cacheField name="Teléfono" numFmtId="0">
      <sharedItems containsNonDate="0" containsBlank="1" count="4">
        <m/>
        <s v="SI" u="1"/>
        <s v="NO" u="1"/>
        <s v="No registra" u="1"/>
      </sharedItems>
    </cacheField>
    <cacheField name="Alcantarillado" numFmtId="0">
      <sharedItems containsNonDate="0" containsBlank="1" count="3">
        <m/>
        <s v="NO" u="1"/>
        <s v="No registra" u="1"/>
      </sharedItems>
    </cacheField>
    <cacheField name="Gas" numFmtId="0">
      <sharedItems containsNonDate="0" containsBlank="1" count="4">
        <m/>
        <s v="Cilindro" u="1"/>
        <s v="No registra" u="1"/>
        <s v="Domiciliario" u="1"/>
      </sharedItems>
    </cacheField>
    <cacheField name="Hospital" numFmtId="0">
      <sharedItems containsNonDate="0" containsString="0" containsBlank="1"/>
    </cacheField>
    <cacheField name="Observaciones (Hospital)" numFmtId="0">
      <sharedItems containsNonDate="0" containsString="0" containsBlank="1"/>
    </cacheField>
    <cacheField name="Inst Educativas" numFmtId="0">
      <sharedItems containsNonDate="0" containsString="0" containsBlank="1"/>
    </cacheField>
    <cacheField name="Observaciones (Inst Educativas)" numFmtId="0">
      <sharedItems containsNonDate="0" containsString="0" containsBlank="1"/>
    </cacheField>
    <cacheField name="Grados Escuela" numFmtId="0">
      <sharedItems containsNonDate="0" containsBlank="1" count="4">
        <m/>
        <s v="No tiene servicio" u="1"/>
        <s v="7" u="1"/>
        <s v="Séptimo grado" u="1"/>
      </sharedItems>
    </cacheField>
    <cacheField name="Observaciones serv" numFmtId="0">
      <sharedItems containsNonDate="0" containsString="0" containsBlank="1"/>
    </cacheField>
    <cacheField name="EPS" numFmtId="0">
      <sharedItems containsNonDate="0" containsBlank="1" count="3">
        <m/>
        <s v="SI" u="1"/>
        <s v="NO" u="1"/>
      </sharedItems>
    </cacheField>
    <cacheField name="Observaciones (EPS)" numFmtId="0">
      <sharedItems containsNonDate="0" containsString="0" containsBlank="1"/>
    </cacheField>
    <cacheField name="Fondo de Pensiones" numFmtId="0">
      <sharedItems containsNonDate="0" containsBlank="1" count="3">
        <m/>
        <s v="SI" u="1"/>
        <s v="NO" u="1"/>
      </sharedItems>
    </cacheField>
    <cacheField name="Observaciones (AFP)" numFmtId="0">
      <sharedItems containsNonDate="0" containsString="0" containsBlank="1"/>
    </cacheField>
    <cacheField name="ARL" numFmtId="0">
      <sharedItems containsNonDate="0" containsBlank="1" count="4">
        <m/>
        <s v="SI" u="1"/>
        <s v="NO" u="1"/>
        <s v="No registra " u="1"/>
      </sharedItems>
    </cacheField>
    <cacheField name="Observaciones (ARP)" numFmtId="0">
      <sharedItems containsNonDate="0" containsString="0" containsBlank="1"/>
    </cacheField>
    <cacheField name="Habitaciones" numFmtId="0">
      <sharedItems containsNonDate="0" containsBlank="1" count="8">
        <m/>
        <s v="3" u="1"/>
        <s v="8" u="1"/>
        <s v="1" u="1"/>
        <s v="4" u="1"/>
        <s v="No registra" u="1"/>
        <s v="2" u="1"/>
        <s v="5" u="1"/>
      </sharedItems>
    </cacheField>
    <cacheField name="Cocina" numFmtId="0">
      <sharedItems containsNonDate="0" containsBlank="1" count="3">
        <m/>
        <s v="SI" u="1"/>
        <s v="No registra" u="1"/>
      </sharedItems>
    </cacheField>
    <cacheField name="Sala" numFmtId="0">
      <sharedItems containsNonDate="0" containsBlank="1" count="3">
        <m/>
        <s v="SI" u="1"/>
        <s v="No registra" u="1"/>
      </sharedItems>
    </cacheField>
    <cacheField name="Comedor" numFmtId="0">
      <sharedItems containsNonDate="0" containsBlank="1" count="3">
        <m/>
        <s v="SI" u="1"/>
        <s v="No registra" u="1"/>
      </sharedItems>
    </cacheField>
    <cacheField name="Patio" numFmtId="0">
      <sharedItems containsNonDate="0" containsBlank="1" count="3">
        <m/>
        <s v="SI" u="1"/>
        <s v="No registra" u="1"/>
      </sharedItems>
    </cacheField>
    <cacheField name="Pisos" numFmtId="0">
      <sharedItems containsNonDate="0" containsString="0" containsBlank="1"/>
    </cacheField>
    <cacheField name="Materiales" numFmtId="0">
      <sharedItems containsNonDate="0" containsBlank="1" count="6">
        <m/>
        <s v="CEMENTO- TIERRA" u="1"/>
        <s v="BALDOSA" u="1"/>
        <s v="CEMEMNTO" u="1"/>
        <s v="No registra" u="1"/>
        <s v="CEMENTO" u="1"/>
      </sharedItems>
    </cacheField>
    <cacheField name="Paredes" numFmtId="0">
      <sharedItems containsNonDate="0" containsString="0" containsBlank="1"/>
    </cacheField>
    <cacheField name="Materiales de Paredes" numFmtId="0">
      <sharedItems containsNonDate="0" containsBlank="1" count="6">
        <m/>
        <s v="ADOBE" u="1"/>
        <s v="BLOQUE-ADOBE" u="1"/>
        <s v="No registra" u="1"/>
        <s v="LADRILLO" u="1"/>
        <s v="BLOQUE" u="1"/>
      </sharedItems>
    </cacheField>
    <cacheField name="Techo" numFmtId="0">
      <sharedItems containsNonDate="0" containsString="0" containsBlank="1"/>
    </cacheField>
    <cacheField name="Materiales de techo" numFmtId="0">
      <sharedItems containsNonDate="0" containsBlank="1" count="4">
        <m/>
        <s v="ZIN" u="1"/>
        <s v="No registra" u="1"/>
        <s v="ZINC" u="1"/>
      </sharedItems>
    </cacheField>
    <cacheField name="Sanitario" numFmtId="0">
      <sharedItems containsNonDate="0" containsBlank="1" count="3">
        <m/>
        <s v="SI" u="1"/>
        <s v="No registra" u="1"/>
      </sharedItems>
    </cacheField>
    <cacheField name="Captación" numFmtId="0">
      <sharedItems containsNonDate="0" containsString="0" containsBlank="1"/>
    </cacheField>
    <cacheField name="Tratamiento" numFmtId="0">
      <sharedItems containsNonDate="0" containsString="0" containsBlank="1"/>
    </cacheField>
    <cacheField name="Umata" numFmtId="0">
      <sharedItems containsNonDate="0" containsBlank="1" count="3">
        <m/>
        <s v="NO" u="1"/>
        <s v="No registra" u="1"/>
      </sharedItems>
    </cacheField>
    <cacheField name="ICA" numFmtId="0">
      <sharedItems containsNonDate="0" containsBlank="1" count="4">
        <m/>
        <s v="SI" u="1"/>
        <s v="NO" u="1"/>
        <s v="No registra" u="1"/>
      </sharedItems>
    </cacheField>
    <cacheField name="Corpoica" numFmtId="0">
      <sharedItems containsNonDate="0" containsBlank="1" count="3">
        <m/>
        <s v="NO" u="1"/>
        <s v="No registra" u="1"/>
      </sharedItems>
    </cacheField>
    <cacheField name="Incoder" numFmtId="0">
      <sharedItems containsNonDate="0" containsBlank="1" count="3">
        <m/>
        <s v="NO" u="1"/>
        <s v="No registra" u="1"/>
      </sharedItems>
    </cacheField>
    <cacheField name="Sena" numFmtId="0">
      <sharedItems containsNonDate="0" containsBlank="1" count="3">
        <m/>
        <s v="SI" u="1"/>
        <s v="No registra" u="1"/>
      </sharedItems>
    </cacheField>
    <cacheField name="Banagrario" numFmtId="0">
      <sharedItems containsNonDate="0" containsBlank="1" count="3">
        <m/>
        <s v="NO" u="1"/>
        <s v="No registra" u="1"/>
      </sharedItems>
    </cacheField>
    <cacheField name="Otra" numFmtId="0">
      <sharedItems containsNonDate="0" containsString="0" containsBlank="1"/>
    </cacheField>
    <cacheField name="Asistencia Técnica" numFmtId="0">
      <sharedItems containsNonDate="0" containsString="0" containsBlank="1"/>
    </cacheField>
    <cacheField name="Cual?" numFmtId="0">
      <sharedItems containsNonDate="0" containsString="0" containsBlank="1"/>
    </cacheField>
    <cacheField name="Familiar" numFmtId="0">
      <sharedItems containsNonDate="0" containsString="0" containsBlank="1"/>
    </cacheField>
    <cacheField name="Particular" numFmtId="0">
      <sharedItems containsNonDate="0" containsString="0" containsBlank="1"/>
    </cacheField>
    <cacheField name="Jornal pagado" numFmtId="0">
      <sharedItems containsNonDate="0" containsString="0" containsBlank="1"/>
    </cacheField>
    <cacheField name="Generacion de empleo" numFmtId="0">
      <sharedItems containsNonDate="0" containsBlank="1" count="5">
        <m/>
        <s v="A familiares " u="1"/>
        <s v="A particulares" u="1"/>
        <s v="A familiares y particulares" u="1"/>
        <s v="No genera empleo" u="1"/>
      </sharedItems>
    </cacheField>
    <cacheField name="Observaciones G Emp" numFmtId="0">
      <sharedItems containsNonDate="0" containsString="0" containsBlank="1"/>
    </cacheField>
    <cacheField name="Solicitud" numFmtId="0">
      <sharedItems containsNonDate="0" containsString="0" containsBlank="1"/>
    </cacheField>
    <cacheField name="Tipo" numFmtId="0">
      <sharedItems containsNonDate="0" containsString="0" containsBlank="1"/>
    </cacheField>
    <cacheField name="Valor" numFmtId="0">
      <sharedItems containsNonDate="0" containsString="0" containsBlank="1"/>
    </cacheField>
    <cacheField name="Plazo" numFmtId="0">
      <sharedItems containsNonDate="0" containsString="0" containsBlank="1"/>
    </cacheField>
    <cacheField name="Tasa" numFmtId="0">
      <sharedItems containsNonDate="0" containsString="0" containsBlank="1"/>
    </cacheField>
    <cacheField name="Posee licencia" numFmtId="0">
      <sharedItems containsNonDate="0" containsString="0" containsBlank="1"/>
    </cacheField>
    <cacheField name="Resolución" numFmtId="0">
      <sharedItems containsNonDate="0" containsString="0" containsBlank="1"/>
    </cacheField>
    <cacheField name="Uso" numFmtId="0">
      <sharedItems containsNonDate="0" containsString="0" containsBlank="1"/>
    </cacheField>
    <cacheField name="Doméstico" numFmtId="0">
      <sharedItems containsNonDate="0" containsBlank="1" count="4">
        <m/>
        <s v="SI" u="1"/>
        <s v="NO" u="1"/>
        <s v="No registra" u="1"/>
      </sharedItems>
    </cacheField>
    <cacheField name="Agropec" numFmtId="0">
      <sharedItems containsNonDate="0" containsString="0" containsBlank="1"/>
    </cacheField>
    <cacheField name="Industrial" numFmtId="0">
      <sharedItems containsNonDate="0" containsString="0" containsBlank="1"/>
    </cacheField>
    <cacheField name="Recreativo" numFmtId="0">
      <sharedItems containsNonDate="0" containsString="0" containsBlank="1"/>
    </cacheField>
    <cacheField name="Vertimientos" numFmtId="0">
      <sharedItems containsNonDate="0" containsString="0" containsBlank="1"/>
    </cacheField>
    <cacheField name="Tipo de Vertimientos" numFmtId="0">
      <sharedItems containsNonDate="0" containsString="0" containsBlank="1"/>
    </cacheField>
    <cacheField name="Realiza Tratamiento" numFmtId="0">
      <sharedItems containsNonDate="0" containsString="0" containsBlank="1"/>
    </cacheField>
    <cacheField name="Orgánicos" numFmtId="0">
      <sharedItems containsNonDate="0" containsString="0" containsBlank="1"/>
    </cacheField>
    <cacheField name="Disposición de Residuos Orgánicos" numFmtId="0">
      <sharedItems containsNonDate="0" containsString="0" containsBlank="1"/>
    </cacheField>
    <cacheField name="Plásticos" numFmtId="0">
      <sharedItems containsNonDate="0" containsString="0" containsBlank="1"/>
    </cacheField>
    <cacheField name="Disposición de Residuos Plásticos" numFmtId="0">
      <sharedItems containsNonDate="0" containsString="0" containsBlank="1"/>
    </cacheField>
    <cacheField name="Vidrio" numFmtId="0">
      <sharedItems containsNonDate="0" containsString="0" containsBlank="1"/>
    </cacheField>
    <cacheField name="Disposición de R de Vidrio" numFmtId="0">
      <sharedItems containsNonDate="0" containsString="0" containsBlank="1"/>
    </cacheField>
    <cacheField name="Especiales" numFmtId="0">
      <sharedItems containsNonDate="0" containsString="0" containsBlank="1"/>
    </cacheField>
    <cacheField name="Disposición R Especiales" numFmtId="0">
      <sharedItems containsNonDate="0" containsString="0" containsBlank="1"/>
    </cacheField>
    <cacheField name="Emisiones atmosféricas" numFmtId="0">
      <sharedItems containsNonDate="0" containsString="0" containsBlank="1"/>
    </cacheField>
    <cacheField name="Ruido" numFmtId="0">
      <sharedItems containsNonDate="0" containsString="0" containsBlank="1"/>
    </cacheField>
    <cacheField name="Olor" numFmtId="0">
      <sharedItems containsNonDate="0" containsString="0" containsBlank="1"/>
    </cacheField>
    <cacheField name="Pérdida cobertura veg" numFmtId="0">
      <sharedItems containsNonDate="0" containsString="0" containsBlank="1"/>
    </cacheField>
    <cacheField name="Daño a fauna y flora" numFmtId="0">
      <sharedItems containsNonDate="0" containsString="0" containsBlank="1"/>
    </cacheField>
    <cacheField name="Otro / Cual?" numFmtId="0">
      <sharedItems containsNonDate="0" containsString="0" containsBlank="1"/>
    </cacheField>
    <cacheField name="Acciones de protección al Medio Ambiente" numFmtId="0">
      <sharedItems containsNonDate="0" containsString="0" containsBlank="1"/>
    </cacheField>
    <cacheField name="Tipo de incentivo" numFmtId="0">
      <sharedItems containsNonDate="0" containsString="0" containsBlank="1"/>
    </cacheField>
    <cacheField name="Valor del incentiv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1"/>
    <s v="GONCOLDA"/>
    <x v="0"/>
    <s v="CENTRO GAITAN"/>
    <s v="120"/>
    <m/>
    <m/>
    <m/>
    <m/>
    <m/>
    <m/>
    <m/>
    <m/>
    <m/>
    <m/>
    <m/>
    <m/>
    <x v="0"/>
    <s v="220"/>
    <m/>
    <m/>
    <m/>
    <m/>
    <m/>
    <m/>
    <m/>
    <m/>
    <m/>
    <m/>
  </r>
  <r>
    <n v="2"/>
    <s v="PITUFOS"/>
    <x v="0"/>
    <m/>
    <m/>
    <m/>
    <m/>
    <m/>
    <m/>
    <m/>
    <m/>
    <m/>
    <m/>
    <m/>
    <m/>
    <m/>
    <m/>
    <x v="1"/>
    <m/>
    <m/>
    <m/>
    <m/>
    <m/>
    <m/>
    <m/>
    <m/>
    <m/>
    <m/>
    <m/>
  </r>
  <r>
    <n v="3"/>
    <s v="ALCALA"/>
    <x v="1"/>
    <m/>
    <m/>
    <m/>
    <m/>
    <m/>
    <m/>
    <m/>
    <m/>
    <m/>
    <m/>
    <m/>
    <m/>
    <m/>
    <m/>
    <x v="2"/>
    <s v="250"/>
    <m/>
    <m/>
    <m/>
    <m/>
    <m/>
    <m/>
    <m/>
    <m/>
    <m/>
    <m/>
  </r>
  <r>
    <n v="4"/>
    <s v="SAN PABLO"/>
    <x v="0"/>
    <s v="HORTALIZAS"/>
    <s v="120"/>
    <m/>
    <m/>
    <m/>
    <m/>
    <m/>
    <m/>
    <m/>
    <m/>
    <m/>
    <m/>
    <m/>
    <m/>
    <x v="2"/>
    <s v="30"/>
    <m/>
    <m/>
    <m/>
    <m/>
    <m/>
    <m/>
    <m/>
    <m/>
    <m/>
    <m/>
  </r>
  <r>
    <n v="5"/>
    <s v="VILLAMACIEL"/>
    <x v="1"/>
    <m/>
    <m/>
    <m/>
    <m/>
    <m/>
    <m/>
    <m/>
    <m/>
    <m/>
    <m/>
    <m/>
    <m/>
    <m/>
    <m/>
    <x v="2"/>
    <m/>
    <m/>
    <m/>
    <m/>
    <m/>
    <m/>
    <m/>
    <m/>
    <m/>
    <m/>
    <m/>
  </r>
  <r>
    <n v="6"/>
    <s v="RIENDASO"/>
    <x v="1"/>
    <m/>
    <m/>
    <m/>
    <m/>
    <m/>
    <m/>
    <m/>
    <m/>
    <m/>
    <m/>
    <m/>
    <m/>
    <m/>
    <m/>
    <x v="0"/>
    <m/>
    <m/>
    <m/>
    <m/>
    <m/>
    <m/>
    <m/>
    <m/>
    <m/>
    <m/>
    <m/>
  </r>
  <r>
    <n v="7"/>
    <s v="SANTA QUIES"/>
    <x v="1"/>
    <m/>
    <m/>
    <m/>
    <m/>
    <m/>
    <m/>
    <m/>
    <m/>
    <m/>
    <m/>
    <m/>
    <m/>
    <m/>
    <m/>
    <x v="2"/>
    <m/>
    <m/>
    <m/>
    <m/>
    <m/>
    <m/>
    <m/>
    <m/>
    <m/>
    <m/>
    <m/>
  </r>
  <r>
    <n v="8"/>
    <s v="VALLEDUPAR"/>
    <x v="1"/>
    <m/>
    <m/>
    <m/>
    <m/>
    <m/>
    <m/>
    <m/>
    <m/>
    <m/>
    <m/>
    <m/>
    <m/>
    <m/>
    <m/>
    <x v="2"/>
    <m/>
    <m/>
    <m/>
    <m/>
    <m/>
    <m/>
    <m/>
    <m/>
    <m/>
    <m/>
    <m/>
  </r>
  <r>
    <n v="9"/>
    <s v="BRETAÑA"/>
    <x v="1"/>
    <m/>
    <m/>
    <m/>
    <m/>
    <m/>
    <m/>
    <m/>
    <m/>
    <m/>
    <m/>
    <m/>
    <m/>
    <m/>
    <m/>
    <x v="0"/>
    <s v="6"/>
    <m/>
    <m/>
    <m/>
    <m/>
    <m/>
    <m/>
    <m/>
    <m/>
    <m/>
    <m/>
  </r>
  <r>
    <n v="10"/>
    <s v="TRANQUILANDIA"/>
    <x v="1"/>
    <m/>
    <m/>
    <m/>
    <m/>
    <m/>
    <m/>
    <m/>
    <m/>
    <m/>
    <m/>
    <m/>
    <m/>
    <m/>
    <m/>
    <x v="2"/>
    <m/>
    <m/>
    <m/>
    <m/>
    <m/>
    <m/>
    <m/>
    <m/>
    <m/>
    <m/>
    <m/>
  </r>
  <r>
    <n v="11"/>
    <s v="ESPERANZA"/>
    <x v="0"/>
    <m/>
    <m/>
    <m/>
    <m/>
    <m/>
    <m/>
    <m/>
    <m/>
    <m/>
    <m/>
    <m/>
    <m/>
    <m/>
    <m/>
    <x v="3"/>
    <m/>
    <m/>
    <m/>
    <m/>
    <m/>
    <m/>
    <m/>
    <m/>
    <m/>
    <m/>
    <m/>
  </r>
  <r>
    <n v="12"/>
    <s v="ARIZONA"/>
    <x v="2"/>
    <m/>
    <m/>
    <s v="HUERTA CASERA"/>
    <m/>
    <m/>
    <m/>
    <m/>
    <m/>
    <m/>
    <m/>
    <m/>
    <m/>
    <m/>
    <m/>
    <x v="3"/>
    <m/>
    <m/>
    <m/>
    <m/>
    <m/>
    <m/>
    <m/>
    <m/>
    <m/>
    <m/>
    <m/>
  </r>
  <r>
    <n v="13"/>
    <s v="FUEGO VERDE"/>
    <x v="1"/>
    <m/>
    <m/>
    <m/>
    <m/>
    <m/>
    <m/>
    <m/>
    <m/>
    <m/>
    <m/>
    <m/>
    <m/>
    <m/>
    <m/>
    <x v="0"/>
    <m/>
    <m/>
    <m/>
    <m/>
    <m/>
    <m/>
    <m/>
    <m/>
    <m/>
    <m/>
    <m/>
  </r>
  <r>
    <n v="14"/>
    <s v="MADROÑO"/>
    <x v="0"/>
    <m/>
    <s v="120 MTRS"/>
    <m/>
    <m/>
    <m/>
    <m/>
    <m/>
    <m/>
    <m/>
    <m/>
    <m/>
    <m/>
    <m/>
    <m/>
    <x v="3"/>
    <m/>
    <m/>
    <m/>
    <m/>
    <m/>
    <m/>
    <m/>
    <m/>
    <m/>
    <m/>
    <m/>
  </r>
  <r>
    <n v="15"/>
    <s v="PORFIA"/>
    <x v="1"/>
    <m/>
    <m/>
    <m/>
    <m/>
    <m/>
    <m/>
    <m/>
    <m/>
    <m/>
    <m/>
    <m/>
    <m/>
    <m/>
    <m/>
    <x v="0"/>
    <m/>
    <m/>
    <m/>
    <m/>
    <m/>
    <m/>
    <m/>
    <m/>
    <m/>
    <m/>
    <m/>
  </r>
  <r>
    <n v="16"/>
    <s v="ALACRANES"/>
    <x v="1"/>
    <m/>
    <m/>
    <m/>
    <m/>
    <m/>
    <m/>
    <m/>
    <m/>
    <m/>
    <m/>
    <m/>
    <m/>
    <m/>
    <m/>
    <x v="0"/>
    <m/>
    <m/>
    <m/>
    <m/>
    <m/>
    <m/>
    <m/>
    <m/>
    <m/>
    <m/>
    <m/>
  </r>
  <r>
    <n v="17"/>
    <s v="FORTUNA"/>
    <x v="1"/>
    <m/>
    <m/>
    <m/>
    <m/>
    <m/>
    <m/>
    <m/>
    <m/>
    <m/>
    <m/>
    <m/>
    <m/>
    <m/>
    <m/>
    <x v="0"/>
    <s v="130"/>
    <m/>
    <m/>
    <m/>
    <m/>
    <m/>
    <m/>
    <m/>
    <m/>
    <m/>
    <m/>
  </r>
  <r>
    <n v="18"/>
    <s v="ACAPULCO"/>
    <x v="0"/>
    <m/>
    <s v="80 MTRS"/>
    <m/>
    <m/>
    <m/>
    <m/>
    <m/>
    <m/>
    <m/>
    <m/>
    <m/>
    <m/>
    <m/>
    <m/>
    <x v="0"/>
    <s v="100"/>
    <s v="20"/>
    <m/>
    <m/>
    <m/>
    <m/>
    <m/>
    <m/>
    <m/>
    <m/>
    <m/>
  </r>
  <r>
    <n v="19"/>
    <s v="GABAN"/>
    <x v="1"/>
    <m/>
    <m/>
    <m/>
    <m/>
    <m/>
    <m/>
    <m/>
    <m/>
    <m/>
    <m/>
    <m/>
    <m/>
    <m/>
    <m/>
    <x v="0"/>
    <m/>
    <m/>
    <m/>
    <m/>
    <m/>
    <m/>
    <m/>
    <m/>
    <m/>
    <m/>
    <m/>
  </r>
  <r>
    <n v="20"/>
    <s v="LA DESPEDIDA"/>
    <x v="1"/>
    <m/>
    <m/>
    <m/>
    <m/>
    <m/>
    <m/>
    <m/>
    <m/>
    <m/>
    <m/>
    <m/>
    <m/>
    <m/>
    <m/>
    <x v="0"/>
    <s v="200"/>
    <s v="25%"/>
    <m/>
    <m/>
    <m/>
    <m/>
    <m/>
    <m/>
    <m/>
    <m/>
    <m/>
  </r>
  <r>
    <n v="21"/>
    <s v="TAPAROS"/>
    <x v="0"/>
    <m/>
    <m/>
    <m/>
    <m/>
    <m/>
    <m/>
    <m/>
    <m/>
    <m/>
    <m/>
    <m/>
    <m/>
    <m/>
    <m/>
    <x v="3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">
  <r>
    <n v="16"/>
    <s v="ALACRANES"/>
    <s v="BLADIMIR PRADA"/>
    <s v="Cédula de ciudadanía"/>
    <s v="7365736"/>
    <x v="0"/>
    <s v="21/01/1982"/>
    <n v="31"/>
    <x v="0"/>
    <x v="0"/>
    <m/>
    <x v="0"/>
    <s v="NO"/>
    <s v="NINGUNA"/>
    <x v="0"/>
  </r>
  <r>
    <n v="1"/>
    <s v="GONCOLDA"/>
    <s v="DENNIS MILDRED OLGUIN"/>
    <s v="Cédula de ciudadanía"/>
    <s v="1121871656"/>
    <x v="1"/>
    <s v="12/12/1990"/>
    <n v="22"/>
    <x v="1"/>
    <x v="1"/>
    <s v="NO"/>
    <x v="1"/>
    <s v="NO"/>
    <s v="NINGUNA"/>
    <x v="1"/>
  </r>
  <r>
    <n v="2"/>
    <s v="PITUFOS"/>
    <s v="MELIA MARIA NEITA"/>
    <s v="Cédula de ciudadanía"/>
    <s v="23791546"/>
    <x v="1"/>
    <s v="08/12/1964"/>
    <n v="49"/>
    <x v="0"/>
    <x v="1"/>
    <m/>
    <x v="0"/>
    <s v="NO"/>
    <s v="NINGUNA"/>
    <x v="1"/>
  </r>
  <r>
    <n v="8"/>
    <s v="VALLEDUPAR"/>
    <s v="ANA CRISTINA MALDONADO"/>
    <s v="Cédula de ciudadanía"/>
    <s v="30056052"/>
    <x v="1"/>
    <s v="13/12/1930"/>
    <n v="87"/>
    <x v="2"/>
    <x v="2"/>
    <m/>
    <x v="0"/>
    <s v="SI"/>
    <s v="EDAD"/>
    <x v="1"/>
  </r>
  <r>
    <n v="9"/>
    <s v="BRETAÑA"/>
    <s v="GEIDY YARLEI"/>
    <s v="Tarjeta de identidad"/>
    <s v="9512071849"/>
    <x v="1"/>
    <s v="07/12/1995"/>
    <n v="18"/>
    <x v="1"/>
    <x v="3"/>
    <m/>
    <x v="2"/>
    <s v="NO"/>
    <s v="NINGUNA"/>
    <x v="1"/>
  </r>
  <r>
    <n v="10"/>
    <s v="TRANQUILANDIA"/>
    <s v="ROSA DELGADO"/>
    <s v="Cédula de ciudadanía"/>
    <s v="23789442"/>
    <x v="1"/>
    <s v="23/06/1960"/>
    <n v="53"/>
    <x v="2"/>
    <x v="1"/>
    <m/>
    <x v="0"/>
    <s v="NO"/>
    <s v="NINGUNA"/>
    <x v="1"/>
  </r>
  <r>
    <n v="20"/>
    <s v="LA DESPEDIDA"/>
    <s v="DORIS CHAVITA"/>
    <s v="Cédula de ciudadanía"/>
    <s v="21232500"/>
    <x v="1"/>
    <s v="29/06/1957"/>
    <n v="55"/>
    <x v="2"/>
    <x v="1"/>
    <m/>
    <x v="0"/>
    <s v="NO"/>
    <s v="NINGUNA"/>
    <x v="1"/>
  </r>
  <r>
    <n v="2"/>
    <s v="PITUFOS"/>
    <s v="FERNANDA"/>
    <s v="Tarjeta de identidad"/>
    <s v="1118704093"/>
    <x v="1"/>
    <s v="09/01/1995"/>
    <n v="18"/>
    <x v="1"/>
    <x v="3"/>
    <m/>
    <x v="1"/>
    <s v="NO"/>
    <s v="NINGUNA"/>
    <x v="2"/>
  </r>
  <r>
    <n v="2"/>
    <s v="PITUFOS"/>
    <s v="YESIKA"/>
    <s v="Tarjeta de identidad"/>
    <s v="1118704094"/>
    <x v="1"/>
    <s v="24/10/1998"/>
    <n v="14"/>
    <x v="3"/>
    <x v="3"/>
    <m/>
    <x v="1"/>
    <s v="NO"/>
    <s v="NINGUNA"/>
    <x v="2"/>
  </r>
  <r>
    <n v="2"/>
    <s v="PITUFOS"/>
    <s v="YAISA"/>
    <s v="Tarjeta de identidad"/>
    <s v="1006413777"/>
    <x v="1"/>
    <s v="19/01/2001"/>
    <n v="12"/>
    <x v="3"/>
    <x v="3"/>
    <m/>
    <x v="0"/>
    <s v="NO"/>
    <s v="NINGUNA"/>
    <x v="2"/>
  </r>
  <r>
    <n v="2"/>
    <s v="PITUFOS"/>
    <s v="SAIDA"/>
    <s v="Registro civil"/>
    <s v="1029647352"/>
    <x v="1"/>
    <s v="27/07/2007"/>
    <n v="5"/>
    <x v="3"/>
    <x v="3"/>
    <m/>
    <x v="0"/>
    <s v="NO"/>
    <s v="NINGUNA"/>
    <x v="2"/>
  </r>
  <r>
    <n v="2"/>
    <s v="PITUFOS"/>
    <s v="DAVID"/>
    <s v="Tarjeta de identidad"/>
    <s v="1118704096"/>
    <x v="0"/>
    <s v="09/20/2004"/>
    <n v="8"/>
    <x v="3"/>
    <x v="3"/>
    <m/>
    <x v="0"/>
    <s v="NO"/>
    <s v="INGUNA"/>
    <x v="2"/>
  </r>
  <r>
    <n v="2"/>
    <s v="PITUFOS"/>
    <s v="JHON"/>
    <s v="Tarjeta de identidad"/>
    <s v="1118704095"/>
    <x v="0"/>
    <s v="06/12/2002"/>
    <n v="10"/>
    <x v="3"/>
    <x v="3"/>
    <m/>
    <x v="0"/>
    <s v="NO"/>
    <s v="NINGUNA"/>
    <x v="2"/>
  </r>
  <r>
    <n v="3"/>
    <s v="ALCALA"/>
    <s v="ADRIAN  ABRIL"/>
    <s v="Tarjeta de identidad"/>
    <m/>
    <x v="0"/>
    <s v="24/10/1997"/>
    <n v="15"/>
    <x v="3"/>
    <x v="3"/>
    <m/>
    <x v="3"/>
    <s v="NO"/>
    <s v="NINGUNO"/>
    <x v="2"/>
  </r>
  <r>
    <n v="4"/>
    <s v="SAN PABLO"/>
    <s v="RIGOBERTO TUAY"/>
    <s v="Cédula de ciudadanía"/>
    <s v="1006414619"/>
    <x v="0"/>
    <s v="26/06/1997"/>
    <n v="16"/>
    <x v="3"/>
    <x v="3"/>
    <s v="NO"/>
    <x v="1"/>
    <s v="NO"/>
    <s v="NINGUNA"/>
    <x v="2"/>
  </r>
  <r>
    <n v="5"/>
    <s v="VILLAMACIEL"/>
    <s v="HIJO"/>
    <s v="Tarjeta de identidad"/>
    <m/>
    <x v="0"/>
    <m/>
    <n v="3"/>
    <x v="3"/>
    <x v="3"/>
    <m/>
    <x v="0"/>
    <s v="NO"/>
    <s v="NINGUNA"/>
    <x v="2"/>
  </r>
  <r>
    <n v="5"/>
    <s v="VILLAMACIEL"/>
    <s v="HIJO"/>
    <s v="Cédula de ciudadanía"/>
    <m/>
    <x v="0"/>
    <m/>
    <n v="9"/>
    <x v="3"/>
    <x v="3"/>
    <m/>
    <x v="0"/>
    <s v="NO"/>
    <s v="NINGUNA"/>
    <x v="2"/>
  </r>
  <r>
    <n v="7"/>
    <s v="SANTA QUIES"/>
    <s v="DORIS"/>
    <s v="Tarjeta de identidad"/>
    <m/>
    <x v="1"/>
    <s v="11/03/1998"/>
    <n v="15"/>
    <x v="3"/>
    <x v="3"/>
    <m/>
    <x v="1"/>
    <s v="NO"/>
    <s v="NINGUNA"/>
    <x v="2"/>
  </r>
  <r>
    <n v="7"/>
    <s v="SANTA QUIES"/>
    <s v="JUAN VARGAS"/>
    <s v="Tarjeta de identidad"/>
    <m/>
    <x v="0"/>
    <s v="20/06/1996"/>
    <n v="17"/>
    <x v="3"/>
    <x v="3"/>
    <m/>
    <x v="2"/>
    <s v="NO"/>
    <s v="NINGUNA"/>
    <x v="2"/>
  </r>
  <r>
    <n v="7"/>
    <s v="SANTA QUIES"/>
    <s v="DIEGO FERNANDO"/>
    <s v="Tarjeta de identidad"/>
    <m/>
    <x v="0"/>
    <s v="12/04/2000"/>
    <n v="13"/>
    <x v="3"/>
    <x v="3"/>
    <m/>
    <x v="2"/>
    <s v="NO"/>
    <s v="NINGUNA"/>
    <x v="2"/>
  </r>
  <r>
    <n v="7"/>
    <s v="SANTA QUIES"/>
    <s v="LAURA YULITZA"/>
    <s v="Tarjeta de identidad"/>
    <m/>
    <x v="1"/>
    <s v="11/09/2002"/>
    <n v="11"/>
    <x v="3"/>
    <x v="3"/>
    <m/>
    <x v="0"/>
    <s v="NO"/>
    <s v="NINGUNA"/>
    <x v="2"/>
  </r>
  <r>
    <n v="9"/>
    <s v="BRETAÑA"/>
    <s v="YESIKA"/>
    <s v="Tarjeta de identidad"/>
    <s v="97100113434"/>
    <x v="1"/>
    <s v="01/10/1997"/>
    <n v="16"/>
    <x v="3"/>
    <x v="3"/>
    <m/>
    <x v="1"/>
    <s v="NO"/>
    <s v="NINGUNA"/>
    <x v="2"/>
  </r>
  <r>
    <n v="10"/>
    <s v="TRANQUILANDIA"/>
    <s v="MARIA ALEJANDRA"/>
    <s v="Tarjeta de identidad"/>
    <s v="1115850085"/>
    <x v="1"/>
    <s v="20/03/2003"/>
    <n v="10"/>
    <x v="3"/>
    <x v="3"/>
    <m/>
    <x v="0"/>
    <s v="NO"/>
    <s v="NINGUNA"/>
    <x v="2"/>
  </r>
  <r>
    <n v="11"/>
    <s v="ESPERANZA"/>
    <s v="DIMA LORENA"/>
    <s v="Tarjeta de identidad"/>
    <s v="119314381"/>
    <x v="1"/>
    <s v="22/06/1999"/>
    <n v="14"/>
    <x v="3"/>
    <x v="3"/>
    <m/>
    <x v="1"/>
    <s v="NO"/>
    <s v="NINGUNA"/>
    <x v="2"/>
  </r>
  <r>
    <n v="11"/>
    <s v="ESPERANZA"/>
    <s v="TANIA PAOLA"/>
    <s v="Tarjeta de identidad"/>
    <s v="1007491728"/>
    <x v="1"/>
    <s v="10/11/2003"/>
    <n v="10"/>
    <x v="3"/>
    <x v="3"/>
    <m/>
    <x v="0"/>
    <s v="NO"/>
    <s v="NINGUNA"/>
    <x v="2"/>
  </r>
  <r>
    <n v="12"/>
    <s v="ARIZONA"/>
    <s v="JUAN CARLOS"/>
    <s v="Cédula de ciudadanía"/>
    <s v="1116664070"/>
    <x v="0"/>
    <s v="12/12/1995"/>
    <n v="17"/>
    <x v="3"/>
    <x v="3"/>
    <m/>
    <x v="1"/>
    <s v="NO"/>
    <s v="NINGUNA"/>
    <x v="2"/>
  </r>
  <r>
    <n v="12"/>
    <s v="ARIZONA"/>
    <s v="CAREN VIVIANA"/>
    <s v="Registro civil"/>
    <s v="1116662957"/>
    <x v="1"/>
    <s v="20/11/2005"/>
    <n v="8"/>
    <x v="3"/>
    <x v="3"/>
    <m/>
    <x v="0"/>
    <s v="NO"/>
    <s v="NINGUNA"/>
    <x v="2"/>
  </r>
  <r>
    <n v="13"/>
    <s v="FUEGO VERDE"/>
    <s v="JUAN CAMILO"/>
    <s v="Cédula de ciudadanía"/>
    <m/>
    <x v="0"/>
    <s v="11/08/1994"/>
    <n v="19"/>
    <x v="1"/>
    <x v="3"/>
    <m/>
    <x v="2"/>
    <s v="NO"/>
    <s v="NINGUNA"/>
    <x v="2"/>
  </r>
  <r>
    <n v="13"/>
    <s v="FUEGO VERDE"/>
    <s v="VIVIANA RUIZ"/>
    <s v="Cédula de ciudadanía"/>
    <m/>
    <x v="1"/>
    <s v="26/08/1991"/>
    <n v="22"/>
    <x v="1"/>
    <x v="3"/>
    <m/>
    <x v="3"/>
    <s v="NO"/>
    <s v="NINGUNA"/>
    <x v="2"/>
  </r>
  <r>
    <n v="14"/>
    <s v="MADROÑO"/>
    <s v="MARISOL"/>
    <s v="Tarjeta de identidad"/>
    <m/>
    <x v="1"/>
    <m/>
    <n v="14"/>
    <x v="3"/>
    <x v="3"/>
    <m/>
    <x v="1"/>
    <s v="NO"/>
    <s v="NINGUNA"/>
    <x v="2"/>
  </r>
  <r>
    <n v="14"/>
    <s v="MADROÑO"/>
    <s v="DARWIN"/>
    <s v="Tarjeta de identidad"/>
    <m/>
    <x v="0"/>
    <m/>
    <n v="13"/>
    <x v="3"/>
    <x v="3"/>
    <m/>
    <x v="1"/>
    <s v="NO"/>
    <s v="NINGUNA"/>
    <x v="2"/>
  </r>
  <r>
    <n v="14"/>
    <s v="MADROÑO"/>
    <s v="YEIDI"/>
    <s v="Tarjeta de identidad"/>
    <m/>
    <x v="1"/>
    <m/>
    <n v="17"/>
    <x v="3"/>
    <x v="3"/>
    <m/>
    <x v="2"/>
    <s v="NO"/>
    <s v="NINGUNO"/>
    <x v="2"/>
  </r>
  <r>
    <n v="14"/>
    <s v="MADROÑO"/>
    <s v="ELKIN"/>
    <s v="Cédula de ciudadanía"/>
    <m/>
    <x v="0"/>
    <m/>
    <n v="20"/>
    <x v="1"/>
    <x v="3"/>
    <m/>
    <x v="2"/>
    <s v="NO"/>
    <s v="NINGUNA"/>
    <x v="2"/>
  </r>
  <r>
    <n v="20"/>
    <s v="LA DESPEDIDA"/>
    <s v="MAIRA"/>
    <s v="Tarjeta de identidad"/>
    <m/>
    <x v="1"/>
    <m/>
    <n v="17"/>
    <x v="3"/>
    <x v="3"/>
    <m/>
    <x v="3"/>
    <s v="NO"/>
    <m/>
    <x v="2"/>
  </r>
  <r>
    <n v="20"/>
    <s v="LA DESPEDIDA"/>
    <s v="JAIDER GONZALO"/>
    <s v="Tarjeta de identidad"/>
    <m/>
    <x v="0"/>
    <m/>
    <n v="11"/>
    <x v="3"/>
    <x v="3"/>
    <m/>
    <x v="0"/>
    <s v="NO"/>
    <s v="NINGUNO"/>
    <x v="2"/>
  </r>
  <r>
    <n v="4"/>
    <s v="SAN PABLO"/>
    <s v="MISAEL TUAY"/>
    <s v="Cédula de ciudadanía"/>
    <s v="4214406"/>
    <x v="0"/>
    <s v="08/09/1962"/>
    <n v="51"/>
    <x v="2"/>
    <x v="1"/>
    <s v="NO"/>
    <x v="0"/>
    <s v="NO"/>
    <s v="NINGUNA"/>
    <x v="3"/>
  </r>
  <r>
    <n v="7"/>
    <s v="SANTA QUIES"/>
    <s v="WILIAN VARGAS"/>
    <s v="Cédula de ciudadanía"/>
    <s v="7362950"/>
    <x v="0"/>
    <s v="20/05/1980"/>
    <n v="33"/>
    <x v="0"/>
    <x v="1"/>
    <m/>
    <x v="0"/>
    <s v="NO"/>
    <s v="NINGUNA"/>
    <x v="3"/>
  </r>
  <r>
    <n v="9"/>
    <s v="BRETAÑA"/>
    <s v="OTNIEL MALDONADO"/>
    <s v="Cédula de ciudadanía"/>
    <s v="7362043"/>
    <x v="0"/>
    <s v="06/03/1968"/>
    <n v="45"/>
    <x v="0"/>
    <x v="1"/>
    <m/>
    <x v="0"/>
    <s v="NO"/>
    <s v="NINGUNA"/>
    <x v="3"/>
  </r>
  <r>
    <n v="8"/>
    <s v="VALLEDUPAR"/>
    <s v="PEDRO ABRIL"/>
    <s v="Cédula de ciudadanía"/>
    <s v="6670752"/>
    <x v="0"/>
    <s v="01/03/1930"/>
    <n v="83"/>
    <x v="2"/>
    <x v="4"/>
    <m/>
    <x v="4"/>
    <s v="SI"/>
    <s v="EDAD"/>
    <x v="4"/>
  </r>
  <r>
    <n v="14"/>
    <s v="MADROÑO"/>
    <s v="WALTER"/>
    <s v="Tarjeta de identidad"/>
    <m/>
    <x v="0"/>
    <m/>
    <n v="4"/>
    <x v="3"/>
    <x v="3"/>
    <m/>
    <x v="3"/>
    <s v="NO"/>
    <s v="NINGUNA"/>
    <x v="4"/>
  </r>
  <r>
    <n v="17"/>
    <s v="FORTUNA"/>
    <s v="YOHAN ESTIVEN"/>
    <s v="Registro civil"/>
    <m/>
    <x v="0"/>
    <s v="20/08/2011"/>
    <n v="1"/>
    <x v="3"/>
    <x v="0"/>
    <m/>
    <x v="4"/>
    <s v="NO"/>
    <s v="NINGUNA"/>
    <x v="4"/>
  </r>
  <r>
    <n v="3"/>
    <s v="ALCALA"/>
    <s v="JOSE ABRIL"/>
    <s v="Tarjeta de identidad"/>
    <s v="1193044734"/>
    <x v="0"/>
    <s v="03/11/2002"/>
    <n v="10"/>
    <x v="3"/>
    <x v="3"/>
    <m/>
    <x v="0"/>
    <s v="NO"/>
    <s v="NINGUNA"/>
    <x v="5"/>
  </r>
  <r>
    <n v="3"/>
    <s v="ALCALA"/>
    <s v="FABIAN  ABRIL"/>
    <s v="Tarjeta de identidad"/>
    <m/>
    <x v="0"/>
    <s v="13/09/1995"/>
    <n v="17"/>
    <x v="3"/>
    <x v="3"/>
    <m/>
    <x v="2"/>
    <m/>
    <s v="NINGUNA"/>
    <x v="5"/>
  </r>
  <r>
    <n v="6"/>
    <s v="RIENDASO"/>
    <s v="ALEJANDRINA NAVAS"/>
    <s v="Cédula de ciudadanía"/>
    <s v="23791919"/>
    <x v="1"/>
    <s v="27/11/1970"/>
    <n v="43"/>
    <x v="0"/>
    <x v="1"/>
    <m/>
    <x v="0"/>
    <s v="NO"/>
    <s v="NINGUNA"/>
    <x v="5"/>
  </r>
  <r>
    <n v="9"/>
    <s v="BRETAÑA"/>
    <s v="YEIMER ALEXI"/>
    <s v="Tarjeta de identidad"/>
    <s v="1006414011"/>
    <x v="0"/>
    <s v="13/11/2002"/>
    <n v="11"/>
    <x v="3"/>
    <x v="3"/>
    <m/>
    <x v="0"/>
    <s v="NO"/>
    <s v="NINGUNA"/>
    <x v="5"/>
  </r>
  <r>
    <n v="12"/>
    <s v="ARIZONA"/>
    <s v="SIOMARA"/>
    <s v="Registro civil"/>
    <m/>
    <x v="1"/>
    <s v="05/12/2010"/>
    <n v="3"/>
    <x v="3"/>
    <x v="5"/>
    <m/>
    <x v="3"/>
    <s v="NO"/>
    <s v="NO"/>
    <x v="5"/>
  </r>
  <r>
    <n v="12"/>
    <s v="ARIZONA"/>
    <s v="SERGIO"/>
    <s v="Registro civil"/>
    <m/>
    <x v="0"/>
    <s v="06/15/2011"/>
    <n v="1"/>
    <x v="3"/>
    <x v="5"/>
    <m/>
    <x v="3"/>
    <s v="NO"/>
    <s v="NINGUNA"/>
    <x v="5"/>
  </r>
  <r>
    <n v="13"/>
    <s v="FUEGO VERDE"/>
    <s v="LUIS E RUIZ"/>
    <s v="Cédula de ciudadanía"/>
    <m/>
    <x v="0"/>
    <s v="08/01/1990"/>
    <n v="23"/>
    <x v="1"/>
    <x v="3"/>
    <m/>
    <x v="2"/>
    <s v="NO"/>
    <s v="NINGUNA"/>
    <x v="5"/>
  </r>
  <r>
    <n v="15"/>
    <s v="PORFIA"/>
    <s v="HIJO"/>
    <m/>
    <m/>
    <x v="0"/>
    <m/>
    <n v="15"/>
    <x v="3"/>
    <x v="3"/>
    <m/>
    <x v="3"/>
    <m/>
    <m/>
    <x v="5"/>
  </r>
  <r>
    <n v="15"/>
    <s v="PORFIA"/>
    <s v="NIETA"/>
    <m/>
    <m/>
    <x v="1"/>
    <m/>
    <n v="15"/>
    <x v="3"/>
    <x v="5"/>
    <m/>
    <x v="3"/>
    <m/>
    <m/>
    <x v="5"/>
  </r>
  <r>
    <n v="17"/>
    <s v="FORTUNA"/>
    <s v="EUCARI GUACABARE"/>
    <s v="Cédula de ciudadanía"/>
    <m/>
    <x v="1"/>
    <m/>
    <n v="25"/>
    <x v="1"/>
    <x v="3"/>
    <m/>
    <x v="5"/>
    <s v="NO"/>
    <s v="NINGUNO"/>
    <x v="5"/>
  </r>
  <r>
    <n v="18"/>
    <s v="ACAPULCO"/>
    <s v="NICOL FERNANDA ADAN"/>
    <s v="Registro civil"/>
    <s v="1115858484"/>
    <x v="1"/>
    <s v="24/12/2010"/>
    <n v="2"/>
    <x v="3"/>
    <x v="0"/>
    <m/>
    <x v="6"/>
    <m/>
    <m/>
    <x v="5"/>
  </r>
  <r>
    <n v="19"/>
    <s v="GABAN"/>
    <s v="HUVER HERNDEZ"/>
    <s v="Cédula de ciudadanía"/>
    <s v="7365600"/>
    <x v="0"/>
    <s v="10/06/1982"/>
    <n v="31"/>
    <x v="0"/>
    <x v="1"/>
    <m/>
    <x v="0"/>
    <s v="NO"/>
    <s v="NINGUNA"/>
    <x v="5"/>
  </r>
  <r>
    <n v="19"/>
    <s v="GABAN"/>
    <s v="JENY FERNANDA"/>
    <s v="Registro civil"/>
    <s v="1029648068"/>
    <x v="1"/>
    <s v="20/1172007"/>
    <n v="5"/>
    <x v="3"/>
    <x v="3"/>
    <m/>
    <x v="0"/>
    <m/>
    <m/>
    <x v="5"/>
  </r>
  <r>
    <n v="21"/>
    <s v="TAPAROS"/>
    <s v="FLOR ALBA HERNANDEZ"/>
    <s v="Cédula de ciudadanía"/>
    <m/>
    <x v="1"/>
    <m/>
    <n v="32"/>
    <x v="0"/>
    <x v="1"/>
    <m/>
    <x v="0"/>
    <s v="NO"/>
    <s v="NINGUNA"/>
    <x v="5"/>
  </r>
  <r>
    <n v="17"/>
    <s v="FORTUNA"/>
    <s v="DIRCEU GUACABARE"/>
    <s v="Cédula de ciudadanía"/>
    <s v="80857942"/>
    <x v="0"/>
    <s v="27/03/1985"/>
    <n v="27"/>
    <x v="1"/>
    <x v="3"/>
    <m/>
    <x v="5"/>
    <s v="NO"/>
    <s v="NINGUNA"/>
    <x v="6"/>
  </r>
  <r>
    <n v="2"/>
    <s v="PITUFOS"/>
    <s v="YULBER"/>
    <s v="Cédula de ciudadanía"/>
    <s v="7366458"/>
    <x v="0"/>
    <s v="07/08/1984"/>
    <n v="28"/>
    <x v="1"/>
    <x v="3"/>
    <m/>
    <x v="0"/>
    <s v="NO"/>
    <s v="NINGUNA"/>
    <x v="7"/>
  </r>
  <r>
    <n v="3"/>
    <s v="ALCALA"/>
    <s v="JOSE HERNANDEZ"/>
    <s v="Cédula de ciudadanía"/>
    <s v="7361082"/>
    <x v="0"/>
    <s v="17/12/1963"/>
    <n v="49"/>
    <x v="0"/>
    <x v="1"/>
    <m/>
    <x v="1"/>
    <s v="NO"/>
    <s v="NINGUNA"/>
    <x v="7"/>
  </r>
  <r>
    <n v="4"/>
    <s v="SAN PABLO"/>
    <s v="RUBEN DARIO"/>
    <s v="Cédula de ciudadanía"/>
    <s v="7365903"/>
    <x v="0"/>
    <s v="01/04/1982"/>
    <n v="31"/>
    <x v="0"/>
    <x v="3"/>
    <s v="NO"/>
    <x v="0"/>
    <s v="NO"/>
    <s v="NINGUNA"/>
    <x v="7"/>
  </r>
  <r>
    <n v="4"/>
    <s v="SAN PABLO"/>
    <s v="DORALIA TUAY"/>
    <s v="Cédula de ciudadanía"/>
    <s v="111852278"/>
    <x v="1"/>
    <s v="18/09/1987"/>
    <n v="26"/>
    <x v="1"/>
    <x v="3"/>
    <s v="NO"/>
    <x v="0"/>
    <s v="NO"/>
    <s v="NINGUNA"/>
    <x v="7"/>
  </r>
  <r>
    <n v="11"/>
    <s v="ESPERANZA"/>
    <s v="JOSE A HERNANDEZ"/>
    <s v="Cédula de ciudadanía"/>
    <m/>
    <x v="0"/>
    <s v="18/04/1958"/>
    <n v="56"/>
    <x v="2"/>
    <x v="1"/>
    <m/>
    <x v="0"/>
    <s v="NO"/>
    <s v="NINGUNA"/>
    <x v="7"/>
  </r>
  <r>
    <n v="12"/>
    <s v="ARIZONA"/>
    <s v="RONALDO ABRIL"/>
    <s v="Cédula de ciudadanía"/>
    <s v="3273159"/>
    <x v="0"/>
    <s v="16/08/1963"/>
    <n v="50"/>
    <x v="0"/>
    <x v="1"/>
    <m/>
    <x v="0"/>
    <s v="NO"/>
    <s v="NINGUNA"/>
    <x v="7"/>
  </r>
  <r>
    <n v="12"/>
    <s v="ARIZONA"/>
    <s v="YAMIT"/>
    <s v="Cédula de ciudadanía"/>
    <s v="9434702"/>
    <x v="0"/>
    <s v="03/09/1989"/>
    <n v="23"/>
    <x v="1"/>
    <x v="3"/>
    <m/>
    <x v="5"/>
    <s v="NO"/>
    <s v="NINGUNA"/>
    <x v="7"/>
  </r>
  <r>
    <n v="13"/>
    <s v="FUEGO VERDE"/>
    <s v="EDILMA SANCHEZ"/>
    <s v="Cédula de ciudadanía"/>
    <s v="47425560"/>
    <x v="1"/>
    <s v="30/05/1969"/>
    <n v="44"/>
    <x v="0"/>
    <x v="1"/>
    <m/>
    <x v="2"/>
    <s v="NO"/>
    <s v="NINGUNA"/>
    <x v="7"/>
  </r>
  <r>
    <n v="14"/>
    <s v="MADROÑO"/>
    <s v="ESPOSO"/>
    <s v="Cédula de ciudadanía"/>
    <m/>
    <x v="0"/>
    <m/>
    <n v="46"/>
    <x v="0"/>
    <x v="1"/>
    <m/>
    <x v="0"/>
    <s v="NO"/>
    <s v="N NGUNA"/>
    <x v="7"/>
  </r>
  <r>
    <n v="15"/>
    <s v="PORFIA"/>
    <s v="ESPOSO"/>
    <s v="Cédula de ciudadanía"/>
    <m/>
    <x v="0"/>
    <m/>
    <n v="71"/>
    <x v="2"/>
    <x v="1"/>
    <m/>
    <x v="0"/>
    <s v="NO"/>
    <s v="NINGUNA"/>
    <x v="7"/>
  </r>
  <r>
    <n v="17"/>
    <s v="FORTUNA"/>
    <s v="LUIS FERNANDO GUZMAN"/>
    <s v="Cédula de ciudadanía"/>
    <s v="73766526"/>
    <x v="0"/>
    <s v="20/10/1945"/>
    <n v="28"/>
    <x v="1"/>
    <x v="6"/>
    <m/>
    <x v="2"/>
    <s v="NO"/>
    <s v="NINGUNA"/>
    <x v="7"/>
  </r>
  <r>
    <n v="17"/>
    <s v="FORTUNA"/>
    <s v="TANIA MORA"/>
    <s v="Tarjeta de identidad"/>
    <s v="96070607910"/>
    <x v="1"/>
    <s v="06/07/1996"/>
    <n v="16"/>
    <x v="3"/>
    <x v="6"/>
    <m/>
    <x v="0"/>
    <s v="NO"/>
    <s v="NINGUNO"/>
    <x v="7"/>
  </r>
  <r>
    <n v="18"/>
    <s v="ACAPULCO"/>
    <s v="PEDRO LUIS ABRIL RUIZ"/>
    <s v="Cédula de ciudadanía"/>
    <s v="1115850801"/>
    <x v="0"/>
    <s v="12/09/1986"/>
    <n v="26"/>
    <x v="1"/>
    <x v="3"/>
    <m/>
    <x v="7"/>
    <s v="NO"/>
    <s v="NINGUNA"/>
    <x v="7"/>
  </r>
  <r>
    <n v="18"/>
    <s v="ACAPULCO"/>
    <s v="MRYARIS PEREZ"/>
    <s v="Cédula de ciudadanía"/>
    <s v="68291346"/>
    <x v="1"/>
    <s v="22/09/1973"/>
    <n v="39"/>
    <x v="0"/>
    <x v="6"/>
    <m/>
    <x v="2"/>
    <s v="NO"/>
    <s v="NINGUNA"/>
    <x v="7"/>
  </r>
  <r>
    <n v="18"/>
    <s v="ACAPULCO"/>
    <s v="FREY FERNANDO ADAN"/>
    <s v="Cédula de ciudadanía"/>
    <s v="7364695"/>
    <x v="0"/>
    <s v="09/09/1979"/>
    <n v="32"/>
    <x v="0"/>
    <x v="6"/>
    <m/>
    <x v="0"/>
    <s v="NO"/>
    <s v="NINGUNO"/>
    <x v="7"/>
  </r>
  <r>
    <n v="18"/>
    <s v="ACAPULCO"/>
    <s v="YURI ADREN ABRIL RUIZ"/>
    <s v="Cédula de ciudadanía"/>
    <s v="7366092"/>
    <x v="0"/>
    <s v="02/28/1984"/>
    <n v="29"/>
    <x v="1"/>
    <x v="3"/>
    <m/>
    <x v="8"/>
    <s v="NO"/>
    <s v="NINGUNA"/>
    <x v="7"/>
  </r>
  <r>
    <n v="18"/>
    <s v="ACAPULCO"/>
    <s v="LUIS MARIA ABRIL"/>
    <s v="Cédula de ciudadanía"/>
    <s v="7360141"/>
    <x v="0"/>
    <s v="13/10/1958"/>
    <n v="55"/>
    <x v="2"/>
    <x v="1"/>
    <m/>
    <x v="2"/>
    <s v="NO"/>
    <s v="NINGUNA"/>
    <x v="7"/>
  </r>
  <r>
    <n v="20"/>
    <s v="LA DESPEDIDA"/>
    <s v="JUAN CARLOS"/>
    <s v="Cédula de ciudadanía"/>
    <m/>
    <x v="0"/>
    <s v="11/10/1985"/>
    <n v="28"/>
    <x v="1"/>
    <x v="3"/>
    <m/>
    <x v="2"/>
    <s v="NO"/>
    <s v="NINGUNA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"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m/>
    <x v="0"/>
    <m/>
    <x v="0"/>
    <x v="0"/>
    <m/>
    <x v="0"/>
    <x v="0"/>
    <m/>
    <x v="0"/>
    <m/>
    <m/>
    <m/>
    <m/>
    <m/>
    <x v="0"/>
    <m/>
    <x v="0"/>
    <m/>
    <m/>
    <m/>
    <m/>
    <m/>
    <m/>
    <m/>
    <x v="0"/>
    <x v="0"/>
    <m/>
    <m/>
    <m/>
    <m/>
    <m/>
    <m/>
    <m/>
    <m/>
    <m/>
    <x v="0"/>
    <x v="0"/>
    <x v="0"/>
    <x v="0"/>
    <x v="0"/>
    <x v="0"/>
    <m/>
    <m/>
    <m/>
    <m/>
    <m/>
    <m/>
    <m/>
    <m/>
    <m/>
    <x v="0"/>
    <m/>
    <m/>
    <m/>
    <m/>
    <x v="0"/>
    <m/>
    <x v="0"/>
    <m/>
    <x v="0"/>
    <m/>
    <x v="0"/>
    <m/>
    <m/>
    <m/>
    <x v="0"/>
    <m/>
    <x v="0"/>
    <x v="0"/>
    <x v="0"/>
    <x v="0"/>
    <x v="0"/>
    <m/>
    <m/>
    <m/>
    <m/>
    <x v="0"/>
    <m/>
    <x v="0"/>
    <m/>
    <x v="0"/>
    <m/>
    <x v="0"/>
    <m/>
    <x v="0"/>
    <x v="0"/>
    <x v="0"/>
    <x v="0"/>
    <x v="0"/>
    <m/>
    <x v="0"/>
    <m/>
    <x v="0"/>
    <m/>
    <x v="0"/>
    <x v="0"/>
    <m/>
    <m/>
    <x v="0"/>
    <x v="0"/>
    <x v="0"/>
    <x v="0"/>
    <x v="0"/>
    <x v="0"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44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1">
  <location ref="A780:A79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m="1" x="9"/>
        <item m="1" x="10"/>
        <item m="1" x="11"/>
        <item m="1" x="12"/>
        <item x="7"/>
        <item x="2"/>
        <item x="6"/>
        <item x="4"/>
        <item x="3"/>
        <item x="0"/>
        <item x="8"/>
        <item x="5"/>
        <item x="1"/>
        <item t="default"/>
      </items>
    </pivotField>
    <pivotField showAll="0"/>
    <pivotField showAll="0"/>
    <pivotField showAll="0"/>
  </pivotFields>
  <rowFields count="1">
    <field x="11"/>
  </rowFields>
  <rowItems count="10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36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35">
  <location ref="A628:B630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m="1" x="1"/>
        <item m="1" x="3"/>
        <item m="1" x="2"/>
        <item m="1" x="4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4"/>
  </rowFields>
  <rowItems count="2">
    <i>
      <x v="4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6">
      <pivotArea outline="0" collapsedLevelsAreSubtotals="1" fieldPosition="0"/>
    </format>
  </formats>
  <chartFormats count="15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9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6">
  <location ref="A91:C94" firstHeaderRow="1" firstDataRow="2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axis="axisRow" showAll="0">
      <items count="17">
        <item m="1" x="9"/>
        <item m="1" x="13"/>
        <item m="1" x="7"/>
        <item m="1" x="2"/>
        <item m="1" x="11"/>
        <item m="1" x="4"/>
        <item m="1" x="5"/>
        <item m="1" x="8"/>
        <item m="1" x="12"/>
        <item m="1" x="10"/>
        <item m="1" x="1"/>
        <item m="1" x="15"/>
        <item m="1" x="3"/>
        <item m="1" x="6"/>
        <item m="1" x="14"/>
        <item x="0"/>
        <item t="default"/>
      </items>
    </pivotField>
    <pivotField axis="axisCol" showAll="0" defaultSubtotal="0">
      <items count="5">
        <item m="1" x="4"/>
        <item m="1" x="1"/>
        <item m="1" x="2"/>
        <item m="1" x="3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">
    <i>
      <x v="15"/>
    </i>
    <i t="grand">
      <x/>
    </i>
  </rowItems>
  <colFields count="1">
    <field x="10"/>
  </colFields>
  <colItems count="2">
    <i>
      <x v="4"/>
    </i>
    <i t="grand">
      <x/>
    </i>
  </colItems>
  <dataFields count="1">
    <dataField name="Cuenta de Nombr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15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61">
  <location ref="A257:B259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4">
        <item m="1" x="2"/>
        <item m="1" x="1"/>
        <item m="1" x="3"/>
        <item x="0"/>
      </items>
    </pivotField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4"/>
  </rowFields>
  <rowItems count="2">
    <i>
      <x v="3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4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2">
  <location ref="A735:B735" firstHeaderRow="1" firstDataRow="1" firstDataCol="1"/>
  <pivotFields count="15"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dataFields count="1">
    <dataField name="Cuenta de Id" fld="0" subtotal="count" baseField="5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 dinámica7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7">
  <location ref="A113:B115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2">
    <i>
      <x v="1"/>
    </i>
    <i t="grand">
      <x/>
    </i>
  </rowItems>
  <colItems count="1">
    <i/>
  </colItems>
  <dataFields count="1">
    <dataField name="Cuenta de Nombr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 dinámica10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51">
  <location ref="A148:B150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7">
        <item m="1" x="4"/>
        <item m="1" x="1"/>
        <item m="1" x="2"/>
        <item m="1" x="3"/>
        <item m="1" x="6"/>
        <item m="1" x="5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2">
    <i>
      <x v="6"/>
    </i>
    <i t="grand">
      <x/>
    </i>
  </rowItems>
  <colItems count="1">
    <i/>
  </colItems>
  <dataFields count="1">
    <dataField name="Cuenta de Nomb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5">
  <location ref="A17:B19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axis="axisRow" showAll="0">
      <items count="6">
        <item m="1" x="1"/>
        <item m="1" x="4"/>
        <item m="1" x="2"/>
        <item m="1" x="3"/>
        <item x="0"/>
        <item t="default"/>
      </items>
    </pivotField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4"/>
    </i>
    <i t="grand">
      <x/>
    </i>
  </rowItems>
  <colItems count="1">
    <i/>
  </colItems>
  <dataFields count="1">
    <dataField name="Cuenta de Nombr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la dinámica29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06">
  <location ref="A484:B486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4">
        <item m="1" x="2"/>
        <item m="1" x="3"/>
        <item m="1"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6"/>
  </rowFields>
  <rowItems count="2">
    <i>
      <x v="3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8">
      <pivotArea outline="0" collapsedLevelsAreSubtotals="1" fieldPosition="0"/>
    </format>
  </formats>
  <chartFormats count="10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la dinámica30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17">
  <location ref="A501:B503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axis="axisRow" showAll="0">
      <items count="9">
        <item m="1" x="3"/>
        <item m="1" x="6"/>
        <item m="1" x="1"/>
        <item m="1" x="4"/>
        <item m="1" x="7"/>
        <item m="1" x="2"/>
        <item x="0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8"/>
  </rowFields>
  <rowItems count="2">
    <i>
      <x v="6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9">
      <pivotArea outline="0" collapsedLevelsAreSubtotals="1" fieldPosition="0"/>
    </format>
  </formats>
  <chartFormats count="11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la dinámica28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01">
  <location ref="A468:B470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4"/>
  </rowFields>
  <rowItems count="2">
    <i>
      <x v="2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10">
      <pivotArea outline="0" collapsedLevelsAreSubtotals="1" fieldPosition="0"/>
    </format>
  </formats>
  <chartFormats count="9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2" cacheId="2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57">
  <location ref="A182:B186" firstHeaderRow="1" firstDataRow="1" firstDataCol="1"/>
  <pivotFields count="148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a de Area intervenida" fld="31" baseField="0" baseItem="1"/>
    <dataField name="Suma de Area Virgen" fld="32" baseField="0" baseItem="1"/>
    <dataField name="Suma de Area por intervenir" fld="33" baseField="0" baseItem="1"/>
    <dataField name="Suma de Area de protección" fld="34" baseField="0" baseItem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8">
  <location ref="A707:B711" firstHeaderRow="1" firstDataRow="1" firstDataCol="1"/>
  <pivotFields count="29">
    <pivotField dataField="1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Tabla dinámica8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4">
  <location ref="A128:B130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2">
    <i>
      <x v="2"/>
    </i>
    <i t="grand">
      <x/>
    </i>
  </rowItems>
  <colItems count="1">
    <i/>
  </colItems>
  <dataFields count="1">
    <dataField name="Cuenta de Nombre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Tabla dinámica34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31">
  <location ref="A579:B581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1"/>
        <item m="1" x="3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8"/>
  </rowFields>
  <rowItems count="2">
    <i>
      <x v="2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11">
      <pivotArea outline="0" collapsedLevelsAreSubtotals="1" fieldPosition="0"/>
    </format>
  </formats>
  <chartFormats count="14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Tabla dinámica16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67">
  <location ref="A271:B273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axis="axisRow" showAll="0" defaultSubtotal="0">
      <items count="8">
        <item m="1" x="1"/>
        <item m="1" x="6"/>
        <item m="1" x="2"/>
        <item m="1" x="4"/>
        <item m="1" x="5"/>
        <item m="1" x="7"/>
        <item m="1" x="3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9"/>
  </rowFields>
  <rowItems count="2">
    <i>
      <x v="7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12">
      <pivotArea outline="0" collapsedLevelsAreSubtotals="1" fieldPosition="0"/>
    </format>
  </formats>
  <chartFormats count="1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Tabla dinámica33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23">
  <location ref="A563:B565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1"/>
        <item m="1" x="5"/>
        <item m="1" x="2"/>
        <item m="1" x="4"/>
        <item m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6"/>
  </rowFields>
  <rowItems count="2">
    <i>
      <x v="5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13">
      <pivotArea outline="0" collapsedLevelsAreSubtotals="1" fieldPosition="0"/>
    </format>
  </formats>
  <chartFormats count="13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Tabla dinámica25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04">
  <location ref="A416:B418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1"/>
        <item m="1" x="3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5"/>
  </rowFields>
  <rowItems count="2">
    <i>
      <x v="3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14">
      <pivotArea outline="0" collapsedLevelsAreSubtotals="1" fieldPosition="0"/>
    </format>
  </formats>
  <chartFormats count="6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Tabla dinámica6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3">
  <location ref="A72:B74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5">
        <item m="1" x="4"/>
        <item m="1" x="1"/>
        <item m="1" x="2"/>
        <item m="1" x="3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">
    <i>
      <x v="4"/>
    </i>
    <i t="grand">
      <x/>
    </i>
  </rowItems>
  <colItems count="1">
    <i/>
  </colItems>
  <dataFields count="1">
    <dataField name="Cuenta de Nombre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Tabla dinámica22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99">
  <location ref="A370:B372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2"/>
  </rowFields>
  <rowItems count="2">
    <i>
      <x v="2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15">
      <pivotArea outline="0" collapsedLevelsAreSubtotals="1" fieldPosition="0"/>
    </format>
  </formats>
  <chartFormats count="5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Tabla dinámica24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99">
  <location ref="A397:B399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1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4"/>
  </rowFields>
  <rowItems count="2">
    <i>
      <x v="2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16">
      <pivotArea outline="0" collapsedLevelsAreSubtotals="1" fieldPosition="0"/>
    </format>
  </formats>
  <chartFormats count="5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Tabla dinámica20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84">
  <location ref="A338:B340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9"/>
  </rowFields>
  <rowItems count="2">
    <i>
      <x v="3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17">
      <pivotArea outline="0" collapsedLevelsAreSubtotals="1" fieldPosition="0"/>
    </format>
  </formats>
  <chartFormats count="4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9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80">
  <location ref="A321:B323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axis="axisRow" showAll="0">
      <items count="7">
        <item m="1" x="5"/>
        <item m="1" x="4"/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2">
    <i>
      <x v="5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1">
      <pivotArea outline="0" collapsedLevelsAreSubtotals="1" fieldPosition="0"/>
    </format>
  </formats>
  <chartFormats count="4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Tabla dinámica2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95">
  <location ref="A351:B353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2"/>
        <item m="1" x="1"/>
        <item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1"/>
  </rowFields>
  <rowItems count="2">
    <i>
      <x v="2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18">
      <pivotArea outline="0" collapsedLevelsAreSubtotals="1" fieldPosition="0"/>
    </format>
  </formats>
  <chartFormats count="4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Tabla dinámica5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0">
  <location ref="A53:B55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axis="axisRow" showAll="0">
      <items count="17">
        <item m="1" x="9"/>
        <item m="1" x="13"/>
        <item m="1" x="7"/>
        <item m="1" x="2"/>
        <item m="1" x="11"/>
        <item m="1" x="4"/>
        <item m="1" x="5"/>
        <item m="1" x="8"/>
        <item m="1" x="3"/>
        <item m="1" x="6"/>
        <item m="1" x="14"/>
        <item x="0"/>
        <item m="1" x="10"/>
        <item m="1" x="1"/>
        <item m="1" x="15"/>
        <item m="1" x="1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">
    <i>
      <x v="11"/>
    </i>
    <i t="grand">
      <x/>
    </i>
  </rowItems>
  <colItems count="1">
    <i/>
  </colItems>
  <dataFields count="1">
    <dataField name="Cuenta de Nombre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Tabla dinámica4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4">
  <location ref="A33:B35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4">
        <item m="1" x="2"/>
        <item m="1" x="3"/>
        <item m="1" x="1"/>
        <item x="0"/>
      </items>
    </pivotField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>
      <x v="3"/>
    </i>
    <i t="grand">
      <x/>
    </i>
  </rowItems>
  <colItems count="1">
    <i/>
  </colItems>
  <dataFields count="1">
    <dataField name="Cuenta de Nombr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Tabla dinámica38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multipleFieldFilters="0" chartFormat="135">
  <location ref="A656:C673" firstHeaderRow="1" firstDataRow="1" firstDataCol="0"/>
  <pivotFields count="14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Tabla dinámica4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0">
  <location ref="A752:B752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dataFields count="1">
    <dataField name="Cuenta de Id" fld="0" subtotal="count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Tabla dinámica35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multipleFieldFilters="0" chartFormat="107">
  <location ref="A596:G598" firstHeaderRow="1" firstDataRow="1" firstDataCol="7"/>
  <pivotFields count="148">
    <pivotField compact="0" outline="0" showAll="0"/>
    <pivotField axis="axisRow" compact="0" outline="0" showAll="0" defaultSubtotal="0">
      <items count="22">
        <item m="1" x="10"/>
        <item m="1" x="11"/>
        <item m="1" x="8"/>
        <item m="1" x="21"/>
        <item m="1" x="7"/>
        <item m="1" x="13"/>
        <item m="1" x="9"/>
        <item m="1" x="2"/>
        <item m="1" x="20"/>
        <item m="1" x="19"/>
        <item m="1" x="17"/>
        <item m="1" x="12"/>
        <item m="1" x="5"/>
        <item m="1" x="15"/>
        <item m="1" x="18"/>
        <item m="1" x="6"/>
        <item m="1" x="1"/>
        <item m="1" x="4"/>
        <item m="1" x="14"/>
        <item m="1" x="3"/>
        <item m="1" x="16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m="1" x="1"/>
        <item x="0"/>
        <item m="1" x="2"/>
      </items>
    </pivotField>
    <pivotField axis="axisRow" compact="0" outline="0" showAll="0" defaultSubtotal="0">
      <items count="4">
        <item m="1" x="2"/>
        <item m="1" x="1"/>
        <item x="0"/>
        <item m="1" x="3"/>
      </items>
    </pivotField>
    <pivotField axis="axisRow" compact="0" outline="0" showAll="0" defaultSubtotal="0">
      <items count="3">
        <item m="1" x="1"/>
        <item x="0"/>
        <item m="1" x="2"/>
      </items>
    </pivotField>
    <pivotField axis="axisRow" compact="0" outline="0" showAll="0" defaultSubtotal="0">
      <items count="3">
        <item m="1" x="1"/>
        <item x="0"/>
        <item m="1" x="2"/>
      </items>
    </pivotField>
    <pivotField axis="axisRow" compact="0" outline="0" showAll="0" defaultSubtotal="0">
      <items count="3">
        <item m="1" x="1"/>
        <item x="0"/>
        <item m="1" x="2"/>
      </items>
    </pivotField>
    <pivotField axis="axisRow" compact="0" outline="0" showAll="0">
      <items count="4">
        <item m="1" x="1"/>
        <item x="0"/>
        <item m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7">
    <field x="1"/>
    <field x="102"/>
    <field x="103"/>
    <field x="104"/>
    <field x="105"/>
    <field x="106"/>
    <field x="107"/>
  </rowFields>
  <rowItems count="2">
    <i>
      <x v="21"/>
      <x v="1"/>
      <x v="2"/>
      <x v="1"/>
      <x v="1"/>
      <x v="1"/>
      <x v="1"/>
    </i>
    <i t="grand">
      <x/>
    </i>
  </rowItems>
  <colItems count="1">
    <i/>
  </colItem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8">
  <location ref="A7:B9" firstHeaderRow="1" firstDataRow="1" firstDataCol="1"/>
  <pivotFields count="148">
    <pivotField showAll="0"/>
    <pivotField dataField="1" showAll="0"/>
    <pivotField showAll="0"/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2"/>
    </i>
    <i t="grand">
      <x/>
    </i>
  </rowItems>
  <colItems count="1">
    <i/>
  </colItems>
  <dataFields count="1">
    <dataField name="Cuenta de Nomb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7.xml><?xml version="1.0" encoding="utf-8"?>
<pivotTableDefinition xmlns="http://schemas.openxmlformats.org/spreadsheetml/2006/main" name="Tabla dinámica18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75">
  <location ref="A304:B306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axis="axisRow" showAll="0">
      <items count="8">
        <item m="1" x="6"/>
        <item m="1" x="5"/>
        <item m="1" x="2"/>
        <item m="1" x="1"/>
        <item x="0"/>
        <item m="1"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3"/>
  </rowFields>
  <rowItems count="2">
    <i>
      <x v="4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20">
      <pivotArea outline="0" collapsedLevelsAreSubtotals="1" fieldPosition="0"/>
    </format>
  </formats>
  <chartFormats count="3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8.xml><?xml version="1.0" encoding="utf-8"?>
<pivotTableDefinition xmlns="http://schemas.openxmlformats.org/spreadsheetml/2006/main" name="Tabla dinámica13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55">
  <location ref="A200:C202" firstHeaderRow="0" firstDataRow="1" firstDataCol="1"/>
  <pivotFields count="148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axis="axisRow" showAll="0">
      <items count="22">
        <item m="1" x="10"/>
        <item m="1" x="7"/>
        <item m="1" x="9"/>
        <item m="1" x="3"/>
        <item m="1" x="14"/>
        <item m="1" x="16"/>
        <item m="1" x="1"/>
        <item m="1" x="18"/>
        <item m="1" x="4"/>
        <item m="1" x="11"/>
        <item m="1" x="13"/>
        <item m="1" x="6"/>
        <item m="1" x="2"/>
        <item m="1" x="19"/>
        <item m="1" x="5"/>
        <item m="1" x="17"/>
        <item m="1" x="12"/>
        <item m="1" x="20"/>
        <item m="1" x="15"/>
        <item x="0"/>
        <item m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2"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rea intervenida" fld="31" baseField="1" baseItem="1"/>
    <dataField name="Suma de Area Total" fld="30" baseField="1" baseItem="1"/>
  </dataFields>
  <formats count="1">
    <format dxfId="21">
      <pivotArea outline="0" collapsedLevelsAreSubtotals="1" fieldPosition="0"/>
    </format>
  </formats>
  <chartFormats count="2">
    <chartFormat chart="5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9.xml><?xml version="1.0" encoding="utf-8"?>
<pivotTableDefinition xmlns="http://schemas.openxmlformats.org/spreadsheetml/2006/main" name="Tabla dinámica27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03">
  <location ref="A450:B452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2"/>
        <item m="1" x="1"/>
        <item x="0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2"/>
  </rowFields>
  <rowItems count="2">
    <i>
      <x v="2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22">
      <pivotArea outline="0" collapsedLevelsAreSubtotals="1" fieldPosition="0"/>
    </format>
  </formats>
  <chartFormats count="8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40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2">
  <location ref="A717:B717" firstHeaderRow="1" firstDataRow="1" firstDataCol="1"/>
  <pivotFields count="2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dataFields count="1">
    <dataField name="Cuenta de Id" fld="0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0.xml><?xml version="1.0" encoding="utf-8"?>
<pivotTableDefinition xmlns="http://schemas.openxmlformats.org/spreadsheetml/2006/main" name="Tabla dinámica3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multipleFieldFilters="0" chartFormat="107">
  <location ref="A518:F520" firstHeaderRow="1" firstDataRow="1" firstDataCol="6"/>
  <pivotFields count="148">
    <pivotField compact="0" outline="0" showAll="0"/>
    <pivotField axis="axisRow" compact="0" outline="0" showAll="0" defaultSubtotal="0">
      <items count="22">
        <item m="1" x="10"/>
        <item m="1" x="11"/>
        <item m="1" x="8"/>
        <item m="1" x="21"/>
        <item m="1" x="7"/>
        <item m="1" x="13"/>
        <item m="1" x="9"/>
        <item m="1" x="2"/>
        <item m="1" x="20"/>
        <item m="1" x="19"/>
        <item m="1" x="17"/>
        <item m="1" x="12"/>
        <item m="1" x="5"/>
        <item m="1" x="15"/>
        <item m="1" x="18"/>
        <item m="1" x="6"/>
        <item m="1" x="1"/>
        <item m="1" x="4"/>
        <item m="1" x="14"/>
        <item m="1" x="3"/>
        <item m="1" x="16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 defaultSubtotal="0">
      <items count="3">
        <item m="1" x="1"/>
        <item x="0"/>
        <item m="1" x="2"/>
      </items>
    </pivotField>
    <pivotField axis="axisRow" compact="0" outline="0" showAll="0" defaultSubtotal="0">
      <items count="3">
        <item m="1" x="1"/>
        <item x="0"/>
        <item m="1" x="2"/>
      </items>
    </pivotField>
    <pivotField axis="axisRow" compact="0" outline="0" showAll="0" defaultSubtotal="0">
      <items count="3">
        <item m="1" x="1"/>
        <item x="0"/>
        <item m="1" x="2"/>
      </items>
    </pivotField>
    <pivotField axis="axisRow" compact="0" outline="0" showAll="0" defaultSubtotal="0">
      <items count="3">
        <item m="1" x="1"/>
        <item x="0"/>
        <item m="1" x="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m="1" x="2"/>
        <item m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6">
    <field x="1"/>
    <field x="89"/>
    <field x="90"/>
    <field x="91"/>
    <field x="92"/>
    <field x="99"/>
  </rowFields>
  <rowItems count="2">
    <i>
      <x v="21"/>
      <x v="1"/>
      <x v="1"/>
      <x v="1"/>
      <x v="1"/>
      <x v="2"/>
    </i>
    <i t="grand">
      <x/>
    </i>
  </rowItems>
  <colItems count="1">
    <i/>
  </colItem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1.xml><?xml version="1.0" encoding="utf-8"?>
<pivotTableDefinition xmlns="http://schemas.openxmlformats.org/spreadsheetml/2006/main" name="Tabla dinámica17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71">
  <location ref="A289:B291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axis="axisRow" showAll="0">
      <items count="6">
        <item m="1" x="1"/>
        <item m="1" x="4"/>
        <item m="1" x="3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1"/>
  </rowFields>
  <rowItems count="2">
    <i>
      <x v="3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24">
      <pivotArea outline="0" collapsedLevelsAreSubtotals="1" fieldPosition="0"/>
    </format>
  </formats>
  <chartFormats count="2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2.xml><?xml version="1.0" encoding="utf-8"?>
<pivotTableDefinition xmlns="http://schemas.openxmlformats.org/spreadsheetml/2006/main" name="Tabla dinámica37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38">
  <location ref="A639:B641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2"/>
        <item m="1" x="3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4"/>
  </rowFields>
  <rowItems count="2">
    <i>
      <x v="3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25">
      <pivotArea outline="0" collapsedLevelsAreSubtotals="1" fieldPosition="0"/>
    </format>
  </formats>
  <chartFormats count="16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3.xml><?xml version="1.0" encoding="utf-8"?>
<pivotTableDefinition xmlns="http://schemas.openxmlformats.org/spreadsheetml/2006/main" name="Tabla dinámica43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1">
  <location ref="A765:B765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6"/>
        <item x="3"/>
        <item x="2"/>
        <item x="5"/>
        <item x="4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dataFields count="1">
    <dataField name="Cuenta de Id" fld="0" subtotal="count" baseField="5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4.xml><?xml version="1.0" encoding="utf-8"?>
<pivotTableDefinition xmlns="http://schemas.openxmlformats.org/spreadsheetml/2006/main" name="Tabla dinámica1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53">
  <location ref="A167:B169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 showAll="0">
      <items count="4">
        <item m="1" x="2"/>
        <item x="0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2">
    <i>
      <x v="1"/>
    </i>
    <i t="grand">
      <x/>
    </i>
  </rowItems>
  <colItems count="1">
    <i/>
  </colItems>
  <dataFields count="1">
    <dataField name="Cuenta de Nombre" fld="1" subtotal="count" baseField="0" baseItem="0"/>
  </dataFields>
  <chartFormats count="1"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5.xml><?xml version="1.0" encoding="utf-8"?>
<pivotTableDefinition xmlns="http://schemas.openxmlformats.org/spreadsheetml/2006/main" name="Tabla dinámica39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42">
  <location ref="A683:C700" firstHeaderRow="1" firstDataRow="1" firstDataCol="0"/>
  <pivotFields count="1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4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multipleFieldFilters="0" chartFormat="55">
  <location ref="A228:G230" firstHeaderRow="1" firstDataRow="1" firstDataCol="7"/>
  <pivotFields count="14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 defaultSubtotal="0">
      <items count="21">
        <item m="1" x="10"/>
        <item m="1" x="7"/>
        <item m="1" x="9"/>
        <item m="1" x="3"/>
        <item m="1" x="14"/>
        <item m="1" x="16"/>
        <item m="1" x="1"/>
        <item m="1" x="18"/>
        <item m="1" x="4"/>
        <item m="1" x="11"/>
        <item m="1" x="13"/>
        <item m="1" x="6"/>
        <item m="1" x="2"/>
        <item m="1" x="19"/>
        <item m="1" x="5"/>
        <item m="1" x="17"/>
        <item m="1" x="12"/>
        <item m="1" x="20"/>
        <item m="1" x="15"/>
        <item x="0"/>
        <item m="1" x="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3">
        <item m="1" x="2"/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>
      <items count="4">
        <item m="1" x="2"/>
        <item m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7">
    <field x="12"/>
    <field x="39"/>
    <field x="40"/>
    <field x="41"/>
    <field x="42"/>
    <field x="43"/>
    <field x="44"/>
  </rowFields>
  <rowItems count="2">
    <i>
      <x v="19"/>
      <x v="1"/>
      <x v="2"/>
      <x v="1"/>
      <x v="1"/>
      <x v="1"/>
      <x v="2"/>
    </i>
    <i t="grand">
      <x/>
    </i>
  </rowItems>
  <colItems count="1">
    <i/>
  </colItem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26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94">
  <location ref="A432:B434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2"/>
        <item x="0"/>
        <item m="1" x="3"/>
        <item m="1" x="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0"/>
  </rowFields>
  <rowItems count="2">
    <i>
      <x v="1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3">
      <pivotArea outline="0" collapsedLevelsAreSubtotals="1" fieldPosition="0"/>
    </format>
  </formats>
  <chartFormats count="7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45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8">
  <location ref="A795:C812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32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21">
  <location ref="A549:B551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2"/>
        <item m="1" x="3"/>
        <item m="1" x="5"/>
        <item m="1" x="1"/>
        <item x="0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4"/>
  </rowFields>
  <rowItems count="2">
    <i>
      <x v="4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4">
      <pivotArea outline="0" collapsedLevelsAreSubtotals="1" fieldPosition="0"/>
    </format>
  </formats>
  <chartFormats count="12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23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99">
  <location ref="A384:B386" firstHeaderRow="1" firstDataRow="1" firstDataCol="1"/>
  <pivotFields count="148"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2"/>
        <item m="1" x="3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3"/>
  </rowFields>
  <rowItems count="2">
    <i>
      <x v="3"/>
    </i>
    <i t="grand">
      <x/>
    </i>
  </rowItems>
  <colItems count="1">
    <i/>
  </colItems>
  <dataFields count="1">
    <dataField name="Cuenta de Nombre" fld="1" subtotal="count" baseField="0" baseItem="0" numFmtId="165"/>
  </dataFields>
  <formats count="1">
    <format dxfId="5">
      <pivotArea outline="0" collapsedLevelsAreSubtotals="1" fieldPosition="0"/>
    </format>
  </formats>
  <chartFormats count="5"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7:ER28" totalsRowShown="0">
  <tableColumns count="148">
    <tableColumn id="1" name="Bloque"/>
    <tableColumn id="2" name="Nombre"/>
    <tableColumn id="3" name="Doc Identidad"/>
    <tableColumn id="4" name="No Documento"/>
    <tableColumn id="5" name="Sexo"/>
    <tableColumn id="6" name="Edad"/>
    <tableColumn id="7" name="Estado Civil"/>
    <tableColumn id="144" name="Edades" dataDxfId="80">
      <calculatedColumnFormula>+IF(Tabla1[[#This Row],[Edad]]&lt;18,"Menor de edad",IF(Tabla1[[#This Row],[Edad]]&lt;=30,"18-30 años",IF(Tabla1[[#This Row],[Edad]]&lt;=50,"31-50 años","Mayor de 51 años")))</calculatedColumnFormula>
    </tableColumn>
    <tableColumn id="8" name="Teléfono de contacto"/>
    <tableColumn id="9" name="Fuente Principal Ingresos"/>
    <tableColumn id="10" name="Ingreso Mes "/>
    <tableColumn id="11" name="Relación Entrevistado con Predio"/>
    <tableColumn id="12" name="Nombre Predio"/>
    <tableColumn id="13" name="Matricula Inmobiliaria"/>
    <tableColumn id="14" name="Identificación Catastral"/>
    <tableColumn id="15" name="Resolución de Titulación"/>
    <tableColumn id="16" name="Ubicación"/>
    <tableColumn id="17" name="Coordenada de georeferenciación"/>
    <tableColumn id="18" name="Forma de Tenencia"/>
    <tableColumn id="19" name="Otros / Cuáles?"/>
    <tableColumn id="20" name="Autopista"/>
    <tableColumn id="21" name="Carreteras"/>
    <tableColumn id="22" name="Vias"/>
    <tableColumn id="23" name="Fluvial"/>
    <tableColumn id="24" name="Aereo"/>
    <tableColumn id="25" name="Km"/>
    <tableColumn id="26" name="Tiempo en verano"/>
    <tableColumn id="27" name="Tiempo en invierno"/>
    <tableColumn id="146" name="Tiempo de recorrido " dataDxfId="79">
      <calculatedColumnFormula>CONCATENATE(Tabla1[[#This Row],[Tiempo en verano]]," h en verano, ",Tabla1[[#This Row],[Tiempo en invierno]],"h en invierno")</calculatedColumnFormula>
    </tableColumn>
    <tableColumn id="28" name="Medio de transporte actual"/>
    <tableColumn id="29" name="Area Total"/>
    <tableColumn id="30" name="Area intervenida"/>
    <tableColumn id="31" name="Area Virgen"/>
    <tableColumn id="32" name="Area por intervenir"/>
    <tableColumn id="33" name="Area de protección"/>
    <tableColumn id="34" name="Plano" dataCellStyle="Porcentaje"/>
    <tableColumn id="35" name="Loma"/>
    <tableColumn id="36" name="Bajo"/>
    <tableColumn id="37" name="Bosques"/>
    <tableColumn id="38" name="Morador Actual"/>
    <tableColumn id="39" name="Propietarios"/>
    <tableColumn id="40" name="Asociaciones"/>
    <tableColumn id="41" name="Terceros"/>
    <tableColumn id="42" name="Gubernamental"/>
    <tableColumn id="43" name="Mixtas"/>
    <tableColumn id="44" name="Observaciones"/>
    <tableColumn id="45" name="Agrícola"/>
    <tableColumn id="46" name="Pecuaria"/>
    <tableColumn id="47" name="Agropecuario"/>
    <tableColumn id="48" name="Forestal"/>
    <tableColumn id="49" name="Urbano Habitación"/>
    <tableColumn id="50" name="Urbano Comercial"/>
    <tableColumn id="51" name="Urbano Industrial"/>
    <tableColumn id="52" name="Otros Usos"/>
    <tableColumn id="147" name="Vocación del suelo"/>
    <tableColumn id="53" name="Observ Capacidad"/>
    <tableColumn id="54" name="Uso Agropecuario" dataDxfId="78" dataCellStyle="Porcentaje"/>
    <tableColumn id="55" name="Uso Forestal" dataDxfId="77" dataCellStyle="Porcentaje"/>
    <tableColumn id="56" name="Otros usos / Cuáles?" dataDxfId="76" dataCellStyle="Porcentaje"/>
    <tableColumn id="148" name="Uso del suelo" dataDxfId="75" dataCellStyle="Porcentaje"/>
    <tableColumn id="57" name="Casa"/>
    <tableColumn id="58" name="Materiales Casa"/>
    <tableColumn id="59" name="Bodega"/>
    <tableColumn id="60" name="Materiales Bodega"/>
    <tableColumn id="61" name="Campamento"/>
    <tableColumn id="62" name="Materiales Campamento"/>
    <tableColumn id="63" name="Establo"/>
    <tableColumn id="64" name="Materiales Estable"/>
    <tableColumn id="65" name="Corral"/>
    <tableColumn id="66" name="Materiales Corral"/>
    <tableColumn id="67" name="Observaciones Infraestructura"/>
    <tableColumn id="68" name="Acueducto"/>
    <tableColumn id="69" name="Energía"/>
    <tableColumn id="70" name="Teléfono"/>
    <tableColumn id="71" name="Alcantarillado"/>
    <tableColumn id="72" name="Gas"/>
    <tableColumn id="73" name="Hospital"/>
    <tableColumn id="74" name="Observaciones (Hospital)"/>
    <tableColumn id="75" name="Inst Educativas"/>
    <tableColumn id="76" name="Observaciones (Inst Educativas)"/>
    <tableColumn id="77" name="Grados Escuela"/>
    <tableColumn id="78" name="Observaciones serv"/>
    <tableColumn id="79" name="EPS"/>
    <tableColumn id="80" name="Observaciones (EPS)"/>
    <tableColumn id="81" name="Fondo de Pensiones"/>
    <tableColumn id="82" name="Observaciones (AFP)"/>
    <tableColumn id="83" name="ARL"/>
    <tableColumn id="84" name="Observaciones (ARP)"/>
    <tableColumn id="85" name="Habitaciones"/>
    <tableColumn id="86" name="Cocina"/>
    <tableColumn id="87" name="Sala"/>
    <tableColumn id="88" name="Comedor"/>
    <tableColumn id="89" name="Patio"/>
    <tableColumn id="90" name="Pisos"/>
    <tableColumn id="91" name="Materiales"/>
    <tableColumn id="92" name="Paredes"/>
    <tableColumn id="93" name="Materiales de Paredes"/>
    <tableColumn id="94" name="Techo"/>
    <tableColumn id="95" name="Materiales de techo"/>
    <tableColumn id="96" name="Sanitario"/>
    <tableColumn id="97" name="Captación"/>
    <tableColumn id="98" name="Tratamiento"/>
    <tableColumn id="99" name="Umata"/>
    <tableColumn id="100" name="ICA"/>
    <tableColumn id="101" name="Corpoica"/>
    <tableColumn id="102" name="Incoder"/>
    <tableColumn id="103" name="Sena"/>
    <tableColumn id="104" name="Banagrario"/>
    <tableColumn id="105" name="Otra"/>
    <tableColumn id="106" name="Asistencia Técnica"/>
    <tableColumn id="107" name="Cual?"/>
    <tableColumn id="108" name="Familiar"/>
    <tableColumn id="109" name="Particular"/>
    <tableColumn id="110" name="Jornal pagado"/>
    <tableColumn id="149" name="Generacion de empleo" dataDxfId="74"/>
    <tableColumn id="111" name="Observaciones G Emp"/>
    <tableColumn id="112" name="Solicitud"/>
    <tableColumn id="113" name="Tipo"/>
    <tableColumn id="114" name="Valor"/>
    <tableColumn id="115" name="Plazo"/>
    <tableColumn id="116" name="Tasa"/>
    <tableColumn id="117" name="Posee licencia"/>
    <tableColumn id="118" name="Resolución"/>
    <tableColumn id="119" name="Uso"/>
    <tableColumn id="120" name="Doméstico"/>
    <tableColumn id="121" name="Agropec"/>
    <tableColumn id="122" name="Industrial"/>
    <tableColumn id="123" name="Recreativo"/>
    <tableColumn id="124" name="Vertimientos"/>
    <tableColumn id="125" name="Tipo de Vertimientos"/>
    <tableColumn id="126" name="Realiza Tratamiento"/>
    <tableColumn id="127" name="Orgánicos"/>
    <tableColumn id="128" name="Disposición de Residuos Orgánicos"/>
    <tableColumn id="129" name="Plásticos"/>
    <tableColumn id="130" name="Disposición de Residuos Plásticos"/>
    <tableColumn id="131" name="Vidrio"/>
    <tableColumn id="132" name="Disposición de R de Vidrio"/>
    <tableColumn id="133" name="Especiales"/>
    <tableColumn id="134" name="Disposición R Especiales"/>
    <tableColumn id="135" name="Emisiones atmosféricas"/>
    <tableColumn id="136" name="Ruido"/>
    <tableColumn id="137" name="Olor"/>
    <tableColumn id="138" name="Pérdida cobertura veg"/>
    <tableColumn id="139" name="Daño a fauna y flora"/>
    <tableColumn id="140" name="Otro / Cual?"/>
    <tableColumn id="141" name="Acciones de protección al Medio Ambiente"/>
    <tableColumn id="142" name="Tipo de incentivo"/>
    <tableColumn id="143" name="Valor del incentiv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5:AG26" totalsRowShown="0">
  <tableColumns count="33">
    <tableColumn id="1" name="Id"/>
    <tableColumn id="2" name="NOMBRE DEL PREDIO"/>
    <tableColumn id="3" name="Producto (1)"/>
    <tableColumn id="4" name="LUGAR VENTA (1) DEL PRODUCTO"/>
    <tableColumn id="5" name="FORMA DE PAGO (1)"/>
    <tableColumn id="6" name="PLAZO DE PAGO (1)"/>
    <tableColumn id="7" name="CANTIDAD (1)"/>
    <tableColumn id="8" name="PRECIO DE VENTA (1)"/>
    <tableColumn id="9" name="VALOR TRANSPORTE (1)"/>
    <tableColumn id="10" name="PRODUCTO (2)"/>
    <tableColumn id="11" name="LUGAR DE VENTA (2)"/>
    <tableColumn id="12" name="FORMA DE PAGO (2)"/>
    <tableColumn id="13" name="CANTIDAD (2)"/>
    <tableColumn id="14" name="PRECIO DE VENTA (2)"/>
    <tableColumn id="15" name="VALOR DE TRANSPORTE (2)"/>
    <tableColumn id="16" name="PRODUCTO (3)"/>
    <tableColumn id="17" name="LUGAR DE VENTA (3)"/>
    <tableColumn id="18" name="FORMA DE PAGO (3)"/>
    <tableColumn id="19" name="CANTIDAD (3)"/>
    <tableColumn id="20" name="PRECIO DE VENTA (3)"/>
    <tableColumn id="21" name="VALOR DE TRANSPORTE (3)"/>
    <tableColumn id="22" name="PRODUCTO (4)"/>
    <tableColumn id="23" name="LUGAR DE VENTA (4)"/>
    <tableColumn id="24" name="FORMA DE PAGO (4)"/>
    <tableColumn id="25" name="CANTIDAD (4)"/>
    <tableColumn id="26" name="PRECIO DE VENTA (4)"/>
    <tableColumn id="27" name="VALOR DE TRANSPORTE (4)"/>
    <tableColumn id="28" name="PRODUCTO (5)"/>
    <tableColumn id="29" name="LUGAR DE VENTA (5)"/>
    <tableColumn id="30" name="FORMA DE PAGO (5)"/>
    <tableColumn id="31" name="CANTIDAD (5)"/>
    <tableColumn id="32" name="PRECIO DE VENTA (5)"/>
    <tableColumn id="33" name="VALOR DE TRANSPORTE (5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5:AC26" totalsRowShown="0" headerRowDxfId="73" dataDxfId="72">
  <tableColumns count="29">
    <tableColumn id="1" name="Id" dataDxfId="71"/>
    <tableColumn id="2" name="NOMBRE DEL PREDIO" dataDxfId="70"/>
    <tableColumn id="3" name="Cultivo (1)" dataDxfId="69"/>
    <tableColumn id="4" name="Variedad (1)" dataDxfId="68"/>
    <tableColumn id="5" name="Área sembrada (1)" dataDxfId="67"/>
    <tableColumn id="6" name="Cultivo (2)" dataDxfId="66"/>
    <tableColumn id="7" name="Variedad (2)" dataDxfId="65"/>
    <tableColumn id="8" name="Área sembrada (2)" dataDxfId="64"/>
    <tableColumn id="9" name="Cultivo (3)" dataDxfId="63"/>
    <tableColumn id="10" name="Variedad (3)" dataDxfId="62"/>
    <tableColumn id="11" name="Área sembrada (3)" dataDxfId="61"/>
    <tableColumn id="12" name="Cultivo (4)" dataDxfId="60"/>
    <tableColumn id="13" name="Variedad (4)" dataDxfId="59"/>
    <tableColumn id="14" name="Área Sembrada (4)" dataDxfId="58"/>
    <tableColumn id="15" name="Cultivo (5)" dataDxfId="57"/>
    <tableColumn id="16" name="Variedad (5)" dataDxfId="56"/>
    <tableColumn id="17" name="Área sembrada (5)" dataDxfId="55"/>
    <tableColumn id="18" name="Actividad (1)" dataDxfId="54"/>
    <tableColumn id="19" name="No animales (1)" dataDxfId="53"/>
    <tableColumn id="20" name="Producción / mes (1)" dataDxfId="52"/>
    <tableColumn id="21" name="Actividad (2)" dataDxfId="51"/>
    <tableColumn id="22" name="No animales (2)" dataDxfId="50"/>
    <tableColumn id="23" name="Producción / mes (2)" dataDxfId="49"/>
    <tableColumn id="24" name="Actividad (3)" dataDxfId="48"/>
    <tableColumn id="25" name="No animales (3)" dataDxfId="47"/>
    <tableColumn id="26" name="Producción (3)" dataDxfId="46"/>
    <tableColumn id="27" name="Actividad (4)" dataDxfId="45"/>
    <tableColumn id="28" name="No animales (4)" dataDxfId="44"/>
    <tableColumn id="29" name="Producción (4)" dataDxfId="4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29:O103" totalsRowShown="0" headerRowDxfId="42" dataDxfId="41">
  <autoFilter ref="A29:O103"/>
  <sortState ref="A26:O99">
    <sortCondition ref="O25:O99"/>
  </sortState>
  <tableColumns count="15">
    <tableColumn id="1" name="Columna1" dataDxfId="40"/>
    <tableColumn id="2" name="Columna2" dataDxfId="39"/>
    <tableColumn id="3" name="Columna3" dataDxfId="38"/>
    <tableColumn id="4" name="Columna4" dataDxfId="37"/>
    <tableColumn id="5" name="Columna5" dataDxfId="36"/>
    <tableColumn id="6" name="Columna6" dataDxfId="35"/>
    <tableColumn id="7" name="Columna7" dataDxfId="34"/>
    <tableColumn id="8" name="Columna8" dataDxfId="33"/>
    <tableColumn id="15" name="Columna9" dataDxfId="32">
      <calculatedColumnFormula>+IF(Tabla2[[#This Row],[Columna8]]&lt;18,"Menor de edad",IF(Tabla2[[#This Row],[Columna8]]&lt;=30,"18-30 años",IF(Tabla2[[#This Row],[Columna8]]&lt;=50,"31-50 años","Mayor de 51 años")))</calculatedColumnFormula>
    </tableColumn>
    <tableColumn id="9" name="Columna10" dataDxfId="31"/>
    <tableColumn id="10" name="Columna11" dataDxfId="30"/>
    <tableColumn id="11" name="Columna12" dataDxfId="29"/>
    <tableColumn id="12" name="Columna13" dataDxfId="28"/>
    <tableColumn id="13" name="Columna14" dataDxfId="27"/>
    <tableColumn id="14" name="Columna15" dataDxfId="2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9" Type="http://schemas.openxmlformats.org/officeDocument/2006/relationships/pivotTable" Target="../pivotTables/pivotTable39.xml"/><Relationship Id="rId21" Type="http://schemas.openxmlformats.org/officeDocument/2006/relationships/pivotTable" Target="../pivotTables/pivotTable21.xml"/><Relationship Id="rId34" Type="http://schemas.openxmlformats.org/officeDocument/2006/relationships/pivotTable" Target="../pivotTables/pivotTable34.xml"/><Relationship Id="rId42" Type="http://schemas.openxmlformats.org/officeDocument/2006/relationships/pivotTable" Target="../pivotTables/pivotTable42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32" Type="http://schemas.openxmlformats.org/officeDocument/2006/relationships/pivotTable" Target="../pivotTables/pivotTable32.xml"/><Relationship Id="rId37" Type="http://schemas.openxmlformats.org/officeDocument/2006/relationships/pivotTable" Target="../pivotTables/pivotTable37.xml"/><Relationship Id="rId40" Type="http://schemas.openxmlformats.org/officeDocument/2006/relationships/pivotTable" Target="../pivotTables/pivotTable40.xml"/><Relationship Id="rId45" Type="http://schemas.openxmlformats.org/officeDocument/2006/relationships/pivotTable" Target="../pivotTables/pivotTable45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36" Type="http://schemas.openxmlformats.org/officeDocument/2006/relationships/pivotTable" Target="../pivotTables/pivotTable36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31" Type="http://schemas.openxmlformats.org/officeDocument/2006/relationships/pivotTable" Target="../pivotTables/pivotTable31.xml"/><Relationship Id="rId44" Type="http://schemas.openxmlformats.org/officeDocument/2006/relationships/pivotTable" Target="../pivotTables/pivotTable44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Relationship Id="rId35" Type="http://schemas.openxmlformats.org/officeDocument/2006/relationships/pivotTable" Target="../pivotTables/pivotTable35.xml"/><Relationship Id="rId43" Type="http://schemas.openxmlformats.org/officeDocument/2006/relationships/pivotTable" Target="../pivotTables/pivotTable43.xml"/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33" Type="http://schemas.openxmlformats.org/officeDocument/2006/relationships/pivotTable" Target="../pivotTables/pivotTable33.xml"/><Relationship Id="rId38" Type="http://schemas.openxmlformats.org/officeDocument/2006/relationships/pivotTable" Target="../pivotTables/pivotTable38.xml"/><Relationship Id="rId46" Type="http://schemas.openxmlformats.org/officeDocument/2006/relationships/drawing" Target="../drawings/drawing5.xml"/><Relationship Id="rId20" Type="http://schemas.openxmlformats.org/officeDocument/2006/relationships/pivotTable" Target="../pivotTables/pivotTable20.xml"/><Relationship Id="rId41" Type="http://schemas.openxmlformats.org/officeDocument/2006/relationships/pivotTable" Target="../pivotTables/pivotTable4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57"/>
  <sheetViews>
    <sheetView tabSelected="1" workbookViewId="0">
      <selection activeCell="M3" sqref="M3"/>
    </sheetView>
  </sheetViews>
  <sheetFormatPr baseColWidth="10" defaultColWidth="9.140625" defaultRowHeight="15" x14ac:dyDescent="0.25"/>
  <cols>
    <col min="1" max="1" width="9.42578125" customWidth="1"/>
    <col min="2" max="2" width="10.42578125" customWidth="1"/>
    <col min="3" max="3" width="22.7109375" bestFit="1" customWidth="1"/>
    <col min="4" max="4" width="16.5703125" bestFit="1" customWidth="1"/>
    <col min="7" max="7" width="13.42578125" bestFit="1" customWidth="1"/>
    <col min="8" max="8" width="16.42578125" bestFit="1" customWidth="1"/>
    <col min="9" max="9" width="22.140625" bestFit="1" customWidth="1"/>
    <col min="10" max="10" width="25.85546875" bestFit="1" customWidth="1"/>
    <col min="11" max="11" width="21.140625" bestFit="1" customWidth="1"/>
    <col min="12" max="12" width="32.140625" customWidth="1"/>
    <col min="13" max="13" width="20.28515625" bestFit="1" customWidth="1"/>
    <col min="14" max="14" width="22.7109375" customWidth="1"/>
    <col min="15" max="15" width="23.42578125" customWidth="1"/>
    <col min="16" max="16" width="24.7109375" customWidth="1"/>
    <col min="17" max="17" width="15.42578125" bestFit="1" customWidth="1"/>
    <col min="18" max="18" width="33.140625" customWidth="1"/>
    <col min="19" max="19" width="19.85546875" customWidth="1"/>
    <col min="20" max="20" width="16.5703125" customWidth="1"/>
    <col min="21" max="21" width="11.85546875" bestFit="1" customWidth="1"/>
    <col min="22" max="22" width="12.42578125" bestFit="1" customWidth="1"/>
    <col min="25" max="25" width="8.7109375" bestFit="1" customWidth="1"/>
    <col min="27" max="27" width="19.140625" customWidth="1"/>
    <col min="28" max="28" width="20.42578125" customWidth="1"/>
    <col min="29" max="29" width="30.140625" bestFit="1" customWidth="1"/>
    <col min="30" max="30" width="27.140625" customWidth="1"/>
    <col min="31" max="31" width="12.140625" customWidth="1"/>
    <col min="32" max="32" width="18" customWidth="1"/>
    <col min="33" max="33" width="13.5703125" customWidth="1"/>
    <col min="34" max="34" width="20" customWidth="1"/>
    <col min="35" max="35" width="19.85546875" customWidth="1"/>
    <col min="39" max="39" width="10.5703125" customWidth="1"/>
    <col min="40" max="40" width="16.85546875" customWidth="1"/>
    <col min="41" max="41" width="14" customWidth="1"/>
    <col min="42" max="42" width="14.5703125" customWidth="1"/>
    <col min="43" max="43" width="10.7109375" customWidth="1"/>
    <col min="44" max="44" width="17.140625" customWidth="1"/>
    <col min="46" max="46" width="16.140625" customWidth="1"/>
    <col min="47" max="47" width="10.28515625" customWidth="1"/>
    <col min="48" max="48" width="10.7109375" customWidth="1"/>
    <col min="49" max="49" width="15" customWidth="1"/>
    <col min="50" max="50" width="10.28515625" customWidth="1"/>
    <col min="51" max="51" width="19.5703125" customWidth="1"/>
    <col min="52" max="52" width="19" customWidth="1"/>
    <col min="53" max="53" width="18.5703125" customWidth="1"/>
    <col min="54" max="55" width="12.7109375" customWidth="1"/>
    <col min="56" max="57" width="18.85546875" customWidth="1"/>
    <col min="58" max="58" width="14.140625" customWidth="1"/>
    <col min="59" max="60" width="21" customWidth="1"/>
    <col min="62" max="62" width="17.140625" customWidth="1"/>
    <col min="63" max="63" width="9.7109375" customWidth="1"/>
    <col min="64" max="64" width="19.7109375" customWidth="1"/>
    <col min="65" max="65" width="15" customWidth="1"/>
    <col min="66" max="66" width="25" customWidth="1"/>
    <col min="67" max="67" width="9.5703125" customWidth="1"/>
    <col min="68" max="68" width="19.5703125" customWidth="1"/>
    <col min="70" max="70" width="18.42578125" customWidth="1"/>
    <col min="71" max="71" width="29.7109375" customWidth="1"/>
    <col min="72" max="72" width="12.5703125" customWidth="1"/>
    <col min="73" max="73" width="10.7109375" bestFit="1" customWidth="1"/>
    <col min="74" max="74" width="11.140625" customWidth="1"/>
    <col min="75" max="75" width="15.42578125" customWidth="1"/>
    <col min="76" max="76" width="11.7109375" bestFit="1" customWidth="1"/>
    <col min="77" max="77" width="10.42578125" customWidth="1"/>
    <col min="78" max="78" width="25.28515625" customWidth="1"/>
    <col min="79" max="79" width="16.140625" customWidth="1"/>
    <col min="80" max="80" width="31" customWidth="1"/>
    <col min="81" max="81" width="16.42578125" customWidth="1"/>
    <col min="82" max="82" width="20.28515625" customWidth="1"/>
    <col min="84" max="84" width="21.140625" customWidth="1"/>
    <col min="85" max="85" width="21" customWidth="1"/>
    <col min="86" max="86" width="21.42578125" customWidth="1"/>
    <col min="88" max="88" width="21.5703125" customWidth="1"/>
    <col min="89" max="89" width="14.5703125" customWidth="1"/>
    <col min="92" max="92" width="11.28515625" customWidth="1"/>
    <col min="95" max="95" width="17.140625" bestFit="1" customWidth="1"/>
    <col min="96" max="96" width="10.28515625" customWidth="1"/>
    <col min="97" max="97" width="23" customWidth="1"/>
    <col min="99" max="99" width="20.85546875" customWidth="1"/>
    <col min="100" max="100" width="11" customWidth="1"/>
    <col min="101" max="101" width="17.140625" bestFit="1" customWidth="1"/>
    <col min="102" max="102" width="14" customWidth="1"/>
    <col min="105" max="105" width="10.85546875" customWidth="1"/>
    <col min="106" max="106" width="9.85546875" customWidth="1"/>
    <col min="108" max="108" width="12.5703125" customWidth="1"/>
    <col min="110" max="110" width="19.140625" customWidth="1"/>
    <col min="112" max="112" width="10.28515625" customWidth="1"/>
    <col min="113" max="113" width="11.5703125" customWidth="1"/>
    <col min="114" max="114" width="15.28515625" customWidth="1"/>
    <col min="115" max="115" width="24.140625" bestFit="1" customWidth="1"/>
    <col min="116" max="116" width="22.28515625" customWidth="1"/>
    <col min="117" max="117" width="10.85546875" customWidth="1"/>
    <col min="122" max="122" width="15.7109375" customWidth="1"/>
    <col min="123" max="123" width="12.85546875" customWidth="1"/>
    <col min="125" max="125" width="12.5703125" customWidth="1"/>
    <col min="126" max="126" width="10.42578125" customWidth="1"/>
    <col min="127" max="127" width="11.5703125" customWidth="1"/>
    <col min="128" max="128" width="12.5703125" customWidth="1"/>
    <col min="129" max="129" width="14.85546875" customWidth="1"/>
    <col min="130" max="130" width="21.85546875" customWidth="1"/>
    <col min="131" max="131" width="20.7109375" customWidth="1"/>
    <col min="132" max="132" width="11.85546875" customWidth="1"/>
    <col min="133" max="133" width="33.5703125" customWidth="1"/>
    <col min="134" max="134" width="10.85546875" customWidth="1"/>
    <col min="135" max="135" width="32.5703125" customWidth="1"/>
    <col min="137" max="137" width="26.140625" customWidth="1"/>
    <col min="138" max="138" width="12.28515625" customWidth="1"/>
    <col min="139" max="139" width="24.42578125" customWidth="1"/>
    <col min="140" max="140" width="23.85546875" customWidth="1"/>
    <col min="143" max="143" width="22.5703125" customWidth="1"/>
    <col min="144" max="144" width="20.5703125" customWidth="1"/>
    <col min="145" max="145" width="13.7109375" customWidth="1"/>
    <col min="146" max="146" width="41.140625" customWidth="1"/>
    <col min="147" max="147" width="18.42578125" customWidth="1"/>
    <col min="148" max="148" width="19.85546875" customWidth="1"/>
  </cols>
  <sheetData>
    <row r="1" spans="1:148" ht="22.5" customHeight="1" x14ac:dyDescent="0.25">
      <c r="A1" s="47"/>
      <c r="B1" s="48"/>
      <c r="C1" s="62" t="s">
        <v>482</v>
      </c>
      <c r="D1" s="63"/>
      <c r="E1" s="63"/>
      <c r="F1" s="63"/>
      <c r="G1" s="63"/>
      <c r="H1" s="63"/>
      <c r="I1" s="64"/>
      <c r="J1" s="57" t="s">
        <v>485</v>
      </c>
      <c r="K1" s="58"/>
    </row>
    <row r="2" spans="1:148" ht="30.75" customHeight="1" x14ac:dyDescent="0.25">
      <c r="A2" s="49"/>
      <c r="B2" s="50"/>
      <c r="C2" s="62" t="s">
        <v>455</v>
      </c>
      <c r="D2" s="63"/>
      <c r="E2" s="63"/>
      <c r="F2" s="63"/>
      <c r="G2" s="63"/>
      <c r="H2" s="63"/>
      <c r="I2" s="64"/>
      <c r="J2" s="59" t="s">
        <v>486</v>
      </c>
      <c r="K2" s="60"/>
    </row>
    <row r="3" spans="1:148" x14ac:dyDescent="0.25">
      <c r="A3" s="51"/>
      <c r="B3" s="52"/>
      <c r="C3" s="61" t="s">
        <v>483</v>
      </c>
      <c r="D3" s="65"/>
      <c r="E3" s="60"/>
      <c r="F3" s="61" t="s">
        <v>484</v>
      </c>
      <c r="G3" s="65"/>
      <c r="H3" s="65"/>
      <c r="I3" s="60"/>
      <c r="J3" s="61" t="s">
        <v>456</v>
      </c>
      <c r="K3" s="60"/>
    </row>
    <row r="4" spans="1:148" x14ac:dyDescent="0.25">
      <c r="A4" s="21"/>
      <c r="B4" s="21"/>
      <c r="C4" s="22"/>
      <c r="D4" s="22"/>
      <c r="E4" s="22"/>
      <c r="F4" s="22"/>
      <c r="G4" s="22"/>
      <c r="H4" s="22"/>
      <c r="I4" s="22"/>
      <c r="J4" s="22"/>
      <c r="K4" s="22"/>
    </row>
    <row r="5" spans="1:148" x14ac:dyDescent="0.25">
      <c r="A5" s="23" t="s">
        <v>462</v>
      </c>
      <c r="B5" s="54"/>
      <c r="C5" s="54"/>
      <c r="D5" s="53" t="s">
        <v>463</v>
      </c>
      <c r="E5" s="53"/>
      <c r="F5" s="53"/>
      <c r="G5" s="55"/>
      <c r="H5" s="56"/>
      <c r="I5" s="24" t="s">
        <v>464</v>
      </c>
      <c r="J5" s="56"/>
      <c r="K5" s="56"/>
    </row>
    <row r="7" spans="1:148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423</v>
      </c>
      <c r="I7" t="s">
        <v>7</v>
      </c>
      <c r="J7" t="s">
        <v>8</v>
      </c>
      <c r="K7" t="s">
        <v>425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14</v>
      </c>
      <c r="R7" t="s">
        <v>15</v>
      </c>
      <c r="S7" t="s">
        <v>16</v>
      </c>
      <c r="T7" t="s">
        <v>17</v>
      </c>
      <c r="U7" t="s">
        <v>18</v>
      </c>
      <c r="V7" t="s">
        <v>19</v>
      </c>
      <c r="W7" t="s">
        <v>20</v>
      </c>
      <c r="X7" t="s">
        <v>21</v>
      </c>
      <c r="Y7" t="s">
        <v>22</v>
      </c>
      <c r="Z7" t="s">
        <v>23</v>
      </c>
      <c r="AA7" t="s">
        <v>24</v>
      </c>
      <c r="AB7" t="s">
        <v>25</v>
      </c>
      <c r="AC7" t="s">
        <v>426</v>
      </c>
      <c r="AD7" t="s">
        <v>26</v>
      </c>
      <c r="AE7" t="s">
        <v>27</v>
      </c>
      <c r="AF7" t="s">
        <v>28</v>
      </c>
      <c r="AG7" t="s">
        <v>29</v>
      </c>
      <c r="AH7" t="s">
        <v>30</v>
      </c>
      <c r="AI7" t="s">
        <v>31</v>
      </c>
      <c r="AJ7" t="s">
        <v>32</v>
      </c>
      <c r="AK7" t="s">
        <v>33</v>
      </c>
      <c r="AL7" t="s">
        <v>34</v>
      </c>
      <c r="AM7" t="s">
        <v>35</v>
      </c>
      <c r="AN7" t="s">
        <v>36</v>
      </c>
      <c r="AO7" t="s">
        <v>37</v>
      </c>
      <c r="AP7" t="s">
        <v>38</v>
      </c>
      <c r="AQ7" t="s">
        <v>39</v>
      </c>
      <c r="AR7" t="s">
        <v>40</v>
      </c>
      <c r="AS7" t="s">
        <v>41</v>
      </c>
      <c r="AT7" t="s">
        <v>42</v>
      </c>
      <c r="AU7" t="s">
        <v>43</v>
      </c>
      <c r="AV7" t="s">
        <v>44</v>
      </c>
      <c r="AW7" t="s">
        <v>45</v>
      </c>
      <c r="AX7" t="s">
        <v>46</v>
      </c>
      <c r="AY7" t="s">
        <v>47</v>
      </c>
      <c r="AZ7" t="s">
        <v>48</v>
      </c>
      <c r="BA7" t="s">
        <v>49</v>
      </c>
      <c r="BB7" t="s">
        <v>50</v>
      </c>
      <c r="BC7" t="s">
        <v>439</v>
      </c>
      <c r="BD7" t="s">
        <v>51</v>
      </c>
      <c r="BE7" t="s">
        <v>52</v>
      </c>
      <c r="BF7" t="s">
        <v>53</v>
      </c>
      <c r="BG7" t="s">
        <v>54</v>
      </c>
      <c r="BH7" t="s">
        <v>440</v>
      </c>
      <c r="BI7" t="s">
        <v>55</v>
      </c>
      <c r="BJ7" t="s">
        <v>56</v>
      </c>
      <c r="BK7" t="s">
        <v>57</v>
      </c>
      <c r="BL7" t="s">
        <v>58</v>
      </c>
      <c r="BM7" t="s">
        <v>59</v>
      </c>
      <c r="BN7" t="s">
        <v>60</v>
      </c>
      <c r="BO7" t="s">
        <v>61</v>
      </c>
      <c r="BP7" t="s">
        <v>62</v>
      </c>
      <c r="BQ7" t="s">
        <v>63</v>
      </c>
      <c r="BR7" t="s">
        <v>64</v>
      </c>
      <c r="BS7" t="s">
        <v>65</v>
      </c>
      <c r="BT7" t="s">
        <v>66</v>
      </c>
      <c r="BU7" t="s">
        <v>67</v>
      </c>
      <c r="BV7" t="s">
        <v>68</v>
      </c>
      <c r="BW7" t="s">
        <v>69</v>
      </c>
      <c r="BX7" t="s">
        <v>70</v>
      </c>
      <c r="BY7" t="s">
        <v>71</v>
      </c>
      <c r="BZ7" t="s">
        <v>72</v>
      </c>
      <c r="CA7" t="s">
        <v>73</v>
      </c>
      <c r="CB7" t="s">
        <v>74</v>
      </c>
      <c r="CC7" t="s">
        <v>75</v>
      </c>
      <c r="CD7" t="s">
        <v>76</v>
      </c>
      <c r="CE7" t="s">
        <v>77</v>
      </c>
      <c r="CF7" t="s">
        <v>78</v>
      </c>
      <c r="CG7" t="s">
        <v>79</v>
      </c>
      <c r="CH7" t="s">
        <v>80</v>
      </c>
      <c r="CI7" t="s">
        <v>442</v>
      </c>
      <c r="CJ7" t="s">
        <v>81</v>
      </c>
      <c r="CK7" t="s">
        <v>82</v>
      </c>
      <c r="CL7" t="s">
        <v>83</v>
      </c>
      <c r="CM7" t="s">
        <v>84</v>
      </c>
      <c r="CN7" t="s">
        <v>85</v>
      </c>
      <c r="CO7" t="s">
        <v>86</v>
      </c>
      <c r="CP7" t="s">
        <v>87</v>
      </c>
      <c r="CQ7" t="s">
        <v>88</v>
      </c>
      <c r="CR7" t="s">
        <v>89</v>
      </c>
      <c r="CS7" t="s">
        <v>90</v>
      </c>
      <c r="CT7" t="s">
        <v>91</v>
      </c>
      <c r="CU7" t="s">
        <v>92</v>
      </c>
      <c r="CV7" t="s">
        <v>93</v>
      </c>
      <c r="CW7" t="s">
        <v>94</v>
      </c>
      <c r="CX7" t="s">
        <v>95</v>
      </c>
      <c r="CY7" t="s">
        <v>96</v>
      </c>
      <c r="CZ7" t="s">
        <v>97</v>
      </c>
      <c r="DA7" t="s">
        <v>98</v>
      </c>
      <c r="DB7" t="s">
        <v>99</v>
      </c>
      <c r="DC7" t="s">
        <v>100</v>
      </c>
      <c r="DD7" t="s">
        <v>101</v>
      </c>
      <c r="DE7" t="s">
        <v>102</v>
      </c>
      <c r="DF7" t="s">
        <v>103</v>
      </c>
      <c r="DG7" t="s">
        <v>104</v>
      </c>
      <c r="DH7" t="s">
        <v>105</v>
      </c>
      <c r="DI7" t="s">
        <v>106</v>
      </c>
      <c r="DJ7" t="s">
        <v>107</v>
      </c>
      <c r="DK7" t="s">
        <v>443</v>
      </c>
      <c r="DL7" t="s">
        <v>108</v>
      </c>
      <c r="DM7" t="s">
        <v>109</v>
      </c>
      <c r="DN7" t="s">
        <v>110</v>
      </c>
      <c r="DO7" t="s">
        <v>111</v>
      </c>
      <c r="DP7" t="s">
        <v>112</v>
      </c>
      <c r="DQ7" t="s">
        <v>113</v>
      </c>
      <c r="DR7" t="s">
        <v>114</v>
      </c>
      <c r="DS7" t="s">
        <v>115</v>
      </c>
      <c r="DT7" t="s">
        <v>116</v>
      </c>
      <c r="DU7" t="s">
        <v>117</v>
      </c>
      <c r="DV7" t="s">
        <v>118</v>
      </c>
      <c r="DW7" t="s">
        <v>119</v>
      </c>
      <c r="DX7" t="s">
        <v>120</v>
      </c>
      <c r="DY7" t="s">
        <v>121</v>
      </c>
      <c r="DZ7" t="s">
        <v>122</v>
      </c>
      <c r="EA7" t="s">
        <v>123</v>
      </c>
      <c r="EB7" t="s">
        <v>124</v>
      </c>
      <c r="EC7" t="s">
        <v>125</v>
      </c>
      <c r="ED7" t="s">
        <v>126</v>
      </c>
      <c r="EE7" t="s">
        <v>127</v>
      </c>
      <c r="EF7" t="s">
        <v>128</v>
      </c>
      <c r="EG7" t="s">
        <v>129</v>
      </c>
      <c r="EH7" t="s">
        <v>130</v>
      </c>
      <c r="EI7" t="s">
        <v>131</v>
      </c>
      <c r="EJ7" t="s">
        <v>132</v>
      </c>
      <c r="EK7" t="s">
        <v>133</v>
      </c>
      <c r="EL7" t="s">
        <v>134</v>
      </c>
      <c r="EM7" t="s">
        <v>135</v>
      </c>
      <c r="EN7" t="s">
        <v>136</v>
      </c>
      <c r="EO7" t="s">
        <v>137</v>
      </c>
      <c r="EP7" t="s">
        <v>138</v>
      </c>
      <c r="EQ7" t="s">
        <v>139</v>
      </c>
      <c r="ER7" t="s">
        <v>140</v>
      </c>
    </row>
    <row r="8" spans="1:148" x14ac:dyDescent="0.25">
      <c r="AJ8" s="4"/>
      <c r="BE8" s="17"/>
      <c r="BF8" s="17"/>
      <c r="BG8" s="17"/>
      <c r="BH8" s="17"/>
      <c r="DJ8" s="19"/>
      <c r="DK8" s="19"/>
    </row>
    <row r="9" spans="1:148" x14ac:dyDescent="0.25">
      <c r="AJ9" s="4"/>
      <c r="BE9" s="17"/>
      <c r="BF9" s="17"/>
      <c r="BG9" s="17"/>
      <c r="BH9" s="17"/>
    </row>
    <row r="10" spans="1:148" x14ac:dyDescent="0.25">
      <c r="AJ10" s="4"/>
      <c r="BE10" s="17"/>
      <c r="BF10" s="17"/>
      <c r="BG10" s="17"/>
      <c r="BH10" s="17"/>
      <c r="DJ10" s="19"/>
      <c r="DK10" s="19"/>
    </row>
    <row r="11" spans="1:148" x14ac:dyDescent="0.25">
      <c r="AJ11" s="4"/>
      <c r="BE11" s="17"/>
      <c r="BF11" s="17"/>
      <c r="BG11" s="17"/>
      <c r="BH11" s="17"/>
      <c r="DK11" s="19"/>
    </row>
    <row r="12" spans="1:148" x14ac:dyDescent="0.25">
      <c r="AJ12" s="4"/>
      <c r="BE12" s="17"/>
      <c r="BF12" s="17"/>
      <c r="BG12" s="17"/>
      <c r="BH12" s="17"/>
      <c r="DJ12" s="19"/>
      <c r="DK12" s="19"/>
    </row>
    <row r="13" spans="1:148" x14ac:dyDescent="0.25">
      <c r="AJ13" s="4"/>
      <c r="BE13" s="17"/>
      <c r="BF13" s="17"/>
      <c r="BG13" s="17"/>
      <c r="BH13" s="17"/>
      <c r="DJ13" s="19"/>
      <c r="DK13" s="19"/>
    </row>
    <row r="14" spans="1:148" x14ac:dyDescent="0.25">
      <c r="AJ14" s="4"/>
      <c r="BE14" s="17"/>
      <c r="BF14" s="17"/>
      <c r="BG14" s="17"/>
      <c r="BH14" s="17"/>
      <c r="DJ14" s="19"/>
      <c r="DK14" s="19"/>
    </row>
    <row r="15" spans="1:148" x14ac:dyDescent="0.25">
      <c r="AJ15" s="4"/>
      <c r="BE15" s="17"/>
      <c r="BF15" s="17"/>
      <c r="BG15" s="17"/>
      <c r="BH15" s="17"/>
      <c r="DJ15" s="19"/>
      <c r="DK15" s="19"/>
    </row>
    <row r="16" spans="1:148" x14ac:dyDescent="0.25">
      <c r="AJ16" s="4"/>
      <c r="BE16" s="17"/>
      <c r="BF16" s="17"/>
      <c r="BG16" s="17"/>
      <c r="BH16" s="17"/>
      <c r="DJ16" s="19"/>
      <c r="DK16" s="19"/>
    </row>
    <row r="17" spans="21:115" x14ac:dyDescent="0.25">
      <c r="AJ17" s="4"/>
      <c r="BE17" s="17"/>
      <c r="BF17" s="17"/>
      <c r="BG17" s="17"/>
      <c r="BH17" s="17"/>
      <c r="DJ17" s="19"/>
      <c r="DK17" s="19"/>
    </row>
    <row r="18" spans="21:115" x14ac:dyDescent="0.25">
      <c r="AJ18" s="4"/>
      <c r="BE18" s="17"/>
      <c r="BF18" s="17"/>
      <c r="BG18" s="17"/>
      <c r="BH18" s="17"/>
    </row>
    <row r="19" spans="21:115" x14ac:dyDescent="0.25">
      <c r="AJ19" s="4"/>
      <c r="BE19" s="17"/>
      <c r="BF19" s="17"/>
      <c r="BG19" s="17"/>
      <c r="BH19" s="17"/>
      <c r="DJ19" s="19"/>
      <c r="DK19" s="19"/>
    </row>
    <row r="20" spans="21:115" x14ac:dyDescent="0.25">
      <c r="AJ20" s="4"/>
      <c r="BE20" s="17"/>
      <c r="BF20" s="17"/>
      <c r="BG20" s="17"/>
      <c r="BH20" s="17"/>
      <c r="DJ20" s="19"/>
      <c r="DK20" s="19"/>
    </row>
    <row r="21" spans="21:115" x14ac:dyDescent="0.25">
      <c r="AJ21" s="4"/>
      <c r="BE21" s="17"/>
      <c r="BF21" s="17"/>
      <c r="BG21" s="17"/>
      <c r="BH21" s="17"/>
    </row>
    <row r="22" spans="21:115" x14ac:dyDescent="0.25">
      <c r="AJ22" s="4"/>
      <c r="BE22" s="17"/>
      <c r="BF22" s="17"/>
      <c r="BG22" s="17"/>
      <c r="BH22" s="17"/>
      <c r="DJ22" s="19"/>
      <c r="DK22" s="19"/>
    </row>
    <row r="23" spans="21:115" x14ac:dyDescent="0.25">
      <c r="AJ23" s="4"/>
      <c r="BE23" s="17"/>
      <c r="BF23" s="17"/>
      <c r="BG23" s="17"/>
      <c r="BH23" s="17"/>
      <c r="DJ23" s="19"/>
      <c r="DK23" s="19"/>
    </row>
    <row r="24" spans="21:115" x14ac:dyDescent="0.25">
      <c r="AJ24" s="4"/>
      <c r="BE24" s="17"/>
      <c r="BF24" s="17"/>
      <c r="BG24" s="17"/>
      <c r="BH24" s="17"/>
      <c r="DJ24" s="19"/>
      <c r="DK24" s="19"/>
    </row>
    <row r="25" spans="21:115" x14ac:dyDescent="0.25">
      <c r="AJ25" s="4"/>
      <c r="BE25" s="17"/>
      <c r="BF25" s="17"/>
      <c r="BG25" s="17"/>
      <c r="BH25" s="17"/>
      <c r="DJ25" s="19"/>
      <c r="DK25" s="19"/>
    </row>
    <row r="26" spans="21:115" x14ac:dyDescent="0.25">
      <c r="AJ26" s="4"/>
      <c r="BE26" s="17"/>
      <c r="BF26" s="17"/>
      <c r="BG26" s="17"/>
      <c r="BH26" s="17"/>
      <c r="DJ26" s="19"/>
      <c r="DK26" s="19"/>
    </row>
    <row r="27" spans="21:115" x14ac:dyDescent="0.25">
      <c r="AJ27" s="4"/>
      <c r="BE27" s="18"/>
      <c r="BF27" s="18"/>
      <c r="BG27" s="17"/>
      <c r="BH27" s="17"/>
      <c r="DJ27" s="19"/>
      <c r="DK27" s="19"/>
    </row>
    <row r="28" spans="21:115" x14ac:dyDescent="0.25">
      <c r="AJ28" s="4"/>
      <c r="BE28" s="17"/>
      <c r="BF28" s="17"/>
      <c r="BG28" s="17"/>
      <c r="BH28" s="17"/>
    </row>
    <row r="31" spans="21:115" x14ac:dyDescent="0.25">
      <c r="U31">
        <f>4/21</f>
        <v>0.19047619047619047</v>
      </c>
      <c r="AE31" s="4"/>
      <c r="AF31" s="4"/>
      <c r="AG31" s="4"/>
      <c r="AH31" s="4"/>
      <c r="AI31" s="4"/>
    </row>
    <row r="33" spans="31:35" x14ac:dyDescent="0.25">
      <c r="AE33" s="5"/>
      <c r="AF33" s="5"/>
      <c r="AG33" s="5"/>
      <c r="AH33" s="5"/>
      <c r="AI33" s="5"/>
    </row>
    <row r="35" spans="31:35" x14ac:dyDescent="0.25">
      <c r="AE35" s="4"/>
      <c r="AF35" s="4"/>
      <c r="AG35" s="4"/>
      <c r="AH35" s="4"/>
      <c r="AI35" s="4"/>
    </row>
    <row r="36" spans="31:35" x14ac:dyDescent="0.25">
      <c r="AE36" s="4"/>
      <c r="AF36" s="4"/>
      <c r="AG36" s="4"/>
      <c r="AH36" s="4"/>
      <c r="AI36" s="4"/>
    </row>
    <row r="37" spans="31:35" x14ac:dyDescent="0.25">
      <c r="AE37" s="4"/>
      <c r="AF37" s="4"/>
      <c r="AG37" s="4"/>
      <c r="AH37" s="4"/>
      <c r="AI37" s="4"/>
    </row>
    <row r="38" spans="31:35" x14ac:dyDescent="0.25">
      <c r="AE38" s="4"/>
      <c r="AF38" s="4"/>
      <c r="AG38" s="4"/>
      <c r="AH38" s="4"/>
      <c r="AI38" s="4"/>
    </row>
    <row r="39" spans="31:35" x14ac:dyDescent="0.25">
      <c r="AE39" s="4"/>
      <c r="AF39" s="4"/>
      <c r="AG39" s="4"/>
      <c r="AH39" s="4"/>
      <c r="AI39" s="4"/>
    </row>
    <row r="40" spans="31:35" x14ac:dyDescent="0.25">
      <c r="AE40" s="4"/>
      <c r="AF40" s="4"/>
      <c r="AG40" s="4"/>
      <c r="AH40" s="4"/>
      <c r="AI40" s="4"/>
    </row>
    <row r="41" spans="31:35" x14ac:dyDescent="0.25">
      <c r="AE41" s="4"/>
      <c r="AF41" s="4"/>
      <c r="AG41" s="4"/>
      <c r="AH41" s="4"/>
      <c r="AI41" s="4"/>
    </row>
    <row r="42" spans="31:35" x14ac:dyDescent="0.25">
      <c r="AE42" s="4"/>
      <c r="AF42" s="4"/>
      <c r="AG42" s="4"/>
      <c r="AH42" s="4"/>
      <c r="AI42" s="4"/>
    </row>
    <row r="43" spans="31:35" x14ac:dyDescent="0.25">
      <c r="AE43" s="4"/>
      <c r="AF43" s="4"/>
      <c r="AG43" s="4"/>
      <c r="AH43" s="4"/>
      <c r="AI43" s="4"/>
    </row>
    <row r="44" spans="31:35" x14ac:dyDescent="0.25">
      <c r="AE44" s="4"/>
      <c r="AF44" s="4"/>
      <c r="AG44" s="4"/>
      <c r="AH44" s="4"/>
      <c r="AI44" s="4"/>
    </row>
    <row r="45" spans="31:35" x14ac:dyDescent="0.25">
      <c r="AE45" s="4"/>
      <c r="AF45" s="4"/>
      <c r="AG45" s="4"/>
      <c r="AH45" s="4"/>
      <c r="AI45" s="4"/>
    </row>
    <row r="46" spans="31:35" x14ac:dyDescent="0.25">
      <c r="AE46" s="4"/>
      <c r="AF46" s="4"/>
      <c r="AG46" s="4"/>
      <c r="AH46" s="4"/>
      <c r="AI46" s="4"/>
    </row>
    <row r="47" spans="31:35" x14ac:dyDescent="0.25">
      <c r="AE47" s="4"/>
      <c r="AF47" s="4"/>
      <c r="AG47" s="4"/>
      <c r="AH47" s="4"/>
      <c r="AI47" s="4"/>
    </row>
    <row r="48" spans="31:35" x14ac:dyDescent="0.25">
      <c r="AE48" s="4"/>
      <c r="AF48" s="4"/>
      <c r="AG48" s="4"/>
      <c r="AH48" s="4"/>
      <c r="AI48" s="4"/>
    </row>
    <row r="49" spans="31:35" x14ac:dyDescent="0.25">
      <c r="AE49" s="4"/>
      <c r="AF49" s="4"/>
      <c r="AG49" s="4"/>
      <c r="AH49" s="4"/>
      <c r="AI49" s="4"/>
    </row>
    <row r="50" spans="31:35" x14ac:dyDescent="0.25">
      <c r="AE50" s="4"/>
      <c r="AF50" s="4"/>
      <c r="AG50" s="4"/>
      <c r="AH50" s="4"/>
      <c r="AI50" s="4"/>
    </row>
    <row r="51" spans="31:35" x14ac:dyDescent="0.25">
      <c r="AE51" s="4"/>
      <c r="AF51" s="4"/>
      <c r="AG51" s="4"/>
      <c r="AH51" s="4"/>
      <c r="AI51" s="4"/>
    </row>
    <row r="52" spans="31:35" x14ac:dyDescent="0.25">
      <c r="AE52" s="4"/>
      <c r="AF52" s="4"/>
      <c r="AG52" s="4"/>
      <c r="AH52" s="4"/>
      <c r="AI52" s="4"/>
    </row>
    <row r="53" spans="31:35" x14ac:dyDescent="0.25">
      <c r="AE53" s="4"/>
      <c r="AF53" s="4"/>
      <c r="AG53" s="4"/>
      <c r="AH53" s="4"/>
      <c r="AI53" s="4"/>
    </row>
    <row r="54" spans="31:35" x14ac:dyDescent="0.25">
      <c r="AE54" s="4"/>
      <c r="AF54" s="4"/>
      <c r="AG54" s="4"/>
      <c r="AH54" s="4"/>
      <c r="AI54" s="4"/>
    </row>
    <row r="55" spans="31:35" x14ac:dyDescent="0.25">
      <c r="AE55" s="4"/>
      <c r="AF55" s="4"/>
      <c r="AG55" s="4"/>
      <c r="AH55" s="4"/>
      <c r="AI55" s="4"/>
    </row>
    <row r="56" spans="31:35" x14ac:dyDescent="0.25">
      <c r="AE56" s="4"/>
      <c r="AF56" s="4"/>
      <c r="AG56" s="4"/>
      <c r="AH56" s="4"/>
      <c r="AI56" s="4"/>
    </row>
    <row r="57" spans="31:35" x14ac:dyDescent="0.25">
      <c r="AE57" s="4"/>
      <c r="AF57" s="4"/>
      <c r="AG57" s="4"/>
      <c r="AH57" s="4"/>
      <c r="AI57" s="4"/>
    </row>
  </sheetData>
  <mergeCells count="12">
    <mergeCell ref="A1:B3"/>
    <mergeCell ref="D5:F5"/>
    <mergeCell ref="B5:C5"/>
    <mergeCell ref="G5:H5"/>
    <mergeCell ref="J5:K5"/>
    <mergeCell ref="J1:K1"/>
    <mergeCell ref="J2:K2"/>
    <mergeCell ref="J3:K3"/>
    <mergeCell ref="C1:I1"/>
    <mergeCell ref="C2:I2"/>
    <mergeCell ref="C3:E3"/>
    <mergeCell ref="F3:I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selection sqref="A1:B3"/>
    </sheetView>
  </sheetViews>
  <sheetFormatPr baseColWidth="10" defaultColWidth="9.140625" defaultRowHeight="15" x14ac:dyDescent="0.25"/>
  <cols>
    <col min="2" max="2" width="21.7109375" customWidth="1"/>
    <col min="3" max="3" width="14" customWidth="1"/>
    <col min="4" max="4" width="32.5703125" customWidth="1"/>
    <col min="5" max="5" width="21.140625" customWidth="1"/>
    <col min="6" max="6" width="20.140625" customWidth="1"/>
    <col min="7" max="7" width="15.28515625" customWidth="1"/>
    <col min="8" max="8" width="21.5703125" customWidth="1"/>
    <col min="9" max="9" width="24" customWidth="1"/>
    <col min="10" max="10" width="16" customWidth="1"/>
    <col min="11" max="11" width="21.28515625" customWidth="1"/>
    <col min="12" max="12" width="21.140625" customWidth="1"/>
    <col min="13" max="13" width="15.28515625" customWidth="1"/>
    <col min="14" max="14" width="21.5703125" customWidth="1"/>
    <col min="15" max="15" width="26.7109375" customWidth="1"/>
    <col min="16" max="16" width="16" customWidth="1"/>
    <col min="17" max="17" width="21.28515625" customWidth="1"/>
    <col min="18" max="18" width="21.140625" customWidth="1"/>
    <col min="19" max="19" width="15.28515625" customWidth="1"/>
    <col min="20" max="20" width="21.5703125" customWidth="1"/>
    <col min="21" max="21" width="26.7109375" customWidth="1"/>
    <col min="22" max="22" width="16" customWidth="1"/>
    <col min="23" max="23" width="21.28515625" customWidth="1"/>
    <col min="24" max="24" width="21.140625" customWidth="1"/>
    <col min="25" max="25" width="15.28515625" customWidth="1"/>
    <col min="26" max="26" width="21.5703125" customWidth="1"/>
    <col min="27" max="27" width="26.7109375" customWidth="1"/>
    <col min="28" max="28" width="16" customWidth="1"/>
    <col min="29" max="29" width="21.28515625" customWidth="1"/>
    <col min="30" max="30" width="21.140625" customWidth="1"/>
    <col min="31" max="31" width="15.28515625" customWidth="1"/>
    <col min="32" max="32" width="21.5703125" customWidth="1"/>
    <col min="33" max="33" width="26.7109375" customWidth="1"/>
  </cols>
  <sheetData>
    <row r="1" spans="1:33" ht="22.5" customHeight="1" x14ac:dyDescent="0.25">
      <c r="A1" s="47"/>
      <c r="B1" s="48"/>
      <c r="C1" s="62" t="s">
        <v>482</v>
      </c>
      <c r="D1" s="63"/>
      <c r="E1" s="63"/>
      <c r="F1" s="63"/>
      <c r="G1" s="64"/>
      <c r="H1" s="57" t="str">
        <f>BASE_DE_DATOS!J1</f>
        <v>GOL-AIS-FO-30</v>
      </c>
      <c r="I1" s="58"/>
    </row>
    <row r="2" spans="1:33" ht="30.75" customHeight="1" x14ac:dyDescent="0.25">
      <c r="A2" s="49"/>
      <c r="B2" s="50"/>
      <c r="C2" s="62" t="s">
        <v>455</v>
      </c>
      <c r="D2" s="63"/>
      <c r="E2" s="63"/>
      <c r="F2" s="63"/>
      <c r="G2" s="64"/>
      <c r="H2" s="59" t="str">
        <f>BASE_DE_DATOS!J2</f>
        <v>APROBACION: 
DIRECTOR AGROINDUSTRIAL</v>
      </c>
      <c r="I2" s="60"/>
    </row>
    <row r="3" spans="1:33" x14ac:dyDescent="0.25">
      <c r="A3" s="51"/>
      <c r="B3" s="52"/>
      <c r="C3" s="61" t="str">
        <f>BASE_DE_DATOS!C3</f>
        <v>VERSION 3</v>
      </c>
      <c r="D3" s="60"/>
      <c r="E3" s="56" t="str">
        <f>BASE_DE_DATOS!F3</f>
        <v>FECHA: 17/02/2015</v>
      </c>
      <c r="F3" s="56"/>
      <c r="G3" s="56"/>
      <c r="H3" s="61" t="s">
        <v>457</v>
      </c>
      <c r="I3" s="60"/>
    </row>
    <row r="5" spans="1:33" x14ac:dyDescent="0.25">
      <c r="A5" t="s">
        <v>156</v>
      </c>
      <c r="B5" t="s">
        <v>157</v>
      </c>
      <c r="C5" t="s">
        <v>158</v>
      </c>
      <c r="D5" t="s">
        <v>159</v>
      </c>
      <c r="E5" t="s">
        <v>160</v>
      </c>
      <c r="F5" t="s">
        <v>161</v>
      </c>
      <c r="G5" t="s">
        <v>162</v>
      </c>
      <c r="H5" t="s">
        <v>163</v>
      </c>
      <c r="I5" t="s">
        <v>164</v>
      </c>
      <c r="J5" t="s">
        <v>165</v>
      </c>
      <c r="K5" t="s">
        <v>166</v>
      </c>
      <c r="L5" t="s">
        <v>167</v>
      </c>
      <c r="M5" t="s">
        <v>168</v>
      </c>
      <c r="N5" t="s">
        <v>169</v>
      </c>
      <c r="O5" t="s">
        <v>170</v>
      </c>
      <c r="P5" t="s">
        <v>171</v>
      </c>
      <c r="Q5" t="s">
        <v>172</v>
      </c>
      <c r="R5" t="s">
        <v>173</v>
      </c>
      <c r="S5" t="s">
        <v>174</v>
      </c>
      <c r="T5" t="s">
        <v>175</v>
      </c>
      <c r="U5" t="s">
        <v>176</v>
      </c>
      <c r="V5" t="s">
        <v>177</v>
      </c>
      <c r="W5" t="s">
        <v>178</v>
      </c>
      <c r="X5" t="s">
        <v>179</v>
      </c>
      <c r="Y5" t="s">
        <v>180</v>
      </c>
      <c r="Z5" t="s">
        <v>181</v>
      </c>
      <c r="AA5" t="s">
        <v>182</v>
      </c>
      <c r="AB5" t="s">
        <v>183</v>
      </c>
      <c r="AC5" t="s">
        <v>184</v>
      </c>
      <c r="AD5" t="s">
        <v>185</v>
      </c>
      <c r="AE5" t="s">
        <v>186</v>
      </c>
      <c r="AF5" t="s">
        <v>187</v>
      </c>
      <c r="AG5" t="s">
        <v>188</v>
      </c>
    </row>
  </sheetData>
  <mergeCells count="8">
    <mergeCell ref="C3:D3"/>
    <mergeCell ref="E3:G3"/>
    <mergeCell ref="A1:B3"/>
    <mergeCell ref="H1:I1"/>
    <mergeCell ref="H2:I2"/>
    <mergeCell ref="H3:I3"/>
    <mergeCell ref="C1:G1"/>
    <mergeCell ref="C2:G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selection activeCell="J3" sqref="J3:K3"/>
    </sheetView>
  </sheetViews>
  <sheetFormatPr baseColWidth="10" defaultColWidth="9.140625" defaultRowHeight="12.75" x14ac:dyDescent="0.2"/>
  <cols>
    <col min="1" max="1" width="5" style="25" bestFit="1" customWidth="1"/>
    <col min="2" max="2" width="22" style="25" bestFit="1" customWidth="1"/>
    <col min="3" max="3" width="16.28515625" style="25" bestFit="1" customWidth="1"/>
    <col min="4" max="4" width="15.42578125" style="25" bestFit="1" customWidth="1"/>
    <col min="5" max="5" width="19.5703125" style="25" bestFit="1" customWidth="1"/>
    <col min="6" max="6" width="15.28515625" style="25" bestFit="1" customWidth="1"/>
    <col min="7" max="7" width="14.140625" style="25" bestFit="1" customWidth="1"/>
    <col min="8" max="8" width="19.5703125" style="25" bestFit="1" customWidth="1"/>
    <col min="9" max="9" width="12.42578125" style="25" bestFit="1" customWidth="1"/>
    <col min="10" max="10" width="14.140625" style="25" bestFit="1" customWidth="1"/>
    <col min="11" max="11" width="19.5703125" style="25" bestFit="1" customWidth="1"/>
    <col min="12" max="12" width="12.42578125" style="25" bestFit="1" customWidth="1"/>
    <col min="13" max="13" width="14.140625" style="25" bestFit="1" customWidth="1"/>
    <col min="14" max="14" width="19.7109375" style="25" bestFit="1" customWidth="1"/>
    <col min="15" max="15" width="12.42578125" style="25" bestFit="1" customWidth="1"/>
    <col min="16" max="16" width="14.140625" style="25" bestFit="1" customWidth="1"/>
    <col min="17" max="17" width="19.5703125" style="25" bestFit="1" customWidth="1"/>
    <col min="18" max="18" width="16.7109375" style="25" bestFit="1" customWidth="1"/>
    <col min="19" max="19" width="17.140625" style="25" bestFit="1" customWidth="1"/>
    <col min="20" max="20" width="21.5703125" style="25" bestFit="1" customWidth="1"/>
    <col min="21" max="21" width="14.42578125" style="25" bestFit="1" customWidth="1"/>
    <col min="22" max="22" width="17.140625" style="25" bestFit="1" customWidth="1"/>
    <col min="23" max="23" width="21.5703125" style="25" bestFit="1" customWidth="1"/>
    <col min="24" max="24" width="14.42578125" style="25" bestFit="1" customWidth="1"/>
    <col min="25" max="25" width="17.140625" style="25" bestFit="1" customWidth="1"/>
    <col min="26" max="26" width="16" style="25" bestFit="1" customWidth="1"/>
    <col min="27" max="27" width="14.42578125" style="25" bestFit="1" customWidth="1"/>
    <col min="28" max="28" width="17.140625" style="25" bestFit="1" customWidth="1"/>
    <col min="29" max="29" width="16" style="25" bestFit="1" customWidth="1"/>
    <col min="30" max="16384" width="9.140625" style="25"/>
  </cols>
  <sheetData>
    <row r="1" spans="1:29" ht="22.5" customHeight="1" x14ac:dyDescent="0.2">
      <c r="A1" s="66"/>
      <c r="B1" s="67"/>
      <c r="C1" s="72" t="s">
        <v>482</v>
      </c>
      <c r="D1" s="73"/>
      <c r="E1" s="73"/>
      <c r="F1" s="73"/>
      <c r="G1" s="73"/>
      <c r="H1" s="73"/>
      <c r="I1" s="74"/>
      <c r="J1" s="75" t="str">
        <f>BASE_DE_DATOS!J1</f>
        <v>GOL-AIS-FO-30</v>
      </c>
      <c r="K1" s="76"/>
    </row>
    <row r="2" spans="1:29" ht="30.75" customHeight="1" x14ac:dyDescent="0.2">
      <c r="A2" s="68"/>
      <c r="B2" s="69"/>
      <c r="C2" s="72" t="s">
        <v>466</v>
      </c>
      <c r="D2" s="73"/>
      <c r="E2" s="73"/>
      <c r="F2" s="73"/>
      <c r="G2" s="73"/>
      <c r="H2" s="73"/>
      <c r="I2" s="74"/>
      <c r="J2" s="77" t="str">
        <f>BASE_DE_DATOS!J2</f>
        <v>APROBACION: 
DIRECTOR AGROINDUSTRIAL</v>
      </c>
      <c r="K2" s="74"/>
    </row>
    <row r="3" spans="1:29" x14ac:dyDescent="0.2">
      <c r="A3" s="70"/>
      <c r="B3" s="71"/>
      <c r="C3" s="78" t="str">
        <f>BASE_DE_DATOS!C3</f>
        <v>VERSION 3</v>
      </c>
      <c r="D3" s="79"/>
      <c r="E3" s="80"/>
      <c r="F3" s="78" t="str">
        <f>BASE_DE_DATOS!F3</f>
        <v>FECHA: 17/02/2015</v>
      </c>
      <c r="G3" s="79"/>
      <c r="H3" s="79"/>
      <c r="I3" s="80"/>
      <c r="J3" s="78" t="s">
        <v>458</v>
      </c>
      <c r="K3" s="80"/>
    </row>
    <row r="5" spans="1:29" s="26" customFormat="1" x14ac:dyDescent="0.2">
      <c r="A5" s="26" t="s">
        <v>156</v>
      </c>
      <c r="B5" s="26" t="s">
        <v>157</v>
      </c>
      <c r="C5" s="26" t="s">
        <v>391</v>
      </c>
      <c r="D5" s="26" t="s">
        <v>392</v>
      </c>
      <c r="E5" s="26" t="s">
        <v>393</v>
      </c>
      <c r="F5" s="26" t="s">
        <v>394</v>
      </c>
      <c r="G5" s="26" t="s">
        <v>395</v>
      </c>
      <c r="H5" s="26" t="s">
        <v>396</v>
      </c>
      <c r="I5" s="26" t="s">
        <v>397</v>
      </c>
      <c r="J5" s="26" t="s">
        <v>398</v>
      </c>
      <c r="K5" s="26" t="s">
        <v>399</v>
      </c>
      <c r="L5" s="26" t="s">
        <v>400</v>
      </c>
      <c r="M5" s="26" t="s">
        <v>401</v>
      </c>
      <c r="N5" s="26" t="s">
        <v>402</v>
      </c>
      <c r="O5" s="26" t="s">
        <v>403</v>
      </c>
      <c r="P5" s="26" t="s">
        <v>404</v>
      </c>
      <c r="Q5" s="26" t="s">
        <v>405</v>
      </c>
      <c r="R5" s="26" t="s">
        <v>406</v>
      </c>
      <c r="S5" s="26" t="s">
        <v>407</v>
      </c>
      <c r="T5" s="26" t="s">
        <v>408</v>
      </c>
      <c r="U5" s="26" t="s">
        <v>409</v>
      </c>
      <c r="V5" s="26" t="s">
        <v>410</v>
      </c>
      <c r="W5" s="26" t="s">
        <v>411</v>
      </c>
      <c r="X5" s="26" t="s">
        <v>412</v>
      </c>
      <c r="Y5" s="26" t="s">
        <v>413</v>
      </c>
      <c r="Z5" s="26" t="s">
        <v>414</v>
      </c>
      <c r="AA5" s="26" t="s">
        <v>415</v>
      </c>
      <c r="AB5" s="26" t="s">
        <v>416</v>
      </c>
      <c r="AC5" s="26" t="s">
        <v>417</v>
      </c>
    </row>
  </sheetData>
  <mergeCells count="8">
    <mergeCell ref="A1:B3"/>
    <mergeCell ref="C1:I1"/>
    <mergeCell ref="J1:K1"/>
    <mergeCell ref="C2:I2"/>
    <mergeCell ref="J2:K2"/>
    <mergeCell ref="C3:E3"/>
    <mergeCell ref="F3:I3"/>
    <mergeCell ref="J3:K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03"/>
  <sheetViews>
    <sheetView workbookViewId="0">
      <selection activeCell="J3" sqref="J3:K3"/>
    </sheetView>
  </sheetViews>
  <sheetFormatPr baseColWidth="10" defaultColWidth="9.140625" defaultRowHeight="12.75" x14ac:dyDescent="0.2"/>
  <cols>
    <col min="1" max="1" width="9.140625" style="25"/>
    <col min="2" max="2" width="9.7109375" style="25" customWidth="1"/>
    <col min="3" max="3" width="15.28515625" style="25" customWidth="1"/>
    <col min="4" max="4" width="23.140625" style="25" customWidth="1"/>
    <col min="5" max="5" width="19.140625" style="25" customWidth="1"/>
    <col min="6" max="6" width="10.28515625" style="25" customWidth="1"/>
    <col min="7" max="7" width="24.28515625" style="25" customWidth="1"/>
    <col min="8" max="8" width="10.28515625" style="25" customWidth="1"/>
    <col min="9" max="9" width="15.85546875" style="25" customWidth="1"/>
    <col min="10" max="10" width="10.42578125" style="25" customWidth="1"/>
    <col min="11" max="11" width="19.85546875" style="25" customWidth="1"/>
    <col min="12" max="12" width="17.140625" style="25" customWidth="1"/>
    <col min="13" max="13" width="19" style="25" customWidth="1"/>
    <col min="14" max="14" width="12.42578125" style="25" customWidth="1"/>
    <col min="15" max="15" width="19" style="25" customWidth="1"/>
    <col min="16" max="16" width="16.7109375" style="25" customWidth="1"/>
    <col min="17" max="17" width="23.140625" style="25" customWidth="1"/>
    <col min="18" max="18" width="21.85546875" style="25" customWidth="1"/>
    <col min="19" max="19" width="10.28515625" style="25" customWidth="1"/>
    <col min="20" max="20" width="24.5703125" style="25" customWidth="1"/>
    <col min="21" max="21" width="10.28515625" style="25" customWidth="1"/>
    <col min="22" max="22" width="15.85546875" style="25" customWidth="1"/>
    <col min="23" max="23" width="10.42578125" style="25" customWidth="1"/>
    <col min="24" max="24" width="19.85546875" style="25" customWidth="1"/>
    <col min="25" max="25" width="17.140625" style="25" customWidth="1"/>
    <col min="26" max="26" width="23.85546875" style="25" customWidth="1"/>
    <col min="27" max="27" width="15.28515625" style="25" customWidth="1"/>
    <col min="28" max="28" width="16.7109375" style="25" customWidth="1"/>
    <col min="29" max="29" width="23.140625" style="25" customWidth="1"/>
    <col min="30" max="30" width="19.140625" style="25" customWidth="1"/>
    <col min="31" max="31" width="10.28515625" style="25" customWidth="1"/>
    <col min="32" max="32" width="24.28515625" style="25" customWidth="1"/>
    <col min="33" max="33" width="10.28515625" style="25" customWidth="1"/>
    <col min="34" max="34" width="15.85546875" style="25" customWidth="1"/>
    <col min="35" max="35" width="10.42578125" style="25" customWidth="1"/>
    <col min="36" max="36" width="19.85546875" style="25" customWidth="1"/>
    <col min="37" max="37" width="17.140625" style="25" customWidth="1"/>
    <col min="38" max="38" width="23.85546875" style="25" customWidth="1"/>
    <col min="39" max="39" width="15.28515625" style="25" customWidth="1"/>
    <col min="40" max="40" width="16.7109375" style="25" customWidth="1"/>
    <col min="41" max="41" width="23.140625" style="25" customWidth="1"/>
    <col min="42" max="42" width="19.140625" style="25" customWidth="1"/>
    <col min="43" max="43" width="10.28515625" style="25" customWidth="1"/>
    <col min="44" max="44" width="24.28515625" style="25" customWidth="1"/>
    <col min="45" max="45" width="10.28515625" style="25" customWidth="1"/>
    <col min="46" max="46" width="15.85546875" style="25" customWidth="1"/>
    <col min="47" max="47" width="10.42578125" style="25" customWidth="1"/>
    <col min="48" max="48" width="19.85546875" style="25" customWidth="1"/>
    <col min="49" max="49" width="17.140625" style="25" customWidth="1"/>
    <col min="50" max="50" width="21.85546875" style="25" customWidth="1"/>
    <col min="51" max="51" width="15.28515625" style="25" customWidth="1"/>
    <col min="52" max="52" width="16.7109375" style="25" customWidth="1"/>
    <col min="53" max="53" width="23.140625" style="25" customWidth="1"/>
    <col min="54" max="54" width="21.85546875" style="25" customWidth="1"/>
    <col min="55" max="55" width="10.28515625" style="25" customWidth="1"/>
    <col min="56" max="56" width="24.28515625" style="25" customWidth="1"/>
    <col min="57" max="57" width="10.28515625" style="25" customWidth="1"/>
    <col min="58" max="58" width="15.85546875" style="25" customWidth="1"/>
    <col min="59" max="59" width="10.42578125" style="25" customWidth="1"/>
    <col min="60" max="60" width="19.85546875" style="25" customWidth="1"/>
    <col min="61" max="61" width="17.140625" style="25" customWidth="1"/>
    <col min="62" max="62" width="23.85546875" style="25" customWidth="1"/>
    <col min="63" max="63" width="15.28515625" style="25" customWidth="1"/>
    <col min="64" max="64" width="16.7109375" style="25" customWidth="1"/>
    <col min="65" max="65" width="23.140625" style="25" customWidth="1"/>
    <col min="66" max="66" width="21.85546875" style="25" customWidth="1"/>
    <col min="67" max="67" width="10.28515625" style="25" customWidth="1"/>
    <col min="68" max="68" width="23.140625" style="25" customWidth="1"/>
    <col min="69" max="69" width="10.28515625" style="25" customWidth="1"/>
    <col min="70" max="70" width="15.85546875" style="25" customWidth="1"/>
    <col min="71" max="71" width="10.42578125" style="25" customWidth="1"/>
    <col min="72" max="72" width="19.85546875" style="25" customWidth="1"/>
    <col min="73" max="73" width="17.140625" style="25" customWidth="1"/>
    <col min="74" max="74" width="23.85546875" style="25" customWidth="1"/>
    <col min="75" max="75" width="15.28515625" style="25" customWidth="1"/>
    <col min="76" max="76" width="16.7109375" style="25" customWidth="1"/>
    <col min="77" max="77" width="23.140625" style="25" customWidth="1"/>
    <col min="78" max="78" width="21.85546875" style="25" customWidth="1"/>
    <col min="79" max="79" width="10.28515625" style="25" customWidth="1"/>
    <col min="80" max="80" width="23.140625" style="25" customWidth="1"/>
    <col min="81" max="81" width="10.28515625" style="25" customWidth="1"/>
    <col min="82" max="82" width="15.85546875" style="25" customWidth="1"/>
    <col min="83" max="83" width="10.42578125" style="25" customWidth="1"/>
    <col min="84" max="84" width="19.85546875" style="25" customWidth="1"/>
    <col min="85" max="85" width="17.140625" style="25" customWidth="1"/>
    <col min="86" max="86" width="23.85546875" style="25" customWidth="1"/>
    <col min="87" max="87" width="15.28515625" style="25" customWidth="1"/>
    <col min="88" max="88" width="16.7109375" style="25" customWidth="1"/>
    <col min="89" max="89" width="23.140625" style="25" customWidth="1"/>
    <col min="90" max="90" width="21.85546875" style="25" customWidth="1"/>
    <col min="91" max="91" width="10.28515625" style="25" customWidth="1"/>
    <col min="92" max="92" width="24.28515625" style="25" customWidth="1"/>
    <col min="93" max="93" width="10.28515625" style="25" customWidth="1"/>
    <col min="94" max="94" width="15.85546875" style="25" customWidth="1"/>
    <col min="95" max="95" width="10.42578125" style="25" customWidth="1"/>
    <col min="96" max="96" width="19.85546875" style="25" customWidth="1"/>
    <col min="97" max="97" width="17.140625" style="25" customWidth="1"/>
    <col min="98" max="98" width="23.85546875" style="25" customWidth="1"/>
    <col min="99" max="99" width="15.28515625" style="25" customWidth="1"/>
    <col min="100" max="100" width="16.7109375" style="25" customWidth="1"/>
    <col min="101" max="101" width="23.140625" style="25" customWidth="1"/>
    <col min="102" max="102" width="21.85546875" style="25" customWidth="1"/>
    <col min="103" max="103" width="10.7109375" style="25" customWidth="1"/>
    <col min="104" max="104" width="23.5703125" style="25" customWidth="1"/>
    <col min="105" max="105" width="10.28515625" style="25" customWidth="1"/>
    <col min="106" max="106" width="15.85546875" style="25" customWidth="1"/>
    <col min="107" max="107" width="10.42578125" style="25" customWidth="1"/>
    <col min="108" max="108" width="19.85546875" style="25" customWidth="1"/>
    <col min="109" max="109" width="17.140625" style="25" customWidth="1"/>
    <col min="110" max="110" width="23.85546875" style="25" customWidth="1"/>
    <col min="111" max="111" width="15.28515625" style="25" customWidth="1"/>
    <col min="112" max="112" width="17.7109375" style="25" customWidth="1"/>
    <col min="113" max="113" width="24.140625" style="25" customWidth="1"/>
    <col min="114" max="114" width="22.85546875" style="25" customWidth="1"/>
    <col min="115" max="115" width="11.28515625" style="25" customWidth="1"/>
    <col min="116" max="116" width="25.28515625" style="25" customWidth="1"/>
    <col min="117" max="117" width="11.28515625" style="25" customWidth="1"/>
    <col min="118" max="118" width="16.85546875" style="25" customWidth="1"/>
    <col min="119" max="119" width="11.42578125" style="25" customWidth="1"/>
    <col min="120" max="120" width="20.85546875" style="25" customWidth="1"/>
    <col min="121" max="121" width="18.140625" style="25" customWidth="1"/>
    <col min="122" max="122" width="24.85546875" style="25" customWidth="1"/>
    <col min="123" max="123" width="16.28515625" style="25" customWidth="1"/>
    <col min="124" max="16384" width="9.140625" style="25"/>
  </cols>
  <sheetData>
    <row r="1" spans="1:123" ht="22.5" customHeight="1" x14ac:dyDescent="0.2">
      <c r="A1" s="66"/>
      <c r="B1" s="67"/>
      <c r="C1" s="72" t="s">
        <v>482</v>
      </c>
      <c r="D1" s="73"/>
      <c r="E1" s="73"/>
      <c r="F1" s="73"/>
      <c r="G1" s="73"/>
      <c r="H1" s="73"/>
      <c r="I1" s="74"/>
      <c r="J1" s="75" t="str">
        <f>BASE_DE_DATOS!J1</f>
        <v>GOL-AIS-FO-30</v>
      </c>
      <c r="K1" s="76"/>
    </row>
    <row r="2" spans="1:123" ht="30.75" customHeight="1" x14ac:dyDescent="0.2">
      <c r="A2" s="68"/>
      <c r="B2" s="69"/>
      <c r="C2" s="72" t="s">
        <v>465</v>
      </c>
      <c r="D2" s="73"/>
      <c r="E2" s="73"/>
      <c r="F2" s="73"/>
      <c r="G2" s="73"/>
      <c r="H2" s="73"/>
      <c r="I2" s="74"/>
      <c r="J2" s="77" t="str">
        <f>BASE_DE_DATOS!J2</f>
        <v>APROBACION: 
DIRECTOR AGROINDUSTRIAL</v>
      </c>
      <c r="K2" s="74"/>
    </row>
    <row r="3" spans="1:123" x14ac:dyDescent="0.2">
      <c r="A3" s="70"/>
      <c r="B3" s="71"/>
      <c r="C3" s="81" t="str">
        <f>BASE_DE_DATOS!C3</f>
        <v>VERSION 3</v>
      </c>
      <c r="D3" s="82"/>
      <c r="E3" s="83"/>
      <c r="F3" s="81" t="str">
        <f>BASE_DE_DATOS!F3</f>
        <v>FECHA: 17/02/2015</v>
      </c>
      <c r="G3" s="82"/>
      <c r="H3" s="82"/>
      <c r="I3" s="83"/>
      <c r="J3" s="81" t="s">
        <v>459</v>
      </c>
      <c r="K3" s="83"/>
    </row>
    <row r="5" spans="1:123" ht="13.5" thickBot="1" x14ac:dyDescent="0.25">
      <c r="A5" s="30" t="s">
        <v>156</v>
      </c>
      <c r="B5" s="31" t="s">
        <v>190</v>
      </c>
      <c r="C5" s="31" t="s">
        <v>191</v>
      </c>
      <c r="D5" s="31" t="s">
        <v>192</v>
      </c>
      <c r="E5" s="31" t="s">
        <v>193</v>
      </c>
      <c r="F5" s="31" t="s">
        <v>194</v>
      </c>
      <c r="G5" s="31" t="s">
        <v>195</v>
      </c>
      <c r="H5" s="31" t="s">
        <v>196</v>
      </c>
      <c r="I5" s="31" t="s">
        <v>197</v>
      </c>
      <c r="J5" s="31" t="s">
        <v>198</v>
      </c>
      <c r="K5" s="31" t="s">
        <v>199</v>
      </c>
      <c r="L5" s="31" t="s">
        <v>200</v>
      </c>
      <c r="M5" s="31" t="s">
        <v>201</v>
      </c>
      <c r="N5" s="31" t="s">
        <v>202</v>
      </c>
      <c r="O5" s="31" t="s">
        <v>203</v>
      </c>
      <c r="P5" s="31" t="s">
        <v>204</v>
      </c>
      <c r="Q5" s="31" t="s">
        <v>205</v>
      </c>
      <c r="R5" s="31" t="s">
        <v>206</v>
      </c>
      <c r="S5" s="31" t="s">
        <v>207</v>
      </c>
      <c r="T5" s="31" t="s">
        <v>208</v>
      </c>
      <c r="U5" s="31" t="s">
        <v>209</v>
      </c>
      <c r="V5" s="31" t="s">
        <v>210</v>
      </c>
      <c r="W5" s="31" t="s">
        <v>211</v>
      </c>
      <c r="X5" s="31" t="s">
        <v>212</v>
      </c>
      <c r="Y5" s="31" t="s">
        <v>213</v>
      </c>
      <c r="Z5" s="31" t="s">
        <v>214</v>
      </c>
      <c r="AA5" s="31" t="s">
        <v>215</v>
      </c>
      <c r="AB5" s="31" t="s">
        <v>216</v>
      </c>
      <c r="AC5" s="31" t="s">
        <v>217</v>
      </c>
      <c r="AD5" s="31" t="s">
        <v>218</v>
      </c>
      <c r="AE5" s="31" t="s">
        <v>219</v>
      </c>
      <c r="AF5" s="31" t="s">
        <v>220</v>
      </c>
      <c r="AG5" s="31" t="s">
        <v>221</v>
      </c>
      <c r="AH5" s="31" t="s">
        <v>222</v>
      </c>
      <c r="AI5" s="31" t="s">
        <v>223</v>
      </c>
      <c r="AJ5" s="31" t="s">
        <v>224</v>
      </c>
      <c r="AK5" s="31" t="s">
        <v>225</v>
      </c>
      <c r="AL5" s="31" t="s">
        <v>226</v>
      </c>
      <c r="AM5" s="31" t="s">
        <v>227</v>
      </c>
      <c r="AN5" s="31" t="s">
        <v>228</v>
      </c>
      <c r="AO5" s="31" t="s">
        <v>229</v>
      </c>
      <c r="AP5" s="31" t="s">
        <v>230</v>
      </c>
      <c r="AQ5" s="31" t="s">
        <v>231</v>
      </c>
      <c r="AR5" s="31" t="s">
        <v>232</v>
      </c>
      <c r="AS5" s="31" t="s">
        <v>233</v>
      </c>
      <c r="AT5" s="31" t="s">
        <v>234</v>
      </c>
      <c r="AU5" s="31" t="s">
        <v>235</v>
      </c>
      <c r="AV5" s="31" t="s">
        <v>236</v>
      </c>
      <c r="AW5" s="31" t="s">
        <v>237</v>
      </c>
      <c r="AX5" s="31" t="s">
        <v>238</v>
      </c>
      <c r="AY5" s="31" t="s">
        <v>239</v>
      </c>
      <c r="AZ5" s="31" t="s">
        <v>240</v>
      </c>
      <c r="BA5" s="31" t="s">
        <v>241</v>
      </c>
      <c r="BB5" s="31" t="s">
        <v>242</v>
      </c>
      <c r="BC5" s="31" t="s">
        <v>243</v>
      </c>
      <c r="BD5" s="31" t="s">
        <v>244</v>
      </c>
      <c r="BE5" s="31" t="s">
        <v>245</v>
      </c>
      <c r="BF5" s="31" t="s">
        <v>246</v>
      </c>
      <c r="BG5" s="31" t="s">
        <v>247</v>
      </c>
      <c r="BH5" s="31" t="s">
        <v>248</v>
      </c>
      <c r="BI5" s="31" t="s">
        <v>249</v>
      </c>
      <c r="BJ5" s="31" t="s">
        <v>250</v>
      </c>
      <c r="BK5" s="31" t="s">
        <v>251</v>
      </c>
      <c r="BL5" s="31" t="s">
        <v>252</v>
      </c>
      <c r="BM5" s="31" t="s">
        <v>253</v>
      </c>
      <c r="BN5" s="31" t="s">
        <v>254</v>
      </c>
      <c r="BO5" s="31" t="s">
        <v>255</v>
      </c>
      <c r="BP5" s="31" t="s">
        <v>256</v>
      </c>
      <c r="BQ5" s="31" t="s">
        <v>257</v>
      </c>
      <c r="BR5" s="31" t="s">
        <v>258</v>
      </c>
      <c r="BS5" s="31" t="s">
        <v>259</v>
      </c>
      <c r="BT5" s="31" t="s">
        <v>260</v>
      </c>
      <c r="BU5" s="31" t="s">
        <v>261</v>
      </c>
      <c r="BV5" s="31" t="s">
        <v>262</v>
      </c>
      <c r="BW5" s="31" t="s">
        <v>263</v>
      </c>
      <c r="BX5" s="31" t="s">
        <v>264</v>
      </c>
      <c r="BY5" s="31" t="s">
        <v>265</v>
      </c>
      <c r="BZ5" s="31" t="s">
        <v>266</v>
      </c>
      <c r="CA5" s="31" t="s">
        <v>267</v>
      </c>
      <c r="CB5" s="31" t="s">
        <v>268</v>
      </c>
      <c r="CC5" s="31" t="s">
        <v>269</v>
      </c>
      <c r="CD5" s="31" t="s">
        <v>270</v>
      </c>
      <c r="CE5" s="31" t="s">
        <v>271</v>
      </c>
      <c r="CF5" s="31" t="s">
        <v>272</v>
      </c>
      <c r="CG5" s="31" t="s">
        <v>273</v>
      </c>
      <c r="CH5" s="31" t="s">
        <v>274</v>
      </c>
      <c r="CI5" s="31" t="s">
        <v>275</v>
      </c>
      <c r="CJ5" s="31" t="s">
        <v>276</v>
      </c>
      <c r="CK5" s="31" t="s">
        <v>277</v>
      </c>
      <c r="CL5" s="31" t="s">
        <v>278</v>
      </c>
      <c r="CM5" s="31" t="s">
        <v>279</v>
      </c>
      <c r="CN5" s="31" t="s">
        <v>280</v>
      </c>
      <c r="CO5" s="31" t="s">
        <v>281</v>
      </c>
      <c r="CP5" s="31" t="s">
        <v>282</v>
      </c>
      <c r="CQ5" s="31" t="s">
        <v>283</v>
      </c>
      <c r="CR5" s="31" t="s">
        <v>284</v>
      </c>
      <c r="CS5" s="31" t="s">
        <v>285</v>
      </c>
      <c r="CT5" s="31" t="s">
        <v>286</v>
      </c>
      <c r="CU5" s="31" t="s">
        <v>287</v>
      </c>
      <c r="CV5" s="31" t="s">
        <v>288</v>
      </c>
      <c r="CW5" s="31" t="s">
        <v>289</v>
      </c>
      <c r="CX5" s="31" t="s">
        <v>290</v>
      </c>
      <c r="CY5" s="31" t="s">
        <v>291</v>
      </c>
      <c r="CZ5" s="31" t="s">
        <v>292</v>
      </c>
      <c r="DA5" s="31" t="s">
        <v>293</v>
      </c>
      <c r="DB5" s="31" t="s">
        <v>294</v>
      </c>
      <c r="DC5" s="31" t="s">
        <v>295</v>
      </c>
      <c r="DD5" s="31" t="s">
        <v>296</v>
      </c>
      <c r="DE5" s="31" t="s">
        <v>297</v>
      </c>
      <c r="DF5" s="31" t="s">
        <v>298</v>
      </c>
      <c r="DG5" s="31" t="s">
        <v>299</v>
      </c>
      <c r="DH5" s="31" t="s">
        <v>300</v>
      </c>
      <c r="DI5" s="31" t="s">
        <v>301</v>
      </c>
      <c r="DJ5" s="31" t="s">
        <v>302</v>
      </c>
      <c r="DK5" s="31" t="s">
        <v>303</v>
      </c>
      <c r="DL5" s="31" t="s">
        <v>304</v>
      </c>
      <c r="DM5" s="31" t="s">
        <v>305</v>
      </c>
      <c r="DN5" s="31" t="s">
        <v>306</v>
      </c>
      <c r="DO5" s="31" t="s">
        <v>307</v>
      </c>
      <c r="DP5" s="31" t="s">
        <v>308</v>
      </c>
      <c r="DQ5" s="31" t="s">
        <v>309</v>
      </c>
      <c r="DR5" s="31" t="s">
        <v>310</v>
      </c>
      <c r="DS5" s="31" t="s">
        <v>311</v>
      </c>
    </row>
    <row r="6" spans="1:123" ht="13.5" thickTop="1" x14ac:dyDescent="0.2">
      <c r="A6" s="32"/>
      <c r="B6" s="27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</row>
    <row r="7" spans="1:123" x14ac:dyDescent="0.2">
      <c r="A7" s="34"/>
      <c r="B7" s="2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 t="s">
        <v>148</v>
      </c>
      <c r="AR7" s="35" t="s">
        <v>320</v>
      </c>
      <c r="AS7" s="35" t="s">
        <v>321</v>
      </c>
      <c r="AT7" s="35" t="s">
        <v>318</v>
      </c>
      <c r="AU7" s="35"/>
      <c r="AV7" s="35" t="s">
        <v>153</v>
      </c>
      <c r="AW7" s="35" t="s">
        <v>143</v>
      </c>
      <c r="AX7" s="35" t="s">
        <v>313</v>
      </c>
      <c r="AY7" s="35" t="s">
        <v>319</v>
      </c>
      <c r="AZ7" s="35" t="s">
        <v>322</v>
      </c>
      <c r="BA7" s="35" t="s">
        <v>317</v>
      </c>
      <c r="BB7" s="35" t="s">
        <v>323</v>
      </c>
      <c r="BC7" s="35" t="s">
        <v>148</v>
      </c>
      <c r="BD7" s="35" t="s">
        <v>324</v>
      </c>
      <c r="BE7" s="35" t="s">
        <v>325</v>
      </c>
      <c r="BF7" s="35" t="s">
        <v>318</v>
      </c>
      <c r="BG7" s="35"/>
      <c r="BH7" s="35" t="s">
        <v>145</v>
      </c>
      <c r="BI7" s="35" t="s">
        <v>143</v>
      </c>
      <c r="BJ7" s="35" t="s">
        <v>313</v>
      </c>
      <c r="BK7" s="35" t="s">
        <v>319</v>
      </c>
      <c r="BL7" s="35" t="s">
        <v>326</v>
      </c>
      <c r="BM7" s="35" t="s">
        <v>317</v>
      </c>
      <c r="BN7" s="35" t="s">
        <v>327</v>
      </c>
      <c r="BO7" s="35" t="s">
        <v>141</v>
      </c>
      <c r="BP7" s="35" t="s">
        <v>328</v>
      </c>
      <c r="BQ7" s="35" t="s">
        <v>152</v>
      </c>
      <c r="BR7" s="35" t="s">
        <v>316</v>
      </c>
      <c r="BS7" s="35"/>
      <c r="BT7" s="35" t="s">
        <v>314</v>
      </c>
      <c r="BU7" s="35" t="s">
        <v>143</v>
      </c>
      <c r="BV7" s="35" t="s">
        <v>313</v>
      </c>
      <c r="BW7" s="35" t="s">
        <v>329</v>
      </c>
      <c r="BX7" s="35" t="s">
        <v>330</v>
      </c>
      <c r="BY7" s="35" t="s">
        <v>317</v>
      </c>
      <c r="BZ7" s="35" t="s">
        <v>331</v>
      </c>
      <c r="CA7" s="35" t="s">
        <v>141</v>
      </c>
      <c r="CB7" s="35" t="s">
        <v>332</v>
      </c>
      <c r="CC7" s="35" t="s">
        <v>153</v>
      </c>
      <c r="CD7" s="35" t="s">
        <v>316</v>
      </c>
      <c r="CE7" s="35"/>
      <c r="CF7" s="35" t="s">
        <v>314</v>
      </c>
      <c r="CG7" s="35" t="s">
        <v>143</v>
      </c>
      <c r="CH7" s="35" t="s">
        <v>333</v>
      </c>
      <c r="CI7" s="35" t="s">
        <v>319</v>
      </c>
      <c r="CJ7" s="35" t="s">
        <v>334</v>
      </c>
      <c r="CK7" s="35" t="s">
        <v>335</v>
      </c>
      <c r="CL7" s="35" t="s">
        <v>336</v>
      </c>
      <c r="CM7" s="35" t="s">
        <v>148</v>
      </c>
      <c r="CN7" s="35" t="s">
        <v>337</v>
      </c>
      <c r="CO7" s="35" t="s">
        <v>145</v>
      </c>
      <c r="CP7" s="35" t="s">
        <v>318</v>
      </c>
      <c r="CQ7" s="35"/>
      <c r="CR7" s="35" t="s">
        <v>314</v>
      </c>
      <c r="CS7" s="35" t="s">
        <v>143</v>
      </c>
      <c r="CT7" s="35" t="s">
        <v>313</v>
      </c>
      <c r="CU7" s="35" t="s">
        <v>319</v>
      </c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</row>
    <row r="8" spans="1:123" x14ac:dyDescent="0.2">
      <c r="A8" s="36"/>
      <c r="B8" s="2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 t="s">
        <v>141</v>
      </c>
      <c r="AR8" s="37" t="s">
        <v>340</v>
      </c>
      <c r="AS8" s="37" t="s">
        <v>152</v>
      </c>
      <c r="AT8" s="37" t="s">
        <v>316</v>
      </c>
      <c r="AU8" s="37"/>
      <c r="AV8" s="37" t="s">
        <v>314</v>
      </c>
      <c r="AW8" s="37" t="s">
        <v>143</v>
      </c>
      <c r="AX8" s="37" t="s">
        <v>313</v>
      </c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</row>
    <row r="9" spans="1:123" x14ac:dyDescent="0.2">
      <c r="A9" s="34"/>
      <c r="B9" s="28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 t="s">
        <v>141</v>
      </c>
      <c r="AR9" s="35" t="s">
        <v>341</v>
      </c>
      <c r="AS9" s="35" t="s">
        <v>342</v>
      </c>
      <c r="AT9" s="35" t="s">
        <v>316</v>
      </c>
      <c r="AU9" s="35" t="s">
        <v>143</v>
      </c>
      <c r="AV9" s="35" t="s">
        <v>153</v>
      </c>
      <c r="AW9" s="35" t="s">
        <v>143</v>
      </c>
      <c r="AX9" s="35" t="s">
        <v>313</v>
      </c>
      <c r="AY9" s="35" t="s">
        <v>319</v>
      </c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</row>
    <row r="10" spans="1:123" x14ac:dyDescent="0.2">
      <c r="A10" s="36"/>
      <c r="B10" s="2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</row>
    <row r="11" spans="1:123" x14ac:dyDescent="0.2">
      <c r="A11" s="34"/>
      <c r="B11" s="28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</row>
    <row r="12" spans="1:123" x14ac:dyDescent="0.2">
      <c r="A12" s="36"/>
      <c r="B12" s="2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 t="s">
        <v>141</v>
      </c>
      <c r="AR12" s="37" t="s">
        <v>343</v>
      </c>
      <c r="AS12" s="37" t="s">
        <v>344</v>
      </c>
      <c r="AT12" s="37" t="s">
        <v>316</v>
      </c>
      <c r="AU12" s="37"/>
      <c r="AV12" s="37" t="s">
        <v>345</v>
      </c>
      <c r="AW12" s="37" t="s">
        <v>143</v>
      </c>
      <c r="AX12" s="37" t="s">
        <v>313</v>
      </c>
      <c r="AY12" s="37" t="s">
        <v>319</v>
      </c>
      <c r="AZ12" s="37" t="s">
        <v>346</v>
      </c>
      <c r="BA12" s="37" t="s">
        <v>317</v>
      </c>
      <c r="BB12" s="37"/>
      <c r="BC12" s="37" t="s">
        <v>148</v>
      </c>
      <c r="BD12" s="37" t="s">
        <v>347</v>
      </c>
      <c r="BE12" s="37" t="s">
        <v>348</v>
      </c>
      <c r="BF12" s="37" t="s">
        <v>318</v>
      </c>
      <c r="BG12" s="37"/>
      <c r="BH12" s="37" t="s">
        <v>314</v>
      </c>
      <c r="BI12" s="37" t="s">
        <v>143</v>
      </c>
      <c r="BJ12" s="37" t="s">
        <v>313</v>
      </c>
      <c r="BK12" s="37" t="s">
        <v>319</v>
      </c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</row>
    <row r="13" spans="1:123" x14ac:dyDescent="0.2">
      <c r="A13" s="34"/>
      <c r="B13" s="28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</row>
    <row r="14" spans="1:123" x14ac:dyDescent="0.2">
      <c r="A14" s="36"/>
      <c r="B14" s="2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 t="s">
        <v>141</v>
      </c>
      <c r="AR14" s="37" t="s">
        <v>349</v>
      </c>
      <c r="AS14" s="37" t="s">
        <v>348</v>
      </c>
      <c r="AT14" s="37" t="s">
        <v>316</v>
      </c>
      <c r="AU14" s="37"/>
      <c r="AV14" s="37" t="s">
        <v>314</v>
      </c>
      <c r="AW14" s="37" t="s">
        <v>143</v>
      </c>
      <c r="AX14" s="37" t="s">
        <v>313</v>
      </c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</row>
    <row r="15" spans="1:123" x14ac:dyDescent="0.2">
      <c r="A15" s="34"/>
      <c r="B15" s="28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</row>
    <row r="16" spans="1:123" x14ac:dyDescent="0.2">
      <c r="A16" s="36"/>
      <c r="B16" s="2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</row>
    <row r="17" spans="1:123" x14ac:dyDescent="0.2">
      <c r="A17" s="34"/>
      <c r="B17" s="28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 t="s">
        <v>148</v>
      </c>
      <c r="AR17" s="35" t="s">
        <v>352</v>
      </c>
      <c r="AS17" s="35" t="s">
        <v>153</v>
      </c>
      <c r="AT17" s="35" t="s">
        <v>318</v>
      </c>
      <c r="AU17" s="35"/>
      <c r="AV17" s="35" t="s">
        <v>314</v>
      </c>
      <c r="AW17" s="35" t="s">
        <v>143</v>
      </c>
      <c r="AX17" s="35" t="s">
        <v>313</v>
      </c>
      <c r="AY17" s="35" t="s">
        <v>319</v>
      </c>
      <c r="AZ17" s="35" t="s">
        <v>353</v>
      </c>
      <c r="BA17" s="35" t="s">
        <v>335</v>
      </c>
      <c r="BB17" s="35"/>
      <c r="BC17" s="35" t="s">
        <v>148</v>
      </c>
      <c r="BD17" s="35" t="s">
        <v>354</v>
      </c>
      <c r="BE17" s="35" t="s">
        <v>149</v>
      </c>
      <c r="BF17" s="35" t="s">
        <v>355</v>
      </c>
      <c r="BG17" s="35"/>
      <c r="BH17" s="35"/>
      <c r="BI17" s="35" t="s">
        <v>143</v>
      </c>
      <c r="BJ17" s="35" t="s">
        <v>143</v>
      </c>
      <c r="BK17" s="35"/>
      <c r="BL17" s="35" t="s">
        <v>356</v>
      </c>
      <c r="BM17" s="35" t="s">
        <v>335</v>
      </c>
      <c r="BN17" s="35"/>
      <c r="BO17" s="35" t="s">
        <v>141</v>
      </c>
      <c r="BP17" s="35" t="s">
        <v>357</v>
      </c>
      <c r="BQ17" s="35" t="s">
        <v>151</v>
      </c>
      <c r="BR17" s="35" t="s">
        <v>358</v>
      </c>
      <c r="BS17" s="35"/>
      <c r="BT17" s="35"/>
      <c r="BU17" s="35" t="s">
        <v>143</v>
      </c>
      <c r="BV17" s="35" t="s">
        <v>313</v>
      </c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</row>
    <row r="18" spans="1:123" x14ac:dyDescent="0.2">
      <c r="A18" s="36"/>
      <c r="B18" s="2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 t="s">
        <v>141</v>
      </c>
      <c r="AR18" s="37" t="s">
        <v>359</v>
      </c>
      <c r="AS18" s="37" t="s">
        <v>360</v>
      </c>
      <c r="AT18" s="37" t="s">
        <v>316</v>
      </c>
      <c r="AU18" s="37"/>
      <c r="AV18" s="37" t="s">
        <v>345</v>
      </c>
      <c r="AW18" s="37" t="s">
        <v>143</v>
      </c>
      <c r="AX18" s="37" t="s">
        <v>313</v>
      </c>
      <c r="AY18" s="37" t="s">
        <v>319</v>
      </c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</row>
    <row r="19" spans="1:123" x14ac:dyDescent="0.2">
      <c r="A19" s="34"/>
      <c r="B19" s="28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 t="s">
        <v>148</v>
      </c>
      <c r="AR19" s="35"/>
      <c r="AS19" s="35" t="s">
        <v>321</v>
      </c>
      <c r="AT19" s="35" t="s">
        <v>318</v>
      </c>
      <c r="AU19" s="35"/>
      <c r="AV19" s="35" t="s">
        <v>361</v>
      </c>
      <c r="AW19" s="35" t="s">
        <v>143</v>
      </c>
      <c r="AX19" s="35" t="s">
        <v>313</v>
      </c>
      <c r="AY19" s="35" t="s">
        <v>319</v>
      </c>
      <c r="AZ19" s="35" t="s">
        <v>362</v>
      </c>
      <c r="BA19" s="35" t="s">
        <v>317</v>
      </c>
      <c r="BB19" s="35"/>
      <c r="BC19" s="35" t="s">
        <v>141</v>
      </c>
      <c r="BD19" s="35"/>
      <c r="BE19" s="35" t="s">
        <v>344</v>
      </c>
      <c r="BF19" s="35" t="s">
        <v>316</v>
      </c>
      <c r="BG19" s="35"/>
      <c r="BH19" s="35" t="s">
        <v>361</v>
      </c>
      <c r="BI19" s="35" t="s">
        <v>143</v>
      </c>
      <c r="BJ19" s="35" t="s">
        <v>313</v>
      </c>
      <c r="BK19" s="35" t="s">
        <v>319</v>
      </c>
      <c r="BL19" s="35" t="s">
        <v>363</v>
      </c>
      <c r="BM19" s="35" t="s">
        <v>317</v>
      </c>
      <c r="BN19" s="35"/>
      <c r="BO19" s="35" t="s">
        <v>141</v>
      </c>
      <c r="BP19" s="35"/>
      <c r="BQ19" s="35" t="s">
        <v>144</v>
      </c>
      <c r="BR19" s="35" t="s">
        <v>316</v>
      </c>
      <c r="BS19" s="35"/>
      <c r="BT19" s="35"/>
      <c r="BU19" s="35" t="s">
        <v>143</v>
      </c>
      <c r="BV19" s="35" t="s">
        <v>313</v>
      </c>
      <c r="BW19" s="35" t="s">
        <v>313</v>
      </c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</row>
    <row r="20" spans="1:123" x14ac:dyDescent="0.2">
      <c r="A20" s="36"/>
      <c r="B20" s="2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</row>
    <row r="21" spans="1:123" x14ac:dyDescent="0.2">
      <c r="A21" s="34"/>
      <c r="B21" s="28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</row>
    <row r="22" spans="1:123" x14ac:dyDescent="0.2">
      <c r="A22" s="36"/>
      <c r="B22" s="2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 t="s">
        <v>141</v>
      </c>
      <c r="AR22" s="37" t="s">
        <v>364</v>
      </c>
      <c r="AS22" s="37" t="s">
        <v>315</v>
      </c>
      <c r="AT22" s="37" t="s">
        <v>365</v>
      </c>
      <c r="AU22" s="37"/>
      <c r="AV22" s="37" t="s">
        <v>345</v>
      </c>
      <c r="AW22" s="37" t="s">
        <v>143</v>
      </c>
      <c r="AX22" s="37" t="s">
        <v>313</v>
      </c>
      <c r="AY22" s="37" t="s">
        <v>365</v>
      </c>
      <c r="AZ22" s="37" t="s">
        <v>366</v>
      </c>
      <c r="BA22" s="37" t="s">
        <v>335</v>
      </c>
      <c r="BB22" s="37"/>
      <c r="BC22" s="37" t="s">
        <v>141</v>
      </c>
      <c r="BD22" s="37" t="s">
        <v>367</v>
      </c>
      <c r="BE22" s="37" t="s">
        <v>151</v>
      </c>
      <c r="BF22" s="37" t="s">
        <v>143</v>
      </c>
      <c r="BG22" s="37"/>
      <c r="BH22" s="37" t="s">
        <v>143</v>
      </c>
      <c r="BI22" s="37" t="s">
        <v>143</v>
      </c>
      <c r="BJ22" s="37" t="s">
        <v>313</v>
      </c>
      <c r="BK22" s="37" t="s">
        <v>143</v>
      </c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</row>
    <row r="23" spans="1:123" x14ac:dyDescent="0.2">
      <c r="A23" s="34"/>
      <c r="B23" s="28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 t="s">
        <v>148</v>
      </c>
      <c r="AR23" s="35" t="s">
        <v>377</v>
      </c>
      <c r="AS23" s="35" t="s">
        <v>146</v>
      </c>
      <c r="AT23" s="35" t="s">
        <v>143</v>
      </c>
      <c r="AU23" s="35"/>
      <c r="AV23" s="35" t="s">
        <v>378</v>
      </c>
      <c r="AW23" s="35"/>
      <c r="AX23" s="35"/>
      <c r="AY23" s="35"/>
      <c r="AZ23" s="35" t="s">
        <v>379</v>
      </c>
      <c r="BA23" s="35" t="s">
        <v>380</v>
      </c>
      <c r="BB23" s="35" t="s">
        <v>381</v>
      </c>
      <c r="BC23" s="35" t="s">
        <v>141</v>
      </c>
      <c r="BD23" s="35" t="s">
        <v>382</v>
      </c>
      <c r="BE23" s="35" t="s">
        <v>150</v>
      </c>
      <c r="BF23" s="35" t="s">
        <v>316</v>
      </c>
      <c r="BG23" s="35"/>
      <c r="BH23" s="35" t="s">
        <v>383</v>
      </c>
      <c r="BI23" s="35" t="s">
        <v>143</v>
      </c>
      <c r="BJ23" s="35" t="s">
        <v>313</v>
      </c>
      <c r="BK23" s="35" t="s">
        <v>350</v>
      </c>
      <c r="BL23" s="35" t="s">
        <v>384</v>
      </c>
      <c r="BM23" s="35" t="s">
        <v>312</v>
      </c>
      <c r="BN23" s="35" t="s">
        <v>385</v>
      </c>
      <c r="BO23" s="35" t="s">
        <v>141</v>
      </c>
      <c r="BP23" s="35" t="s">
        <v>386</v>
      </c>
      <c r="BQ23" s="35" t="s">
        <v>142</v>
      </c>
      <c r="BR23" s="35" t="s">
        <v>316</v>
      </c>
      <c r="BS23" s="35"/>
      <c r="BT23" s="35" t="s">
        <v>387</v>
      </c>
      <c r="BU23" s="35" t="s">
        <v>143</v>
      </c>
      <c r="BV23" s="35" t="s">
        <v>313</v>
      </c>
      <c r="BW23" s="35" t="s">
        <v>388</v>
      </c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</row>
    <row r="24" spans="1:123" x14ac:dyDescent="0.2">
      <c r="A24" s="36"/>
      <c r="B24" s="2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</row>
    <row r="25" spans="1:123" x14ac:dyDescent="0.2">
      <c r="A25" s="34"/>
      <c r="B25" s="28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 t="s">
        <v>141</v>
      </c>
      <c r="AR25" s="35"/>
      <c r="AS25" s="35" t="s">
        <v>348</v>
      </c>
      <c r="AT25" s="35" t="s">
        <v>390</v>
      </c>
      <c r="AU25" s="35"/>
      <c r="AV25" s="35" t="s">
        <v>314</v>
      </c>
      <c r="AW25" s="35" t="s">
        <v>143</v>
      </c>
      <c r="AX25" s="35" t="s">
        <v>339</v>
      </c>
      <c r="AY25" s="35" t="s">
        <v>319</v>
      </c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</row>
    <row r="26" spans="1:123" x14ac:dyDescent="0.2">
      <c r="A26" s="36"/>
      <c r="B26" s="2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</row>
    <row r="29" spans="1:123" x14ac:dyDescent="0.2">
      <c r="A29" s="25" t="s">
        <v>467</v>
      </c>
      <c r="B29" s="25" t="s">
        <v>468</v>
      </c>
      <c r="C29" s="25" t="s">
        <v>469</v>
      </c>
      <c r="D29" s="25" t="s">
        <v>470</v>
      </c>
      <c r="E29" s="25" t="s">
        <v>471</v>
      </c>
      <c r="F29" s="25" t="s">
        <v>472</v>
      </c>
      <c r="G29" s="25" t="s">
        <v>473</v>
      </c>
      <c r="H29" s="25" t="s">
        <v>474</v>
      </c>
      <c r="I29" s="25" t="s">
        <v>475</v>
      </c>
      <c r="J29" s="25" t="s">
        <v>476</v>
      </c>
      <c r="K29" s="25" t="s">
        <v>477</v>
      </c>
      <c r="L29" s="25" t="s">
        <v>478</v>
      </c>
      <c r="M29" s="25" t="s">
        <v>479</v>
      </c>
      <c r="N29" s="25" t="s">
        <v>480</v>
      </c>
      <c r="O29" s="25" t="s">
        <v>481</v>
      </c>
    </row>
    <row r="99" spans="1:15" x14ac:dyDescent="0.2">
      <c r="A99" s="25">
        <v>18</v>
      </c>
      <c r="B99" s="25" t="s">
        <v>154</v>
      </c>
      <c r="C99" s="25" t="s">
        <v>371</v>
      </c>
      <c r="D99" s="25" t="s">
        <v>312</v>
      </c>
      <c r="E99" s="25" t="s">
        <v>372</v>
      </c>
      <c r="F99" s="25" t="s">
        <v>148</v>
      </c>
      <c r="G99" s="25" t="s">
        <v>373</v>
      </c>
      <c r="H99" s="25">
        <v>39</v>
      </c>
      <c r="I99" s="25" t="str">
        <f>+IF(Tabla2[[#This Row],[Columna8]]&lt;18,"Menor de edad",IF(Tabla2[[#This Row],[Columna8]]&lt;=30,"18-30 años",IF(Tabla2[[#This Row],[Columna8]]&lt;=50,"31-50 años","Mayor de 51 años")))</f>
        <v>31-50 años</v>
      </c>
      <c r="J99" s="25" t="s">
        <v>445</v>
      </c>
      <c r="L99" s="25" t="s">
        <v>453</v>
      </c>
      <c r="M99" s="25" t="s">
        <v>143</v>
      </c>
      <c r="N99" s="25" t="s">
        <v>313</v>
      </c>
      <c r="O99" s="25" t="s">
        <v>338</v>
      </c>
    </row>
    <row r="100" spans="1:15" x14ac:dyDescent="0.2">
      <c r="A100" s="25">
        <v>18</v>
      </c>
      <c r="B100" s="25" t="s">
        <v>154</v>
      </c>
      <c r="C100" s="25" t="s">
        <v>374</v>
      </c>
      <c r="D100" s="25" t="s">
        <v>312</v>
      </c>
      <c r="E100" s="25" t="s">
        <v>375</v>
      </c>
      <c r="F100" s="25" t="s">
        <v>141</v>
      </c>
      <c r="G100" s="25" t="s">
        <v>376</v>
      </c>
      <c r="H100" s="25">
        <v>32</v>
      </c>
      <c r="I100" s="25" t="str">
        <f>+IF(Tabla2[[#This Row],[Columna8]]&lt;18,"Menor de edad",IF(Tabla2[[#This Row],[Columna8]]&lt;=30,"18-30 años",IF(Tabla2[[#This Row],[Columna8]]&lt;=50,"31-50 años","Mayor de 51 años")))</f>
        <v>31-50 años</v>
      </c>
      <c r="J100" s="25" t="s">
        <v>445</v>
      </c>
      <c r="L100" s="25" t="s">
        <v>448</v>
      </c>
      <c r="M100" s="25" t="s">
        <v>143</v>
      </c>
      <c r="N100" s="25" t="s">
        <v>339</v>
      </c>
      <c r="O100" s="25" t="s">
        <v>338</v>
      </c>
    </row>
    <row r="101" spans="1:15" x14ac:dyDescent="0.2">
      <c r="A101" s="25">
        <v>18</v>
      </c>
      <c r="B101" s="25" t="s">
        <v>154</v>
      </c>
      <c r="C101" s="25" t="s">
        <v>379</v>
      </c>
      <c r="D101" s="25" t="s">
        <v>312</v>
      </c>
      <c r="E101" s="25" t="s">
        <v>381</v>
      </c>
      <c r="F101" s="25" t="s">
        <v>141</v>
      </c>
      <c r="G101" s="25" t="s">
        <v>382</v>
      </c>
      <c r="H101" s="25">
        <v>29</v>
      </c>
      <c r="I101" s="25" t="str">
        <f>+IF(Tabla2[[#This Row],[Columna8]]&lt;18,"Menor de edad",IF(Tabla2[[#This Row],[Columna8]]&lt;=30,"18-30 años",IF(Tabla2[[#This Row],[Columna8]]&lt;=50,"31-50 años","Mayor de 51 años")))</f>
        <v>18-30 años</v>
      </c>
      <c r="J101" s="25" t="s">
        <v>447</v>
      </c>
      <c r="L101" s="25" t="s">
        <v>451</v>
      </c>
      <c r="M101" s="25" t="s">
        <v>143</v>
      </c>
      <c r="N101" s="25" t="s">
        <v>313</v>
      </c>
      <c r="O101" s="25" t="s">
        <v>338</v>
      </c>
    </row>
    <row r="102" spans="1:15" x14ac:dyDescent="0.2">
      <c r="A102" s="25">
        <v>18</v>
      </c>
      <c r="B102" s="25" t="s">
        <v>154</v>
      </c>
      <c r="C102" s="25" t="s">
        <v>368</v>
      </c>
      <c r="D102" s="25" t="s">
        <v>312</v>
      </c>
      <c r="E102" s="25" t="s">
        <v>369</v>
      </c>
      <c r="F102" s="25" t="s">
        <v>141</v>
      </c>
      <c r="G102" s="25" t="s">
        <v>370</v>
      </c>
      <c r="H102" s="25">
        <v>55</v>
      </c>
      <c r="I102" s="25" t="str">
        <f>+IF(Tabla2[[#This Row],[Columna8]]&lt;18,"Menor de edad",IF(Tabla2[[#This Row],[Columna8]]&lt;=30,"18-30 años",IF(Tabla2[[#This Row],[Columna8]]&lt;=50,"31-50 años","Mayor de 51 años")))</f>
        <v>Mayor de 51 años</v>
      </c>
      <c r="J102" s="25" t="s">
        <v>446</v>
      </c>
      <c r="L102" s="25" t="s">
        <v>453</v>
      </c>
      <c r="M102" s="25" t="s">
        <v>143</v>
      </c>
      <c r="N102" s="25" t="s">
        <v>313</v>
      </c>
      <c r="O102" s="25" t="s">
        <v>338</v>
      </c>
    </row>
    <row r="103" spans="1:15" x14ac:dyDescent="0.2">
      <c r="A103" s="25">
        <v>20</v>
      </c>
      <c r="B103" s="25" t="s">
        <v>155</v>
      </c>
      <c r="C103" s="25" t="s">
        <v>351</v>
      </c>
      <c r="D103" s="25" t="s">
        <v>312</v>
      </c>
      <c r="F103" s="25" t="s">
        <v>141</v>
      </c>
      <c r="G103" s="25" t="s">
        <v>389</v>
      </c>
      <c r="H103" s="25">
        <v>28</v>
      </c>
      <c r="I103" s="25" t="str">
        <f>+IF(Tabla2[[#This Row],[Columna8]]&lt;18,"Menor de edad",IF(Tabla2[[#This Row],[Columna8]]&lt;=30,"18-30 años",IF(Tabla2[[#This Row],[Columna8]]&lt;=50,"31-50 años","Mayor de 51 años")))</f>
        <v>18-30 años</v>
      </c>
      <c r="J103" s="25" t="s">
        <v>447</v>
      </c>
      <c r="L103" s="25" t="s">
        <v>453</v>
      </c>
      <c r="M103" s="25" t="s">
        <v>143</v>
      </c>
      <c r="N103" s="25" t="s">
        <v>313</v>
      </c>
      <c r="O103" s="25" t="s">
        <v>338</v>
      </c>
    </row>
  </sheetData>
  <mergeCells count="8">
    <mergeCell ref="A1:B3"/>
    <mergeCell ref="C1:I1"/>
    <mergeCell ref="J1:K1"/>
    <mergeCell ref="C2:I2"/>
    <mergeCell ref="J2:K2"/>
    <mergeCell ref="C3:E3"/>
    <mergeCell ref="F3:I3"/>
    <mergeCell ref="J3:K3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2"/>
  <sheetViews>
    <sheetView workbookViewId="0">
      <selection activeCell="J8" sqref="J8"/>
    </sheetView>
  </sheetViews>
  <sheetFormatPr baseColWidth="10" defaultRowHeight="15" x14ac:dyDescent="0.25"/>
  <cols>
    <col min="1" max="1" width="17.5703125" customWidth="1"/>
    <col min="2" max="2" width="17.85546875" customWidth="1"/>
    <col min="3" max="3" width="18.140625" customWidth="1"/>
    <col min="4" max="4" width="16.5703125" customWidth="1"/>
    <col min="5" max="5" width="14.140625" customWidth="1"/>
    <col min="6" max="6" width="11.140625" customWidth="1"/>
    <col min="7" max="7" width="12.7109375" customWidth="1"/>
    <col min="8" max="8" width="12.5703125" customWidth="1"/>
    <col min="9" max="9" width="16" bestFit="1" customWidth="1"/>
    <col min="10" max="10" width="19.140625" bestFit="1" customWidth="1"/>
    <col min="11" max="11" width="14.5703125" bestFit="1" customWidth="1"/>
    <col min="12" max="13" width="16.5703125" bestFit="1" customWidth="1"/>
    <col min="14" max="14" width="17.7109375" bestFit="1" customWidth="1"/>
    <col min="15" max="15" width="23.42578125" bestFit="1" customWidth="1"/>
    <col min="16" max="16" width="16.5703125" bestFit="1" customWidth="1"/>
    <col min="17" max="17" width="26.5703125" bestFit="1" customWidth="1"/>
    <col min="18" max="18" width="12.5703125" bestFit="1" customWidth="1"/>
  </cols>
  <sheetData>
    <row r="1" spans="1:11" ht="43.5" customHeight="1" x14ac:dyDescent="0.25">
      <c r="A1" s="47"/>
      <c r="B1" s="48"/>
      <c r="C1" s="84" t="s">
        <v>482</v>
      </c>
      <c r="D1" s="85"/>
      <c r="E1" s="85"/>
      <c r="F1" s="85"/>
      <c r="G1" s="85"/>
      <c r="H1" s="85"/>
      <c r="I1" s="86"/>
      <c r="J1" s="57" t="str">
        <f>BASE_DE_DATOS!J1</f>
        <v>GOL-AIS-FO-30</v>
      </c>
      <c r="K1" s="58"/>
    </row>
    <row r="2" spans="1:11" ht="30.75" customHeight="1" x14ac:dyDescent="0.25">
      <c r="A2" s="49"/>
      <c r="B2" s="50"/>
      <c r="C2" s="87" t="s">
        <v>466</v>
      </c>
      <c r="D2" s="85"/>
      <c r="E2" s="85"/>
      <c r="F2" s="85"/>
      <c r="G2" s="85"/>
      <c r="H2" s="85"/>
      <c r="I2" s="86"/>
      <c r="J2" s="88" t="str">
        <f>+BASE_DE_DATOS!J2</f>
        <v>APROBACION: 
DIRECTOR AGROINDUSTRIAL</v>
      </c>
      <c r="K2" s="89"/>
    </row>
    <row r="3" spans="1:11" x14ac:dyDescent="0.25">
      <c r="A3" s="51"/>
      <c r="B3" s="52"/>
      <c r="C3" s="90" t="str">
        <f>BASE_DE_DATOS!C3</f>
        <v>VERSION 3</v>
      </c>
      <c r="D3" s="91"/>
      <c r="E3" s="92"/>
      <c r="F3" s="90" t="str">
        <f>BASE_DE_DATOS!F3</f>
        <v>FECHA: 17/02/2015</v>
      </c>
      <c r="G3" s="91"/>
      <c r="H3" s="91"/>
      <c r="I3" s="92"/>
      <c r="J3" s="93" t="s">
        <v>461</v>
      </c>
      <c r="K3" s="94"/>
    </row>
    <row r="5" spans="1:11" ht="31.5" x14ac:dyDescent="0.5">
      <c r="A5" s="20" t="s">
        <v>460</v>
      </c>
      <c r="B5" s="20"/>
    </row>
    <row r="7" spans="1:11" x14ac:dyDescent="0.25">
      <c r="A7" s="2" t="s">
        <v>420</v>
      </c>
      <c r="B7" t="s">
        <v>419</v>
      </c>
    </row>
    <row r="8" spans="1:11" x14ac:dyDescent="0.25">
      <c r="A8" s="3" t="s">
        <v>424</v>
      </c>
      <c r="B8" s="1"/>
    </row>
    <row r="9" spans="1:11" x14ac:dyDescent="0.25">
      <c r="A9" s="3" t="s">
        <v>421</v>
      </c>
      <c r="B9" s="1"/>
    </row>
    <row r="17" spans="1:2" x14ac:dyDescent="0.25">
      <c r="A17" s="2" t="s">
        <v>420</v>
      </c>
      <c r="B17" t="s">
        <v>419</v>
      </c>
    </row>
    <row r="18" spans="1:2" x14ac:dyDescent="0.25">
      <c r="A18" s="3" t="s">
        <v>424</v>
      </c>
      <c r="B18" s="1"/>
    </row>
    <row r="19" spans="1:2" x14ac:dyDescent="0.25">
      <c r="A19" s="3" t="s">
        <v>421</v>
      </c>
      <c r="B19" s="1"/>
    </row>
    <row r="33" spans="1:2" x14ac:dyDescent="0.25">
      <c r="A33" s="2" t="s">
        <v>420</v>
      </c>
      <c r="B33" t="s">
        <v>419</v>
      </c>
    </row>
    <row r="34" spans="1:2" x14ac:dyDescent="0.25">
      <c r="A34" s="3" t="s">
        <v>424</v>
      </c>
      <c r="B34" s="1"/>
    </row>
    <row r="35" spans="1:2" x14ac:dyDescent="0.25">
      <c r="A35" s="3" t="s">
        <v>421</v>
      </c>
      <c r="B35" s="1"/>
    </row>
    <row r="53" spans="1:2" x14ac:dyDescent="0.25">
      <c r="A53" s="2" t="s">
        <v>420</v>
      </c>
      <c r="B53" t="s">
        <v>419</v>
      </c>
    </row>
    <row r="54" spans="1:2" x14ac:dyDescent="0.25">
      <c r="A54" s="3" t="s">
        <v>424</v>
      </c>
      <c r="B54" s="1"/>
    </row>
    <row r="55" spans="1:2" x14ac:dyDescent="0.25">
      <c r="A55" s="3" t="s">
        <v>421</v>
      </c>
      <c r="B55" s="1"/>
    </row>
    <row r="72" spans="1:2" x14ac:dyDescent="0.25">
      <c r="A72" s="2" t="s">
        <v>420</v>
      </c>
      <c r="B72" t="s">
        <v>419</v>
      </c>
    </row>
    <row r="73" spans="1:2" x14ac:dyDescent="0.25">
      <c r="A73" s="3" t="s">
        <v>424</v>
      </c>
      <c r="B73" s="1"/>
    </row>
    <row r="74" spans="1:2" x14ac:dyDescent="0.25">
      <c r="A74" s="3" t="s">
        <v>421</v>
      </c>
      <c r="B74" s="1"/>
    </row>
    <row r="91" spans="1:3" x14ac:dyDescent="0.25">
      <c r="A91" s="2" t="s">
        <v>419</v>
      </c>
      <c r="B91" s="2" t="s">
        <v>422</v>
      </c>
    </row>
    <row r="92" spans="1:3" x14ac:dyDescent="0.25">
      <c r="A92" s="2" t="s">
        <v>420</v>
      </c>
      <c r="B92" t="s">
        <v>424</v>
      </c>
      <c r="C92" t="s">
        <v>421</v>
      </c>
    </row>
    <row r="93" spans="1:3" x14ac:dyDescent="0.25">
      <c r="A93" s="3" t="s">
        <v>424</v>
      </c>
      <c r="B93" s="1"/>
      <c r="C93" s="1"/>
    </row>
    <row r="94" spans="1:3" x14ac:dyDescent="0.25">
      <c r="A94" s="3" t="s">
        <v>421</v>
      </c>
      <c r="B94" s="1"/>
      <c r="C94" s="1"/>
    </row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13" spans="1:2" x14ac:dyDescent="0.25">
      <c r="A113" s="2" t="s">
        <v>420</v>
      </c>
      <c r="B113" t="s">
        <v>419</v>
      </c>
    </row>
    <row r="114" spans="1:2" x14ac:dyDescent="0.25">
      <c r="A114" s="3" t="s">
        <v>424</v>
      </c>
      <c r="B114" s="1"/>
    </row>
    <row r="115" spans="1:2" x14ac:dyDescent="0.25">
      <c r="A115" s="3" t="s">
        <v>421</v>
      </c>
      <c r="B115" s="1"/>
    </row>
    <row r="128" spans="1:2" x14ac:dyDescent="0.25">
      <c r="A128" s="2" t="s">
        <v>420</v>
      </c>
      <c r="B128" t="s">
        <v>419</v>
      </c>
    </row>
    <row r="129" spans="1:2" x14ac:dyDescent="0.25">
      <c r="A129" s="3" t="s">
        <v>424</v>
      </c>
      <c r="B129" s="1"/>
    </row>
    <row r="130" spans="1:2" x14ac:dyDescent="0.25">
      <c r="A130" s="3" t="s">
        <v>421</v>
      </c>
      <c r="B130" s="1"/>
    </row>
    <row r="148" spans="1:2" x14ac:dyDescent="0.25">
      <c r="A148" s="2" t="s">
        <v>420</v>
      </c>
      <c r="B148" t="s">
        <v>419</v>
      </c>
    </row>
    <row r="149" spans="1:2" x14ac:dyDescent="0.25">
      <c r="A149" s="3" t="s">
        <v>424</v>
      </c>
      <c r="B149" s="1"/>
    </row>
    <row r="150" spans="1:2" x14ac:dyDescent="0.25">
      <c r="A150" s="3" t="s">
        <v>421</v>
      </c>
      <c r="B150" s="1"/>
    </row>
    <row r="167" spans="1:2" x14ac:dyDescent="0.25">
      <c r="A167" s="2" t="s">
        <v>420</v>
      </c>
      <c r="B167" t="s">
        <v>419</v>
      </c>
    </row>
    <row r="168" spans="1:2" x14ac:dyDescent="0.25">
      <c r="A168" s="3" t="s">
        <v>424</v>
      </c>
      <c r="B168" s="1"/>
    </row>
    <row r="169" spans="1:2" x14ac:dyDescent="0.25">
      <c r="A169" s="3" t="s">
        <v>421</v>
      </c>
      <c r="B169" s="1"/>
    </row>
    <row r="182" spans="1:2" x14ac:dyDescent="0.25">
      <c r="A182" s="2" t="s">
        <v>432</v>
      </c>
    </row>
    <row r="183" spans="1:2" x14ac:dyDescent="0.25">
      <c r="A183" s="3" t="s">
        <v>428</v>
      </c>
      <c r="B183" s="6"/>
    </row>
    <row r="184" spans="1:2" x14ac:dyDescent="0.25">
      <c r="A184" s="3" t="s">
        <v>429</v>
      </c>
      <c r="B184" s="6"/>
    </row>
    <row r="185" spans="1:2" x14ac:dyDescent="0.25">
      <c r="A185" s="3" t="s">
        <v>430</v>
      </c>
      <c r="B185" s="6"/>
    </row>
    <row r="186" spans="1:2" x14ac:dyDescent="0.25">
      <c r="A186" s="3" t="s">
        <v>431</v>
      </c>
      <c r="B186" s="6"/>
    </row>
    <row r="200" spans="1:5" x14ac:dyDescent="0.25">
      <c r="A200" s="2" t="s">
        <v>420</v>
      </c>
      <c r="B200" t="s">
        <v>428</v>
      </c>
      <c r="C200" t="s">
        <v>427</v>
      </c>
      <c r="D200" s="7" t="s">
        <v>433</v>
      </c>
      <c r="E200" s="13" t="s">
        <v>434</v>
      </c>
    </row>
    <row r="201" spans="1:5" x14ac:dyDescent="0.25">
      <c r="A201" s="3" t="s">
        <v>424</v>
      </c>
      <c r="B201" s="6"/>
      <c r="C201" s="6"/>
      <c r="D201" s="9">
        <f>+GETPIVOTDATA("Suma de Area Total",$A$200,"Nombre Predio",A201)</f>
        <v>0</v>
      </c>
      <c r="E201" s="14" t="e">
        <f>+GETPIVOTDATA("Suma de Area intervenida",$A$200,"Nombre Predio",$A201)/GETPIVOTDATA("Suma de Area Total",$A$200,"Nombre Predio",$A201)</f>
        <v>#DIV/0!</v>
      </c>
    </row>
    <row r="202" spans="1:5" x14ac:dyDescent="0.25">
      <c r="A202" s="3" t="s">
        <v>421</v>
      </c>
      <c r="B202" s="6"/>
      <c r="C202" s="6"/>
      <c r="D202" s="9" t="e">
        <f t="shared" ref="D202:D209" si="0">+GETPIVOTDATA("Suma de Area Total",$A$200,"Nombre Predio",A202)</f>
        <v>#REF!</v>
      </c>
      <c r="E202" s="14" t="e">
        <f t="shared" ref="E202:E220" si="1">+GETPIVOTDATA("Suma de Area intervenida",$A$200,"Nombre Predio",$A202)/GETPIVOTDATA("Suma de Area Total",$A$200,"Nombre Predio",$A202)</f>
        <v>#REF!</v>
      </c>
    </row>
    <row r="203" spans="1:5" x14ac:dyDescent="0.25">
      <c r="D203" s="9" t="e">
        <f t="shared" si="0"/>
        <v>#REF!</v>
      </c>
      <c r="E203" s="14" t="e">
        <f t="shared" si="1"/>
        <v>#REF!</v>
      </c>
    </row>
    <row r="204" spans="1:5" x14ac:dyDescent="0.25">
      <c r="D204" s="9" t="e">
        <f t="shared" si="0"/>
        <v>#REF!</v>
      </c>
      <c r="E204" s="14" t="e">
        <f t="shared" si="1"/>
        <v>#REF!</v>
      </c>
    </row>
    <row r="205" spans="1:5" x14ac:dyDescent="0.25">
      <c r="D205" s="9" t="e">
        <f t="shared" si="0"/>
        <v>#REF!</v>
      </c>
      <c r="E205" s="14" t="e">
        <f t="shared" si="1"/>
        <v>#REF!</v>
      </c>
    </row>
    <row r="206" spans="1:5" x14ac:dyDescent="0.25">
      <c r="D206" s="9" t="e">
        <f t="shared" si="0"/>
        <v>#REF!</v>
      </c>
      <c r="E206" s="14" t="e">
        <f t="shared" si="1"/>
        <v>#REF!</v>
      </c>
    </row>
    <row r="207" spans="1:5" x14ac:dyDescent="0.25">
      <c r="D207" s="9" t="e">
        <f t="shared" si="0"/>
        <v>#REF!</v>
      </c>
      <c r="E207" s="14" t="e">
        <f t="shared" si="1"/>
        <v>#REF!</v>
      </c>
    </row>
    <row r="208" spans="1:5" x14ac:dyDescent="0.25">
      <c r="D208" s="9" t="e">
        <f t="shared" si="0"/>
        <v>#REF!</v>
      </c>
      <c r="E208" s="14" t="e">
        <f t="shared" si="1"/>
        <v>#REF!</v>
      </c>
    </row>
    <row r="209" spans="4:5" x14ac:dyDescent="0.25">
      <c r="D209" s="9" t="e">
        <f t="shared" si="0"/>
        <v>#REF!</v>
      </c>
      <c r="E209" s="14" t="e">
        <f t="shared" si="1"/>
        <v>#REF!</v>
      </c>
    </row>
    <row r="210" spans="4:5" x14ac:dyDescent="0.25">
      <c r="D210" s="9" t="e">
        <f t="shared" ref="D210:D211" si="2">+GETPIVOTDATA("Suma de Area Total",$A$200,"Nombre Predio",A210)</f>
        <v>#REF!</v>
      </c>
      <c r="E210" s="14" t="e">
        <f t="shared" si="1"/>
        <v>#REF!</v>
      </c>
    </row>
    <row r="211" spans="4:5" x14ac:dyDescent="0.25">
      <c r="D211" s="9" t="e">
        <f t="shared" si="2"/>
        <v>#REF!</v>
      </c>
      <c r="E211" s="14" t="e">
        <f t="shared" si="1"/>
        <v>#REF!</v>
      </c>
    </row>
    <row r="212" spans="4:5" x14ac:dyDescent="0.25">
      <c r="D212" s="9" t="e">
        <f t="shared" ref="D212:D220" si="3">+GETPIVOTDATA("Suma de Area Total",$A$200,"Nombre Predio",A212)</f>
        <v>#REF!</v>
      </c>
      <c r="E212" s="14" t="e">
        <f t="shared" si="1"/>
        <v>#REF!</v>
      </c>
    </row>
    <row r="213" spans="4:5" x14ac:dyDescent="0.25">
      <c r="D213" s="9" t="e">
        <f t="shared" si="3"/>
        <v>#REF!</v>
      </c>
      <c r="E213" s="14" t="e">
        <f t="shared" si="1"/>
        <v>#REF!</v>
      </c>
    </row>
    <row r="214" spans="4:5" x14ac:dyDescent="0.25">
      <c r="D214" s="9" t="e">
        <f t="shared" si="3"/>
        <v>#REF!</v>
      </c>
      <c r="E214" s="14" t="e">
        <f t="shared" si="1"/>
        <v>#REF!</v>
      </c>
    </row>
    <row r="215" spans="4:5" x14ac:dyDescent="0.25">
      <c r="D215" s="9" t="e">
        <f t="shared" si="3"/>
        <v>#REF!</v>
      </c>
      <c r="E215" s="14" t="e">
        <f t="shared" si="1"/>
        <v>#REF!</v>
      </c>
    </row>
    <row r="216" spans="4:5" x14ac:dyDescent="0.25">
      <c r="D216" s="9" t="e">
        <f t="shared" si="3"/>
        <v>#REF!</v>
      </c>
      <c r="E216" s="14" t="e">
        <f t="shared" si="1"/>
        <v>#REF!</v>
      </c>
    </row>
    <row r="217" spans="4:5" x14ac:dyDescent="0.25">
      <c r="D217" s="9" t="e">
        <f t="shared" si="3"/>
        <v>#REF!</v>
      </c>
      <c r="E217" s="14" t="e">
        <f t="shared" si="1"/>
        <v>#REF!</v>
      </c>
    </row>
    <row r="218" spans="4:5" x14ac:dyDescent="0.25">
      <c r="D218" s="9" t="e">
        <f t="shared" si="3"/>
        <v>#REF!</v>
      </c>
      <c r="E218" s="14" t="e">
        <f t="shared" si="1"/>
        <v>#REF!</v>
      </c>
    </row>
    <row r="219" spans="4:5" x14ac:dyDescent="0.25">
      <c r="D219" s="9" t="e">
        <f t="shared" si="3"/>
        <v>#REF!</v>
      </c>
      <c r="E219" s="14" t="e">
        <f t="shared" si="1"/>
        <v>#REF!</v>
      </c>
    </row>
    <row r="220" spans="4:5" x14ac:dyDescent="0.25">
      <c r="D220" s="11" t="e">
        <f t="shared" si="3"/>
        <v>#REF!</v>
      </c>
      <c r="E220" s="15" t="e">
        <f t="shared" si="1"/>
        <v>#REF!</v>
      </c>
    </row>
    <row r="221" spans="4:5" x14ac:dyDescent="0.25">
      <c r="E221" s="4"/>
    </row>
    <row r="222" spans="4:5" x14ac:dyDescent="0.25">
      <c r="D222" s="7" t="s">
        <v>437</v>
      </c>
      <c r="E222" s="8">
        <f>+MAX(B201:B220)</f>
        <v>0</v>
      </c>
    </row>
    <row r="223" spans="4:5" x14ac:dyDescent="0.25">
      <c r="D223" s="9" t="s">
        <v>436</v>
      </c>
      <c r="E223" s="10" t="e">
        <f>+AVERAGE(B201:B220)</f>
        <v>#DIV/0!</v>
      </c>
    </row>
    <row r="224" spans="4:5" x14ac:dyDescent="0.25">
      <c r="D224" s="11" t="s">
        <v>435</v>
      </c>
      <c r="E224" s="12" t="e">
        <f>+_xlfn.COVARIANCE.S(D201:D220,E201:E220)/SQRT(VARA(D201:D220)*VARA(E201:E220))</f>
        <v>#DIV/0!</v>
      </c>
    </row>
    <row r="228" spans="1:7" x14ac:dyDescent="0.25">
      <c r="A228" s="2" t="s">
        <v>10</v>
      </c>
      <c r="B228" s="2" t="s">
        <v>36</v>
      </c>
      <c r="C228" s="2" t="s">
        <v>37</v>
      </c>
      <c r="D228" s="2" t="s">
        <v>38</v>
      </c>
      <c r="E228" s="2" t="s">
        <v>39</v>
      </c>
      <c r="F228" s="2" t="s">
        <v>40</v>
      </c>
      <c r="G228" s="2" t="s">
        <v>41</v>
      </c>
    </row>
    <row r="229" spans="1:7" x14ac:dyDescent="0.25">
      <c r="A229" t="s">
        <v>424</v>
      </c>
      <c r="B229" t="s">
        <v>424</v>
      </c>
      <c r="C229" t="s">
        <v>424</v>
      </c>
      <c r="D229" t="s">
        <v>424</v>
      </c>
      <c r="E229" t="s">
        <v>424</v>
      </c>
      <c r="F229" t="s">
        <v>424</v>
      </c>
      <c r="G229" t="s">
        <v>424</v>
      </c>
    </row>
    <row r="230" spans="1:7" x14ac:dyDescent="0.25">
      <c r="A230" t="s">
        <v>421</v>
      </c>
    </row>
    <row r="251" spans="1:7" x14ac:dyDescent="0.25">
      <c r="B251" t="str">
        <f>+B228</f>
        <v>Morador Actual</v>
      </c>
      <c r="C251" t="str">
        <f t="shared" ref="C251:G251" si="4">+C228</f>
        <v>Propietarios</v>
      </c>
      <c r="D251" t="str">
        <f t="shared" si="4"/>
        <v>Asociaciones</v>
      </c>
      <c r="E251" t="str">
        <f t="shared" si="4"/>
        <v>Terceros</v>
      </c>
      <c r="F251" t="str">
        <f t="shared" si="4"/>
        <v>Gubernamental</v>
      </c>
      <c r="G251" t="str">
        <f t="shared" si="4"/>
        <v>Mixtas</v>
      </c>
    </row>
    <row r="252" spans="1:7" x14ac:dyDescent="0.25">
      <c r="B252">
        <f>+COUNTIF(B229:B249,"SI")</f>
        <v>0</v>
      </c>
      <c r="C252">
        <f t="shared" ref="C252:G252" si="5">+COUNTIF(C229:C249,"SI")</f>
        <v>0</v>
      </c>
      <c r="D252">
        <f t="shared" si="5"/>
        <v>0</v>
      </c>
      <c r="E252">
        <f t="shared" si="5"/>
        <v>0</v>
      </c>
      <c r="F252">
        <f t="shared" si="5"/>
        <v>0</v>
      </c>
      <c r="G252">
        <f t="shared" si="5"/>
        <v>0</v>
      </c>
    </row>
    <row r="253" spans="1:7" x14ac:dyDescent="0.25">
      <c r="A253" t="s">
        <v>438</v>
      </c>
      <c r="B253" s="4">
        <f>+B252/COUNTA(B229:B249)</f>
        <v>0</v>
      </c>
      <c r="C253" s="4">
        <f t="shared" ref="C253:G253" si="6">+C252/COUNTA(C229:C249)</f>
        <v>0</v>
      </c>
      <c r="D253" s="4">
        <f t="shared" si="6"/>
        <v>0</v>
      </c>
      <c r="E253" s="4">
        <f t="shared" si="6"/>
        <v>0</v>
      </c>
      <c r="F253" s="4">
        <f t="shared" si="6"/>
        <v>0</v>
      </c>
      <c r="G253" s="4">
        <f t="shared" si="6"/>
        <v>0</v>
      </c>
    </row>
    <row r="257" spans="1:2" x14ac:dyDescent="0.25">
      <c r="A257" s="2" t="s">
        <v>420</v>
      </c>
      <c r="B257" t="s">
        <v>419</v>
      </c>
    </row>
    <row r="258" spans="1:2" x14ac:dyDescent="0.25">
      <c r="A258" s="3" t="s">
        <v>424</v>
      </c>
      <c r="B258" s="16"/>
    </row>
    <row r="259" spans="1:2" x14ac:dyDescent="0.25">
      <c r="A259" s="3" t="s">
        <v>421</v>
      </c>
      <c r="B259" s="16"/>
    </row>
    <row r="271" spans="1:2" x14ac:dyDescent="0.25">
      <c r="A271" s="2" t="s">
        <v>420</v>
      </c>
      <c r="B271" t="s">
        <v>419</v>
      </c>
    </row>
    <row r="272" spans="1:2" x14ac:dyDescent="0.25">
      <c r="A272" s="3" t="s">
        <v>424</v>
      </c>
      <c r="B272" s="16"/>
    </row>
    <row r="273" spans="1:2" x14ac:dyDescent="0.25">
      <c r="A273" s="3" t="s">
        <v>421</v>
      </c>
      <c r="B273" s="16"/>
    </row>
    <row r="289" spans="1:2" x14ac:dyDescent="0.25">
      <c r="A289" s="2" t="s">
        <v>420</v>
      </c>
      <c r="B289" t="s">
        <v>419</v>
      </c>
    </row>
    <row r="290" spans="1:2" x14ac:dyDescent="0.25">
      <c r="A290" s="3" t="s">
        <v>424</v>
      </c>
      <c r="B290" s="16"/>
    </row>
    <row r="291" spans="1:2" x14ac:dyDescent="0.25">
      <c r="A291" s="3" t="s">
        <v>421</v>
      </c>
      <c r="B291" s="16"/>
    </row>
    <row r="304" spans="1:2" x14ac:dyDescent="0.25">
      <c r="A304" s="2" t="s">
        <v>420</v>
      </c>
      <c r="B304" t="s">
        <v>419</v>
      </c>
    </row>
    <row r="305" spans="1:2" x14ac:dyDescent="0.25">
      <c r="A305" s="3" t="s">
        <v>424</v>
      </c>
      <c r="B305" s="16"/>
    </row>
    <row r="306" spans="1:2" x14ac:dyDescent="0.25">
      <c r="A306" s="3" t="s">
        <v>421</v>
      </c>
      <c r="B306" s="16"/>
    </row>
    <row r="321" spans="1:2" x14ac:dyDescent="0.25">
      <c r="A321" s="2" t="s">
        <v>420</v>
      </c>
      <c r="B321" t="s">
        <v>419</v>
      </c>
    </row>
    <row r="322" spans="1:2" x14ac:dyDescent="0.25">
      <c r="A322" s="3" t="s">
        <v>424</v>
      </c>
      <c r="B322" s="16"/>
    </row>
    <row r="323" spans="1:2" x14ac:dyDescent="0.25">
      <c r="A323" s="3" t="s">
        <v>421</v>
      </c>
      <c r="B323" s="16"/>
    </row>
    <row r="338" spans="1:2" x14ac:dyDescent="0.25">
      <c r="A338" s="2" t="s">
        <v>420</v>
      </c>
      <c r="B338" t="s">
        <v>419</v>
      </c>
    </row>
    <row r="339" spans="1:2" x14ac:dyDescent="0.25">
      <c r="A339" s="3" t="s">
        <v>424</v>
      </c>
      <c r="B339" s="16"/>
    </row>
    <row r="340" spans="1:2" x14ac:dyDescent="0.25">
      <c r="A340" s="3" t="s">
        <v>421</v>
      </c>
      <c r="B340" s="16"/>
    </row>
    <row r="351" spans="1:2" x14ac:dyDescent="0.25">
      <c r="A351" s="2" t="s">
        <v>420</v>
      </c>
      <c r="B351" t="s">
        <v>419</v>
      </c>
    </row>
    <row r="352" spans="1:2" x14ac:dyDescent="0.25">
      <c r="A352" s="3" t="s">
        <v>424</v>
      </c>
      <c r="B352" s="16"/>
    </row>
    <row r="353" spans="1:2" x14ac:dyDescent="0.25">
      <c r="A353" s="3" t="s">
        <v>421</v>
      </c>
      <c r="B353" s="16"/>
    </row>
    <row r="370" spans="1:2" x14ac:dyDescent="0.25">
      <c r="A370" s="2" t="s">
        <v>420</v>
      </c>
      <c r="B370" t="s">
        <v>419</v>
      </c>
    </row>
    <row r="371" spans="1:2" x14ac:dyDescent="0.25">
      <c r="A371" s="3" t="s">
        <v>424</v>
      </c>
      <c r="B371" s="16"/>
    </row>
    <row r="372" spans="1:2" x14ac:dyDescent="0.25">
      <c r="A372" s="3" t="s">
        <v>421</v>
      </c>
      <c r="B372" s="16"/>
    </row>
    <row r="384" spans="1:2" x14ac:dyDescent="0.25">
      <c r="A384" s="2" t="s">
        <v>420</v>
      </c>
      <c r="B384" t="s">
        <v>419</v>
      </c>
    </row>
    <row r="385" spans="1:2" x14ac:dyDescent="0.25">
      <c r="A385" s="3" t="s">
        <v>424</v>
      </c>
      <c r="B385" s="16"/>
    </row>
    <row r="386" spans="1:2" x14ac:dyDescent="0.25">
      <c r="A386" s="3" t="s">
        <v>421</v>
      </c>
      <c r="B386" s="16"/>
    </row>
    <row r="397" spans="1:2" x14ac:dyDescent="0.25">
      <c r="A397" s="2" t="s">
        <v>420</v>
      </c>
      <c r="B397" t="s">
        <v>419</v>
      </c>
    </row>
    <row r="398" spans="1:2" x14ac:dyDescent="0.25">
      <c r="A398" s="3" t="s">
        <v>424</v>
      </c>
      <c r="B398" s="16"/>
    </row>
    <row r="399" spans="1:2" x14ac:dyDescent="0.25">
      <c r="A399" s="3" t="s">
        <v>421</v>
      </c>
      <c r="B399" s="16"/>
    </row>
    <row r="416" spans="1:2" x14ac:dyDescent="0.25">
      <c r="A416" s="2" t="s">
        <v>420</v>
      </c>
      <c r="B416" t="s">
        <v>419</v>
      </c>
    </row>
    <row r="417" spans="1:2" x14ac:dyDescent="0.25">
      <c r="A417" s="3" t="s">
        <v>424</v>
      </c>
      <c r="B417" s="16"/>
    </row>
    <row r="418" spans="1:2" x14ac:dyDescent="0.25">
      <c r="A418" s="3" t="s">
        <v>421</v>
      </c>
      <c r="B418" s="16"/>
    </row>
    <row r="432" spans="1:2" x14ac:dyDescent="0.25">
      <c r="A432" s="2" t="s">
        <v>420</v>
      </c>
      <c r="B432" t="s">
        <v>419</v>
      </c>
    </row>
    <row r="433" spans="1:2" x14ac:dyDescent="0.25">
      <c r="A433" s="3" t="s">
        <v>424</v>
      </c>
      <c r="B433" s="16"/>
    </row>
    <row r="434" spans="1:2" x14ac:dyDescent="0.25">
      <c r="A434" s="3" t="s">
        <v>421</v>
      </c>
      <c r="B434" s="16"/>
    </row>
    <row r="450" spans="1:2" x14ac:dyDescent="0.25">
      <c r="A450" s="2" t="s">
        <v>420</v>
      </c>
      <c r="B450" t="s">
        <v>419</v>
      </c>
    </row>
    <row r="451" spans="1:2" x14ac:dyDescent="0.25">
      <c r="A451" s="3" t="s">
        <v>424</v>
      </c>
      <c r="B451" s="16"/>
    </row>
    <row r="452" spans="1:2" x14ac:dyDescent="0.25">
      <c r="A452" s="3" t="s">
        <v>421</v>
      </c>
      <c r="B452" s="16"/>
    </row>
    <row r="468" spans="1:2" x14ac:dyDescent="0.25">
      <c r="A468" s="2" t="s">
        <v>420</v>
      </c>
      <c r="B468" t="s">
        <v>419</v>
      </c>
    </row>
    <row r="469" spans="1:2" x14ac:dyDescent="0.25">
      <c r="A469" s="3" t="s">
        <v>424</v>
      </c>
      <c r="B469" s="16"/>
    </row>
    <row r="470" spans="1:2" x14ac:dyDescent="0.25">
      <c r="A470" s="3" t="s">
        <v>421</v>
      </c>
      <c r="B470" s="16"/>
    </row>
    <row r="484" spans="1:2" x14ac:dyDescent="0.25">
      <c r="A484" s="2" t="s">
        <v>420</v>
      </c>
      <c r="B484" t="s">
        <v>419</v>
      </c>
    </row>
    <row r="485" spans="1:2" x14ac:dyDescent="0.25">
      <c r="A485" s="3" t="s">
        <v>424</v>
      </c>
      <c r="B485" s="16"/>
    </row>
    <row r="486" spans="1:2" x14ac:dyDescent="0.25">
      <c r="A486" s="3" t="s">
        <v>421</v>
      </c>
      <c r="B486" s="16"/>
    </row>
    <row r="501" spans="1:2" x14ac:dyDescent="0.25">
      <c r="A501" s="2" t="s">
        <v>420</v>
      </c>
      <c r="B501" t="s">
        <v>419</v>
      </c>
    </row>
    <row r="502" spans="1:2" x14ac:dyDescent="0.25">
      <c r="A502" s="3" t="s">
        <v>424</v>
      </c>
      <c r="B502" s="16"/>
    </row>
    <row r="503" spans="1:2" x14ac:dyDescent="0.25">
      <c r="A503" s="3" t="s">
        <v>421</v>
      </c>
      <c r="B503" s="16"/>
    </row>
    <row r="518" spans="1:6" x14ac:dyDescent="0.25">
      <c r="A518" s="2" t="s">
        <v>1</v>
      </c>
      <c r="B518" s="2" t="s">
        <v>83</v>
      </c>
      <c r="C518" s="2" t="s">
        <v>84</v>
      </c>
      <c r="D518" s="2" t="s">
        <v>85</v>
      </c>
      <c r="E518" s="2" t="s">
        <v>86</v>
      </c>
      <c r="F518" s="2" t="s">
        <v>93</v>
      </c>
    </row>
    <row r="519" spans="1:6" x14ac:dyDescent="0.25">
      <c r="A519" t="s">
        <v>424</v>
      </c>
      <c r="B519" t="s">
        <v>424</v>
      </c>
      <c r="C519" t="s">
        <v>424</v>
      </c>
      <c r="D519" t="s">
        <v>424</v>
      </c>
      <c r="E519" t="s">
        <v>424</v>
      </c>
      <c r="F519" t="s">
        <v>424</v>
      </c>
    </row>
    <row r="520" spans="1:6" x14ac:dyDescent="0.25">
      <c r="A520" t="s">
        <v>421</v>
      </c>
    </row>
    <row r="541" spans="1:6" x14ac:dyDescent="0.25">
      <c r="B541" t="str">
        <f>B518</f>
        <v>Cocina</v>
      </c>
      <c r="C541" t="str">
        <f>C518</f>
        <v>Sala</v>
      </c>
      <c r="D541" t="str">
        <f>D518</f>
        <v>Comedor</v>
      </c>
      <c r="E541" t="str">
        <f>E518</f>
        <v>Patio</v>
      </c>
      <c r="F541" t="str">
        <f>F518</f>
        <v>Sanitario</v>
      </c>
    </row>
    <row r="542" spans="1:6" x14ac:dyDescent="0.25">
      <c r="A542" t="s">
        <v>147</v>
      </c>
      <c r="B542">
        <f t="shared" ref="B542:F543" si="7">+COUNTIF(B$519:B$539,$A542)</f>
        <v>0</v>
      </c>
      <c r="C542">
        <f t="shared" si="7"/>
        <v>0</v>
      </c>
      <c r="D542">
        <f t="shared" si="7"/>
        <v>0</v>
      </c>
      <c r="E542">
        <f t="shared" si="7"/>
        <v>0</v>
      </c>
      <c r="F542">
        <f t="shared" si="7"/>
        <v>0</v>
      </c>
    </row>
    <row r="543" spans="1:6" x14ac:dyDescent="0.25">
      <c r="A543" t="s">
        <v>441</v>
      </c>
      <c r="B543">
        <f t="shared" si="7"/>
        <v>0</v>
      </c>
      <c r="C543">
        <f t="shared" si="7"/>
        <v>0</v>
      </c>
      <c r="D543">
        <f t="shared" si="7"/>
        <v>0</v>
      </c>
      <c r="E543">
        <f t="shared" si="7"/>
        <v>0</v>
      </c>
      <c r="F543">
        <f t="shared" si="7"/>
        <v>0</v>
      </c>
    </row>
    <row r="549" spans="1:2" x14ac:dyDescent="0.25">
      <c r="A549" s="2" t="s">
        <v>420</v>
      </c>
      <c r="B549" t="s">
        <v>419</v>
      </c>
    </row>
    <row r="550" spans="1:2" x14ac:dyDescent="0.25">
      <c r="A550" s="3" t="s">
        <v>424</v>
      </c>
      <c r="B550" s="16"/>
    </row>
    <row r="551" spans="1:2" x14ac:dyDescent="0.25">
      <c r="A551" s="3" t="s">
        <v>421</v>
      </c>
      <c r="B551" s="16"/>
    </row>
    <row r="563" spans="1:2" x14ac:dyDescent="0.25">
      <c r="A563" s="2" t="s">
        <v>420</v>
      </c>
      <c r="B563" t="s">
        <v>419</v>
      </c>
    </row>
    <row r="564" spans="1:2" x14ac:dyDescent="0.25">
      <c r="A564" s="3" t="s">
        <v>424</v>
      </c>
      <c r="B564" s="16"/>
    </row>
    <row r="565" spans="1:2" x14ac:dyDescent="0.25">
      <c r="A565" s="3" t="s">
        <v>421</v>
      </c>
      <c r="B565" s="16"/>
    </row>
    <row r="579" spans="1:2" x14ac:dyDescent="0.25">
      <c r="A579" s="2" t="s">
        <v>420</v>
      </c>
      <c r="B579" t="s">
        <v>419</v>
      </c>
    </row>
    <row r="580" spans="1:2" x14ac:dyDescent="0.25">
      <c r="A580" s="3" t="s">
        <v>424</v>
      </c>
      <c r="B580" s="16"/>
    </row>
    <row r="581" spans="1:2" x14ac:dyDescent="0.25">
      <c r="A581" s="3" t="s">
        <v>421</v>
      </c>
      <c r="B581" s="16"/>
    </row>
    <row r="596" spans="1:7" x14ac:dyDescent="0.25">
      <c r="A596" s="2" t="s">
        <v>1</v>
      </c>
      <c r="B596" s="2" t="s">
        <v>96</v>
      </c>
      <c r="C596" s="2" t="s">
        <v>97</v>
      </c>
      <c r="D596" s="2" t="s">
        <v>98</v>
      </c>
      <c r="E596" s="2" t="s">
        <v>99</v>
      </c>
      <c r="F596" s="2" t="s">
        <v>100</v>
      </c>
      <c r="G596" s="2" t="s">
        <v>101</v>
      </c>
    </row>
    <row r="597" spans="1:7" x14ac:dyDescent="0.25">
      <c r="A597" t="s">
        <v>424</v>
      </c>
      <c r="B597" t="s">
        <v>424</v>
      </c>
      <c r="C597" t="s">
        <v>424</v>
      </c>
      <c r="D597" t="s">
        <v>424</v>
      </c>
      <c r="E597" t="s">
        <v>424</v>
      </c>
      <c r="F597" t="s">
        <v>424</v>
      </c>
      <c r="G597" t="s">
        <v>424</v>
      </c>
    </row>
    <row r="598" spans="1:7" x14ac:dyDescent="0.25">
      <c r="A598" t="s">
        <v>421</v>
      </c>
    </row>
    <row r="619" spans="1:7" x14ac:dyDescent="0.25">
      <c r="B619" t="str">
        <f t="shared" ref="B619:G619" si="8">B596</f>
        <v>Umata</v>
      </c>
      <c r="C619" t="str">
        <f t="shared" si="8"/>
        <v>ICA</v>
      </c>
      <c r="D619" t="str">
        <f t="shared" si="8"/>
        <v>Corpoica</v>
      </c>
      <c r="E619" t="str">
        <f t="shared" si="8"/>
        <v>Incoder</v>
      </c>
      <c r="F619" t="str">
        <f t="shared" si="8"/>
        <v>Sena</v>
      </c>
      <c r="G619" t="str">
        <f t="shared" si="8"/>
        <v>Banagrario</v>
      </c>
    </row>
    <row r="620" spans="1:7" x14ac:dyDescent="0.25">
      <c r="A620" t="s">
        <v>147</v>
      </c>
      <c r="B620">
        <f>+COUNTIF(B$597:B$617,$A620)</f>
        <v>0</v>
      </c>
      <c r="C620">
        <f t="shared" ref="C620:G622" si="9">+COUNTIF(C$597:C$617,$A620)</f>
        <v>0</v>
      </c>
      <c r="D620">
        <f t="shared" si="9"/>
        <v>0</v>
      </c>
      <c r="E620">
        <f t="shared" si="9"/>
        <v>0</v>
      </c>
      <c r="F620">
        <f t="shared" si="9"/>
        <v>0</v>
      </c>
      <c r="G620">
        <f t="shared" si="9"/>
        <v>0</v>
      </c>
    </row>
    <row r="621" spans="1:7" x14ac:dyDescent="0.25">
      <c r="A621" t="s">
        <v>143</v>
      </c>
      <c r="B621">
        <f>+COUNTIF(B$597:B$617,$A621)</f>
        <v>0</v>
      </c>
      <c r="C621">
        <f t="shared" si="9"/>
        <v>0</v>
      </c>
      <c r="D621">
        <f t="shared" si="9"/>
        <v>0</v>
      </c>
      <c r="E621">
        <f t="shared" si="9"/>
        <v>0</v>
      </c>
      <c r="F621">
        <f t="shared" si="9"/>
        <v>0</v>
      </c>
      <c r="G621">
        <f t="shared" si="9"/>
        <v>0</v>
      </c>
    </row>
    <row r="622" spans="1:7" x14ac:dyDescent="0.25">
      <c r="A622" t="s">
        <v>441</v>
      </c>
      <c r="B622">
        <f>+COUNTIF(B$597:B$617,$A622)</f>
        <v>0</v>
      </c>
      <c r="C622">
        <f t="shared" si="9"/>
        <v>0</v>
      </c>
      <c r="D622">
        <f t="shared" si="9"/>
        <v>0</v>
      </c>
      <c r="E622">
        <f t="shared" si="9"/>
        <v>0</v>
      </c>
      <c r="F622">
        <f t="shared" si="9"/>
        <v>0</v>
      </c>
      <c r="G622">
        <f t="shared" si="9"/>
        <v>0</v>
      </c>
    </row>
    <row r="628" spans="1:2" x14ac:dyDescent="0.25">
      <c r="A628" s="2" t="s">
        <v>420</v>
      </c>
      <c r="B628" t="s">
        <v>419</v>
      </c>
    </row>
    <row r="629" spans="1:2" x14ac:dyDescent="0.25">
      <c r="A629" s="3" t="s">
        <v>424</v>
      </c>
      <c r="B629" s="16"/>
    </row>
    <row r="630" spans="1:2" x14ac:dyDescent="0.25">
      <c r="A630" s="3" t="s">
        <v>421</v>
      </c>
      <c r="B630" s="16"/>
    </row>
    <row r="639" spans="1:2" x14ac:dyDescent="0.25">
      <c r="A639" s="2" t="s">
        <v>420</v>
      </c>
      <c r="B639" t="s">
        <v>419</v>
      </c>
    </row>
    <row r="640" spans="1:2" x14ac:dyDescent="0.25">
      <c r="A640" s="3" t="s">
        <v>424</v>
      </c>
      <c r="B640" s="16"/>
    </row>
    <row r="641" spans="1:3" x14ac:dyDescent="0.25">
      <c r="A641" s="3" t="s">
        <v>421</v>
      </c>
      <c r="B641" s="16"/>
    </row>
    <row r="656" spans="1:3" x14ac:dyDescent="0.25">
      <c r="A656" s="38"/>
      <c r="B656" s="39"/>
      <c r="C656" s="40"/>
    </row>
    <row r="657" spans="1:3" x14ac:dyDescent="0.25">
      <c r="A657" s="41"/>
      <c r="B657" s="42"/>
      <c r="C657" s="43"/>
    </row>
    <row r="658" spans="1:3" x14ac:dyDescent="0.25">
      <c r="A658" s="41"/>
      <c r="B658" s="42"/>
      <c r="C658" s="43"/>
    </row>
    <row r="659" spans="1:3" x14ac:dyDescent="0.25">
      <c r="A659" s="41"/>
      <c r="B659" s="42"/>
      <c r="C659" s="43"/>
    </row>
    <row r="660" spans="1:3" x14ac:dyDescent="0.25">
      <c r="A660" s="41"/>
      <c r="B660" s="42"/>
      <c r="C660" s="43"/>
    </row>
    <row r="661" spans="1:3" x14ac:dyDescent="0.25">
      <c r="A661" s="41"/>
      <c r="B661" s="42"/>
      <c r="C661" s="43"/>
    </row>
    <row r="662" spans="1:3" x14ac:dyDescent="0.25">
      <c r="A662" s="41"/>
      <c r="B662" s="42"/>
      <c r="C662" s="43"/>
    </row>
    <row r="663" spans="1:3" x14ac:dyDescent="0.25">
      <c r="A663" s="41"/>
      <c r="B663" s="42"/>
      <c r="C663" s="43"/>
    </row>
    <row r="664" spans="1:3" x14ac:dyDescent="0.25">
      <c r="A664" s="41"/>
      <c r="B664" s="42"/>
      <c r="C664" s="43"/>
    </row>
    <row r="665" spans="1:3" x14ac:dyDescent="0.25">
      <c r="A665" s="41"/>
      <c r="B665" s="42"/>
      <c r="C665" s="43"/>
    </row>
    <row r="666" spans="1:3" x14ac:dyDescent="0.25">
      <c r="A666" s="41"/>
      <c r="B666" s="42"/>
      <c r="C666" s="43"/>
    </row>
    <row r="667" spans="1:3" x14ac:dyDescent="0.25">
      <c r="A667" s="41"/>
      <c r="B667" s="42"/>
      <c r="C667" s="43"/>
    </row>
    <row r="668" spans="1:3" x14ac:dyDescent="0.25">
      <c r="A668" s="41"/>
      <c r="B668" s="42"/>
      <c r="C668" s="43"/>
    </row>
    <row r="669" spans="1:3" x14ac:dyDescent="0.25">
      <c r="A669" s="41"/>
      <c r="B669" s="42"/>
      <c r="C669" s="43"/>
    </row>
    <row r="670" spans="1:3" x14ac:dyDescent="0.25">
      <c r="A670" s="41"/>
      <c r="B670" s="42"/>
      <c r="C670" s="43"/>
    </row>
    <row r="671" spans="1:3" x14ac:dyDescent="0.25">
      <c r="A671" s="41"/>
      <c r="B671" s="42"/>
      <c r="C671" s="43"/>
    </row>
    <row r="672" spans="1:3" x14ac:dyDescent="0.25">
      <c r="A672" s="41"/>
      <c r="B672" s="42"/>
      <c r="C672" s="43"/>
    </row>
    <row r="673" spans="1:3" x14ac:dyDescent="0.25">
      <c r="A673" s="44"/>
      <c r="B673" s="45"/>
      <c r="C673" s="46"/>
    </row>
    <row r="683" spans="1:3" x14ac:dyDescent="0.25">
      <c r="A683" s="38"/>
      <c r="B683" s="39"/>
      <c r="C683" s="40"/>
    </row>
    <row r="684" spans="1:3" x14ac:dyDescent="0.25">
      <c r="A684" s="41"/>
      <c r="B684" s="42"/>
      <c r="C684" s="43"/>
    </row>
    <row r="685" spans="1:3" x14ac:dyDescent="0.25">
      <c r="A685" s="41"/>
      <c r="B685" s="42"/>
      <c r="C685" s="43"/>
    </row>
    <row r="686" spans="1:3" x14ac:dyDescent="0.25">
      <c r="A686" s="41"/>
      <c r="B686" s="42"/>
      <c r="C686" s="43"/>
    </row>
    <row r="687" spans="1:3" x14ac:dyDescent="0.25">
      <c r="A687" s="41"/>
      <c r="B687" s="42"/>
      <c r="C687" s="43"/>
    </row>
    <row r="688" spans="1:3" x14ac:dyDescent="0.25">
      <c r="A688" s="41"/>
      <c r="B688" s="42"/>
      <c r="C688" s="43"/>
    </row>
    <row r="689" spans="1:3" x14ac:dyDescent="0.25">
      <c r="A689" s="41"/>
      <c r="B689" s="42"/>
      <c r="C689" s="43"/>
    </row>
    <row r="690" spans="1:3" x14ac:dyDescent="0.25">
      <c r="A690" s="41"/>
      <c r="B690" s="42"/>
      <c r="C690" s="43"/>
    </row>
    <row r="691" spans="1:3" x14ac:dyDescent="0.25">
      <c r="A691" s="41"/>
      <c r="B691" s="42"/>
      <c r="C691" s="43"/>
    </row>
    <row r="692" spans="1:3" x14ac:dyDescent="0.25">
      <c r="A692" s="41"/>
      <c r="B692" s="42"/>
      <c r="C692" s="43"/>
    </row>
    <row r="693" spans="1:3" x14ac:dyDescent="0.25">
      <c r="A693" s="41"/>
      <c r="B693" s="42"/>
      <c r="C693" s="43"/>
    </row>
    <row r="694" spans="1:3" x14ac:dyDescent="0.25">
      <c r="A694" s="41"/>
      <c r="B694" s="42"/>
      <c r="C694" s="43"/>
    </row>
    <row r="695" spans="1:3" x14ac:dyDescent="0.25">
      <c r="A695" s="41"/>
      <c r="B695" s="42"/>
      <c r="C695" s="43"/>
    </row>
    <row r="696" spans="1:3" x14ac:dyDescent="0.25">
      <c r="A696" s="41"/>
      <c r="B696" s="42"/>
      <c r="C696" s="43"/>
    </row>
    <row r="697" spans="1:3" x14ac:dyDescent="0.25">
      <c r="A697" s="41"/>
      <c r="B697" s="42"/>
      <c r="C697" s="43"/>
    </row>
    <row r="698" spans="1:3" x14ac:dyDescent="0.25">
      <c r="A698" s="41"/>
      <c r="B698" s="42"/>
      <c r="C698" s="43"/>
    </row>
    <row r="699" spans="1:3" x14ac:dyDescent="0.25">
      <c r="A699" s="41"/>
      <c r="B699" s="42"/>
      <c r="C699" s="43"/>
    </row>
    <row r="700" spans="1:3" x14ac:dyDescent="0.25">
      <c r="A700" s="44"/>
      <c r="B700" s="45"/>
      <c r="C700" s="46"/>
    </row>
    <row r="703" spans="1:3" ht="31.5" x14ac:dyDescent="0.5">
      <c r="A703" s="20"/>
      <c r="B703" s="20"/>
    </row>
    <row r="707" spans="1:2" x14ac:dyDescent="0.25">
      <c r="A707" s="2" t="s">
        <v>420</v>
      </c>
      <c r="B707" t="s">
        <v>444</v>
      </c>
    </row>
    <row r="708" spans="1:2" x14ac:dyDescent="0.25">
      <c r="A708" s="3" t="s">
        <v>418</v>
      </c>
      <c r="B708">
        <v>1</v>
      </c>
    </row>
    <row r="709" spans="1:2" x14ac:dyDescent="0.25">
      <c r="A709" s="3" t="s">
        <v>189</v>
      </c>
      <c r="B709">
        <v>7</v>
      </c>
    </row>
    <row r="710" spans="1:2" x14ac:dyDescent="0.25">
      <c r="A710" s="3" t="s">
        <v>441</v>
      </c>
      <c r="B710">
        <v>13</v>
      </c>
    </row>
    <row r="711" spans="1:2" x14ac:dyDescent="0.25">
      <c r="A711" s="3" t="s">
        <v>421</v>
      </c>
      <c r="B711">
        <v>21</v>
      </c>
    </row>
    <row r="717" spans="1:2" x14ac:dyDescent="0.25">
      <c r="A717" s="2" t="s">
        <v>420</v>
      </c>
      <c r="B717" t="s">
        <v>444</v>
      </c>
    </row>
    <row r="733" spans="1:2" ht="31.5" x14ac:dyDescent="0.5">
      <c r="A733" s="20"/>
      <c r="B733" s="20"/>
    </row>
    <row r="735" spans="1:2" x14ac:dyDescent="0.25">
      <c r="A735" s="2" t="s">
        <v>420</v>
      </c>
      <c r="B735" t="s">
        <v>444</v>
      </c>
    </row>
    <row r="752" spans="1:2" x14ac:dyDescent="0.25">
      <c r="A752" s="2" t="s">
        <v>420</v>
      </c>
      <c r="B752" t="s">
        <v>444</v>
      </c>
    </row>
    <row r="765" spans="1:2" x14ac:dyDescent="0.25">
      <c r="A765" s="2" t="s">
        <v>420</v>
      </c>
      <c r="B765" t="s">
        <v>444</v>
      </c>
    </row>
    <row r="780" spans="1:1" x14ac:dyDescent="0.25">
      <c r="A780" s="2" t="s">
        <v>420</v>
      </c>
    </row>
    <row r="781" spans="1:1" x14ac:dyDescent="0.25">
      <c r="A781" s="3" t="s">
        <v>450</v>
      </c>
    </row>
    <row r="782" spans="1:1" x14ac:dyDescent="0.25">
      <c r="A782" s="3" t="s">
        <v>453</v>
      </c>
    </row>
    <row r="783" spans="1:1" x14ac:dyDescent="0.25">
      <c r="A783" s="3" t="s">
        <v>449</v>
      </c>
    </row>
    <row r="784" spans="1:1" x14ac:dyDescent="0.25">
      <c r="A784" s="3" t="s">
        <v>143</v>
      </c>
    </row>
    <row r="785" spans="1:3" x14ac:dyDescent="0.25">
      <c r="A785" s="3" t="s">
        <v>441</v>
      </c>
    </row>
    <row r="786" spans="1:3" x14ac:dyDescent="0.25">
      <c r="A786" s="3" t="s">
        <v>448</v>
      </c>
    </row>
    <row r="787" spans="1:3" x14ac:dyDescent="0.25">
      <c r="A787" s="3" t="s">
        <v>451</v>
      </c>
    </row>
    <row r="788" spans="1:3" x14ac:dyDescent="0.25">
      <c r="A788" s="3" t="s">
        <v>452</v>
      </c>
    </row>
    <row r="789" spans="1:3" x14ac:dyDescent="0.25">
      <c r="A789" s="3" t="s">
        <v>454</v>
      </c>
    </row>
    <row r="790" spans="1:3" x14ac:dyDescent="0.25">
      <c r="A790" s="3" t="s">
        <v>421</v>
      </c>
    </row>
    <row r="795" spans="1:3" x14ac:dyDescent="0.25">
      <c r="A795" s="38"/>
      <c r="B795" s="39"/>
      <c r="C795" s="40"/>
    </row>
    <row r="796" spans="1:3" x14ac:dyDescent="0.25">
      <c r="A796" s="41"/>
      <c r="B796" s="42"/>
      <c r="C796" s="43"/>
    </row>
    <row r="797" spans="1:3" x14ac:dyDescent="0.25">
      <c r="A797" s="41"/>
      <c r="B797" s="42"/>
      <c r="C797" s="43"/>
    </row>
    <row r="798" spans="1:3" x14ac:dyDescent="0.25">
      <c r="A798" s="41"/>
      <c r="B798" s="42"/>
      <c r="C798" s="43"/>
    </row>
    <row r="799" spans="1:3" x14ac:dyDescent="0.25">
      <c r="A799" s="41"/>
      <c r="B799" s="42"/>
      <c r="C799" s="43"/>
    </row>
    <row r="800" spans="1:3" x14ac:dyDescent="0.25">
      <c r="A800" s="41"/>
      <c r="B800" s="42"/>
      <c r="C800" s="43"/>
    </row>
    <row r="801" spans="1:3" x14ac:dyDescent="0.25">
      <c r="A801" s="41"/>
      <c r="B801" s="42"/>
      <c r="C801" s="43"/>
    </row>
    <row r="802" spans="1:3" x14ac:dyDescent="0.25">
      <c r="A802" s="41"/>
      <c r="B802" s="42"/>
      <c r="C802" s="43"/>
    </row>
    <row r="803" spans="1:3" x14ac:dyDescent="0.25">
      <c r="A803" s="41"/>
      <c r="B803" s="42"/>
      <c r="C803" s="43"/>
    </row>
    <row r="804" spans="1:3" x14ac:dyDescent="0.25">
      <c r="A804" s="41"/>
      <c r="B804" s="42"/>
      <c r="C804" s="43"/>
    </row>
    <row r="805" spans="1:3" x14ac:dyDescent="0.25">
      <c r="A805" s="41"/>
      <c r="B805" s="42"/>
      <c r="C805" s="43"/>
    </row>
    <row r="806" spans="1:3" x14ac:dyDescent="0.25">
      <c r="A806" s="41"/>
      <c r="B806" s="42"/>
      <c r="C806" s="43"/>
    </row>
    <row r="807" spans="1:3" x14ac:dyDescent="0.25">
      <c r="A807" s="41"/>
      <c r="B807" s="42"/>
      <c r="C807" s="43"/>
    </row>
    <row r="808" spans="1:3" x14ac:dyDescent="0.25">
      <c r="A808" s="41"/>
      <c r="B808" s="42"/>
      <c r="C808" s="43"/>
    </row>
    <row r="809" spans="1:3" x14ac:dyDescent="0.25">
      <c r="A809" s="41"/>
      <c r="B809" s="42"/>
      <c r="C809" s="43"/>
    </row>
    <row r="810" spans="1:3" x14ac:dyDescent="0.25">
      <c r="A810" s="41"/>
      <c r="B810" s="42"/>
      <c r="C810" s="43"/>
    </row>
    <row r="811" spans="1:3" x14ac:dyDescent="0.25">
      <c r="A811" s="41"/>
      <c r="B811" s="42"/>
      <c r="C811" s="43"/>
    </row>
    <row r="812" spans="1:3" x14ac:dyDescent="0.25">
      <c r="A812" s="44"/>
      <c r="B812" s="45"/>
      <c r="C812" s="46"/>
    </row>
  </sheetData>
  <sortState ref="A808:B828">
    <sortCondition ref="B808:B828"/>
  </sortState>
  <mergeCells count="8">
    <mergeCell ref="A1:B3"/>
    <mergeCell ref="C1:I1"/>
    <mergeCell ref="J1:K1"/>
    <mergeCell ref="C2:I2"/>
    <mergeCell ref="J2:K2"/>
    <mergeCell ref="C3:E3"/>
    <mergeCell ref="F3:I3"/>
    <mergeCell ref="J3:K3"/>
  </mergeCells>
  <pageMargins left="0.7" right="0.7" top="0.75" bottom="0.75" header="0.3" footer="0.3"/>
  <drawing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BASE_DE_DATOS</vt:lpstr>
      <vt:lpstr>COMERCIALIZACIÓN</vt:lpstr>
      <vt:lpstr>PRODUCCION_AGRICOLA</vt:lpstr>
      <vt:lpstr>DATOS_BENEFICIARIOS</vt:lpstr>
      <vt:lpstr>GRÁFICOS</vt:lpstr>
      <vt:lpstr>BASE_DE_DATOS</vt:lpstr>
      <vt:lpstr>COMERCIALIZACIÓN</vt:lpstr>
      <vt:lpstr>DATOS_BENEFICIARIOS</vt:lpstr>
      <vt:lpstr>PRODUCCION_AGRICOLA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Leasly Bibiana Cano Dominguez</dc:creator>
  <cp:lastModifiedBy>PCPRE023</cp:lastModifiedBy>
  <dcterms:created xsi:type="dcterms:W3CDTF">2013-01-21T16:11:22Z</dcterms:created>
  <dcterms:modified xsi:type="dcterms:W3CDTF">2015-02-17T16:56:43Z</dcterms:modified>
</cp:coreProperties>
</file>